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I:\03 Projekce\2020\TP.20.72020_K_Trio\CD_04_2021 - rev KL 02_2023\Rozpočty\"/>
    </mc:Choice>
  </mc:AlternateContent>
  <xr:revisionPtr revIDLastSave="0" documentId="13_ncr:1_{955E2649-FA91-4ABC-BC22-FF4F2D9CD2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kapitulace stavby" sheetId="1" r:id="rId1"/>
    <sheet name="D.1.4.b - Zařízení pro oc..." sheetId="2" r:id="rId2"/>
    <sheet name="D.1.4.c - Zařízení vzduch..." sheetId="3" r:id="rId3"/>
    <sheet name="D.1.4.d - Silnoproudá ele..." sheetId="4" r:id="rId4"/>
    <sheet name="D.1.4.e - Měření a regulace" sheetId="5" r:id="rId5"/>
    <sheet name="SO - Stavební část" sheetId="6" r:id="rId6"/>
    <sheet name="List1" sheetId="7" r:id="rId7"/>
  </sheets>
  <definedNames>
    <definedName name="_xlnm.Print_Titles" localSheetId="1">'D.1.4.b - Zařízení pro oc...'!$115:$115</definedName>
    <definedName name="_xlnm.Print_Titles" localSheetId="2">'D.1.4.c - Zařízení vzduch...'!$118:$118</definedName>
    <definedName name="_xlnm.Print_Titles" localSheetId="3">'D.1.4.d - Silnoproudá ele...'!$115:$115</definedName>
    <definedName name="_xlnm.Print_Titles" localSheetId="4">'D.1.4.e - Měření a regulace'!$115:$115</definedName>
    <definedName name="_xlnm.Print_Titles" localSheetId="0">'Rekapitulace stavby'!$85:$85</definedName>
    <definedName name="_xlnm.Print_Titles" localSheetId="5">'SO - Stavební část'!$119:$119</definedName>
    <definedName name="_xlnm.Print_Area" localSheetId="1">'D.1.4.b - Zařízení pro oc...'!$C$4:$Q$70,'D.1.4.b - Zařízení pro oc...'!$C$76:$Q$99,'D.1.4.b - Zařízení pro oc...'!$C$105:$Q$213</definedName>
    <definedName name="_xlnm.Print_Area" localSheetId="2">'D.1.4.c - Zařízení vzduch...'!$C$4:$Q$70,'D.1.4.c - Zařízení vzduch...'!$C$76:$Q$102,'D.1.4.c - Zařízení vzduch...'!$C$108:$Q$248</definedName>
    <definedName name="_xlnm.Print_Area" localSheetId="3">'D.1.4.d - Silnoproudá ele...'!$C$4:$Q$70,'D.1.4.d - Silnoproudá ele...'!$C$76:$Q$99,'D.1.4.d - Silnoproudá ele...'!$C$105:$Q$187</definedName>
    <definedName name="_xlnm.Print_Area" localSheetId="4">'D.1.4.e - Měření a regulace'!$C$4:$Q$70,'D.1.4.e - Měření a regulace'!$C$76:$Q$99,'D.1.4.e - Měření a regulace'!$C$105:$Q$190</definedName>
    <definedName name="_xlnm.Print_Area" localSheetId="0">'Rekapitulace stavby'!$C$4:$AP$70,'Rekapitulace stavby'!$C$76:$AP$96</definedName>
    <definedName name="_xlnm.Print_Area" localSheetId="5">'SO - Stavební část'!$C$4:$Q$70,'SO - Stavební část'!$C$76:$Q$103,'SO - Stavební část'!$C$109:$Q$197</definedName>
  </definedNames>
  <calcPr calcId="191029"/>
</workbook>
</file>

<file path=xl/calcChain.xml><?xml version="1.0" encoding="utf-8"?>
<calcChain xmlns="http://schemas.openxmlformats.org/spreadsheetml/2006/main">
  <c r="N171" i="5" l="1"/>
  <c r="N180" i="5"/>
  <c r="BK180" i="5"/>
  <c r="BK176" i="5"/>
  <c r="BK177" i="5"/>
  <c r="N177" i="5"/>
  <c r="BK178" i="5"/>
  <c r="BK179" i="5"/>
  <c r="N176" i="5"/>
  <c r="N178" i="5"/>
  <c r="N179" i="5"/>
  <c r="BK171" i="5"/>
  <c r="AA197" i="6"/>
  <c r="AA196" i="6" s="1"/>
  <c r="Y197" i="6"/>
  <c r="Y196" i="6" s="1"/>
  <c r="W197" i="6"/>
  <c r="W196" i="6" s="1"/>
  <c r="BK197" i="6"/>
  <c r="BK196" i="6" s="1"/>
  <c r="N196" i="6" s="1"/>
  <c r="N99" i="6" s="1"/>
  <c r="AA193" i="6"/>
  <c r="AA194" i="6"/>
  <c r="AA195" i="6"/>
  <c r="Y193" i="6"/>
  <c r="Y194" i="6"/>
  <c r="Y195" i="6"/>
  <c r="W193" i="6"/>
  <c r="W194" i="6"/>
  <c r="W195" i="6"/>
  <c r="BK193" i="6"/>
  <c r="BK194" i="6"/>
  <c r="BK195" i="6"/>
  <c r="AA189" i="6"/>
  <c r="AA190" i="6"/>
  <c r="AA191" i="6"/>
  <c r="AA188" i="6"/>
  <c r="Y189" i="6"/>
  <c r="Y190" i="6"/>
  <c r="Y191" i="6"/>
  <c r="W189" i="6"/>
  <c r="W188" i="6" s="1"/>
  <c r="W190" i="6"/>
  <c r="W191" i="6"/>
  <c r="BK189" i="6"/>
  <c r="BK190" i="6"/>
  <c r="BK191" i="6"/>
  <c r="AA181" i="6"/>
  <c r="AA180" i="6" s="1"/>
  <c r="AA182" i="6"/>
  <c r="AA183" i="6"/>
  <c r="AA184" i="6"/>
  <c r="AA185" i="6"/>
  <c r="AA186" i="6"/>
  <c r="AA187" i="6"/>
  <c r="Y181" i="6"/>
  <c r="Y182" i="6"/>
  <c r="Y183" i="6"/>
  <c r="Y184" i="6"/>
  <c r="Y185" i="6"/>
  <c r="Y186" i="6"/>
  <c r="Y187" i="6"/>
  <c r="W181" i="6"/>
  <c r="W182" i="6"/>
  <c r="W183" i="6"/>
  <c r="W184" i="6"/>
  <c r="W185" i="6"/>
  <c r="W186" i="6"/>
  <c r="W187" i="6"/>
  <c r="BK181" i="6"/>
  <c r="BK182" i="6"/>
  <c r="BK183" i="6"/>
  <c r="BK184" i="6"/>
  <c r="BK185" i="6"/>
  <c r="BK186" i="6"/>
  <c r="BK187" i="6"/>
  <c r="AA179" i="6"/>
  <c r="AA178" i="6" s="1"/>
  <c r="Y179" i="6"/>
  <c r="Y178" i="6" s="1"/>
  <c r="W179" i="6"/>
  <c r="W178" i="6"/>
  <c r="BK179" i="6"/>
  <c r="BK178" i="6" s="1"/>
  <c r="AA137" i="6"/>
  <c r="AA138" i="6"/>
  <c r="AA139" i="6"/>
  <c r="AA140" i="6"/>
  <c r="AA142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Y137" i="6"/>
  <c r="Y138" i="6"/>
  <c r="Y139" i="6"/>
  <c r="Y140" i="6"/>
  <c r="Y142" i="6"/>
  <c r="Y144" i="6"/>
  <c r="Y145" i="6"/>
  <c r="Y146" i="6"/>
  <c r="Y147" i="6"/>
  <c r="Y148" i="6"/>
  <c r="Y149" i="6"/>
  <c r="Y150" i="6"/>
  <c r="Y151" i="6"/>
  <c r="Y152" i="6"/>
  <c r="Y153" i="6"/>
  <c r="Y154" i="6"/>
  <c r="Y155" i="6"/>
  <c r="Y156" i="6"/>
  <c r="Y157" i="6"/>
  <c r="Y158" i="6"/>
  <c r="Y159" i="6"/>
  <c r="Y160" i="6"/>
  <c r="Y161" i="6"/>
  <c r="Y162" i="6"/>
  <c r="Y163" i="6"/>
  <c r="Y164" i="6"/>
  <c r="Y165" i="6"/>
  <c r="Y166" i="6"/>
  <c r="Y167" i="6"/>
  <c r="Y168" i="6"/>
  <c r="Y169" i="6"/>
  <c r="Y170" i="6"/>
  <c r="Y171" i="6"/>
  <c r="Y172" i="6"/>
  <c r="Y173" i="6"/>
  <c r="Y174" i="6"/>
  <c r="Y175" i="6"/>
  <c r="Y176" i="6"/>
  <c r="W137" i="6"/>
  <c r="W138" i="6"/>
  <c r="W139" i="6"/>
  <c r="W140" i="6"/>
  <c r="W142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BK137" i="6"/>
  <c r="BK138" i="6"/>
  <c r="BK139" i="6"/>
  <c r="BK140" i="6"/>
  <c r="BK142" i="6"/>
  <c r="BK144" i="6"/>
  <c r="BK145" i="6"/>
  <c r="BK146" i="6"/>
  <c r="BK147" i="6"/>
  <c r="BK148" i="6"/>
  <c r="BK149" i="6"/>
  <c r="BK150" i="6"/>
  <c r="BK151" i="6"/>
  <c r="BK152" i="6"/>
  <c r="BK153" i="6"/>
  <c r="BK154" i="6"/>
  <c r="BK155" i="6"/>
  <c r="BK156" i="6"/>
  <c r="BK157" i="6"/>
  <c r="BK158" i="6"/>
  <c r="BK159" i="6"/>
  <c r="BK160" i="6"/>
  <c r="BK161" i="6"/>
  <c r="BK162" i="6"/>
  <c r="BK163" i="6"/>
  <c r="BK164" i="6"/>
  <c r="BK165" i="6"/>
  <c r="BK166" i="6"/>
  <c r="BK167" i="6"/>
  <c r="BK168" i="6"/>
  <c r="BK169" i="6"/>
  <c r="BK170" i="6"/>
  <c r="BK171" i="6"/>
  <c r="BK172" i="6"/>
  <c r="BK173" i="6"/>
  <c r="BK174" i="6"/>
  <c r="BK175" i="6"/>
  <c r="BK176" i="6"/>
  <c r="AA129" i="6"/>
  <c r="AA130" i="6"/>
  <c r="AA131" i="6"/>
  <c r="AA132" i="6"/>
  <c r="AA133" i="6"/>
  <c r="AA134" i="6"/>
  <c r="Y129" i="6"/>
  <c r="Y130" i="6"/>
  <c r="Y131" i="6"/>
  <c r="Y132" i="6"/>
  <c r="Y133" i="6"/>
  <c r="Y134" i="6"/>
  <c r="W129" i="6"/>
  <c r="W130" i="6"/>
  <c r="W131" i="6"/>
  <c r="W132" i="6"/>
  <c r="W133" i="6"/>
  <c r="W134" i="6"/>
  <c r="BK129" i="6"/>
  <c r="BK130" i="6"/>
  <c r="BK131" i="6"/>
  <c r="BK132" i="6"/>
  <c r="BK133" i="6"/>
  <c r="BK134" i="6"/>
  <c r="AA123" i="6"/>
  <c r="AA124" i="6"/>
  <c r="AA125" i="6"/>
  <c r="AA126" i="6"/>
  <c r="AA127" i="6"/>
  <c r="Y123" i="6"/>
  <c r="Y124" i="6"/>
  <c r="Y125" i="6"/>
  <c r="Y126" i="6"/>
  <c r="Y127" i="6"/>
  <c r="W123" i="6"/>
  <c r="W124" i="6"/>
  <c r="W125" i="6"/>
  <c r="W126" i="6"/>
  <c r="W127" i="6"/>
  <c r="BK123" i="6"/>
  <c r="BK124" i="6"/>
  <c r="BK125" i="6"/>
  <c r="BK126" i="6"/>
  <c r="BK127" i="6"/>
  <c r="BI123" i="6"/>
  <c r="BI124" i="6"/>
  <c r="BI125" i="6"/>
  <c r="BI126" i="6"/>
  <c r="BI127" i="6"/>
  <c r="BI129" i="6"/>
  <c r="BI130" i="6"/>
  <c r="BI131" i="6"/>
  <c r="BI132" i="6"/>
  <c r="BI133" i="6"/>
  <c r="BI134" i="6"/>
  <c r="BI137" i="6"/>
  <c r="BI138" i="6"/>
  <c r="BI139" i="6"/>
  <c r="BI140" i="6"/>
  <c r="BI142" i="6"/>
  <c r="BI144" i="6"/>
  <c r="BI145" i="6"/>
  <c r="BI146" i="6"/>
  <c r="BI147" i="6"/>
  <c r="BI148" i="6"/>
  <c r="BI149" i="6"/>
  <c r="BI150" i="6"/>
  <c r="BI151" i="6"/>
  <c r="BI152" i="6"/>
  <c r="BI153" i="6"/>
  <c r="BI154" i="6"/>
  <c r="BI155" i="6"/>
  <c r="BI156" i="6"/>
  <c r="BI157" i="6"/>
  <c r="BI158" i="6"/>
  <c r="BI159" i="6"/>
  <c r="BI160" i="6"/>
  <c r="BI161" i="6"/>
  <c r="BI162" i="6"/>
  <c r="BI163" i="6"/>
  <c r="BI164" i="6"/>
  <c r="BI165" i="6"/>
  <c r="BI166" i="6"/>
  <c r="BI167" i="6"/>
  <c r="BI168" i="6"/>
  <c r="BI169" i="6"/>
  <c r="BI170" i="6"/>
  <c r="BI171" i="6"/>
  <c r="BI172" i="6"/>
  <c r="BI173" i="6"/>
  <c r="BI174" i="6"/>
  <c r="BI175" i="6"/>
  <c r="BI176" i="6"/>
  <c r="BI179" i="6"/>
  <c r="BI181" i="6"/>
  <c r="BI182" i="6"/>
  <c r="BI183" i="6"/>
  <c r="BI184" i="6"/>
  <c r="BI185" i="6"/>
  <c r="BI186" i="6"/>
  <c r="BI187" i="6"/>
  <c r="BI189" i="6"/>
  <c r="BI190" i="6"/>
  <c r="BI191" i="6"/>
  <c r="BI193" i="6"/>
  <c r="BI194" i="6"/>
  <c r="BI195" i="6"/>
  <c r="BI197" i="6"/>
  <c r="BH123" i="6"/>
  <c r="BH124" i="6"/>
  <c r="BH125" i="6"/>
  <c r="BH126" i="6"/>
  <c r="BH127" i="6"/>
  <c r="BH129" i="6"/>
  <c r="BH130" i="6"/>
  <c r="BH131" i="6"/>
  <c r="BH132" i="6"/>
  <c r="BH133" i="6"/>
  <c r="BH134" i="6"/>
  <c r="BH137" i="6"/>
  <c r="BH138" i="6"/>
  <c r="BH139" i="6"/>
  <c r="BH140" i="6"/>
  <c r="BH142" i="6"/>
  <c r="BH144" i="6"/>
  <c r="BH145" i="6"/>
  <c r="BH146" i="6"/>
  <c r="BH147" i="6"/>
  <c r="BH148" i="6"/>
  <c r="BH149" i="6"/>
  <c r="BH150" i="6"/>
  <c r="BH151" i="6"/>
  <c r="BH152" i="6"/>
  <c r="BH153" i="6"/>
  <c r="BH154" i="6"/>
  <c r="BH155" i="6"/>
  <c r="BH156" i="6"/>
  <c r="BH157" i="6"/>
  <c r="BH158" i="6"/>
  <c r="BH159" i="6"/>
  <c r="BH160" i="6"/>
  <c r="BH161" i="6"/>
  <c r="BH162" i="6"/>
  <c r="BH163" i="6"/>
  <c r="BH164" i="6"/>
  <c r="BH165" i="6"/>
  <c r="BH166" i="6"/>
  <c r="BH167" i="6"/>
  <c r="BH168" i="6"/>
  <c r="BH169" i="6"/>
  <c r="BH170" i="6"/>
  <c r="BH171" i="6"/>
  <c r="BH172" i="6"/>
  <c r="BH173" i="6"/>
  <c r="BH174" i="6"/>
  <c r="BH175" i="6"/>
  <c r="BH176" i="6"/>
  <c r="BH179" i="6"/>
  <c r="BH181" i="6"/>
  <c r="BH182" i="6"/>
  <c r="BH183" i="6"/>
  <c r="BH184" i="6"/>
  <c r="BH185" i="6"/>
  <c r="BH186" i="6"/>
  <c r="BH187" i="6"/>
  <c r="BH189" i="6"/>
  <c r="BH190" i="6"/>
  <c r="BH191" i="6"/>
  <c r="BH193" i="6"/>
  <c r="BH194" i="6"/>
  <c r="BH195" i="6"/>
  <c r="BH197" i="6"/>
  <c r="BG123" i="6"/>
  <c r="BG124" i="6"/>
  <c r="BG125" i="6"/>
  <c r="BG126" i="6"/>
  <c r="BG127" i="6"/>
  <c r="BG129" i="6"/>
  <c r="BG130" i="6"/>
  <c r="BG131" i="6"/>
  <c r="BG132" i="6"/>
  <c r="BG133" i="6"/>
  <c r="BG134" i="6"/>
  <c r="BG137" i="6"/>
  <c r="BG138" i="6"/>
  <c r="BG139" i="6"/>
  <c r="BG140" i="6"/>
  <c r="BG142" i="6"/>
  <c r="BG144" i="6"/>
  <c r="BG145" i="6"/>
  <c r="BG146" i="6"/>
  <c r="BG147" i="6"/>
  <c r="BG148" i="6"/>
  <c r="BG149" i="6"/>
  <c r="BG150" i="6"/>
  <c r="BG151" i="6"/>
  <c r="BG152" i="6"/>
  <c r="BG153" i="6"/>
  <c r="BG154" i="6"/>
  <c r="BG155" i="6"/>
  <c r="BG156" i="6"/>
  <c r="BG157" i="6"/>
  <c r="BG158" i="6"/>
  <c r="BG159" i="6"/>
  <c r="BG160" i="6"/>
  <c r="BG161" i="6"/>
  <c r="BG162" i="6"/>
  <c r="BG163" i="6"/>
  <c r="BG164" i="6"/>
  <c r="BG165" i="6"/>
  <c r="BG166" i="6"/>
  <c r="BG167" i="6"/>
  <c r="BG168" i="6"/>
  <c r="BG169" i="6"/>
  <c r="BG170" i="6"/>
  <c r="BG171" i="6"/>
  <c r="BG172" i="6"/>
  <c r="BG173" i="6"/>
  <c r="BG174" i="6"/>
  <c r="BG175" i="6"/>
  <c r="BG176" i="6"/>
  <c r="BG179" i="6"/>
  <c r="BG181" i="6"/>
  <c r="BG182" i="6"/>
  <c r="BG183" i="6"/>
  <c r="BG184" i="6"/>
  <c r="BG185" i="6"/>
  <c r="BG186" i="6"/>
  <c r="BG187" i="6"/>
  <c r="BG189" i="6"/>
  <c r="BG190" i="6"/>
  <c r="BG191" i="6"/>
  <c r="BG193" i="6"/>
  <c r="BG194" i="6"/>
  <c r="BG195" i="6"/>
  <c r="BG197" i="6"/>
  <c r="BF123" i="6"/>
  <c r="BF124" i="6"/>
  <c r="BF125" i="6"/>
  <c r="BF126" i="6"/>
  <c r="BF127" i="6"/>
  <c r="BF129" i="6"/>
  <c r="BF130" i="6"/>
  <c r="BF131" i="6"/>
  <c r="BF132" i="6"/>
  <c r="BF133" i="6"/>
  <c r="BF134" i="6"/>
  <c r="BF137" i="6"/>
  <c r="BF138" i="6"/>
  <c r="BF139" i="6"/>
  <c r="BF140" i="6"/>
  <c r="BF142" i="6"/>
  <c r="BF144" i="6"/>
  <c r="BF145" i="6"/>
  <c r="BF146" i="6"/>
  <c r="BF147" i="6"/>
  <c r="BF148" i="6"/>
  <c r="BF149" i="6"/>
  <c r="BF150" i="6"/>
  <c r="BF151" i="6"/>
  <c r="BF152" i="6"/>
  <c r="BF153" i="6"/>
  <c r="BF154" i="6"/>
  <c r="BF155" i="6"/>
  <c r="BF156" i="6"/>
  <c r="BF157" i="6"/>
  <c r="BF158" i="6"/>
  <c r="BF159" i="6"/>
  <c r="BF160" i="6"/>
  <c r="BF161" i="6"/>
  <c r="BF162" i="6"/>
  <c r="BF163" i="6"/>
  <c r="BF164" i="6"/>
  <c r="BF165" i="6"/>
  <c r="BF166" i="6"/>
  <c r="BF167" i="6"/>
  <c r="BF168" i="6"/>
  <c r="BF169" i="6"/>
  <c r="BF170" i="6"/>
  <c r="BF171" i="6"/>
  <c r="BF172" i="6"/>
  <c r="BF173" i="6"/>
  <c r="BF174" i="6"/>
  <c r="BF175" i="6"/>
  <c r="BF176" i="6"/>
  <c r="BF179" i="6"/>
  <c r="BF181" i="6"/>
  <c r="BF182" i="6"/>
  <c r="BF183" i="6"/>
  <c r="BF184" i="6"/>
  <c r="BF185" i="6"/>
  <c r="BF186" i="6"/>
  <c r="BF187" i="6"/>
  <c r="BF189" i="6"/>
  <c r="BF190" i="6"/>
  <c r="BF191" i="6"/>
  <c r="BF193" i="6"/>
  <c r="BF194" i="6"/>
  <c r="BF195" i="6"/>
  <c r="BF197" i="6"/>
  <c r="N123" i="6"/>
  <c r="BE123" i="6" s="1"/>
  <c r="N124" i="6"/>
  <c r="BE124" i="6" s="1"/>
  <c r="N125" i="6"/>
  <c r="BE125" i="6" s="1"/>
  <c r="N126" i="6"/>
  <c r="BE126" i="6"/>
  <c r="N127" i="6"/>
  <c r="BE127" i="6"/>
  <c r="N129" i="6"/>
  <c r="BE129" i="6"/>
  <c r="N130" i="6"/>
  <c r="BE130" i="6" s="1"/>
  <c r="N131" i="6"/>
  <c r="BE131" i="6" s="1"/>
  <c r="N132" i="6"/>
  <c r="BE132" i="6"/>
  <c r="N133" i="6"/>
  <c r="BE133" i="6" s="1"/>
  <c r="N134" i="6"/>
  <c r="BE134" i="6" s="1"/>
  <c r="N137" i="6"/>
  <c r="BE137" i="6"/>
  <c r="N138" i="6"/>
  <c r="BE138" i="6" s="1"/>
  <c r="N139" i="6"/>
  <c r="BE139" i="6"/>
  <c r="N140" i="6"/>
  <c r="BE140" i="6" s="1"/>
  <c r="N142" i="6"/>
  <c r="BE142" i="6" s="1"/>
  <c r="N144" i="6"/>
  <c r="BE144" i="6" s="1"/>
  <c r="N145" i="6"/>
  <c r="BE145" i="6"/>
  <c r="N146" i="6"/>
  <c r="BE146" i="6" s="1"/>
  <c r="N147" i="6"/>
  <c r="BE147" i="6"/>
  <c r="N148" i="6"/>
  <c r="BE148" i="6"/>
  <c r="N149" i="6"/>
  <c r="BE149" i="6" s="1"/>
  <c r="N150" i="6"/>
  <c r="BE150" i="6" s="1"/>
  <c r="N151" i="6"/>
  <c r="BE151" i="6" s="1"/>
  <c r="N152" i="6"/>
  <c r="BE152" i="6" s="1"/>
  <c r="N153" i="6"/>
  <c r="BE153" i="6" s="1"/>
  <c r="N154" i="6"/>
  <c r="BE154" i="6" s="1"/>
  <c r="N155" i="6"/>
  <c r="BE155" i="6"/>
  <c r="N156" i="6"/>
  <c r="BE156" i="6"/>
  <c r="N157" i="6"/>
  <c r="BE157" i="6"/>
  <c r="N158" i="6"/>
  <c r="BE158" i="6" s="1"/>
  <c r="N159" i="6"/>
  <c r="BE159" i="6"/>
  <c r="N160" i="6"/>
  <c r="BE160" i="6" s="1"/>
  <c r="N161" i="6"/>
  <c r="BE161" i="6" s="1"/>
  <c r="N162" i="6"/>
  <c r="BE162" i="6" s="1"/>
  <c r="N163" i="6"/>
  <c r="BE163" i="6"/>
  <c r="N164" i="6"/>
  <c r="BE164" i="6"/>
  <c r="N165" i="6"/>
  <c r="BE165" i="6"/>
  <c r="N166" i="6"/>
  <c r="BE166" i="6" s="1"/>
  <c r="N167" i="6"/>
  <c r="BE167" i="6" s="1"/>
  <c r="N168" i="6"/>
  <c r="BE168" i="6"/>
  <c r="N169" i="6"/>
  <c r="BE169" i="6" s="1"/>
  <c r="N170" i="6"/>
  <c r="BE170" i="6" s="1"/>
  <c r="N171" i="6"/>
  <c r="BE171" i="6"/>
  <c r="N172" i="6"/>
  <c r="BE172" i="6"/>
  <c r="N173" i="6"/>
  <c r="BE173" i="6"/>
  <c r="N174" i="6"/>
  <c r="BE174" i="6" s="1"/>
  <c r="N175" i="6"/>
  <c r="BE175" i="6" s="1"/>
  <c r="N176" i="6"/>
  <c r="BE176" i="6" s="1"/>
  <c r="N179" i="6"/>
  <c r="BE179" i="6"/>
  <c r="N181" i="6"/>
  <c r="BE181" i="6" s="1"/>
  <c r="N182" i="6"/>
  <c r="BE182" i="6"/>
  <c r="N183" i="6"/>
  <c r="BE183" i="6"/>
  <c r="N184" i="6"/>
  <c r="BE184" i="6"/>
  <c r="N185" i="6"/>
  <c r="BE185" i="6" s="1"/>
  <c r="N186" i="6"/>
  <c r="BE186" i="6" s="1"/>
  <c r="N187" i="6"/>
  <c r="BE187" i="6" s="1"/>
  <c r="N189" i="6"/>
  <c r="BE189" i="6" s="1"/>
  <c r="N190" i="6"/>
  <c r="BE190" i="6" s="1"/>
  <c r="N191" i="6"/>
  <c r="BE191" i="6"/>
  <c r="N193" i="6"/>
  <c r="BE193" i="6"/>
  <c r="N194" i="6"/>
  <c r="BE194" i="6"/>
  <c r="N195" i="6"/>
  <c r="BE195" i="6" s="1"/>
  <c r="N197" i="6"/>
  <c r="BE197" i="6"/>
  <c r="AY92" i="1"/>
  <c r="AX92" i="1"/>
  <c r="M28" i="6"/>
  <c r="AS92" i="1" s="1"/>
  <c r="M117" i="6"/>
  <c r="F117" i="6"/>
  <c r="M116" i="6"/>
  <c r="F116" i="6"/>
  <c r="O9" i="6"/>
  <c r="M114" i="6" s="1"/>
  <c r="F114" i="6"/>
  <c r="F112" i="6"/>
  <c r="F6" i="6"/>
  <c r="F78" i="6" s="1"/>
  <c r="M84" i="6"/>
  <c r="F84" i="6"/>
  <c r="M83" i="6"/>
  <c r="F83" i="6"/>
  <c r="F81" i="6"/>
  <c r="F79" i="6"/>
  <c r="AA174" i="5"/>
  <c r="AA175" i="5"/>
  <c r="AA181" i="5"/>
  <c r="AA182" i="5"/>
  <c r="AA183" i="5"/>
  <c r="AA184" i="5"/>
  <c r="AA185" i="5"/>
  <c r="AA186" i="5"/>
  <c r="AA187" i="5"/>
  <c r="AA188" i="5"/>
  <c r="AA189" i="5"/>
  <c r="AA190" i="5"/>
  <c r="Y174" i="5"/>
  <c r="Y175" i="5"/>
  <c r="Y181" i="5"/>
  <c r="Y182" i="5"/>
  <c r="Y183" i="5"/>
  <c r="Y184" i="5"/>
  <c r="Y185" i="5"/>
  <c r="Y186" i="5"/>
  <c r="Y187" i="5"/>
  <c r="Y188" i="5"/>
  <c r="Y189" i="5"/>
  <c r="Y190" i="5"/>
  <c r="W174" i="5"/>
  <c r="W175" i="5"/>
  <c r="W181" i="5"/>
  <c r="W182" i="5"/>
  <c r="W183" i="5"/>
  <c r="W184" i="5"/>
  <c r="W185" i="5"/>
  <c r="W186" i="5"/>
  <c r="W187" i="5"/>
  <c r="W188" i="5"/>
  <c r="W189" i="5"/>
  <c r="W190" i="5"/>
  <c r="BK174" i="5"/>
  <c r="BK175" i="5"/>
  <c r="BK181" i="5"/>
  <c r="BK182" i="5"/>
  <c r="BK183" i="5"/>
  <c r="BK184" i="5"/>
  <c r="BK185" i="5"/>
  <c r="BK186" i="5"/>
  <c r="BK187" i="5"/>
  <c r="BK188" i="5"/>
  <c r="BK189" i="5"/>
  <c r="BK190" i="5"/>
  <c r="AA163" i="5"/>
  <c r="AA164" i="5"/>
  <c r="AA165" i="5"/>
  <c r="AA166" i="5"/>
  <c r="AA167" i="5"/>
  <c r="AA168" i="5"/>
  <c r="AA169" i="5"/>
  <c r="AA170" i="5"/>
  <c r="AA172" i="5"/>
  <c r="Y163" i="5"/>
  <c r="Y164" i="5"/>
  <c r="Y165" i="5"/>
  <c r="Y166" i="5"/>
  <c r="Y167" i="5"/>
  <c r="Y168" i="5"/>
  <c r="Y169" i="5"/>
  <c r="Y170" i="5"/>
  <c r="Y172" i="5"/>
  <c r="W163" i="5"/>
  <c r="W164" i="5"/>
  <c r="W165" i="5"/>
  <c r="W166" i="5"/>
  <c r="W167" i="5"/>
  <c r="W168" i="5"/>
  <c r="W169" i="5"/>
  <c r="W170" i="5"/>
  <c r="W172" i="5"/>
  <c r="BK163" i="5"/>
  <c r="BK164" i="5"/>
  <c r="BK165" i="5"/>
  <c r="BK166" i="5"/>
  <c r="BK167" i="5"/>
  <c r="BK168" i="5"/>
  <c r="BK169" i="5"/>
  <c r="BK170" i="5"/>
  <c r="BK172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AA138" i="5"/>
  <c r="AA139" i="5"/>
  <c r="AA140" i="5"/>
  <c r="Y138" i="5"/>
  <c r="Y139" i="5"/>
  <c r="Y140" i="5"/>
  <c r="W138" i="5"/>
  <c r="W139" i="5"/>
  <c r="W140" i="5"/>
  <c r="BK138" i="5"/>
  <c r="BK139" i="5"/>
  <c r="BK140" i="5"/>
  <c r="AA132" i="5"/>
  <c r="AA133" i="5"/>
  <c r="AA134" i="5"/>
  <c r="AA135" i="5"/>
  <c r="AA136" i="5"/>
  <c r="Y132" i="5"/>
  <c r="Y133" i="5"/>
  <c r="Y134" i="5"/>
  <c r="Y135" i="5"/>
  <c r="Y136" i="5"/>
  <c r="W132" i="5"/>
  <c r="W133" i="5"/>
  <c r="W134" i="5"/>
  <c r="W135" i="5"/>
  <c r="W136" i="5"/>
  <c r="BK132" i="5"/>
  <c r="BK133" i="5"/>
  <c r="BK134" i="5"/>
  <c r="BK135" i="5"/>
  <c r="BK136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2" i="5"/>
  <c r="BI133" i="5"/>
  <c r="BI134" i="5"/>
  <c r="BI135" i="5"/>
  <c r="BI136" i="5"/>
  <c r="BI138" i="5"/>
  <c r="BI139" i="5"/>
  <c r="BI140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3" i="5"/>
  <c r="BI164" i="5"/>
  <c r="BI165" i="5"/>
  <c r="BI166" i="5"/>
  <c r="BI167" i="5"/>
  <c r="BI168" i="5"/>
  <c r="BI169" i="5"/>
  <c r="BI170" i="5"/>
  <c r="BI172" i="5"/>
  <c r="BI174" i="5"/>
  <c r="BI175" i="5"/>
  <c r="BI181" i="5"/>
  <c r="BI182" i="5"/>
  <c r="BI183" i="5"/>
  <c r="BI184" i="5"/>
  <c r="BI185" i="5"/>
  <c r="BI186" i="5"/>
  <c r="BI187" i="5"/>
  <c r="BI188" i="5"/>
  <c r="BI189" i="5"/>
  <c r="BI190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2" i="5"/>
  <c r="BH133" i="5"/>
  <c r="BH134" i="5"/>
  <c r="BH135" i="5"/>
  <c r="BH136" i="5"/>
  <c r="BH138" i="5"/>
  <c r="BH139" i="5"/>
  <c r="BH140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3" i="5"/>
  <c r="BH164" i="5"/>
  <c r="BH165" i="5"/>
  <c r="BH166" i="5"/>
  <c r="BH167" i="5"/>
  <c r="BH168" i="5"/>
  <c r="BH169" i="5"/>
  <c r="BH170" i="5"/>
  <c r="BH172" i="5"/>
  <c r="BH174" i="5"/>
  <c r="BH175" i="5"/>
  <c r="BH181" i="5"/>
  <c r="BH182" i="5"/>
  <c r="BH183" i="5"/>
  <c r="BH184" i="5"/>
  <c r="BH185" i="5"/>
  <c r="BH186" i="5"/>
  <c r="BH187" i="5"/>
  <c r="BH188" i="5"/>
  <c r="BH189" i="5"/>
  <c r="BH190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2" i="5"/>
  <c r="BG133" i="5"/>
  <c r="BG134" i="5"/>
  <c r="BG135" i="5"/>
  <c r="BG136" i="5"/>
  <c r="BG138" i="5"/>
  <c r="BG139" i="5"/>
  <c r="BG140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G160" i="5"/>
  <c r="BG161" i="5"/>
  <c r="BG163" i="5"/>
  <c r="BG164" i="5"/>
  <c r="BG165" i="5"/>
  <c r="BG166" i="5"/>
  <c r="BG167" i="5"/>
  <c r="BG168" i="5"/>
  <c r="BG169" i="5"/>
  <c r="BG170" i="5"/>
  <c r="BG172" i="5"/>
  <c r="BG174" i="5"/>
  <c r="BG175" i="5"/>
  <c r="BG181" i="5"/>
  <c r="BG182" i="5"/>
  <c r="BG183" i="5"/>
  <c r="BG184" i="5"/>
  <c r="BG185" i="5"/>
  <c r="BG186" i="5"/>
  <c r="BG187" i="5"/>
  <c r="BG188" i="5"/>
  <c r="BG189" i="5"/>
  <c r="BG190" i="5"/>
  <c r="BF119" i="5"/>
  <c r="BF120" i="5"/>
  <c r="BF121" i="5"/>
  <c r="BF122" i="5"/>
  <c r="BF123" i="5"/>
  <c r="BF124" i="5"/>
  <c r="BF125" i="5"/>
  <c r="BF126" i="5"/>
  <c r="BF127" i="5"/>
  <c r="BF128" i="5"/>
  <c r="BF129" i="5"/>
  <c r="BF130" i="5"/>
  <c r="BF132" i="5"/>
  <c r="BF133" i="5"/>
  <c r="BF134" i="5"/>
  <c r="BF135" i="5"/>
  <c r="BF136" i="5"/>
  <c r="BF138" i="5"/>
  <c r="BF139" i="5"/>
  <c r="BF140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3" i="5"/>
  <c r="BF164" i="5"/>
  <c r="BF165" i="5"/>
  <c r="BF166" i="5"/>
  <c r="BF167" i="5"/>
  <c r="BF168" i="5"/>
  <c r="BF169" i="5"/>
  <c r="BF170" i="5"/>
  <c r="BF172" i="5"/>
  <c r="BF174" i="5"/>
  <c r="BF175" i="5"/>
  <c r="BF181" i="5"/>
  <c r="BF182" i="5"/>
  <c r="BF183" i="5"/>
  <c r="BF184" i="5"/>
  <c r="BF185" i="5"/>
  <c r="BF186" i="5"/>
  <c r="BF187" i="5"/>
  <c r="BF188" i="5"/>
  <c r="BF189" i="5"/>
  <c r="BF190" i="5"/>
  <c r="N119" i="5"/>
  <c r="BE119" i="5" s="1"/>
  <c r="N120" i="5"/>
  <c r="BE120" i="5" s="1"/>
  <c r="N121" i="5"/>
  <c r="BE121" i="5" s="1"/>
  <c r="N122" i="5"/>
  <c r="BE122" i="5" s="1"/>
  <c r="N123" i="5"/>
  <c r="BE123" i="5" s="1"/>
  <c r="N124" i="5"/>
  <c r="BE124" i="5" s="1"/>
  <c r="N125" i="5"/>
  <c r="BE125" i="5" s="1"/>
  <c r="N126" i="5"/>
  <c r="BE126" i="5" s="1"/>
  <c r="N127" i="5"/>
  <c r="BE127" i="5" s="1"/>
  <c r="N128" i="5"/>
  <c r="BE128" i="5" s="1"/>
  <c r="N129" i="5"/>
  <c r="BE129" i="5" s="1"/>
  <c r="N130" i="5"/>
  <c r="BE130" i="5" s="1"/>
  <c r="N132" i="5"/>
  <c r="BE132" i="5" s="1"/>
  <c r="N133" i="5"/>
  <c r="BE133" i="5" s="1"/>
  <c r="N134" i="5"/>
  <c r="BE134" i="5" s="1"/>
  <c r="N135" i="5"/>
  <c r="BE135" i="5" s="1"/>
  <c r="N136" i="5"/>
  <c r="BE136" i="5" s="1"/>
  <c r="N138" i="5"/>
  <c r="BE138" i="5" s="1"/>
  <c r="N139" i="5"/>
  <c r="BE139" i="5" s="1"/>
  <c r="N140" i="5"/>
  <c r="BE140" i="5" s="1"/>
  <c r="N142" i="5"/>
  <c r="BE142" i="5" s="1"/>
  <c r="N143" i="5"/>
  <c r="BE143" i="5" s="1"/>
  <c r="N144" i="5"/>
  <c r="BE144" i="5" s="1"/>
  <c r="N145" i="5"/>
  <c r="BE145" i="5" s="1"/>
  <c r="N146" i="5"/>
  <c r="BE146" i="5" s="1"/>
  <c r="N147" i="5"/>
  <c r="BE147" i="5" s="1"/>
  <c r="N148" i="5"/>
  <c r="BE148" i="5" s="1"/>
  <c r="N149" i="5"/>
  <c r="BE149" i="5" s="1"/>
  <c r="N150" i="5"/>
  <c r="BE150" i="5" s="1"/>
  <c r="N151" i="5"/>
  <c r="BE151" i="5" s="1"/>
  <c r="N152" i="5"/>
  <c r="BE152" i="5" s="1"/>
  <c r="N153" i="5"/>
  <c r="BE153" i="5" s="1"/>
  <c r="N154" i="5"/>
  <c r="BE154" i="5" s="1"/>
  <c r="N155" i="5"/>
  <c r="BE155" i="5" s="1"/>
  <c r="N156" i="5"/>
  <c r="BE156" i="5" s="1"/>
  <c r="N157" i="5"/>
  <c r="BE157" i="5" s="1"/>
  <c r="N158" i="5"/>
  <c r="BE158" i="5" s="1"/>
  <c r="N159" i="5"/>
  <c r="BE159" i="5"/>
  <c r="N160" i="5"/>
  <c r="BE160" i="5" s="1"/>
  <c r="N161" i="5"/>
  <c r="BE161" i="5" s="1"/>
  <c r="N163" i="5"/>
  <c r="BE163" i="5" s="1"/>
  <c r="N164" i="5"/>
  <c r="BE164" i="5" s="1"/>
  <c r="N165" i="5"/>
  <c r="BE165" i="5" s="1"/>
  <c r="N166" i="5"/>
  <c r="BE166" i="5" s="1"/>
  <c r="N167" i="5"/>
  <c r="BE167" i="5" s="1"/>
  <c r="N168" i="5"/>
  <c r="BE168" i="5" s="1"/>
  <c r="N169" i="5"/>
  <c r="BE169" i="5" s="1"/>
  <c r="N170" i="5"/>
  <c r="BE170" i="5" s="1"/>
  <c r="N172" i="5"/>
  <c r="BE172" i="5" s="1"/>
  <c r="N174" i="5"/>
  <c r="BE174" i="5" s="1"/>
  <c r="N175" i="5"/>
  <c r="BE175" i="5" s="1"/>
  <c r="N181" i="5"/>
  <c r="BE181" i="5" s="1"/>
  <c r="N182" i="5"/>
  <c r="BE182" i="5" s="1"/>
  <c r="N183" i="5"/>
  <c r="BE183" i="5" s="1"/>
  <c r="N184" i="5"/>
  <c r="BE184" i="5" s="1"/>
  <c r="N185" i="5"/>
  <c r="BE185" i="5" s="1"/>
  <c r="N186" i="5"/>
  <c r="BE186" i="5" s="1"/>
  <c r="N187" i="5"/>
  <c r="BE187" i="5" s="1"/>
  <c r="N188" i="5"/>
  <c r="BE188" i="5" s="1"/>
  <c r="N189" i="5"/>
  <c r="BE189" i="5" s="1"/>
  <c r="N190" i="5"/>
  <c r="BE190" i="5" s="1"/>
  <c r="AY91" i="1"/>
  <c r="AX91" i="1"/>
  <c r="M28" i="5"/>
  <c r="AS91" i="1" s="1"/>
  <c r="M113" i="5"/>
  <c r="F113" i="5"/>
  <c r="M112" i="5"/>
  <c r="F112" i="5"/>
  <c r="O9" i="5"/>
  <c r="M81" i="5" s="1"/>
  <c r="F110" i="5"/>
  <c r="F108" i="5"/>
  <c r="F6" i="5"/>
  <c r="M84" i="5"/>
  <c r="F84" i="5"/>
  <c r="M83" i="5"/>
  <c r="F83" i="5"/>
  <c r="F81" i="5"/>
  <c r="F79" i="5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Y176" i="4"/>
  <c r="Y177" i="4"/>
  <c r="Y178" i="4"/>
  <c r="Y179" i="4"/>
  <c r="Y180" i="4"/>
  <c r="Y181" i="4"/>
  <c r="Y182" i="4"/>
  <c r="Y183" i="4"/>
  <c r="Y184" i="4"/>
  <c r="Y185" i="4"/>
  <c r="Y186" i="4"/>
  <c r="Y187" i="4"/>
  <c r="W176" i="4"/>
  <c r="W177" i="4"/>
  <c r="W178" i="4"/>
  <c r="W179" i="4"/>
  <c r="W180" i="4"/>
  <c r="W181" i="4"/>
  <c r="W182" i="4"/>
  <c r="W183" i="4"/>
  <c r="W184" i="4"/>
  <c r="W185" i="4"/>
  <c r="W186" i="4"/>
  <c r="W187" i="4"/>
  <c r="BK176" i="4"/>
  <c r="BK177" i="4"/>
  <c r="BK178" i="4"/>
  <c r="BK179" i="4"/>
  <c r="BK180" i="4"/>
  <c r="BK181" i="4"/>
  <c r="BK182" i="4"/>
  <c r="BK183" i="4"/>
  <c r="BK184" i="4"/>
  <c r="BK185" i="4"/>
  <c r="BK186" i="4"/>
  <c r="BK187" i="4"/>
  <c r="AA165" i="4"/>
  <c r="AA166" i="4"/>
  <c r="AA167" i="4"/>
  <c r="AA168" i="4"/>
  <c r="AA169" i="4"/>
  <c r="AA170" i="4"/>
  <c r="AA171" i="4"/>
  <c r="AA172" i="4"/>
  <c r="AA173" i="4"/>
  <c r="AA174" i="4"/>
  <c r="Y165" i="4"/>
  <c r="Y166" i="4"/>
  <c r="Y167" i="4"/>
  <c r="Y168" i="4"/>
  <c r="Y169" i="4"/>
  <c r="Y170" i="4"/>
  <c r="Y171" i="4"/>
  <c r="Y172" i="4"/>
  <c r="Y173" i="4"/>
  <c r="Y174" i="4"/>
  <c r="W165" i="4"/>
  <c r="W166" i="4"/>
  <c r="W167" i="4"/>
  <c r="W168" i="4"/>
  <c r="W169" i="4"/>
  <c r="W170" i="4"/>
  <c r="W171" i="4"/>
  <c r="W172" i="4"/>
  <c r="W173" i="4"/>
  <c r="W174" i="4"/>
  <c r="BK165" i="4"/>
  <c r="BK166" i="4"/>
  <c r="BK167" i="4"/>
  <c r="BK168" i="4"/>
  <c r="BK169" i="4"/>
  <c r="BK170" i="4"/>
  <c r="BK171" i="4"/>
  <c r="BK172" i="4"/>
  <c r="BK173" i="4"/>
  <c r="BK174" i="4"/>
  <c r="AA154" i="4"/>
  <c r="AA155" i="4"/>
  <c r="AA156" i="4"/>
  <c r="AA157" i="4"/>
  <c r="AA158" i="4"/>
  <c r="AA159" i="4"/>
  <c r="AA160" i="4"/>
  <c r="AA161" i="4"/>
  <c r="AA162" i="4"/>
  <c r="AA163" i="4"/>
  <c r="Y154" i="4"/>
  <c r="Y155" i="4"/>
  <c r="Y156" i="4"/>
  <c r="Y157" i="4"/>
  <c r="Y158" i="4"/>
  <c r="Y159" i="4"/>
  <c r="Y160" i="4"/>
  <c r="Y161" i="4"/>
  <c r="Y162" i="4"/>
  <c r="Y163" i="4"/>
  <c r="W154" i="4"/>
  <c r="W155" i="4"/>
  <c r="W156" i="4"/>
  <c r="W157" i="4"/>
  <c r="W158" i="4"/>
  <c r="W159" i="4"/>
  <c r="W160" i="4"/>
  <c r="W161" i="4"/>
  <c r="W162" i="4"/>
  <c r="W163" i="4"/>
  <c r="BK154" i="4"/>
  <c r="BK155" i="4"/>
  <c r="BK156" i="4"/>
  <c r="BK157" i="4"/>
  <c r="BK158" i="4"/>
  <c r="BK159" i="4"/>
  <c r="BK160" i="4"/>
  <c r="BK161" i="4"/>
  <c r="BK162" i="4"/>
  <c r="BK163" i="4"/>
  <c r="AA145" i="4"/>
  <c r="AA146" i="4"/>
  <c r="AA147" i="4"/>
  <c r="AA148" i="4"/>
  <c r="AA149" i="4"/>
  <c r="AA150" i="4"/>
  <c r="AA151" i="4"/>
  <c r="AA152" i="4"/>
  <c r="Y145" i="4"/>
  <c r="Y146" i="4"/>
  <c r="Y147" i="4"/>
  <c r="Y148" i="4"/>
  <c r="Y149" i="4"/>
  <c r="Y150" i="4"/>
  <c r="Y151" i="4"/>
  <c r="Y152" i="4"/>
  <c r="W145" i="4"/>
  <c r="W146" i="4"/>
  <c r="W147" i="4"/>
  <c r="W148" i="4"/>
  <c r="W149" i="4"/>
  <c r="W150" i="4"/>
  <c r="W151" i="4"/>
  <c r="W152" i="4"/>
  <c r="BK145" i="4"/>
  <c r="BK146" i="4"/>
  <c r="BK147" i="4"/>
  <c r="BK148" i="4"/>
  <c r="BK149" i="4"/>
  <c r="BK150" i="4"/>
  <c r="BK151" i="4"/>
  <c r="BK152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Y127" i="4"/>
  <c r="Y128" i="4"/>
  <c r="Y129" i="4"/>
  <c r="Y130" i="4"/>
  <c r="Y131" i="4"/>
  <c r="Y132" i="4"/>
  <c r="Y133" i="4"/>
  <c r="Y134" i="4"/>
  <c r="Y135" i="4"/>
  <c r="Y136" i="4"/>
  <c r="Y137" i="4"/>
  <c r="Y138" i="4"/>
  <c r="Y139" i="4"/>
  <c r="Y140" i="4"/>
  <c r="Y141" i="4"/>
  <c r="Y142" i="4"/>
  <c r="Y143" i="4"/>
  <c r="W127" i="4"/>
  <c r="W128" i="4"/>
  <c r="W129" i="4"/>
  <c r="W130" i="4"/>
  <c r="W131" i="4"/>
  <c r="W132" i="4"/>
  <c r="W133" i="4"/>
  <c r="W134" i="4"/>
  <c r="W135" i="4"/>
  <c r="W136" i="4"/>
  <c r="W137" i="4"/>
  <c r="W138" i="4"/>
  <c r="W139" i="4"/>
  <c r="W140" i="4"/>
  <c r="W141" i="4"/>
  <c r="W142" i="4"/>
  <c r="W143" i="4"/>
  <c r="BK127" i="4"/>
  <c r="BK128" i="4"/>
  <c r="BK129" i="4"/>
  <c r="BK130" i="4"/>
  <c r="BK131" i="4"/>
  <c r="BK132" i="4"/>
  <c r="BK133" i="4"/>
  <c r="BK134" i="4"/>
  <c r="BK135" i="4"/>
  <c r="BK136" i="4"/>
  <c r="BK137" i="4"/>
  <c r="BK138" i="4"/>
  <c r="BK139" i="4"/>
  <c r="BK140" i="4"/>
  <c r="BK141" i="4"/>
  <c r="BK142" i="4"/>
  <c r="BK143" i="4"/>
  <c r="AA119" i="4"/>
  <c r="AA118" i="4" s="1"/>
  <c r="AA120" i="4"/>
  <c r="AA121" i="4"/>
  <c r="AA122" i="4"/>
  <c r="AA123" i="4"/>
  <c r="AA124" i="4"/>
  <c r="AA125" i="4"/>
  <c r="Y119" i="4"/>
  <c r="Y120" i="4"/>
  <c r="Y121" i="4"/>
  <c r="Y122" i="4"/>
  <c r="Y123" i="4"/>
  <c r="Y124" i="4"/>
  <c r="Y125" i="4"/>
  <c r="W119" i="4"/>
  <c r="W120" i="4"/>
  <c r="W121" i="4"/>
  <c r="W122" i="4"/>
  <c r="W123" i="4"/>
  <c r="W124" i="4"/>
  <c r="W125" i="4"/>
  <c r="BK119" i="4"/>
  <c r="BK120" i="4"/>
  <c r="BK121" i="4"/>
  <c r="BK122" i="4"/>
  <c r="BK123" i="4"/>
  <c r="BK124" i="4"/>
  <c r="BK125" i="4"/>
  <c r="BI119" i="4"/>
  <c r="BI120" i="4"/>
  <c r="BI121" i="4"/>
  <c r="BI122" i="4"/>
  <c r="BI123" i="4"/>
  <c r="BI124" i="4"/>
  <c r="BI125" i="4"/>
  <c r="BI127" i="4"/>
  <c r="BI128" i="4"/>
  <c r="BI129" i="4"/>
  <c r="BI130" i="4"/>
  <c r="BI131" i="4"/>
  <c r="BI132" i="4"/>
  <c r="BI133" i="4"/>
  <c r="BI134" i="4"/>
  <c r="BI135" i="4"/>
  <c r="BI136" i="4"/>
  <c r="BI137" i="4"/>
  <c r="BI138" i="4"/>
  <c r="BI139" i="4"/>
  <c r="BI140" i="4"/>
  <c r="BI141" i="4"/>
  <c r="BI142" i="4"/>
  <c r="BI143" i="4"/>
  <c r="BI145" i="4"/>
  <c r="BI146" i="4"/>
  <c r="BI147" i="4"/>
  <c r="BI148" i="4"/>
  <c r="BI149" i="4"/>
  <c r="BI150" i="4"/>
  <c r="BI151" i="4"/>
  <c r="BI152" i="4"/>
  <c r="BI154" i="4"/>
  <c r="BI155" i="4"/>
  <c r="BI156" i="4"/>
  <c r="BI157" i="4"/>
  <c r="BI158" i="4"/>
  <c r="BI159" i="4"/>
  <c r="BI160" i="4"/>
  <c r="BI161" i="4"/>
  <c r="BI162" i="4"/>
  <c r="BI163" i="4"/>
  <c r="BI165" i="4"/>
  <c r="BI166" i="4"/>
  <c r="BI167" i="4"/>
  <c r="BI168" i="4"/>
  <c r="BI169" i="4"/>
  <c r="BI170" i="4"/>
  <c r="BI171" i="4"/>
  <c r="BI172" i="4"/>
  <c r="BI173" i="4"/>
  <c r="BI174" i="4"/>
  <c r="BI176" i="4"/>
  <c r="BI177" i="4"/>
  <c r="BI178" i="4"/>
  <c r="BI179" i="4"/>
  <c r="BI180" i="4"/>
  <c r="BI181" i="4"/>
  <c r="BI182" i="4"/>
  <c r="BI183" i="4"/>
  <c r="BI184" i="4"/>
  <c r="BI185" i="4"/>
  <c r="BI186" i="4"/>
  <c r="BI187" i="4"/>
  <c r="BH119" i="4"/>
  <c r="BH120" i="4"/>
  <c r="BH121" i="4"/>
  <c r="BH122" i="4"/>
  <c r="BH123" i="4"/>
  <c r="BH124" i="4"/>
  <c r="BH125" i="4"/>
  <c r="BH127" i="4"/>
  <c r="BH128" i="4"/>
  <c r="BH129" i="4"/>
  <c r="BH130" i="4"/>
  <c r="BH131" i="4"/>
  <c r="BH132" i="4"/>
  <c r="BH133" i="4"/>
  <c r="BH134" i="4"/>
  <c r="BH135" i="4"/>
  <c r="BH136" i="4"/>
  <c r="BH137" i="4"/>
  <c r="BH138" i="4"/>
  <c r="BH139" i="4"/>
  <c r="BH140" i="4"/>
  <c r="BH141" i="4"/>
  <c r="BH142" i="4"/>
  <c r="BH143" i="4"/>
  <c r="BH145" i="4"/>
  <c r="BH146" i="4"/>
  <c r="BH147" i="4"/>
  <c r="BH148" i="4"/>
  <c r="BH149" i="4"/>
  <c r="BH150" i="4"/>
  <c r="BH151" i="4"/>
  <c r="BH152" i="4"/>
  <c r="BH154" i="4"/>
  <c r="BH155" i="4"/>
  <c r="BH156" i="4"/>
  <c r="BH157" i="4"/>
  <c r="BH158" i="4"/>
  <c r="BH159" i="4"/>
  <c r="BH160" i="4"/>
  <c r="BH161" i="4"/>
  <c r="BH162" i="4"/>
  <c r="BH163" i="4"/>
  <c r="BH165" i="4"/>
  <c r="BH166" i="4"/>
  <c r="BH167" i="4"/>
  <c r="BH168" i="4"/>
  <c r="BH169" i="4"/>
  <c r="BH170" i="4"/>
  <c r="BH171" i="4"/>
  <c r="BH172" i="4"/>
  <c r="BH173" i="4"/>
  <c r="BH174" i="4"/>
  <c r="BH176" i="4"/>
  <c r="BH177" i="4"/>
  <c r="BH178" i="4"/>
  <c r="BH179" i="4"/>
  <c r="BH180" i="4"/>
  <c r="BH181" i="4"/>
  <c r="BH182" i="4"/>
  <c r="BH183" i="4"/>
  <c r="BH184" i="4"/>
  <c r="BH185" i="4"/>
  <c r="BH186" i="4"/>
  <c r="BH187" i="4"/>
  <c r="BG119" i="4"/>
  <c r="BG120" i="4"/>
  <c r="BG121" i="4"/>
  <c r="BG122" i="4"/>
  <c r="BG123" i="4"/>
  <c r="BG124" i="4"/>
  <c r="BG125" i="4"/>
  <c r="BG127" i="4"/>
  <c r="BG128" i="4"/>
  <c r="BG129" i="4"/>
  <c r="BG130" i="4"/>
  <c r="BG131" i="4"/>
  <c r="BG132" i="4"/>
  <c r="BG133" i="4"/>
  <c r="BG134" i="4"/>
  <c r="BG135" i="4"/>
  <c r="BG136" i="4"/>
  <c r="BG137" i="4"/>
  <c r="BG138" i="4"/>
  <c r="BG139" i="4"/>
  <c r="BG140" i="4"/>
  <c r="BG141" i="4"/>
  <c r="BG142" i="4"/>
  <c r="BG143" i="4"/>
  <c r="BG145" i="4"/>
  <c r="BG146" i="4"/>
  <c r="BG147" i="4"/>
  <c r="BG148" i="4"/>
  <c r="BG149" i="4"/>
  <c r="BG150" i="4"/>
  <c r="BG151" i="4"/>
  <c r="BG152" i="4"/>
  <c r="BG154" i="4"/>
  <c r="BG155" i="4"/>
  <c r="BG156" i="4"/>
  <c r="BG157" i="4"/>
  <c r="BG158" i="4"/>
  <c r="BG159" i="4"/>
  <c r="BG160" i="4"/>
  <c r="BG161" i="4"/>
  <c r="BG162" i="4"/>
  <c r="BG163" i="4"/>
  <c r="BG165" i="4"/>
  <c r="BG166" i="4"/>
  <c r="BG167" i="4"/>
  <c r="BG168" i="4"/>
  <c r="BG169" i="4"/>
  <c r="BG170" i="4"/>
  <c r="BG171" i="4"/>
  <c r="BG172" i="4"/>
  <c r="BG173" i="4"/>
  <c r="BG174" i="4"/>
  <c r="BG176" i="4"/>
  <c r="BG177" i="4"/>
  <c r="BG178" i="4"/>
  <c r="BG179" i="4"/>
  <c r="BG180" i="4"/>
  <c r="BG181" i="4"/>
  <c r="BG182" i="4"/>
  <c r="BG183" i="4"/>
  <c r="BG184" i="4"/>
  <c r="BG185" i="4"/>
  <c r="BG186" i="4"/>
  <c r="BG187" i="4"/>
  <c r="BF119" i="4"/>
  <c r="BF120" i="4"/>
  <c r="BF121" i="4"/>
  <c r="BF122" i="4"/>
  <c r="BF123" i="4"/>
  <c r="BF124" i="4"/>
  <c r="BF125" i="4"/>
  <c r="BF127" i="4"/>
  <c r="BF128" i="4"/>
  <c r="BF129" i="4"/>
  <c r="BF130" i="4"/>
  <c r="BF131" i="4"/>
  <c r="BF132" i="4"/>
  <c r="BF133" i="4"/>
  <c r="BF134" i="4"/>
  <c r="BF135" i="4"/>
  <c r="BF136" i="4"/>
  <c r="BF137" i="4"/>
  <c r="BF138" i="4"/>
  <c r="BF139" i="4"/>
  <c r="BF140" i="4"/>
  <c r="BF141" i="4"/>
  <c r="BF142" i="4"/>
  <c r="BF143" i="4"/>
  <c r="BF145" i="4"/>
  <c r="BF146" i="4"/>
  <c r="BF147" i="4"/>
  <c r="BF148" i="4"/>
  <c r="BF149" i="4"/>
  <c r="BF150" i="4"/>
  <c r="BF151" i="4"/>
  <c r="BF152" i="4"/>
  <c r="BF154" i="4"/>
  <c r="BF155" i="4"/>
  <c r="BF156" i="4"/>
  <c r="BF157" i="4"/>
  <c r="BF158" i="4"/>
  <c r="BF159" i="4"/>
  <c r="BF160" i="4"/>
  <c r="BF161" i="4"/>
  <c r="BF162" i="4"/>
  <c r="BF163" i="4"/>
  <c r="BF165" i="4"/>
  <c r="BF166" i="4"/>
  <c r="BF167" i="4"/>
  <c r="BF168" i="4"/>
  <c r="BF169" i="4"/>
  <c r="BF170" i="4"/>
  <c r="BF171" i="4"/>
  <c r="BF172" i="4"/>
  <c r="BF173" i="4"/>
  <c r="BF174" i="4"/>
  <c r="BF176" i="4"/>
  <c r="BF177" i="4"/>
  <c r="BF178" i="4"/>
  <c r="BF179" i="4"/>
  <c r="BF180" i="4"/>
  <c r="BF181" i="4"/>
  <c r="BF182" i="4"/>
  <c r="BF183" i="4"/>
  <c r="BF184" i="4"/>
  <c r="BF185" i="4"/>
  <c r="BF186" i="4"/>
  <c r="BF187" i="4"/>
  <c r="N119" i="4"/>
  <c r="BE119" i="4" s="1"/>
  <c r="N120" i="4"/>
  <c r="BE120" i="4"/>
  <c r="N121" i="4"/>
  <c r="BE121" i="4" s="1"/>
  <c r="N122" i="4"/>
  <c r="BE122" i="4" s="1"/>
  <c r="N123" i="4"/>
  <c r="BE123" i="4" s="1"/>
  <c r="N124" i="4"/>
  <c r="BE124" i="4" s="1"/>
  <c r="N125" i="4"/>
  <c r="BE125" i="4" s="1"/>
  <c r="N127" i="4"/>
  <c r="BE127" i="4" s="1"/>
  <c r="N128" i="4"/>
  <c r="BE128" i="4" s="1"/>
  <c r="N129" i="4"/>
  <c r="BE129" i="4" s="1"/>
  <c r="N130" i="4"/>
  <c r="BE130" i="4" s="1"/>
  <c r="N131" i="4"/>
  <c r="BE131" i="4" s="1"/>
  <c r="N132" i="4"/>
  <c r="BE132" i="4" s="1"/>
  <c r="N133" i="4"/>
  <c r="BE133" i="4" s="1"/>
  <c r="N134" i="4"/>
  <c r="BE134" i="4" s="1"/>
  <c r="N135" i="4"/>
  <c r="BE135" i="4" s="1"/>
  <c r="N136" i="4"/>
  <c r="BE136" i="4" s="1"/>
  <c r="N137" i="4"/>
  <c r="BE137" i="4" s="1"/>
  <c r="N138" i="4"/>
  <c r="BE138" i="4" s="1"/>
  <c r="N139" i="4"/>
  <c r="BE139" i="4" s="1"/>
  <c r="N140" i="4"/>
  <c r="BE140" i="4" s="1"/>
  <c r="N141" i="4"/>
  <c r="BE141" i="4" s="1"/>
  <c r="N142" i="4"/>
  <c r="BE142" i="4" s="1"/>
  <c r="N143" i="4"/>
  <c r="BE143" i="4" s="1"/>
  <c r="N145" i="4"/>
  <c r="BE145" i="4" s="1"/>
  <c r="N146" i="4"/>
  <c r="BE146" i="4" s="1"/>
  <c r="N147" i="4"/>
  <c r="BE147" i="4" s="1"/>
  <c r="N148" i="4"/>
  <c r="BE148" i="4" s="1"/>
  <c r="N149" i="4"/>
  <c r="BE149" i="4" s="1"/>
  <c r="N150" i="4"/>
  <c r="BE150" i="4" s="1"/>
  <c r="N151" i="4"/>
  <c r="BE151" i="4" s="1"/>
  <c r="N152" i="4"/>
  <c r="BE152" i="4" s="1"/>
  <c r="N154" i="4"/>
  <c r="BE154" i="4" s="1"/>
  <c r="N155" i="4"/>
  <c r="BE155" i="4" s="1"/>
  <c r="N156" i="4"/>
  <c r="BE156" i="4" s="1"/>
  <c r="N157" i="4"/>
  <c r="BE157" i="4"/>
  <c r="N158" i="4"/>
  <c r="BE158" i="4" s="1"/>
  <c r="N159" i="4"/>
  <c r="BE159" i="4" s="1"/>
  <c r="N160" i="4"/>
  <c r="BE160" i="4" s="1"/>
  <c r="N161" i="4"/>
  <c r="BE161" i="4" s="1"/>
  <c r="N162" i="4"/>
  <c r="BE162" i="4" s="1"/>
  <c r="N163" i="4"/>
  <c r="BE163" i="4" s="1"/>
  <c r="N165" i="4"/>
  <c r="BE165" i="4" s="1"/>
  <c r="N166" i="4"/>
  <c r="BE166" i="4" s="1"/>
  <c r="N167" i="4"/>
  <c r="BE167" i="4" s="1"/>
  <c r="N168" i="4"/>
  <c r="BE168" i="4" s="1"/>
  <c r="N169" i="4"/>
  <c r="BE169" i="4" s="1"/>
  <c r="N170" i="4"/>
  <c r="BE170" i="4" s="1"/>
  <c r="N171" i="4"/>
  <c r="BE171" i="4" s="1"/>
  <c r="N172" i="4"/>
  <c r="BE172" i="4" s="1"/>
  <c r="N173" i="4"/>
  <c r="BE173" i="4" s="1"/>
  <c r="N174" i="4"/>
  <c r="BE174" i="4"/>
  <c r="N176" i="4"/>
  <c r="BE176" i="4" s="1"/>
  <c r="N177" i="4"/>
  <c r="BE177" i="4" s="1"/>
  <c r="N178" i="4"/>
  <c r="BE178" i="4" s="1"/>
  <c r="N179" i="4"/>
  <c r="BE179" i="4" s="1"/>
  <c r="N180" i="4"/>
  <c r="BE180" i="4" s="1"/>
  <c r="N181" i="4"/>
  <c r="BE181" i="4" s="1"/>
  <c r="N182" i="4"/>
  <c r="BE182" i="4" s="1"/>
  <c r="N183" i="4"/>
  <c r="BE183" i="4" s="1"/>
  <c r="N184" i="4"/>
  <c r="BE184" i="4" s="1"/>
  <c r="N185" i="4"/>
  <c r="BE185" i="4" s="1"/>
  <c r="N186" i="4"/>
  <c r="BE186" i="4" s="1"/>
  <c r="N187" i="4"/>
  <c r="BE187" i="4" s="1"/>
  <c r="AY90" i="1"/>
  <c r="AX90" i="1"/>
  <c r="M28" i="4"/>
  <c r="AS90" i="1" s="1"/>
  <c r="M113" i="4"/>
  <c r="F113" i="4"/>
  <c r="M112" i="4"/>
  <c r="F112" i="4"/>
  <c r="O9" i="4"/>
  <c r="M110" i="4" s="1"/>
  <c r="F110" i="4"/>
  <c r="F108" i="4"/>
  <c r="F6" i="4"/>
  <c r="F107" i="4"/>
  <c r="M84" i="4"/>
  <c r="F84" i="4"/>
  <c r="M83" i="4"/>
  <c r="F83" i="4"/>
  <c r="M81" i="4"/>
  <c r="F81" i="4"/>
  <c r="F79" i="4"/>
  <c r="F78" i="4"/>
  <c r="AA242" i="3"/>
  <c r="AA243" i="3"/>
  <c r="AA244" i="3"/>
  <c r="AA245" i="3"/>
  <c r="AA246" i="3"/>
  <c r="AA247" i="3"/>
  <c r="AA248" i="3"/>
  <c r="Y242" i="3"/>
  <c r="Y243" i="3"/>
  <c r="Y244" i="3"/>
  <c r="Y245" i="3"/>
  <c r="Y246" i="3"/>
  <c r="Y247" i="3"/>
  <c r="Y248" i="3"/>
  <c r="W242" i="3"/>
  <c r="W243" i="3"/>
  <c r="W244" i="3"/>
  <c r="W245" i="3"/>
  <c r="W246" i="3"/>
  <c r="W247" i="3"/>
  <c r="W248" i="3"/>
  <c r="BK242" i="3"/>
  <c r="BK243" i="3"/>
  <c r="BK244" i="3"/>
  <c r="BK245" i="3"/>
  <c r="BK246" i="3"/>
  <c r="BK247" i="3"/>
  <c r="BK248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BK222" i="3"/>
  <c r="BK223" i="3"/>
  <c r="BK224" i="3"/>
  <c r="BK225" i="3"/>
  <c r="BK226" i="3"/>
  <c r="BK227" i="3"/>
  <c r="BK228" i="3"/>
  <c r="BK229" i="3"/>
  <c r="BK230" i="3"/>
  <c r="BK231" i="3"/>
  <c r="BK232" i="3"/>
  <c r="BK233" i="3"/>
  <c r="BK234" i="3"/>
  <c r="BK235" i="3"/>
  <c r="BK236" i="3"/>
  <c r="BK237" i="3"/>
  <c r="BK238" i="3"/>
  <c r="BK239" i="3"/>
  <c r="BK240" i="3"/>
  <c r="AA219" i="3"/>
  <c r="AA220" i="3"/>
  <c r="Y219" i="3"/>
  <c r="Y220" i="3"/>
  <c r="W219" i="3"/>
  <c r="W218" i="3" s="1"/>
  <c r="W220" i="3"/>
  <c r="BK219" i="3"/>
  <c r="BK220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BK196" i="3"/>
  <c r="BK197" i="3"/>
  <c r="BK198" i="3"/>
  <c r="BK199" i="3"/>
  <c r="BK200" i="3"/>
  <c r="BK201" i="3"/>
  <c r="BK202" i="3"/>
  <c r="BK203" i="3"/>
  <c r="BK204" i="3"/>
  <c r="BK205" i="3"/>
  <c r="BK206" i="3"/>
  <c r="BK207" i="3"/>
  <c r="BK208" i="3"/>
  <c r="BK209" i="3"/>
  <c r="BK210" i="3"/>
  <c r="BK211" i="3"/>
  <c r="BK212" i="3"/>
  <c r="BK213" i="3"/>
  <c r="BK214" i="3"/>
  <c r="BK215" i="3"/>
  <c r="BK216" i="3"/>
  <c r="BK217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BK157" i="3"/>
  <c r="BK158" i="3"/>
  <c r="BK159" i="3"/>
  <c r="BK160" i="3"/>
  <c r="BK161" i="3"/>
  <c r="BK162" i="3"/>
  <c r="BK163" i="3"/>
  <c r="BK164" i="3"/>
  <c r="BK165" i="3"/>
  <c r="BK166" i="3"/>
  <c r="BK167" i="3"/>
  <c r="BK168" i="3"/>
  <c r="BK169" i="3"/>
  <c r="BK170" i="3"/>
  <c r="BK171" i="3"/>
  <c r="BK172" i="3"/>
  <c r="BK173" i="3"/>
  <c r="BK174" i="3"/>
  <c r="BK175" i="3"/>
  <c r="BK176" i="3"/>
  <c r="BK177" i="3"/>
  <c r="BK178" i="3"/>
  <c r="BK179" i="3"/>
  <c r="BK180" i="3"/>
  <c r="BK181" i="3"/>
  <c r="BK182" i="3"/>
  <c r="BK183" i="3"/>
  <c r="BK184" i="3"/>
  <c r="BK185" i="3"/>
  <c r="BK186" i="3"/>
  <c r="BK187" i="3"/>
  <c r="BK188" i="3"/>
  <c r="BK189" i="3"/>
  <c r="BK190" i="3"/>
  <c r="BK191" i="3"/>
  <c r="BK192" i="3"/>
  <c r="BK193" i="3"/>
  <c r="BK194" i="3"/>
  <c r="AA153" i="3"/>
  <c r="AA152" i="3" s="1"/>
  <c r="AA154" i="3"/>
  <c r="AA155" i="3"/>
  <c r="Y153" i="3"/>
  <c r="Y154" i="3"/>
  <c r="Y155" i="3"/>
  <c r="W153" i="3"/>
  <c r="W154" i="3"/>
  <c r="W155" i="3"/>
  <c r="BK153" i="3"/>
  <c r="BK154" i="3"/>
  <c r="BK155" i="3"/>
  <c r="AA150" i="3"/>
  <c r="AA151" i="3"/>
  <c r="Y150" i="3"/>
  <c r="Y149" i="3" s="1"/>
  <c r="Y151" i="3"/>
  <c r="W150" i="3"/>
  <c r="W149" i="3" s="1"/>
  <c r="W151" i="3"/>
  <c r="BK150" i="3"/>
  <c r="BK151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AA121" i="3"/>
  <c r="AA122" i="3"/>
  <c r="AA123" i="3"/>
  <c r="Y121" i="3"/>
  <c r="Y122" i="3"/>
  <c r="Y123" i="3"/>
  <c r="W121" i="3"/>
  <c r="W120" i="3" s="1"/>
  <c r="W122" i="3"/>
  <c r="W123" i="3"/>
  <c r="BK121" i="3"/>
  <c r="BK122" i="3"/>
  <c r="BK123" i="3"/>
  <c r="BI121" i="3"/>
  <c r="BI122" i="3"/>
  <c r="BI123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50" i="3"/>
  <c r="BI151" i="3"/>
  <c r="BI153" i="3"/>
  <c r="BI154" i="3"/>
  <c r="BI155" i="3"/>
  <c r="BI157" i="3"/>
  <c r="BI158" i="3"/>
  <c r="BI159" i="3"/>
  <c r="BI160" i="3"/>
  <c r="BI161" i="3"/>
  <c r="BI162" i="3"/>
  <c r="BI163" i="3"/>
  <c r="BI164" i="3"/>
  <c r="BI165" i="3"/>
  <c r="BI166" i="3"/>
  <c r="BI167" i="3"/>
  <c r="BI168" i="3"/>
  <c r="BI169" i="3"/>
  <c r="BI170" i="3"/>
  <c r="BI171" i="3"/>
  <c r="BI172" i="3"/>
  <c r="BI173" i="3"/>
  <c r="BI174" i="3"/>
  <c r="BI175" i="3"/>
  <c r="BI176" i="3"/>
  <c r="BI177" i="3"/>
  <c r="BI178" i="3"/>
  <c r="BI179" i="3"/>
  <c r="BI180" i="3"/>
  <c r="BI181" i="3"/>
  <c r="BI182" i="3"/>
  <c r="BI183" i="3"/>
  <c r="BI184" i="3"/>
  <c r="BI185" i="3"/>
  <c r="BI186" i="3"/>
  <c r="BI187" i="3"/>
  <c r="BI188" i="3"/>
  <c r="BI189" i="3"/>
  <c r="BI190" i="3"/>
  <c r="BI191" i="3"/>
  <c r="BI192" i="3"/>
  <c r="BI193" i="3"/>
  <c r="BI194" i="3"/>
  <c r="BI196" i="3"/>
  <c r="BI197" i="3"/>
  <c r="BI198" i="3"/>
  <c r="BI199" i="3"/>
  <c r="BI200" i="3"/>
  <c r="BI201" i="3"/>
  <c r="BI202" i="3"/>
  <c r="BI203" i="3"/>
  <c r="BI204" i="3"/>
  <c r="BI205" i="3"/>
  <c r="BI206" i="3"/>
  <c r="BI207" i="3"/>
  <c r="BI208" i="3"/>
  <c r="BI209" i="3"/>
  <c r="BI210" i="3"/>
  <c r="BI211" i="3"/>
  <c r="BI212" i="3"/>
  <c r="BI213" i="3"/>
  <c r="BI214" i="3"/>
  <c r="BI215" i="3"/>
  <c r="BI216" i="3"/>
  <c r="BI217" i="3"/>
  <c r="BI219" i="3"/>
  <c r="BI220" i="3"/>
  <c r="BI222" i="3"/>
  <c r="BI223" i="3"/>
  <c r="BI224" i="3"/>
  <c r="BI225" i="3"/>
  <c r="BI226" i="3"/>
  <c r="BI227" i="3"/>
  <c r="BI228" i="3"/>
  <c r="BI229" i="3"/>
  <c r="BI230" i="3"/>
  <c r="BI231" i="3"/>
  <c r="BI232" i="3"/>
  <c r="BI233" i="3"/>
  <c r="BI234" i="3"/>
  <c r="BI235" i="3"/>
  <c r="BI236" i="3"/>
  <c r="BI237" i="3"/>
  <c r="BI238" i="3"/>
  <c r="BI239" i="3"/>
  <c r="BI240" i="3"/>
  <c r="BI242" i="3"/>
  <c r="BI243" i="3"/>
  <c r="BI244" i="3"/>
  <c r="BI245" i="3"/>
  <c r="BI246" i="3"/>
  <c r="BI247" i="3"/>
  <c r="BI248" i="3"/>
  <c r="BH121" i="3"/>
  <c r="BH122" i="3"/>
  <c r="BH123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50" i="3"/>
  <c r="BH151" i="3"/>
  <c r="BH153" i="3"/>
  <c r="BH154" i="3"/>
  <c r="BH155" i="3"/>
  <c r="BH157" i="3"/>
  <c r="BH158" i="3"/>
  <c r="BH159" i="3"/>
  <c r="BH160" i="3"/>
  <c r="BH161" i="3"/>
  <c r="BH162" i="3"/>
  <c r="BH163" i="3"/>
  <c r="BH164" i="3"/>
  <c r="BH165" i="3"/>
  <c r="BH166" i="3"/>
  <c r="BH167" i="3"/>
  <c r="BH168" i="3"/>
  <c r="BH169" i="3"/>
  <c r="BH170" i="3"/>
  <c r="BH171" i="3"/>
  <c r="BH172" i="3"/>
  <c r="BH173" i="3"/>
  <c r="BH174" i="3"/>
  <c r="BH175" i="3"/>
  <c r="BH176" i="3"/>
  <c r="BH177" i="3"/>
  <c r="BH178" i="3"/>
  <c r="BH179" i="3"/>
  <c r="BH180" i="3"/>
  <c r="BH181" i="3"/>
  <c r="BH182" i="3"/>
  <c r="BH183" i="3"/>
  <c r="BH184" i="3"/>
  <c r="BH185" i="3"/>
  <c r="BH186" i="3"/>
  <c r="BH187" i="3"/>
  <c r="BH188" i="3"/>
  <c r="BH189" i="3"/>
  <c r="BH190" i="3"/>
  <c r="BH191" i="3"/>
  <c r="BH192" i="3"/>
  <c r="BH193" i="3"/>
  <c r="BH194" i="3"/>
  <c r="BH196" i="3"/>
  <c r="BH197" i="3"/>
  <c r="BH198" i="3"/>
  <c r="BH199" i="3"/>
  <c r="BH200" i="3"/>
  <c r="BH201" i="3"/>
  <c r="BH202" i="3"/>
  <c r="BH203" i="3"/>
  <c r="BH204" i="3"/>
  <c r="BH205" i="3"/>
  <c r="BH206" i="3"/>
  <c r="BH207" i="3"/>
  <c r="BH208" i="3"/>
  <c r="BH209" i="3"/>
  <c r="BH210" i="3"/>
  <c r="BH211" i="3"/>
  <c r="BH212" i="3"/>
  <c r="BH213" i="3"/>
  <c r="BH214" i="3"/>
  <c r="BH215" i="3"/>
  <c r="BH216" i="3"/>
  <c r="BH217" i="3"/>
  <c r="BH219" i="3"/>
  <c r="BH220" i="3"/>
  <c r="BH222" i="3"/>
  <c r="BH223" i="3"/>
  <c r="BH224" i="3"/>
  <c r="BH225" i="3"/>
  <c r="BH226" i="3"/>
  <c r="BH227" i="3"/>
  <c r="BH228" i="3"/>
  <c r="BH229" i="3"/>
  <c r="BH230" i="3"/>
  <c r="BH231" i="3"/>
  <c r="BH232" i="3"/>
  <c r="BH233" i="3"/>
  <c r="BH234" i="3"/>
  <c r="BH235" i="3"/>
  <c r="BH236" i="3"/>
  <c r="BH237" i="3"/>
  <c r="BH238" i="3"/>
  <c r="BH239" i="3"/>
  <c r="BH240" i="3"/>
  <c r="BH242" i="3"/>
  <c r="BH243" i="3"/>
  <c r="BH244" i="3"/>
  <c r="BH245" i="3"/>
  <c r="BH246" i="3"/>
  <c r="BH247" i="3"/>
  <c r="BH248" i="3"/>
  <c r="BG121" i="3"/>
  <c r="BG122" i="3"/>
  <c r="BG123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50" i="3"/>
  <c r="BG151" i="3"/>
  <c r="BG153" i="3"/>
  <c r="BG154" i="3"/>
  <c r="BG155" i="3"/>
  <c r="BG157" i="3"/>
  <c r="BG158" i="3"/>
  <c r="BG159" i="3"/>
  <c r="BG160" i="3"/>
  <c r="BG161" i="3"/>
  <c r="BG162" i="3"/>
  <c r="BG163" i="3"/>
  <c r="BG164" i="3"/>
  <c r="BG165" i="3"/>
  <c r="BG166" i="3"/>
  <c r="BG167" i="3"/>
  <c r="BG168" i="3"/>
  <c r="BG169" i="3"/>
  <c r="BG170" i="3"/>
  <c r="BG171" i="3"/>
  <c r="BG172" i="3"/>
  <c r="BG173" i="3"/>
  <c r="BG174" i="3"/>
  <c r="BG175" i="3"/>
  <c r="BG176" i="3"/>
  <c r="BG177" i="3"/>
  <c r="BG178" i="3"/>
  <c r="BG179" i="3"/>
  <c r="BG180" i="3"/>
  <c r="BG181" i="3"/>
  <c r="BG182" i="3"/>
  <c r="BG183" i="3"/>
  <c r="BG184" i="3"/>
  <c r="BG185" i="3"/>
  <c r="BG186" i="3"/>
  <c r="BG187" i="3"/>
  <c r="BG188" i="3"/>
  <c r="BG189" i="3"/>
  <c r="BG190" i="3"/>
  <c r="BG191" i="3"/>
  <c r="BG192" i="3"/>
  <c r="BG193" i="3"/>
  <c r="BG194" i="3"/>
  <c r="BG196" i="3"/>
  <c r="BG197" i="3"/>
  <c r="BG198" i="3"/>
  <c r="BG199" i="3"/>
  <c r="BG200" i="3"/>
  <c r="BG201" i="3"/>
  <c r="BG202" i="3"/>
  <c r="BG203" i="3"/>
  <c r="BG204" i="3"/>
  <c r="BG205" i="3"/>
  <c r="BG206" i="3"/>
  <c r="BG207" i="3"/>
  <c r="BG208" i="3"/>
  <c r="BG209" i="3"/>
  <c r="BG210" i="3"/>
  <c r="BG211" i="3"/>
  <c r="BG212" i="3"/>
  <c r="BG213" i="3"/>
  <c r="BG214" i="3"/>
  <c r="BG215" i="3"/>
  <c r="BG216" i="3"/>
  <c r="BG217" i="3"/>
  <c r="BG219" i="3"/>
  <c r="BG220" i="3"/>
  <c r="BG222" i="3"/>
  <c r="BG223" i="3"/>
  <c r="BG224" i="3"/>
  <c r="BG225" i="3"/>
  <c r="BG226" i="3"/>
  <c r="BG227" i="3"/>
  <c r="BG228" i="3"/>
  <c r="BG229" i="3"/>
  <c r="BG230" i="3"/>
  <c r="BG231" i="3"/>
  <c r="BG232" i="3"/>
  <c r="BG233" i="3"/>
  <c r="BG234" i="3"/>
  <c r="BG235" i="3"/>
  <c r="BG236" i="3"/>
  <c r="BG237" i="3"/>
  <c r="BG238" i="3"/>
  <c r="BG239" i="3"/>
  <c r="BG240" i="3"/>
  <c r="BG242" i="3"/>
  <c r="BG243" i="3"/>
  <c r="BG244" i="3"/>
  <c r="BG245" i="3"/>
  <c r="BG246" i="3"/>
  <c r="BG247" i="3"/>
  <c r="BG248" i="3"/>
  <c r="BF121" i="3"/>
  <c r="BF122" i="3"/>
  <c r="BF123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50" i="3"/>
  <c r="BF151" i="3"/>
  <c r="BF153" i="3"/>
  <c r="BF154" i="3"/>
  <c r="BF155" i="3"/>
  <c r="BF157" i="3"/>
  <c r="BF158" i="3"/>
  <c r="BF159" i="3"/>
  <c r="BF160" i="3"/>
  <c r="BF161" i="3"/>
  <c r="BF162" i="3"/>
  <c r="BF163" i="3"/>
  <c r="BF164" i="3"/>
  <c r="BF165" i="3"/>
  <c r="BF166" i="3"/>
  <c r="BF167" i="3"/>
  <c r="BF168" i="3"/>
  <c r="BF169" i="3"/>
  <c r="BF170" i="3"/>
  <c r="BF171" i="3"/>
  <c r="BF172" i="3"/>
  <c r="BF173" i="3"/>
  <c r="BF174" i="3"/>
  <c r="BF175" i="3"/>
  <c r="BF176" i="3"/>
  <c r="BF177" i="3"/>
  <c r="BF178" i="3"/>
  <c r="BF179" i="3"/>
  <c r="BF180" i="3"/>
  <c r="BF181" i="3"/>
  <c r="BF182" i="3"/>
  <c r="BF183" i="3"/>
  <c r="BF184" i="3"/>
  <c r="BF185" i="3"/>
  <c r="BF186" i="3"/>
  <c r="BF187" i="3"/>
  <c r="BF188" i="3"/>
  <c r="BF189" i="3"/>
  <c r="BF190" i="3"/>
  <c r="BF191" i="3"/>
  <c r="BF192" i="3"/>
  <c r="BF193" i="3"/>
  <c r="BF194" i="3"/>
  <c r="BF196" i="3"/>
  <c r="BF197" i="3"/>
  <c r="BF198" i="3"/>
  <c r="BF199" i="3"/>
  <c r="BF200" i="3"/>
  <c r="BF201" i="3"/>
  <c r="BF202" i="3"/>
  <c r="BF203" i="3"/>
  <c r="BF204" i="3"/>
  <c r="BF205" i="3"/>
  <c r="BF206" i="3"/>
  <c r="BF207" i="3"/>
  <c r="BF208" i="3"/>
  <c r="BF209" i="3"/>
  <c r="BF210" i="3"/>
  <c r="BF211" i="3"/>
  <c r="BF212" i="3"/>
  <c r="BF213" i="3"/>
  <c r="BF214" i="3"/>
  <c r="BF215" i="3"/>
  <c r="BF216" i="3"/>
  <c r="BF217" i="3"/>
  <c r="BF219" i="3"/>
  <c r="BF220" i="3"/>
  <c r="BF222" i="3"/>
  <c r="BF223" i="3"/>
  <c r="BF224" i="3"/>
  <c r="BF225" i="3"/>
  <c r="BF226" i="3"/>
  <c r="BF227" i="3"/>
  <c r="BF228" i="3"/>
  <c r="BF229" i="3"/>
  <c r="BF230" i="3"/>
  <c r="BF231" i="3"/>
  <c r="BF232" i="3"/>
  <c r="BF233" i="3"/>
  <c r="BF234" i="3"/>
  <c r="BF235" i="3"/>
  <c r="BF236" i="3"/>
  <c r="BF237" i="3"/>
  <c r="BF238" i="3"/>
  <c r="BF239" i="3"/>
  <c r="BF240" i="3"/>
  <c r="BF242" i="3"/>
  <c r="BF243" i="3"/>
  <c r="BF244" i="3"/>
  <c r="BF245" i="3"/>
  <c r="BF246" i="3"/>
  <c r="BF247" i="3"/>
  <c r="BF248" i="3"/>
  <c r="N121" i="3"/>
  <c r="BE121" i="3" s="1"/>
  <c r="N122" i="3"/>
  <c r="BE122" i="3"/>
  <c r="N123" i="3"/>
  <c r="BE123" i="3" s="1"/>
  <c r="N126" i="3"/>
  <c r="BE126" i="3" s="1"/>
  <c r="N127" i="3"/>
  <c r="BE127" i="3" s="1"/>
  <c r="N128" i="3"/>
  <c r="BE128" i="3" s="1"/>
  <c r="N129" i="3"/>
  <c r="BE129" i="3" s="1"/>
  <c r="N130" i="3"/>
  <c r="BE130" i="3" s="1"/>
  <c r="N131" i="3"/>
  <c r="BE131" i="3" s="1"/>
  <c r="N132" i="3"/>
  <c r="BE132" i="3" s="1"/>
  <c r="N133" i="3"/>
  <c r="BE133" i="3" s="1"/>
  <c r="N134" i="3"/>
  <c r="BE134" i="3" s="1"/>
  <c r="N135" i="3"/>
  <c r="BE135" i="3" s="1"/>
  <c r="N136" i="3"/>
  <c r="BE136" i="3" s="1"/>
  <c r="N137" i="3"/>
  <c r="BE137" i="3" s="1"/>
  <c r="N138" i="3"/>
  <c r="BE138" i="3" s="1"/>
  <c r="N139" i="3"/>
  <c r="BE139" i="3" s="1"/>
  <c r="N140" i="3"/>
  <c r="BE140" i="3" s="1"/>
  <c r="N141" i="3"/>
  <c r="BE141" i="3" s="1"/>
  <c r="N142" i="3"/>
  <c r="BE142" i="3" s="1"/>
  <c r="N143" i="3"/>
  <c r="BE143" i="3" s="1"/>
  <c r="N144" i="3"/>
  <c r="BE144" i="3" s="1"/>
  <c r="N145" i="3"/>
  <c r="BE145" i="3" s="1"/>
  <c r="N146" i="3"/>
  <c r="BE146" i="3" s="1"/>
  <c r="N147" i="3"/>
  <c r="BE147" i="3" s="1"/>
  <c r="N148" i="3"/>
  <c r="BE148" i="3"/>
  <c r="N150" i="3"/>
  <c r="BE150" i="3" s="1"/>
  <c r="N151" i="3"/>
  <c r="BE151" i="3" s="1"/>
  <c r="N153" i="3"/>
  <c r="BE153" i="3" s="1"/>
  <c r="N154" i="3"/>
  <c r="BE154" i="3" s="1"/>
  <c r="N155" i="3"/>
  <c r="BE155" i="3" s="1"/>
  <c r="N157" i="3"/>
  <c r="BE157" i="3" s="1"/>
  <c r="N158" i="3"/>
  <c r="BE158" i="3" s="1"/>
  <c r="N159" i="3"/>
  <c r="BE159" i="3" s="1"/>
  <c r="N160" i="3"/>
  <c r="BE160" i="3" s="1"/>
  <c r="N161" i="3"/>
  <c r="BE161" i="3" s="1"/>
  <c r="N162" i="3"/>
  <c r="BE162" i="3" s="1"/>
  <c r="N163" i="3"/>
  <c r="BE163" i="3" s="1"/>
  <c r="N164" i="3"/>
  <c r="BE164" i="3" s="1"/>
  <c r="N165" i="3"/>
  <c r="BE165" i="3" s="1"/>
  <c r="N166" i="3"/>
  <c r="BE166" i="3" s="1"/>
  <c r="N167" i="3"/>
  <c r="BE167" i="3" s="1"/>
  <c r="N168" i="3"/>
  <c r="BE168" i="3" s="1"/>
  <c r="N169" i="3"/>
  <c r="BE169" i="3" s="1"/>
  <c r="N170" i="3"/>
  <c r="BE170" i="3" s="1"/>
  <c r="N171" i="3"/>
  <c r="BE171" i="3" s="1"/>
  <c r="N172" i="3"/>
  <c r="BE172" i="3" s="1"/>
  <c r="N173" i="3"/>
  <c r="BE173" i="3" s="1"/>
  <c r="N174" i="3"/>
  <c r="BE174" i="3" s="1"/>
  <c r="N175" i="3"/>
  <c r="BE175" i="3" s="1"/>
  <c r="N176" i="3"/>
  <c r="BE176" i="3" s="1"/>
  <c r="N177" i="3"/>
  <c r="BE177" i="3" s="1"/>
  <c r="N178" i="3"/>
  <c r="BE178" i="3" s="1"/>
  <c r="N179" i="3"/>
  <c r="BE179" i="3" s="1"/>
  <c r="N180" i="3"/>
  <c r="BE180" i="3" s="1"/>
  <c r="N181" i="3"/>
  <c r="BE181" i="3" s="1"/>
  <c r="N182" i="3"/>
  <c r="BE182" i="3" s="1"/>
  <c r="N183" i="3"/>
  <c r="BE183" i="3" s="1"/>
  <c r="N184" i="3"/>
  <c r="BE184" i="3" s="1"/>
  <c r="N185" i="3"/>
  <c r="BE185" i="3" s="1"/>
  <c r="N186" i="3"/>
  <c r="BE186" i="3" s="1"/>
  <c r="N187" i="3"/>
  <c r="BE187" i="3" s="1"/>
  <c r="N188" i="3"/>
  <c r="BE188" i="3" s="1"/>
  <c r="N189" i="3"/>
  <c r="BE189" i="3" s="1"/>
  <c r="N190" i="3"/>
  <c r="BE190" i="3" s="1"/>
  <c r="N191" i="3"/>
  <c r="BE191" i="3"/>
  <c r="N192" i="3"/>
  <c r="BE192" i="3" s="1"/>
  <c r="N193" i="3"/>
  <c r="BE193" i="3" s="1"/>
  <c r="N194" i="3"/>
  <c r="BE194" i="3" s="1"/>
  <c r="N196" i="3"/>
  <c r="BE196" i="3" s="1"/>
  <c r="N197" i="3"/>
  <c r="BE197" i="3" s="1"/>
  <c r="N198" i="3"/>
  <c r="BE198" i="3" s="1"/>
  <c r="N199" i="3"/>
  <c r="BE199" i="3" s="1"/>
  <c r="N200" i="3"/>
  <c r="BE200" i="3" s="1"/>
  <c r="N201" i="3"/>
  <c r="BE201" i="3" s="1"/>
  <c r="N202" i="3"/>
  <c r="BE202" i="3" s="1"/>
  <c r="N203" i="3"/>
  <c r="BE203" i="3" s="1"/>
  <c r="N204" i="3"/>
  <c r="BE204" i="3" s="1"/>
  <c r="N205" i="3"/>
  <c r="BE205" i="3" s="1"/>
  <c r="N206" i="3"/>
  <c r="BE206" i="3" s="1"/>
  <c r="N207" i="3"/>
  <c r="BE207" i="3" s="1"/>
  <c r="N208" i="3"/>
  <c r="BE208" i="3" s="1"/>
  <c r="N209" i="3"/>
  <c r="BE209" i="3" s="1"/>
  <c r="N210" i="3"/>
  <c r="BE210" i="3" s="1"/>
  <c r="N211" i="3"/>
  <c r="BE211" i="3" s="1"/>
  <c r="N212" i="3"/>
  <c r="BE212" i="3" s="1"/>
  <c r="N213" i="3"/>
  <c r="BE213" i="3" s="1"/>
  <c r="N214" i="3"/>
  <c r="BE214" i="3" s="1"/>
  <c r="N215" i="3"/>
  <c r="BE215" i="3" s="1"/>
  <c r="N216" i="3"/>
  <c r="BE216" i="3" s="1"/>
  <c r="N217" i="3"/>
  <c r="BE217" i="3" s="1"/>
  <c r="N219" i="3"/>
  <c r="BE219" i="3" s="1"/>
  <c r="N220" i="3"/>
  <c r="BE220" i="3" s="1"/>
  <c r="N222" i="3"/>
  <c r="BE222" i="3" s="1"/>
  <c r="N223" i="3"/>
  <c r="BE223" i="3" s="1"/>
  <c r="N224" i="3"/>
  <c r="BE224" i="3" s="1"/>
  <c r="N225" i="3"/>
  <c r="BE225" i="3" s="1"/>
  <c r="N226" i="3"/>
  <c r="BE226" i="3" s="1"/>
  <c r="N227" i="3"/>
  <c r="BE227" i="3" s="1"/>
  <c r="N228" i="3"/>
  <c r="BE228" i="3" s="1"/>
  <c r="N229" i="3"/>
  <c r="BE229" i="3" s="1"/>
  <c r="N230" i="3"/>
  <c r="BE230" i="3" s="1"/>
  <c r="N231" i="3"/>
  <c r="BE231" i="3" s="1"/>
  <c r="N232" i="3"/>
  <c r="BE232" i="3" s="1"/>
  <c r="N233" i="3"/>
  <c r="BE233" i="3" s="1"/>
  <c r="N234" i="3"/>
  <c r="BE234" i="3" s="1"/>
  <c r="N235" i="3"/>
  <c r="BE235" i="3" s="1"/>
  <c r="N236" i="3"/>
  <c r="BE236" i="3" s="1"/>
  <c r="N237" i="3"/>
  <c r="BE237" i="3" s="1"/>
  <c r="N238" i="3"/>
  <c r="BE238" i="3" s="1"/>
  <c r="N239" i="3"/>
  <c r="BE239" i="3" s="1"/>
  <c r="N240" i="3"/>
  <c r="BE240" i="3" s="1"/>
  <c r="N242" i="3"/>
  <c r="BE242" i="3" s="1"/>
  <c r="N243" i="3"/>
  <c r="BE243" i="3" s="1"/>
  <c r="N244" i="3"/>
  <c r="BE244" i="3" s="1"/>
  <c r="N245" i="3"/>
  <c r="BE245" i="3" s="1"/>
  <c r="N246" i="3"/>
  <c r="BE246" i="3" s="1"/>
  <c r="N247" i="3"/>
  <c r="BE247" i="3" s="1"/>
  <c r="N248" i="3"/>
  <c r="BE248" i="3" s="1"/>
  <c r="AY89" i="1"/>
  <c r="AX89" i="1"/>
  <c r="M28" i="3"/>
  <c r="AS89" i="1"/>
  <c r="M116" i="3"/>
  <c r="F116" i="3"/>
  <c r="M115" i="3"/>
  <c r="F115" i="3"/>
  <c r="O9" i="3"/>
  <c r="M113" i="3" s="1"/>
  <c r="F113" i="3"/>
  <c r="F111" i="3"/>
  <c r="F6" i="3"/>
  <c r="M84" i="3"/>
  <c r="F84" i="3"/>
  <c r="M83" i="3"/>
  <c r="F83" i="3"/>
  <c r="M81" i="3"/>
  <c r="F81" i="3"/>
  <c r="F79" i="3"/>
  <c r="AA203" i="2"/>
  <c r="AA204" i="2"/>
  <c r="AA205" i="2"/>
  <c r="AA206" i="2"/>
  <c r="AA207" i="2"/>
  <c r="AA208" i="2"/>
  <c r="AA209" i="2"/>
  <c r="AA210" i="2"/>
  <c r="AA211" i="2"/>
  <c r="AA212" i="2"/>
  <c r="AA213" i="2"/>
  <c r="Y203" i="2"/>
  <c r="Y204" i="2"/>
  <c r="Y205" i="2"/>
  <c r="Y206" i="2"/>
  <c r="Y207" i="2"/>
  <c r="Y208" i="2"/>
  <c r="Y209" i="2"/>
  <c r="Y210" i="2"/>
  <c r="Y211" i="2"/>
  <c r="Y212" i="2"/>
  <c r="Y213" i="2"/>
  <c r="W203" i="2"/>
  <c r="W202" i="2" s="1"/>
  <c r="W204" i="2"/>
  <c r="W205" i="2"/>
  <c r="W206" i="2"/>
  <c r="W207" i="2"/>
  <c r="W208" i="2"/>
  <c r="W209" i="2"/>
  <c r="W210" i="2"/>
  <c r="W211" i="2"/>
  <c r="W212" i="2"/>
  <c r="W213" i="2"/>
  <c r="BK203" i="2"/>
  <c r="BK204" i="2"/>
  <c r="BK205" i="2"/>
  <c r="BK206" i="2"/>
  <c r="BK207" i="2"/>
  <c r="BK208" i="2"/>
  <c r="BK209" i="2"/>
  <c r="BK210" i="2"/>
  <c r="BK211" i="2"/>
  <c r="BK212" i="2"/>
  <c r="BK213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BK189" i="2"/>
  <c r="BK190" i="2"/>
  <c r="BK191" i="2"/>
  <c r="BK192" i="2"/>
  <c r="BK193" i="2"/>
  <c r="BK194" i="2"/>
  <c r="BK195" i="2"/>
  <c r="BK196" i="2"/>
  <c r="BK197" i="2"/>
  <c r="BK198" i="2"/>
  <c r="BK199" i="2"/>
  <c r="BK200" i="2"/>
  <c r="BK201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BK176" i="2"/>
  <c r="BK177" i="2"/>
  <c r="BK178" i="2"/>
  <c r="BK179" i="2"/>
  <c r="BK180" i="2"/>
  <c r="BK181" i="2"/>
  <c r="BK182" i="2"/>
  <c r="BK183" i="2"/>
  <c r="BK184" i="2"/>
  <c r="BK185" i="2"/>
  <c r="BK186" i="2"/>
  <c r="BK187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BK162" i="2"/>
  <c r="BK163" i="2"/>
  <c r="BK164" i="2"/>
  <c r="BK165" i="2"/>
  <c r="BK166" i="2"/>
  <c r="BK167" i="2"/>
  <c r="BK168" i="2"/>
  <c r="BK169" i="2"/>
  <c r="BK170" i="2"/>
  <c r="BK171" i="2"/>
  <c r="BK172" i="2"/>
  <c r="BK173" i="2"/>
  <c r="BK174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K159" i="2"/>
  <c r="BK160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BK119" i="2"/>
  <c r="BK120" i="2"/>
  <c r="BK121" i="2"/>
  <c r="BK122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I119" i="2"/>
  <c r="BI120" i="2"/>
  <c r="BI121" i="2"/>
  <c r="BI122" i="2"/>
  <c r="BI123" i="2"/>
  <c r="BI124" i="2"/>
  <c r="BI125" i="2"/>
  <c r="BI126" i="2"/>
  <c r="BI127" i="2"/>
  <c r="BI128" i="2"/>
  <c r="BI129" i="2"/>
  <c r="BI130" i="2"/>
  <c r="BI131" i="2"/>
  <c r="BI132" i="2"/>
  <c r="BI133" i="2"/>
  <c r="BI134" i="2"/>
  <c r="BI135" i="2"/>
  <c r="BI136" i="2"/>
  <c r="BI137" i="2"/>
  <c r="BI138" i="2"/>
  <c r="BI139" i="2"/>
  <c r="BI140" i="2"/>
  <c r="BI141" i="2"/>
  <c r="BI142" i="2"/>
  <c r="BI143" i="2"/>
  <c r="BI144" i="2"/>
  <c r="BI145" i="2"/>
  <c r="BI147" i="2"/>
  <c r="BI148" i="2"/>
  <c r="BI149" i="2"/>
  <c r="BI150" i="2"/>
  <c r="BI151" i="2"/>
  <c r="BI152" i="2"/>
  <c r="BI153" i="2"/>
  <c r="BI154" i="2"/>
  <c r="BI155" i="2"/>
  <c r="BI156" i="2"/>
  <c r="BI157" i="2"/>
  <c r="BI158" i="2"/>
  <c r="BI159" i="2"/>
  <c r="BI160" i="2"/>
  <c r="BI162" i="2"/>
  <c r="BI163" i="2"/>
  <c r="BI164" i="2"/>
  <c r="BI165" i="2"/>
  <c r="BI166" i="2"/>
  <c r="BI167" i="2"/>
  <c r="BI168" i="2"/>
  <c r="BI169" i="2"/>
  <c r="BI170" i="2"/>
  <c r="BI171" i="2"/>
  <c r="BI172" i="2"/>
  <c r="BI173" i="2"/>
  <c r="BI174" i="2"/>
  <c r="BI176" i="2"/>
  <c r="BI177" i="2"/>
  <c r="BI178" i="2"/>
  <c r="BI179" i="2"/>
  <c r="BI180" i="2"/>
  <c r="BI181" i="2"/>
  <c r="BI182" i="2"/>
  <c r="BI183" i="2"/>
  <c r="BI184" i="2"/>
  <c r="BI185" i="2"/>
  <c r="BI186" i="2"/>
  <c r="BI187" i="2"/>
  <c r="BI189" i="2"/>
  <c r="BI190" i="2"/>
  <c r="BI191" i="2"/>
  <c r="BI192" i="2"/>
  <c r="BI193" i="2"/>
  <c r="BI194" i="2"/>
  <c r="BI195" i="2"/>
  <c r="BI196" i="2"/>
  <c r="BI197" i="2"/>
  <c r="BI198" i="2"/>
  <c r="BI199" i="2"/>
  <c r="BI200" i="2"/>
  <c r="BI201" i="2"/>
  <c r="BI203" i="2"/>
  <c r="BI204" i="2"/>
  <c r="BI205" i="2"/>
  <c r="BI206" i="2"/>
  <c r="BI207" i="2"/>
  <c r="BI208" i="2"/>
  <c r="BI209" i="2"/>
  <c r="BI210" i="2"/>
  <c r="BI211" i="2"/>
  <c r="BI212" i="2"/>
  <c r="BI213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7" i="2"/>
  <c r="BH148" i="2"/>
  <c r="BH149" i="2"/>
  <c r="BH150" i="2"/>
  <c r="BH151" i="2"/>
  <c r="BH152" i="2"/>
  <c r="BH153" i="2"/>
  <c r="BH154" i="2"/>
  <c r="BH155" i="2"/>
  <c r="BH156" i="2"/>
  <c r="BH157" i="2"/>
  <c r="BH158" i="2"/>
  <c r="BH159" i="2"/>
  <c r="BH160" i="2"/>
  <c r="BH162" i="2"/>
  <c r="BH163" i="2"/>
  <c r="BH164" i="2"/>
  <c r="BH165" i="2"/>
  <c r="BH166" i="2"/>
  <c r="BH167" i="2"/>
  <c r="BH168" i="2"/>
  <c r="BH169" i="2"/>
  <c r="BH170" i="2"/>
  <c r="BH171" i="2"/>
  <c r="BH172" i="2"/>
  <c r="BH173" i="2"/>
  <c r="BH174" i="2"/>
  <c r="BH176" i="2"/>
  <c r="BH177" i="2"/>
  <c r="BH178" i="2"/>
  <c r="BH179" i="2"/>
  <c r="BH180" i="2"/>
  <c r="BH181" i="2"/>
  <c r="BH182" i="2"/>
  <c r="BH183" i="2"/>
  <c r="BH184" i="2"/>
  <c r="BH185" i="2"/>
  <c r="BH186" i="2"/>
  <c r="BH187" i="2"/>
  <c r="BH189" i="2"/>
  <c r="BH190" i="2"/>
  <c r="BH191" i="2"/>
  <c r="BH192" i="2"/>
  <c r="BH193" i="2"/>
  <c r="BH194" i="2"/>
  <c r="BH195" i="2"/>
  <c r="BH196" i="2"/>
  <c r="BH197" i="2"/>
  <c r="BH198" i="2"/>
  <c r="BH199" i="2"/>
  <c r="BH200" i="2"/>
  <c r="BH201" i="2"/>
  <c r="BH203" i="2"/>
  <c r="BH204" i="2"/>
  <c r="BH205" i="2"/>
  <c r="BH206" i="2"/>
  <c r="BH207" i="2"/>
  <c r="BH208" i="2"/>
  <c r="BH209" i="2"/>
  <c r="BH210" i="2"/>
  <c r="BH211" i="2"/>
  <c r="BH212" i="2"/>
  <c r="BH213" i="2"/>
  <c r="BG119" i="2"/>
  <c r="BG120" i="2"/>
  <c r="BG121" i="2"/>
  <c r="BG122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G160" i="2"/>
  <c r="BG162" i="2"/>
  <c r="BG163" i="2"/>
  <c r="BG164" i="2"/>
  <c r="BG165" i="2"/>
  <c r="BG166" i="2"/>
  <c r="BG167" i="2"/>
  <c r="BG168" i="2"/>
  <c r="BG169" i="2"/>
  <c r="BG170" i="2"/>
  <c r="BG171" i="2"/>
  <c r="BG172" i="2"/>
  <c r="BG173" i="2"/>
  <c r="BG174" i="2"/>
  <c r="BG176" i="2"/>
  <c r="BG177" i="2"/>
  <c r="BG178" i="2"/>
  <c r="BG179" i="2"/>
  <c r="BG180" i="2"/>
  <c r="BG181" i="2"/>
  <c r="BG182" i="2"/>
  <c r="BG183" i="2"/>
  <c r="BG184" i="2"/>
  <c r="BG185" i="2"/>
  <c r="BG186" i="2"/>
  <c r="BG187" i="2"/>
  <c r="BG189" i="2"/>
  <c r="BG190" i="2"/>
  <c r="BG191" i="2"/>
  <c r="BG192" i="2"/>
  <c r="BG193" i="2"/>
  <c r="BG194" i="2"/>
  <c r="BG195" i="2"/>
  <c r="BG196" i="2"/>
  <c r="BG197" i="2"/>
  <c r="BG198" i="2"/>
  <c r="BG199" i="2"/>
  <c r="BG200" i="2"/>
  <c r="BG201" i="2"/>
  <c r="BG203" i="2"/>
  <c r="BG204" i="2"/>
  <c r="BG205" i="2"/>
  <c r="BG206" i="2"/>
  <c r="BG207" i="2"/>
  <c r="BG208" i="2"/>
  <c r="BG209" i="2"/>
  <c r="BG210" i="2"/>
  <c r="BG211" i="2"/>
  <c r="BG212" i="2"/>
  <c r="BG213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9" i="2"/>
  <c r="BF190" i="2"/>
  <c r="BF191" i="2"/>
  <c r="BF192" i="2"/>
  <c r="BF193" i="2"/>
  <c r="BF194" i="2"/>
  <c r="BF195" i="2"/>
  <c r="BF196" i="2"/>
  <c r="BF197" i="2"/>
  <c r="BF198" i="2"/>
  <c r="BF199" i="2"/>
  <c r="BF200" i="2"/>
  <c r="BF201" i="2"/>
  <c r="BF203" i="2"/>
  <c r="BF204" i="2"/>
  <c r="BF205" i="2"/>
  <c r="BF206" i="2"/>
  <c r="BF207" i="2"/>
  <c r="BF208" i="2"/>
  <c r="BF209" i="2"/>
  <c r="BF210" i="2"/>
  <c r="BF211" i="2"/>
  <c r="BF212" i="2"/>
  <c r="BF213" i="2"/>
  <c r="N119" i="2"/>
  <c r="BE119" i="2" s="1"/>
  <c r="N120" i="2"/>
  <c r="BE120" i="2" s="1"/>
  <c r="N121" i="2"/>
  <c r="BE121" i="2" s="1"/>
  <c r="N122" i="2"/>
  <c r="BE122" i="2" s="1"/>
  <c r="N123" i="2"/>
  <c r="BE123" i="2" s="1"/>
  <c r="N124" i="2"/>
  <c r="BE124" i="2" s="1"/>
  <c r="N125" i="2"/>
  <c r="BE125" i="2" s="1"/>
  <c r="N126" i="2"/>
  <c r="BE126" i="2" s="1"/>
  <c r="N127" i="2"/>
  <c r="BE127" i="2" s="1"/>
  <c r="N128" i="2"/>
  <c r="BE128" i="2" s="1"/>
  <c r="N129" i="2"/>
  <c r="BE129" i="2"/>
  <c r="N130" i="2"/>
  <c r="BE130" i="2" s="1"/>
  <c r="N131" i="2"/>
  <c r="BE131" i="2" s="1"/>
  <c r="N132" i="2"/>
  <c r="BE132" i="2" s="1"/>
  <c r="N133" i="2"/>
  <c r="BE133" i="2" s="1"/>
  <c r="N134" i="2"/>
  <c r="BE134" i="2" s="1"/>
  <c r="N135" i="2"/>
  <c r="BE135" i="2" s="1"/>
  <c r="N136" i="2"/>
  <c r="BE136" i="2" s="1"/>
  <c r="N137" i="2"/>
  <c r="BE137" i="2" s="1"/>
  <c r="N138" i="2"/>
  <c r="BE138" i="2" s="1"/>
  <c r="N139" i="2"/>
  <c r="BE139" i="2" s="1"/>
  <c r="N140" i="2"/>
  <c r="BE140" i="2" s="1"/>
  <c r="N141" i="2"/>
  <c r="BE141" i="2" s="1"/>
  <c r="N142" i="2"/>
  <c r="BE142" i="2" s="1"/>
  <c r="N143" i="2"/>
  <c r="BE143" i="2" s="1"/>
  <c r="N144" i="2"/>
  <c r="BE144" i="2" s="1"/>
  <c r="N145" i="2"/>
  <c r="BE145" i="2"/>
  <c r="N147" i="2"/>
  <c r="BE147" i="2" s="1"/>
  <c r="N148" i="2"/>
  <c r="BE148" i="2" s="1"/>
  <c r="N149" i="2"/>
  <c r="BE149" i="2" s="1"/>
  <c r="N150" i="2"/>
  <c r="BE150" i="2" s="1"/>
  <c r="N151" i="2"/>
  <c r="BE151" i="2" s="1"/>
  <c r="N152" i="2"/>
  <c r="BE152" i="2"/>
  <c r="N153" i="2"/>
  <c r="BE153" i="2" s="1"/>
  <c r="N154" i="2"/>
  <c r="BE154" i="2" s="1"/>
  <c r="N155" i="2"/>
  <c r="BE155" i="2" s="1"/>
  <c r="N156" i="2"/>
  <c r="BE156" i="2" s="1"/>
  <c r="N157" i="2"/>
  <c r="BE157" i="2" s="1"/>
  <c r="N158" i="2"/>
  <c r="BE158" i="2" s="1"/>
  <c r="N159" i="2"/>
  <c r="BE159" i="2"/>
  <c r="N160" i="2"/>
  <c r="BE160" i="2" s="1"/>
  <c r="N162" i="2"/>
  <c r="BE162" i="2" s="1"/>
  <c r="N163" i="2"/>
  <c r="BE163" i="2"/>
  <c r="N164" i="2"/>
  <c r="BE164" i="2" s="1"/>
  <c r="N165" i="2"/>
  <c r="BE165" i="2" s="1"/>
  <c r="N166" i="2"/>
  <c r="BE166" i="2" s="1"/>
  <c r="N167" i="2"/>
  <c r="BE167" i="2" s="1"/>
  <c r="N168" i="2"/>
  <c r="BE168" i="2" s="1"/>
  <c r="N169" i="2"/>
  <c r="BE169" i="2" s="1"/>
  <c r="N170" i="2"/>
  <c r="BE170" i="2" s="1"/>
  <c r="N171" i="2"/>
  <c r="BE171" i="2" s="1"/>
  <c r="N172" i="2"/>
  <c r="BE172" i="2" s="1"/>
  <c r="N173" i="2"/>
  <c r="BE173" i="2" s="1"/>
  <c r="N174" i="2"/>
  <c r="BE174" i="2" s="1"/>
  <c r="N176" i="2"/>
  <c r="BE176" i="2"/>
  <c r="N177" i="2"/>
  <c r="BE177" i="2" s="1"/>
  <c r="N178" i="2"/>
  <c r="BE178" i="2" s="1"/>
  <c r="N179" i="2"/>
  <c r="BE179" i="2" s="1"/>
  <c r="N180" i="2"/>
  <c r="BE180" i="2" s="1"/>
  <c r="N181" i="2"/>
  <c r="BE181" i="2" s="1"/>
  <c r="N182" i="2"/>
  <c r="BE182" i="2" s="1"/>
  <c r="N183" i="2"/>
  <c r="BE183" i="2" s="1"/>
  <c r="N184" i="2"/>
  <c r="BE184" i="2" s="1"/>
  <c r="N185" i="2"/>
  <c r="BE185" i="2" s="1"/>
  <c r="N186" i="2"/>
  <c r="BE186" i="2" s="1"/>
  <c r="N187" i="2"/>
  <c r="BE187" i="2" s="1"/>
  <c r="N189" i="2"/>
  <c r="BE189" i="2" s="1"/>
  <c r="N190" i="2"/>
  <c r="BE190" i="2" s="1"/>
  <c r="N191" i="2"/>
  <c r="BE191" i="2" s="1"/>
  <c r="N192" i="2"/>
  <c r="BE192" i="2" s="1"/>
  <c r="N193" i="2"/>
  <c r="BE193" i="2" s="1"/>
  <c r="N194" i="2"/>
  <c r="BE194" i="2"/>
  <c r="N195" i="2"/>
  <c r="BE195" i="2"/>
  <c r="N196" i="2"/>
  <c r="BE196" i="2" s="1"/>
  <c r="N197" i="2"/>
  <c r="BE197" i="2"/>
  <c r="N198" i="2"/>
  <c r="BE198" i="2" s="1"/>
  <c r="N199" i="2"/>
  <c r="BE199" i="2" s="1"/>
  <c r="N200" i="2"/>
  <c r="BE200" i="2" s="1"/>
  <c r="N201" i="2"/>
  <c r="BE201" i="2"/>
  <c r="N203" i="2"/>
  <c r="BE203" i="2" s="1"/>
  <c r="N204" i="2"/>
  <c r="BE204" i="2"/>
  <c r="N205" i="2"/>
  <c r="BE205" i="2" s="1"/>
  <c r="N206" i="2"/>
  <c r="BE206" i="2" s="1"/>
  <c r="N207" i="2"/>
  <c r="BE207" i="2" s="1"/>
  <c r="N208" i="2"/>
  <c r="BE208" i="2" s="1"/>
  <c r="N209" i="2"/>
  <c r="BE209" i="2" s="1"/>
  <c r="N210" i="2"/>
  <c r="BE210" i="2"/>
  <c r="N211" i="2"/>
  <c r="BE211" i="2" s="1"/>
  <c r="N212" i="2"/>
  <c r="BE212" i="2" s="1"/>
  <c r="N213" i="2"/>
  <c r="BE213" i="2" s="1"/>
  <c r="AY88" i="1"/>
  <c r="AX88" i="1"/>
  <c r="M28" i="2"/>
  <c r="AS88" i="1" s="1"/>
  <c r="M113" i="2"/>
  <c r="F113" i="2"/>
  <c r="M112" i="2"/>
  <c r="F112" i="2"/>
  <c r="O9" i="2"/>
  <c r="M110" i="2" s="1"/>
  <c r="F110" i="2"/>
  <c r="F108" i="2"/>
  <c r="F6" i="2"/>
  <c r="F107" i="2" s="1"/>
  <c r="M84" i="2"/>
  <c r="F84" i="2"/>
  <c r="M83" i="2"/>
  <c r="F83" i="2"/>
  <c r="F81" i="2"/>
  <c r="F79" i="2"/>
  <c r="AK27" i="1"/>
  <c r="AM83" i="1"/>
  <c r="L83" i="1"/>
  <c r="AM82" i="1"/>
  <c r="L82" i="1"/>
  <c r="AM80" i="1"/>
  <c r="L80" i="1"/>
  <c r="L78" i="1"/>
  <c r="L77" i="1"/>
  <c r="BK149" i="3" l="1"/>
  <c r="N149" i="3" s="1"/>
  <c r="N92" i="3" s="1"/>
  <c r="BK218" i="3"/>
  <c r="N218" i="3" s="1"/>
  <c r="N96" i="3" s="1"/>
  <c r="AA156" i="3"/>
  <c r="Y218" i="3"/>
  <c r="W118" i="4"/>
  <c r="BK118" i="4"/>
  <c r="N118" i="4" s="1"/>
  <c r="N90" i="4" s="1"/>
  <c r="H36" i="3"/>
  <c r="BD89" i="1" s="1"/>
  <c r="AA175" i="4"/>
  <c r="W146" i="2"/>
  <c r="BK195" i="3"/>
  <c r="N195" i="3" s="1"/>
  <c r="N95" i="3" s="1"/>
  <c r="Y118" i="4"/>
  <c r="Y128" i="6"/>
  <c r="AA192" i="6"/>
  <c r="M33" i="4"/>
  <c r="AW90" i="1" s="1"/>
  <c r="AA153" i="4"/>
  <c r="H34" i="4"/>
  <c r="BB90" i="1" s="1"/>
  <c r="W137" i="5"/>
  <c r="Y162" i="5"/>
  <c r="BK118" i="5"/>
  <c r="N118" i="5" s="1"/>
  <c r="N90" i="5" s="1"/>
  <c r="AA131" i="5"/>
  <c r="BK162" i="5"/>
  <c r="N162" i="5" s="1"/>
  <c r="N94" i="5" s="1"/>
  <c r="AS87" i="1"/>
  <c r="H35" i="5"/>
  <c r="BC91" i="1" s="1"/>
  <c r="BK137" i="5"/>
  <c r="N137" i="5" s="1"/>
  <c r="N92" i="5" s="1"/>
  <c r="H34" i="2"/>
  <c r="BB88" i="1" s="1"/>
  <c r="H33" i="2"/>
  <c r="BA88" i="1" s="1"/>
  <c r="AA164" i="4"/>
  <c r="AA162" i="5"/>
  <c r="M32" i="6"/>
  <c r="AV92" i="1" s="1"/>
  <c r="M33" i="6"/>
  <c r="AW92" i="1" s="1"/>
  <c r="H36" i="6"/>
  <c r="BD92" i="1" s="1"/>
  <c r="W136" i="6"/>
  <c r="W135" i="6" s="1"/>
  <c r="Y180" i="6"/>
  <c r="Y177" i="6" s="1"/>
  <c r="BK192" i="6"/>
  <c r="N192" i="6" s="1"/>
  <c r="N98" i="6" s="1"/>
  <c r="W118" i="2"/>
  <c r="AA144" i="4"/>
  <c r="Y131" i="5"/>
  <c r="W128" i="6"/>
  <c r="BK136" i="6"/>
  <c r="BK135" i="6" s="1"/>
  <c r="N135" i="6" s="1"/>
  <c r="N92" i="6" s="1"/>
  <c r="W180" i="6"/>
  <c r="W177" i="6" s="1"/>
  <c r="Y188" i="6"/>
  <c r="W122" i="6"/>
  <c r="W121" i="6" s="1"/>
  <c r="BK180" i="6"/>
  <c r="N180" i="6" s="1"/>
  <c r="N96" i="6" s="1"/>
  <c r="BK188" i="6"/>
  <c r="N188" i="6" s="1"/>
  <c r="N97" i="6" s="1"/>
  <c r="AA221" i="3"/>
  <c r="H33" i="5"/>
  <c r="BA91" i="1" s="1"/>
  <c r="AA141" i="5"/>
  <c r="M81" i="2"/>
  <c r="AA161" i="2"/>
  <c r="Y175" i="2"/>
  <c r="AA149" i="3"/>
  <c r="AA218" i="3"/>
  <c r="W164" i="4"/>
  <c r="BK175" i="4"/>
  <c r="N175" i="4" s="1"/>
  <c r="N95" i="4" s="1"/>
  <c r="Y175" i="4"/>
  <c r="AA137" i="5"/>
  <c r="BK128" i="6"/>
  <c r="N128" i="6" s="1"/>
  <c r="N91" i="6" s="1"/>
  <c r="AA177" i="6"/>
  <c r="W192" i="6"/>
  <c r="W126" i="4"/>
  <c r="BK161" i="2"/>
  <c r="N161" i="2" s="1"/>
  <c r="N92" i="2" s="1"/>
  <c r="AA202" i="2"/>
  <c r="AA120" i="3"/>
  <c r="Y153" i="4"/>
  <c r="W131" i="5"/>
  <c r="W162" i="5"/>
  <c r="AA122" i="6"/>
  <c r="AA128" i="6"/>
  <c r="AA136" i="6"/>
  <c r="AA135" i="6" s="1"/>
  <c r="Y192" i="6"/>
  <c r="Y118" i="2"/>
  <c r="AA118" i="2"/>
  <c r="AA117" i="2" s="1"/>
  <c r="AA116" i="2" s="1"/>
  <c r="BK188" i="2"/>
  <c r="N188" i="2" s="1"/>
  <c r="N94" i="2" s="1"/>
  <c r="BK118" i="2"/>
  <c r="N118" i="2" s="1"/>
  <c r="N90" i="2" s="1"/>
  <c r="BK146" i="2"/>
  <c r="N146" i="2" s="1"/>
  <c r="N91" i="2" s="1"/>
  <c r="H34" i="3"/>
  <c r="BB89" i="1" s="1"/>
  <c r="AA241" i="3"/>
  <c r="Y144" i="4"/>
  <c r="W175" i="2"/>
  <c r="Y152" i="3"/>
  <c r="Y221" i="3"/>
  <c r="W241" i="3"/>
  <c r="M33" i="2"/>
  <c r="AW88" i="1" s="1"/>
  <c r="W161" i="2"/>
  <c r="BK152" i="3"/>
  <c r="N152" i="3" s="1"/>
  <c r="N93" i="3" s="1"/>
  <c r="Y118" i="5"/>
  <c r="BK131" i="5"/>
  <c r="N131" i="5" s="1"/>
  <c r="N91" i="5" s="1"/>
  <c r="H34" i="6"/>
  <c r="BB92" i="1" s="1"/>
  <c r="BK122" i="6"/>
  <c r="N122" i="6" s="1"/>
  <c r="N90" i="6" s="1"/>
  <c r="Y122" i="6"/>
  <c r="Y121" i="6" s="1"/>
  <c r="BK141" i="5"/>
  <c r="N141" i="5" s="1"/>
  <c r="N93" i="5" s="1"/>
  <c r="Y141" i="5"/>
  <c r="H35" i="6"/>
  <c r="BC92" i="1" s="1"/>
  <c r="Y136" i="6"/>
  <c r="Y135" i="6" s="1"/>
  <c r="M32" i="2"/>
  <c r="AV88" i="1" s="1"/>
  <c r="H32" i="2"/>
  <c r="AZ88" i="1" s="1"/>
  <c r="H32" i="3"/>
  <c r="AZ89" i="1" s="1"/>
  <c r="H36" i="2"/>
  <c r="BD88" i="1" s="1"/>
  <c r="W125" i="3"/>
  <c r="H36" i="4"/>
  <c r="BD90" i="1" s="1"/>
  <c r="W144" i="4"/>
  <c r="Y137" i="5"/>
  <c r="AA173" i="5"/>
  <c r="F78" i="3"/>
  <c r="F110" i="3"/>
  <c r="Y120" i="3"/>
  <c r="BK125" i="3"/>
  <c r="W152" i="3"/>
  <c r="W221" i="3"/>
  <c r="BK144" i="4"/>
  <c r="N144" i="4" s="1"/>
  <c r="N92" i="4" s="1"/>
  <c r="Y164" i="4"/>
  <c r="H36" i="5"/>
  <c r="BD91" i="1" s="1"/>
  <c r="AA188" i="2"/>
  <c r="M32" i="3"/>
  <c r="AV89" i="1" s="1"/>
  <c r="H33" i="4"/>
  <c r="BA90" i="1" s="1"/>
  <c r="AA126" i="4"/>
  <c r="AA117" i="4" s="1"/>
  <c r="AA116" i="4" s="1"/>
  <c r="W118" i="5"/>
  <c r="AA146" i="2"/>
  <c r="AA175" i="2"/>
  <c r="BK120" i="3"/>
  <c r="W156" i="3"/>
  <c r="Y195" i="3"/>
  <c r="Y241" i="3"/>
  <c r="M32" i="4"/>
  <c r="AV90" i="1" s="1"/>
  <c r="H32" i="4"/>
  <c r="AZ90" i="1" s="1"/>
  <c r="H35" i="4"/>
  <c r="BC90" i="1" s="1"/>
  <c r="Y126" i="4"/>
  <c r="AA118" i="5"/>
  <c r="W141" i="5"/>
  <c r="BK173" i="5"/>
  <c r="N173" i="5" s="1"/>
  <c r="N95" i="5" s="1"/>
  <c r="Y161" i="2"/>
  <c r="BK153" i="4"/>
  <c r="N153" i="4" s="1"/>
  <c r="N93" i="4" s="1"/>
  <c r="BK164" i="4"/>
  <c r="N164" i="4" s="1"/>
  <c r="N94" i="4" s="1"/>
  <c r="W175" i="4"/>
  <c r="F107" i="5"/>
  <c r="F78" i="5"/>
  <c r="Y173" i="5"/>
  <c r="H35" i="2"/>
  <c r="BC88" i="1" s="1"/>
  <c r="Y146" i="2"/>
  <c r="Y202" i="2"/>
  <c r="M33" i="3"/>
  <c r="AW89" i="1" s="1"/>
  <c r="H33" i="3"/>
  <c r="BA89" i="1" s="1"/>
  <c r="BK156" i="3"/>
  <c r="N156" i="3" s="1"/>
  <c r="N94" i="3" s="1"/>
  <c r="W195" i="3"/>
  <c r="BK241" i="3"/>
  <c r="N241" i="3" s="1"/>
  <c r="N98" i="3" s="1"/>
  <c r="BK126" i="4"/>
  <c r="N126" i="4" s="1"/>
  <c r="N91" i="4" s="1"/>
  <c r="H34" i="5"/>
  <c r="BB91" i="1" s="1"/>
  <c r="F78" i="2"/>
  <c r="BK175" i="2"/>
  <c r="N175" i="2" s="1"/>
  <c r="N93" i="2" s="1"/>
  <c r="BK202" i="2"/>
  <c r="N202" i="2" s="1"/>
  <c r="N95" i="2" s="1"/>
  <c r="H35" i="3"/>
  <c r="BC89" i="1" s="1"/>
  <c r="AA125" i="3"/>
  <c r="AA124" i="3" s="1"/>
  <c r="AA119" i="3" s="1"/>
  <c r="AA195" i="3"/>
  <c r="BK221" i="3"/>
  <c r="N221" i="3" s="1"/>
  <c r="N97" i="3" s="1"/>
  <c r="W153" i="4"/>
  <c r="W117" i="4" s="1"/>
  <c r="W116" i="4" s="1"/>
  <c r="AU90" i="1" s="1"/>
  <c r="W188" i="2"/>
  <c r="Y125" i="3"/>
  <c r="Y156" i="3"/>
  <c r="W173" i="5"/>
  <c r="M110" i="5"/>
  <c r="F111" i="6"/>
  <c r="M81" i="6"/>
  <c r="H32" i="6"/>
  <c r="AZ92" i="1" s="1"/>
  <c r="N178" i="6"/>
  <c r="N95" i="6" s="1"/>
  <c r="H33" i="6"/>
  <c r="BA92" i="1" s="1"/>
  <c r="M33" i="5"/>
  <c r="AW91" i="1" s="1"/>
  <c r="BK177" i="6" l="1"/>
  <c r="N177" i="6" s="1"/>
  <c r="N94" i="6" s="1"/>
  <c r="BK121" i="6"/>
  <c r="AT90" i="1"/>
  <c r="Y124" i="3"/>
  <c r="AA121" i="6"/>
  <c r="AA120" i="6"/>
  <c r="N136" i="6"/>
  <c r="N93" i="6" s="1"/>
  <c r="W117" i="2"/>
  <c r="W116" i="2" s="1"/>
  <c r="AU88" i="1" s="1"/>
  <c r="BA87" i="1"/>
  <c r="AW87" i="1" s="1"/>
  <c r="AK32" i="1" s="1"/>
  <c r="W120" i="6"/>
  <c r="AU92" i="1" s="1"/>
  <c r="Y117" i="5"/>
  <c r="Y116" i="5" s="1"/>
  <c r="AT88" i="1"/>
  <c r="BD87" i="1"/>
  <c r="W35" i="1" s="1"/>
  <c r="Y120" i="6"/>
  <c r="AT92" i="1"/>
  <c r="BB87" i="1"/>
  <c r="AX87" i="1" s="1"/>
  <c r="Y117" i="2"/>
  <c r="Y116" i="2" s="1"/>
  <c r="Y117" i="4"/>
  <c r="Y116" i="4" s="1"/>
  <c r="AA117" i="5"/>
  <c r="AA116" i="5" s="1"/>
  <c r="BK117" i="2"/>
  <c r="W117" i="5"/>
  <c r="W116" i="5" s="1"/>
  <c r="AU91" i="1" s="1"/>
  <c r="BK117" i="5"/>
  <c r="AT89" i="1"/>
  <c r="BK117" i="4"/>
  <c r="BK124" i="3"/>
  <c r="N124" i="3" s="1"/>
  <c r="N90" i="3" s="1"/>
  <c r="N125" i="3"/>
  <c r="N91" i="3" s="1"/>
  <c r="W124" i="3"/>
  <c r="W119" i="3" s="1"/>
  <c r="AU89" i="1" s="1"/>
  <c r="N121" i="6"/>
  <c r="N89" i="6" s="1"/>
  <c r="N120" i="3"/>
  <c r="N89" i="3" s="1"/>
  <c r="Y119" i="3"/>
  <c r="BC87" i="1"/>
  <c r="BK120" i="6" l="1"/>
  <c r="N120" i="6" s="1"/>
  <c r="N88" i="6" s="1"/>
  <c r="L103" i="6" s="1"/>
  <c r="W32" i="1"/>
  <c r="W33" i="1"/>
  <c r="AU87" i="1"/>
  <c r="BK116" i="2"/>
  <c r="N116" i="2" s="1"/>
  <c r="N88" i="2" s="1"/>
  <c r="N117" i="2"/>
  <c r="N89" i="2" s="1"/>
  <c r="AY87" i="1"/>
  <c r="W34" i="1"/>
  <c r="N117" i="4"/>
  <c r="N89" i="4" s="1"/>
  <c r="BK116" i="4"/>
  <c r="N116" i="4" s="1"/>
  <c r="N88" i="4" s="1"/>
  <c r="BK119" i="3"/>
  <c r="N119" i="3" s="1"/>
  <c r="N88" i="3" s="1"/>
  <c r="N117" i="5"/>
  <c r="N89" i="5" s="1"/>
  <c r="BK116" i="5"/>
  <c r="N116" i="5" s="1"/>
  <c r="N88" i="5" s="1"/>
  <c r="M27" i="6" l="1"/>
  <c r="M30" i="6" s="1"/>
  <c r="AG92" i="1" s="1"/>
  <c r="AN92" i="1" s="1"/>
  <c r="M27" i="4"/>
  <c r="M30" i="4" s="1"/>
  <c r="L99" i="4"/>
  <c r="L99" i="5"/>
  <c r="M27" i="5"/>
  <c r="M30" i="5" s="1"/>
  <c r="H32" i="5" s="1"/>
  <c r="L102" i="3"/>
  <c r="M27" i="3"/>
  <c r="M30" i="3" s="1"/>
  <c r="L99" i="2"/>
  <c r="M27" i="2"/>
  <c r="M30" i="2" s="1"/>
  <c r="L38" i="6" l="1"/>
  <c r="M32" i="5"/>
  <c r="AV91" i="1" s="1"/>
  <c r="AT91" i="1" s="1"/>
  <c r="AZ91" i="1"/>
  <c r="AZ87" i="1" s="1"/>
  <c r="AG91" i="1"/>
  <c r="AG90" i="1"/>
  <c r="AN90" i="1" s="1"/>
  <c r="L38" i="4"/>
  <c r="L38" i="2"/>
  <c r="AG88" i="1"/>
  <c r="L38" i="3"/>
  <c r="AG89" i="1"/>
  <c r="AN89" i="1" s="1"/>
  <c r="AN91" i="1" l="1"/>
  <c r="L38" i="5"/>
  <c r="W31" i="1"/>
  <c r="AV87" i="1"/>
  <c r="AG87" i="1"/>
  <c r="AN88" i="1"/>
  <c r="AK31" i="1" l="1"/>
  <c r="AT87" i="1"/>
  <c r="AN87" i="1" s="1"/>
  <c r="AN96" i="1" s="1"/>
  <c r="AK26" i="1"/>
  <c r="AK29" i="1" s="1"/>
  <c r="AG96" i="1"/>
  <c r="AK37" i="1" l="1"/>
</calcChain>
</file>

<file path=xl/sharedStrings.xml><?xml version="1.0" encoding="utf-8"?>
<sst xmlns="http://schemas.openxmlformats.org/spreadsheetml/2006/main" count="6644" uniqueCount="1332">
  <si>
    <t>1796478699</t>
  </si>
  <si>
    <t>039002000</t>
  </si>
  <si>
    <t>Zrušení zařízení staveniště</t>
  </si>
  <si>
    <t>-1879208238</t>
  </si>
  <si>
    <t>039103000</t>
  </si>
  <si>
    <t>Rozebrání, bourání a odvoz zařízení staveniště</t>
  </si>
  <si>
    <t>-2067386706</t>
  </si>
  <si>
    <t>VRN PC002</t>
  </si>
  <si>
    <t xml:space="preserve"> Přikrytí a stěhování nábytku</t>
  </si>
  <si>
    <t>-1531227718</t>
  </si>
  <si>
    <t>042002000</t>
  </si>
  <si>
    <t>Posudky</t>
  </si>
  <si>
    <t>1416836789</t>
  </si>
  <si>
    <t>043002000</t>
  </si>
  <si>
    <t>Zkoušky a ostatní měření</t>
  </si>
  <si>
    <t>954840049</t>
  </si>
  <si>
    <t>044002000</t>
  </si>
  <si>
    <t>Revize</t>
  </si>
  <si>
    <t>-1392430640</t>
  </si>
  <si>
    <t>070001000</t>
  </si>
  <si>
    <t>Provozní vlivy</t>
  </si>
  <si>
    <t>-1891395351</t>
  </si>
  <si>
    <t>079002000</t>
  </si>
  <si>
    <t>Ostatní provozní vlivy</t>
  </si>
  <si>
    <t>959356137</t>
  </si>
  <si>
    <t>VRN PC001</t>
  </si>
  <si>
    <t>Provoz investora</t>
  </si>
  <si>
    <t>...</t>
  </si>
  <si>
    <t>824119525</t>
  </si>
  <si>
    <t>494998508</t>
  </si>
  <si>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</si>
  <si>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</si>
  <si>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</si>
  <si>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</si>
  <si>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</si>
  <si>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</si>
  <si>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</si>
  <si>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</si>
  <si>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</si>
  <si>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</si>
  <si>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</si>
  <si>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</si>
  <si>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</si>
  <si>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</si>
  <si>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</si>
  <si>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</si>
  <si>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TP1747022</t>
  </si>
  <si>
    <t>Stavba:</t>
  </si>
  <si>
    <t>Rozšíření VZT a klimatizace v prostorách knihovny a sálu objektu K-TRIO</t>
  </si>
  <si>
    <t>JKSO:</t>
  </si>
  <si>
    <t/>
  </si>
  <si>
    <t>CC-CZ:</t>
  </si>
  <si>
    <t>Místo:</t>
  </si>
  <si>
    <t>Ostrava</t>
  </si>
  <si>
    <t>Datum:</t>
  </si>
  <si>
    <t>Objednatel:</t>
  </si>
  <si>
    <t>IČ:</t>
  </si>
  <si>
    <t>Statutární město Ostrava, městský obvod Ostrava-Ji</t>
  </si>
  <si>
    <t>DIČ:</t>
  </si>
  <si>
    <t>Zhotovitel:</t>
  </si>
  <si>
    <t xml:space="preserve"> </t>
  </si>
  <si>
    <t>Projektant:</t>
  </si>
  <si>
    <t>Air Technology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</si>
  <si>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</si>
  <si>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</si>
  <si>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</si>
  <si>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</si>
  <si>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</si>
  <si>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</si>
  <si>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</si>
  <si>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</si>
  <si>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</si>
  <si>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</si>
  <si>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</si>
  <si>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</si>
  <si>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</si>
  <si>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</si>
  <si>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</si>
  <si>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</si>
  <si>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</si>
  <si>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</si>
  <si>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</si>
  <si>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</si>
  <si>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</si>
  <si>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</si>
  <si>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</si>
  <si>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</si>
  <si>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</si>
  <si>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</si>
  <si>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</si>
  <si>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</si>
  <si>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</si>
  <si>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</si>
  <si>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</si>
  <si>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</si>
  <si>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</si>
  <si>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</si>
  <si>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</si>
  <si>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</si>
  <si>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</si>
  <si>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</si>
  <si>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</si>
  <si>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</si>
  <si>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</si>
  <si>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</si>
  <si>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</si>
  <si>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</si>
  <si>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</si>
  <si>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{fa6810ab-9923-44d7-b9e1-d3efc31704cd}</t>
  </si>
  <si>
    <t>{00000000-0000-0000-0000-000000000000}</t>
  </si>
  <si>
    <t>/</t>
  </si>
  <si>
    <t>D.1.4.b</t>
  </si>
  <si>
    <t>Zařízení pro ochlazování staveb</t>
  </si>
  <si>
    <t>1</t>
  </si>
  <si>
    <t>{dcdbf558-6c46-43bc-99b1-08e58ad19533}</t>
  </si>
  <si>
    <t>D.1.4.c</t>
  </si>
  <si>
    <t>Zařízení vzduchotechniky</t>
  </si>
  <si>
    <t>{7a225d9b-6d09-4c77-842b-465af74d8560}</t>
  </si>
  <si>
    <t>D.1.4.d</t>
  </si>
  <si>
    <t>Silnoproudá elektrotechnika</t>
  </si>
  <si>
    <t>{2b34a110-e916-4238-9b43-ce8fbf6b234f}</t>
  </si>
  <si>
    <t>D.1.4.e</t>
  </si>
  <si>
    <t>Měření a regulace</t>
  </si>
  <si>
    <t>{cf1e2e15-3333-410b-8634-6d539238ce20}</t>
  </si>
  <si>
    <t>SO</t>
  </si>
  <si>
    <t>Stavební část</t>
  </si>
  <si>
    <t>{f2ea3cea-bf00-47e2-ba05-d394b2d41572}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</si>
  <si>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</si>
  <si>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</si>
  <si>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</si>
  <si>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</si>
  <si>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</si>
  <si>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</si>
  <si>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</si>
  <si>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</si>
  <si>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</si>
  <si>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</si>
  <si>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</si>
  <si>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</si>
  <si>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D.1.4.b - Zařízení pro ochlazování staveb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</si>
  <si>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</si>
  <si>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</si>
  <si>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</si>
  <si>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</si>
  <si>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</si>
  <si>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</si>
  <si>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</si>
  <si>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  PSV</t>
  </si>
  <si>
    <t xml:space="preserve">    7518 -   CHL10</t>
  </si>
  <si>
    <t xml:space="preserve">    7519 -   CHL11</t>
  </si>
  <si>
    <t xml:space="preserve">    7520 -   CHL12</t>
  </si>
  <si>
    <t xml:space="preserve">    7521 -   CHL13</t>
  </si>
  <si>
    <t xml:space="preserve">    7522 -   CHL 14</t>
  </si>
  <si>
    <t xml:space="preserve">    7523 -   CHL15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</si>
  <si>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</si>
  <si>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</si>
  <si>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</si>
  <si>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</si>
  <si>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</si>
  <si>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</si>
  <si>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</si>
  <si>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</si>
  <si>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</si>
  <si>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</si>
  <si>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</si>
  <si>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</si>
  <si>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</si>
  <si>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</si>
  <si>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</si>
  <si>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</si>
  <si>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M</t>
  </si>
  <si>
    <t>M235</t>
  </si>
  <si>
    <t>ks</t>
  </si>
  <si>
    <t>8</t>
  </si>
  <si>
    <t>4</t>
  </si>
  <si>
    <t>-1424667204</t>
  </si>
  <si>
    <t>-1452269141</t>
  </si>
  <si>
    <t>3</t>
  </si>
  <si>
    <t>-311756933</t>
  </si>
  <si>
    <t>1248091471</t>
  </si>
  <si>
    <t>5</t>
  </si>
  <si>
    <t>M236</t>
  </si>
  <si>
    <t>-301395534</t>
  </si>
  <si>
    <t>6</t>
  </si>
  <si>
    <t>-1641651917</t>
  </si>
  <si>
    <t>7</t>
  </si>
  <si>
    <t>-1692322079</t>
  </si>
  <si>
    <t>M237</t>
  </si>
  <si>
    <t>Podkladní gumový blok</t>
  </si>
  <si>
    <t>1322712425</t>
  </si>
  <si>
    <t>9</t>
  </si>
  <si>
    <t>M238</t>
  </si>
  <si>
    <t>1095162144</t>
  </si>
  <si>
    <t>10</t>
  </si>
  <si>
    <t>-1486627726</t>
  </si>
  <si>
    <t>11</t>
  </si>
  <si>
    <t>1839399743</t>
  </si>
  <si>
    <t>12</t>
  </si>
  <si>
    <t>1812417533</t>
  </si>
  <si>
    <t>13</t>
  </si>
  <si>
    <t>-1893950335</t>
  </si>
  <si>
    <t>14</t>
  </si>
  <si>
    <t>-393934250</t>
  </si>
  <si>
    <t>M239</t>
  </si>
  <si>
    <t>Čerpadlo kondenzátu</t>
  </si>
  <si>
    <t>-5557721</t>
  </si>
  <si>
    <t>16</t>
  </si>
  <si>
    <t>M240</t>
  </si>
  <si>
    <t>-42594745</t>
  </si>
  <si>
    <t>17</t>
  </si>
  <si>
    <t>M241</t>
  </si>
  <si>
    <t>Cu propojení 6/10 mm, vč. komunikace,izolace</t>
  </si>
  <si>
    <t>bm</t>
  </si>
  <si>
    <t>-1492056507</t>
  </si>
  <si>
    <t>18</t>
  </si>
  <si>
    <t>M242</t>
  </si>
  <si>
    <t>Cu propojení 6/16 mm, vč. komunikace,izolace</t>
  </si>
  <si>
    <t>684337560</t>
  </si>
  <si>
    <t>19</t>
  </si>
  <si>
    <t>M243</t>
  </si>
  <si>
    <t>Plastová lišta 90x70 mm</t>
  </si>
  <si>
    <t>1549145560</t>
  </si>
  <si>
    <t>20</t>
  </si>
  <si>
    <t>M244</t>
  </si>
  <si>
    <t>plechový žlab 125x100 mm vč. víka, žárový zinek (pro exteriér)</t>
  </si>
  <si>
    <t>-205695880</t>
  </si>
  <si>
    <t>M245</t>
  </si>
  <si>
    <t>Chladivo R410A</t>
  </si>
  <si>
    <t>kg</t>
  </si>
  <si>
    <t>-1652721049</t>
  </si>
  <si>
    <t>22</t>
  </si>
  <si>
    <t>M246</t>
  </si>
  <si>
    <t>Sifon plastový umyvadlový (dřezový) s odbočkou</t>
  </si>
  <si>
    <t>-96621008</t>
  </si>
  <si>
    <t>23</t>
  </si>
  <si>
    <t>M173</t>
  </si>
  <si>
    <t>Potrubí HT32 vč. tvarovek</t>
  </si>
  <si>
    <t>-1508188313</t>
  </si>
  <si>
    <t>24</t>
  </si>
  <si>
    <t>M174</t>
  </si>
  <si>
    <t>Potrubí HT40 vč. tvarovek</t>
  </si>
  <si>
    <t>1431282567</t>
  </si>
  <si>
    <t>25</t>
  </si>
  <si>
    <t>M247</t>
  </si>
  <si>
    <t>MONTÁŽNÍ MATERIÁL</t>
  </si>
  <si>
    <t>951384309</t>
  </si>
  <si>
    <t>26</t>
  </si>
  <si>
    <t>M248</t>
  </si>
  <si>
    <t>zprovoznění</t>
  </si>
  <si>
    <t>983036110</t>
  </si>
  <si>
    <t>27</t>
  </si>
  <si>
    <t>M249</t>
  </si>
  <si>
    <t>Pomocné práce stavební - prostupy zdmi, přiseknutí otvoru, drážky apod.</t>
  </si>
  <si>
    <t>1139679609</t>
  </si>
  <si>
    <t>28</t>
  </si>
  <si>
    <t>M250</t>
  </si>
  <si>
    <t>32</t>
  </si>
  <si>
    <t>-1286368275</t>
  </si>
  <si>
    <t>29</t>
  </si>
  <si>
    <t>-1290283769</t>
  </si>
  <si>
    <t>30</t>
  </si>
  <si>
    <t>-1246670321</t>
  </si>
  <si>
    <t>31</t>
  </si>
  <si>
    <t>M251</t>
  </si>
  <si>
    <t>-385032113</t>
  </si>
  <si>
    <t>-1791944016</t>
  </si>
  <si>
    <t>33</t>
  </si>
  <si>
    <t>M252</t>
  </si>
  <si>
    <t>-1993034769</t>
  </si>
  <si>
    <t>34</t>
  </si>
  <si>
    <t>-1790085706</t>
  </si>
  <si>
    <t>35</t>
  </si>
  <si>
    <t>-933896191</t>
  </si>
  <si>
    <t>36</t>
  </si>
  <si>
    <t>-1289537519</t>
  </si>
  <si>
    <t>37</t>
  </si>
  <si>
    <t>-499943642</t>
  </si>
  <si>
    <t>38</t>
  </si>
  <si>
    <t>923533874</t>
  </si>
  <si>
    <t>39</t>
  </si>
  <si>
    <t>-1725347547</t>
  </si>
  <si>
    <t>40</t>
  </si>
  <si>
    <t>-1139977744</t>
  </si>
  <si>
    <t>41</t>
  </si>
  <si>
    <t>-1579866595</t>
  </si>
  <si>
    <t>42</t>
  </si>
  <si>
    <t>M253</t>
  </si>
  <si>
    <t>1821097097</t>
  </si>
  <si>
    <t>43</t>
  </si>
  <si>
    <t>1180827480</t>
  </si>
  <si>
    <t>44</t>
  </si>
  <si>
    <t>875790286</t>
  </si>
  <si>
    <t>45</t>
  </si>
  <si>
    <t>M254</t>
  </si>
  <si>
    <t>18723</t>
  </si>
  <si>
    <t>46</t>
  </si>
  <si>
    <t>-545339427</t>
  </si>
  <si>
    <t>47</t>
  </si>
  <si>
    <t>M255</t>
  </si>
  <si>
    <t>Cu propojení 10/16 mm, vč. komunikace,izolace</t>
  </si>
  <si>
    <t>-1524990020</t>
  </si>
  <si>
    <t>48</t>
  </si>
  <si>
    <t>581428931</t>
  </si>
  <si>
    <t>49</t>
  </si>
  <si>
    <t>-648887701</t>
  </si>
  <si>
    <t>50</t>
  </si>
  <si>
    <t>1836247534</t>
  </si>
  <si>
    <t>51</t>
  </si>
  <si>
    <t>71995814</t>
  </si>
  <si>
    <t>52</t>
  </si>
  <si>
    <t>-1151527206</t>
  </si>
  <si>
    <t>53</t>
  </si>
  <si>
    <t>M256</t>
  </si>
  <si>
    <t>-49944698</t>
  </si>
  <si>
    <t>54</t>
  </si>
  <si>
    <t>M257</t>
  </si>
  <si>
    <t>-112982685</t>
  </si>
  <si>
    <t>55</t>
  </si>
  <si>
    <t>M258</t>
  </si>
  <si>
    <t>-924158022</t>
  </si>
  <si>
    <t>56</t>
  </si>
  <si>
    <t>-1852816895</t>
  </si>
  <si>
    <t>57</t>
  </si>
  <si>
    <t>M259</t>
  </si>
  <si>
    <t>-1061738608</t>
  </si>
  <si>
    <t>58</t>
  </si>
  <si>
    <t>M260</t>
  </si>
  <si>
    <t>-835883948</t>
  </si>
  <si>
    <t>59</t>
  </si>
  <si>
    <t>M261</t>
  </si>
  <si>
    <t>Cu propojení 6/12 mm, vč. komunikace,izolace</t>
  </si>
  <si>
    <t>933029557</t>
  </si>
  <si>
    <t>60</t>
  </si>
  <si>
    <t>M262</t>
  </si>
  <si>
    <t>Sběrač</t>
  </si>
  <si>
    <t>-1646063065</t>
  </si>
  <si>
    <t>61</t>
  </si>
  <si>
    <t>2113215186</t>
  </si>
  <si>
    <t>62</t>
  </si>
  <si>
    <t>137338627</t>
  </si>
  <si>
    <t>63</t>
  </si>
  <si>
    <t>-1167024662</t>
  </si>
  <si>
    <t>64</t>
  </si>
  <si>
    <t>-863573720</t>
  </si>
  <si>
    <t>65</t>
  </si>
  <si>
    <t>1246037968</t>
  </si>
  <si>
    <t>66</t>
  </si>
  <si>
    <t>M263</t>
  </si>
  <si>
    <t>-1389418754</t>
  </si>
  <si>
    <t>67</t>
  </si>
  <si>
    <t>M264</t>
  </si>
  <si>
    <t>Venkovní kondenzační jednotka Qch=19,0 kW/Qt=22,4 kW, inverter, 3x400 V, R410A</t>
  </si>
  <si>
    <t>1789295308</t>
  </si>
  <si>
    <t>68</t>
  </si>
  <si>
    <t>M265</t>
  </si>
  <si>
    <t>konektor pro venkovní jednotku (pro tiché nastavení)</t>
  </si>
  <si>
    <t>118496931</t>
  </si>
  <si>
    <t>69</t>
  </si>
  <si>
    <t>M266</t>
  </si>
  <si>
    <t>modul pro ovládání venkovní jednotky 0-10V</t>
  </si>
  <si>
    <t>226160827</t>
  </si>
  <si>
    <t>70</t>
  </si>
  <si>
    <t>M267</t>
  </si>
  <si>
    <t>ochranný kryt, uchycení modulu</t>
  </si>
  <si>
    <t>1675326917</t>
  </si>
  <si>
    <t>71</t>
  </si>
  <si>
    <t>M268</t>
  </si>
  <si>
    <t>izolátory chvění</t>
  </si>
  <si>
    <t>-726414703</t>
  </si>
  <si>
    <t>72</t>
  </si>
  <si>
    <t>M269</t>
  </si>
  <si>
    <t>ocelová konzola pro uchycení KJ na stěnu s podporou na střechu</t>
  </si>
  <si>
    <t>3919263</t>
  </si>
  <si>
    <t>73</t>
  </si>
  <si>
    <t>M270</t>
  </si>
  <si>
    <t>Vyzvednutí kondenzační jednotky na střechu</t>
  </si>
  <si>
    <t>-953334689</t>
  </si>
  <si>
    <t>74</t>
  </si>
  <si>
    <t>M271</t>
  </si>
  <si>
    <t>Připojení na chladič VZT zařízení</t>
  </si>
  <si>
    <t>1332570822</t>
  </si>
  <si>
    <t>75</t>
  </si>
  <si>
    <t>M272</t>
  </si>
  <si>
    <t>Cu propojení 12/22 mm, vč. komunikace, izolace,lišty</t>
  </si>
  <si>
    <t>139805405</t>
  </si>
  <si>
    <t>76</t>
  </si>
  <si>
    <t>1036821539</t>
  </si>
  <si>
    <t>77</t>
  </si>
  <si>
    <t>-1184538998</t>
  </si>
  <si>
    <t>78</t>
  </si>
  <si>
    <t>M197</t>
  </si>
  <si>
    <t>-1979467447</t>
  </si>
  <si>
    <t>79</t>
  </si>
  <si>
    <t>M273</t>
  </si>
  <si>
    <t>637299890</t>
  </si>
  <si>
    <t>80</t>
  </si>
  <si>
    <t>M274</t>
  </si>
  <si>
    <t>-1389054086</t>
  </si>
  <si>
    <t>81</t>
  </si>
  <si>
    <t>216380986</t>
  </si>
  <si>
    <t>82</t>
  </si>
  <si>
    <t>-2057537851</t>
  </si>
  <si>
    <t>83</t>
  </si>
  <si>
    <t>1868255711</t>
  </si>
  <si>
    <t>84</t>
  </si>
  <si>
    <t>198905768</t>
  </si>
  <si>
    <t>85</t>
  </si>
  <si>
    <t>1048085028</t>
  </si>
  <si>
    <t>86</t>
  </si>
  <si>
    <t>-309437963</t>
  </si>
  <si>
    <t>87</t>
  </si>
  <si>
    <t>-1197403415</t>
  </si>
  <si>
    <t>88</t>
  </si>
  <si>
    <t>-653664222</t>
  </si>
  <si>
    <t>89</t>
  </si>
  <si>
    <t>M275</t>
  </si>
  <si>
    <t>-1752830996</t>
  </si>
  <si>
    <t>90</t>
  </si>
  <si>
    <t>M276</t>
  </si>
  <si>
    <t>-856145244</t>
  </si>
  <si>
    <t>D.1.4.c - Zařízení vzduchotechniky</t>
  </si>
  <si>
    <t>HSV -   Práce a dodávky HSV</t>
  </si>
  <si>
    <t xml:space="preserve">    7511 -   Vzduchotechnika, DEMONTÁŽ VZT a CHL</t>
  </si>
  <si>
    <t xml:space="preserve">    7512 -   VZT 1</t>
  </si>
  <si>
    <t xml:space="preserve">    7513 -   VZT 2</t>
  </si>
  <si>
    <t xml:space="preserve">    7514 -   VZT 3A</t>
  </si>
  <si>
    <t xml:space="preserve">    7515 -   VZT 3B</t>
  </si>
  <si>
    <t xml:space="preserve">    7516 -   VZT 4</t>
  </si>
  <si>
    <t xml:space="preserve">    7517 -   VZT 8</t>
  </si>
  <si>
    <t>VRN -   Vedlejší rozpočtové náklady</t>
  </si>
  <si>
    <t>K</t>
  </si>
  <si>
    <t>081002000</t>
  </si>
  <si>
    <t>Doprava</t>
  </si>
  <si>
    <t>km</t>
  </si>
  <si>
    <t>351727404</t>
  </si>
  <si>
    <t>HZS2491</t>
  </si>
  <si>
    <t>Zednické výpomoci</t>
  </si>
  <si>
    <t>hod</t>
  </si>
  <si>
    <t>-1484869355</t>
  </si>
  <si>
    <t>M196</t>
  </si>
  <si>
    <t>Přesun</t>
  </si>
  <si>
    <t xml:space="preserve">t </t>
  </si>
  <si>
    <t>1757563449</t>
  </si>
  <si>
    <t>M143</t>
  </si>
  <si>
    <t>Obhlídka stávajícího zařízení VZT s upřesněním rozsahu demontáží a s vyznačením částí k demontáži - soubor prací</t>
  </si>
  <si>
    <t>1280683147</t>
  </si>
  <si>
    <t>M144</t>
  </si>
  <si>
    <t>Sekce - přívodní část</t>
  </si>
  <si>
    <t>-948177718</t>
  </si>
  <si>
    <t>M145</t>
  </si>
  <si>
    <t>Sekce - odvodní část</t>
  </si>
  <si>
    <t>-672076082</t>
  </si>
  <si>
    <t>M146</t>
  </si>
  <si>
    <t>Směšovací uzel vodního ohřívače</t>
  </si>
  <si>
    <t>50669402</t>
  </si>
  <si>
    <t>M147</t>
  </si>
  <si>
    <t>Demontáž části rozvodu ÚT v rámci strojovny VZT</t>
  </si>
  <si>
    <t>1224093705</t>
  </si>
  <si>
    <t>M148</t>
  </si>
  <si>
    <t>Vypuštění systému ÚT</t>
  </si>
  <si>
    <t>1026972839</t>
  </si>
  <si>
    <t>M149</t>
  </si>
  <si>
    <t>Odpojení chladiče pro přímý výpar</t>
  </si>
  <si>
    <t>-912220716</t>
  </si>
  <si>
    <t>M150</t>
  </si>
  <si>
    <t>Souprava pro odvod kondenzátu vč. potrubí</t>
  </si>
  <si>
    <t>1234959192</t>
  </si>
  <si>
    <t>M151</t>
  </si>
  <si>
    <t>Rozvaděč, řídící jednotka</t>
  </si>
  <si>
    <t>2096805472</t>
  </si>
  <si>
    <t>826560590</t>
  </si>
  <si>
    <t>M152</t>
  </si>
  <si>
    <t>-1979197174</t>
  </si>
  <si>
    <t>1798645719</t>
  </si>
  <si>
    <t>M153</t>
  </si>
  <si>
    <t>Čtyřhranné potrubí</t>
  </si>
  <si>
    <t>m2</t>
  </si>
  <si>
    <t>114830549</t>
  </si>
  <si>
    <t>M154</t>
  </si>
  <si>
    <t>Tepelné izolace</t>
  </si>
  <si>
    <t>1856468846</t>
  </si>
  <si>
    <t>M155</t>
  </si>
  <si>
    <t>Vířivý anemostat - odvod</t>
  </si>
  <si>
    <t>501111777</t>
  </si>
  <si>
    <t>M156</t>
  </si>
  <si>
    <t>Protidešťová žaluzie - 25203445přívod</t>
  </si>
  <si>
    <t>432262732</t>
  </si>
  <si>
    <t>M199</t>
  </si>
  <si>
    <t>Požární klapka 710x710 mm</t>
  </si>
  <si>
    <t>-1552701142</t>
  </si>
  <si>
    <t>M157</t>
  </si>
  <si>
    <t>Kondenzační jednotka k zařízení VZT-sál</t>
  </si>
  <si>
    <t>-1426818082</t>
  </si>
  <si>
    <t>M158</t>
  </si>
  <si>
    <t>Zvedací mechanismus</t>
  </si>
  <si>
    <t>-1187925216</t>
  </si>
  <si>
    <t>M159</t>
  </si>
  <si>
    <t>Odsátí chladiva</t>
  </si>
  <si>
    <t>310187543</t>
  </si>
  <si>
    <t>M160</t>
  </si>
  <si>
    <t>Cu potrubí vč. izolace</t>
  </si>
  <si>
    <t>682067452</t>
  </si>
  <si>
    <t>M161</t>
  </si>
  <si>
    <t>Přesun demontovaného materiálu  - souborprací</t>
  </si>
  <si>
    <t>1325154905</t>
  </si>
  <si>
    <t>M162</t>
  </si>
  <si>
    <t>Odvoz a likvidace odpadu</t>
  </si>
  <si>
    <t>1221326712</t>
  </si>
  <si>
    <t>M163</t>
  </si>
  <si>
    <t>Kontrola funkčnosti zařízení CHL, vyčištění - servis 2ks kondenzačních jednotek v přístřešku na střeše objektu  - soubor prací</t>
  </si>
  <si>
    <t>1250353954</t>
  </si>
  <si>
    <t>M164</t>
  </si>
  <si>
    <t>Přeprava pracovníků</t>
  </si>
  <si>
    <t>-1917676366</t>
  </si>
  <si>
    <t>M165</t>
  </si>
  <si>
    <t>Kontrola funkčnosti zařízení CHL a VZT, vyčištění - servis 2ks kondenzačních jednotek na střeše objektu, VZT zařízení  - souborprací</t>
  </si>
  <si>
    <t>-1813838744</t>
  </si>
  <si>
    <t>M166</t>
  </si>
  <si>
    <t>Měření průtoků vzduchu a teplot vzduchu, protokol z měření, vyhodnocení dat, návrh úprav  - soubor prací</t>
  </si>
  <si>
    <t>-1719760341</t>
  </si>
  <si>
    <t>-1799767873</t>
  </si>
  <si>
    <t>M167</t>
  </si>
  <si>
    <t>Sestavná VZT jednotka, Ecodesign 2018, vnitřní provedení, dodávka v dílech, bez MaR, montáž na místě, Přívod Vl=14000 m3/h, dpext=400Pa, ventilátor s EC motorem, uzav. klapka, filtrace M5, ZZT - rotační regenerační výměník- účinnost min. 76%, cirkulační</t>
  </si>
  <si>
    <t>514685151</t>
  </si>
  <si>
    <t>M168</t>
  </si>
  <si>
    <t>Směšovací uzel okruhu sestávající z třícestného regulačního ventilu DN20 (kvs=6,3) vč. pohonu 0-10V, el. řízeného čerpadla 25-60(80), zpětné klapky DN15, VV DN25, uzavíracích armatur DN25, vypouštěcích armatur DN 15, automatického odvzduš. ventilu a oheb</t>
  </si>
  <si>
    <t>47305183</t>
  </si>
  <si>
    <t>M169</t>
  </si>
  <si>
    <t>Připojení VZT jednotky na stávající rozvod ÚT v rámci strojovny, potrubí Cu 28x1,5 vč. izolace tl. 30 mm, délka 15 m</t>
  </si>
  <si>
    <t>1760837981</t>
  </si>
  <si>
    <t>M170</t>
  </si>
  <si>
    <t>Napuštění systému, odvzdušnění, zkouška tlaku a těsnosti, topná zkouška</t>
  </si>
  <si>
    <t>890895385</t>
  </si>
  <si>
    <t>M171</t>
  </si>
  <si>
    <t>Deska z recyklované pryže s=10 pro podložení VZT jednotky</t>
  </si>
  <si>
    <t>1237104152</t>
  </si>
  <si>
    <t>M172</t>
  </si>
  <si>
    <t>Kuličkový sifon</t>
  </si>
  <si>
    <t>-1386920927</t>
  </si>
  <si>
    <t>1773255935</t>
  </si>
  <si>
    <t>1659238214</t>
  </si>
  <si>
    <t>M175</t>
  </si>
  <si>
    <t>Uzavírací klapka těsná 1836x918 mm, příprava na servo, atyp</t>
  </si>
  <si>
    <t>-99210522</t>
  </si>
  <si>
    <t>M176</t>
  </si>
  <si>
    <t>Tlumicí vlozka 1836x918 mm, atyp</t>
  </si>
  <si>
    <t>-247039986</t>
  </si>
  <si>
    <t>M177</t>
  </si>
  <si>
    <t>Tlumicí vlozka 900x900 mm</t>
  </si>
  <si>
    <t>-669922176</t>
  </si>
  <si>
    <t>M178</t>
  </si>
  <si>
    <t>Vířivý anemostat se čtvercovou čelní deskou, velikost 825x72, komora s horizont. připojením d315 mm, regulační klapka,  přívodní</t>
  </si>
  <si>
    <t>537736681</t>
  </si>
  <si>
    <t>M179</t>
  </si>
  <si>
    <t>Vířivý anemostat se čtvercovou čelní deskou, velikost 600x24, komora s horizont. připojením d250 mm, regulační klapka,  přívodní</t>
  </si>
  <si>
    <t>-52648738</t>
  </si>
  <si>
    <t>M180</t>
  </si>
  <si>
    <t>Vířivý anemostat se čtvercovou čelní deskou, velikost 825x72, komora s horizont. připojením d315 mm, regulační klapka,  odvodní</t>
  </si>
  <si>
    <t>1693478462</t>
  </si>
  <si>
    <t>M181</t>
  </si>
  <si>
    <t>Obdélníková komfortní hliníková jednořadá vyústka 825x525 mm s regulací R1</t>
  </si>
  <si>
    <t>-879878062</t>
  </si>
  <si>
    <t>M182</t>
  </si>
  <si>
    <t>Kruhová regulační klapka d250 mm</t>
  </si>
  <si>
    <t>1089929611</t>
  </si>
  <si>
    <t>M183</t>
  </si>
  <si>
    <t>Kruhová regulační klapka d315 mm</t>
  </si>
  <si>
    <t>-1562611020</t>
  </si>
  <si>
    <t>M184</t>
  </si>
  <si>
    <t>Kruhová regulační klapka d400 mm</t>
  </si>
  <si>
    <t>-1689054301</t>
  </si>
  <si>
    <t>M185</t>
  </si>
  <si>
    <t>2070961640</t>
  </si>
  <si>
    <t>M186</t>
  </si>
  <si>
    <t>Kulisový tlumič hluku - kulisa  s děrovaným plechem 200x710x1000.3</t>
  </si>
  <si>
    <t>-778719379</t>
  </si>
  <si>
    <t>M187</t>
  </si>
  <si>
    <t>Kulisový tlumič hluku - kulisa  s děrovaným plechem 200x710x700.3, atyp</t>
  </si>
  <si>
    <t>1116655702</t>
  </si>
  <si>
    <t>M200</t>
  </si>
  <si>
    <t>Požární klapka 500x315 mm v provedení se servopohonem 24V</t>
  </si>
  <si>
    <t>1322715971</t>
  </si>
  <si>
    <t>M277</t>
  </si>
  <si>
    <t>Požární klapka 710x710 mm v provedení se servopohonem 24V</t>
  </si>
  <si>
    <t>-1261348280</t>
  </si>
  <si>
    <t>M188</t>
  </si>
  <si>
    <t>Kruhový vzduchotechnický systém SPIRO -  PRŮMĚRU 250 0% TVAROVEK</t>
  </si>
  <si>
    <t>BM</t>
  </si>
  <si>
    <t>-163657245</t>
  </si>
  <si>
    <t>M189</t>
  </si>
  <si>
    <t>Kruhový vzduchotechnický systém SPIRO - PRŮMĚRU 315 0% TVAROVEK</t>
  </si>
  <si>
    <t>770498384</t>
  </si>
  <si>
    <t>M190</t>
  </si>
  <si>
    <t>Potrubí čtyřhranné  sk.I- pozink, třída těsnosti II dle m2 rovné potrubí čtyřhranné  A nebo B do 800 mm tl. plechu 0,7 mm</t>
  </si>
  <si>
    <t>1652613601</t>
  </si>
  <si>
    <t>M191</t>
  </si>
  <si>
    <t>-817525490</t>
  </si>
  <si>
    <t>M201</t>
  </si>
  <si>
    <t>Potrubí čtyřhranné  sk.I- pozink, třída těsnosti II dle m2 rovné potrubí čtyřhranné  A nebo B do 801-1400 mm tl. plechu 0,7 mm</t>
  </si>
  <si>
    <t>-1259897773</t>
  </si>
  <si>
    <t>M192</t>
  </si>
  <si>
    <t>-1099933353</t>
  </si>
  <si>
    <t>M193</t>
  </si>
  <si>
    <t>Tepelně a hlukově izol. oheb. hliníková hadice d254, tl. izol. 25 mm</t>
  </si>
  <si>
    <t>m</t>
  </si>
  <si>
    <t>1845911812</t>
  </si>
  <si>
    <t>M194</t>
  </si>
  <si>
    <t>Tepelně a hlukově izol. oheb. hliníková hadice d315, tl. izol. 25 mm</t>
  </si>
  <si>
    <t>195630811</t>
  </si>
  <si>
    <t>M195</t>
  </si>
  <si>
    <t>Tepelná izolace z pěnového polyethylenu tl. 40 mm AL+SAM (samolepící s AL fólií)</t>
  </si>
  <si>
    <t>-685872805</t>
  </si>
  <si>
    <t>M505</t>
  </si>
  <si>
    <t>Tepelná izolace z pěnového polyethylenu tl. 60 mm AL+SAM (samolepící s AL fólií)</t>
  </si>
  <si>
    <t>-1904577356</t>
  </si>
  <si>
    <t>M278</t>
  </si>
  <si>
    <t>Protipožární izolace, deska tl. 40 mm odolnost 30 min</t>
  </si>
  <si>
    <t>1931856116</t>
  </si>
  <si>
    <t>M504</t>
  </si>
  <si>
    <t>-1452561835</t>
  </si>
  <si>
    <t>M198</t>
  </si>
  <si>
    <t>Vyčištění a profouknutí stávajících rozvodů VZT  - soubor prací a materiálu</t>
  </si>
  <si>
    <t>-1755119996</t>
  </si>
  <si>
    <t>M502</t>
  </si>
  <si>
    <t>zaregulování a zprovoznění VZT zařízení   - soubor prací a materiálu</t>
  </si>
  <si>
    <t>219351243</t>
  </si>
  <si>
    <t>M501</t>
  </si>
  <si>
    <t>Pomocné práce stavební - přiseknutí otvoru, drážky apod.</t>
  </si>
  <si>
    <t>1751032678</t>
  </si>
  <si>
    <t>M202</t>
  </si>
  <si>
    <t>KOMPAKTNÍ VZT JEDNOTKA,  Kompaktní podstropní VZT jednotka  - vnitřní provedení, jednotka s ErP (Ecodesign 2018) vč. MaR (v ceně jednotky)</t>
  </si>
  <si>
    <t>1073935142</t>
  </si>
  <si>
    <t>M203</t>
  </si>
  <si>
    <t>MaR, regulační prvky,  By-passová klapka, 2x uzavírací klapka, 2x manometr filtru, digitální řídící systém vč. expandéru a ethernet připojení, čidlo CO2, SW hlavní vypínač, dotykový ovládací panel  (v ceně jednotky)</t>
  </si>
  <si>
    <t>-1978565541</t>
  </si>
  <si>
    <t>M204</t>
  </si>
  <si>
    <t>Propojení vzdáleného ovladače</t>
  </si>
  <si>
    <t>2133632327</t>
  </si>
  <si>
    <t>1330575360</t>
  </si>
  <si>
    <t>1363579786</t>
  </si>
  <si>
    <t>M205</t>
  </si>
  <si>
    <t>Protidešťová hliníková žaluzie 200x630 mm, se sítem a uchycovacím rámečkem, RAL dle fasády (bude upřesněno)</t>
  </si>
  <si>
    <t>342505563</t>
  </si>
  <si>
    <t>M206</t>
  </si>
  <si>
    <t>BUŇKOVÝ TLUMIČ HLUKU s děrovaným plechem, G 200x500x1000 . 1 náběhy na obou koncích tlumiče</t>
  </si>
  <si>
    <t>612162362</t>
  </si>
  <si>
    <t>M207</t>
  </si>
  <si>
    <t>Vířivý anemostat se čtvercovou čelní deskou, velikost 500x24, komora s horizont. připojením d200 mm, regulační klapka,  přívodní</t>
  </si>
  <si>
    <t>361790316</t>
  </si>
  <si>
    <t>M208</t>
  </si>
  <si>
    <t>Komfortní obdélníková vyústka Obdélníková komfortní hliníková jednořadá vyústka 425x125 mm s regulací R1</t>
  </si>
  <si>
    <t>513819713</t>
  </si>
  <si>
    <t>M209</t>
  </si>
  <si>
    <t>ODSÁVACÍ TALÍŘOVÝ VENTIL - plastový Talířový ventil d100 vč. montážního kroužku</t>
  </si>
  <si>
    <t>654594027</t>
  </si>
  <si>
    <t>M210</t>
  </si>
  <si>
    <t>Kruhový vzduchotechnický systém SPIRO  PRŮMĚRU 100 0% TVAROVEK</t>
  </si>
  <si>
    <t>-1060481601</t>
  </si>
  <si>
    <t>M211</t>
  </si>
  <si>
    <t>Kruhový vzduchotechnický systém SPIRO  PRŮMĚRU 200 100% TVAROVEK</t>
  </si>
  <si>
    <t>1150266705</t>
  </si>
  <si>
    <t>M212</t>
  </si>
  <si>
    <t>Kruhový vzduchotechnický systém SPIRO  PRŮMĚRU 250 100% TVAROVEK</t>
  </si>
  <si>
    <t>-344827111</t>
  </si>
  <si>
    <t>M213</t>
  </si>
  <si>
    <t>Potrubí čtyřhranné  sk.I- pozink, třída těsnosti II dle m2 rovné potrubí čtyřhranné,  A nebo B do 800 mm tl. plechu 0,7 mm</t>
  </si>
  <si>
    <t>-917463516</t>
  </si>
  <si>
    <t>M214</t>
  </si>
  <si>
    <t>Potrubí čtyřhranné  sk.I- pozink, třída těsnosti II dle m2 rovné potrubí čtyřhranné, A nebo B do 800 mm tl. plechu 0,7 mm</t>
  </si>
  <si>
    <t>-2100633656</t>
  </si>
  <si>
    <t>-1989218283</t>
  </si>
  <si>
    <t>M215</t>
  </si>
  <si>
    <t>Tepelně a hlukově izol. oheb. hliníková hadice d254, tl. izol. 50 mm</t>
  </si>
  <si>
    <t>-1415204115</t>
  </si>
  <si>
    <t>M216</t>
  </si>
  <si>
    <t>oheb. hliníková hadice d225 mm</t>
  </si>
  <si>
    <t>1980888558</t>
  </si>
  <si>
    <t>-764090675</t>
  </si>
  <si>
    <t>1523184438</t>
  </si>
  <si>
    <t>M217</t>
  </si>
  <si>
    <t>-104250411</t>
  </si>
  <si>
    <t>91</t>
  </si>
  <si>
    <t>M509</t>
  </si>
  <si>
    <t>219188350</t>
  </si>
  <si>
    <t>92</t>
  </si>
  <si>
    <t>M219</t>
  </si>
  <si>
    <t>Hliníková dveřní mřížka 625x325 mm, s oboustranným upínacím rámečkem</t>
  </si>
  <si>
    <t>1314442285</t>
  </si>
  <si>
    <t>93</t>
  </si>
  <si>
    <t>M220</t>
  </si>
  <si>
    <t>Hliníková dveřní mřížka 425x125 mm, s oboustranným upínacím rámečkem</t>
  </si>
  <si>
    <t>510134582</t>
  </si>
  <si>
    <t>94</t>
  </si>
  <si>
    <t>M221</t>
  </si>
  <si>
    <t>Kompaktní podstropní VZT jednotka  - vnitřní provedení, jednotka s ErP (Ecodesign 2018) vč. MaR (v ceně jednotky)</t>
  </si>
  <si>
    <t>-1408414626</t>
  </si>
  <si>
    <t>95</t>
  </si>
  <si>
    <t>M222</t>
  </si>
  <si>
    <t>By-passová klapka, 2x uzavírací klapka, 2x manometr filtru, digitální řídící systém vč. expandéru a ethernet připojení, čidlo CO2, SW hlavní vypínač, dotykový ovládací panel  (v ceně jednotky)</t>
  </si>
  <si>
    <t>1861379884</t>
  </si>
  <si>
    <t>96</t>
  </si>
  <si>
    <t>-1991554883</t>
  </si>
  <si>
    <t>97</t>
  </si>
  <si>
    <t>-1770729775</t>
  </si>
  <si>
    <t>98</t>
  </si>
  <si>
    <t>-862111972</t>
  </si>
  <si>
    <t>99</t>
  </si>
  <si>
    <t>M223</t>
  </si>
  <si>
    <t>Protidešťová hliníková žaluzie 630x315 mm, se sítem a uchycovacím rámečkem, RAL dle fasády (bude upřesněno)</t>
  </si>
  <si>
    <t>1545955625</t>
  </si>
  <si>
    <t>100</t>
  </si>
  <si>
    <t>M224</t>
  </si>
  <si>
    <t>BUŇKOVÝ TLUMIČ HLUKU s děrovaným plechemG 250x500x1000 . 1 náběhy na obou koncích tlumiče</t>
  </si>
  <si>
    <t>769704734</t>
  </si>
  <si>
    <t>101</t>
  </si>
  <si>
    <t>M225</t>
  </si>
  <si>
    <t>BUŇKOVÝ TLUMIČ HLUKU s děrovaným plechem G 250x500x500 . 3, atyp bez náběhů</t>
  </si>
  <si>
    <t>846833350</t>
  </si>
  <si>
    <t>102</t>
  </si>
  <si>
    <t>M226</t>
  </si>
  <si>
    <t>Komfortní obdélníková vyústka-Obdélníková komfortní hliníková dvouřadá vyústka 425x125 mm s regulací R1, do kruh. potrubí</t>
  </si>
  <si>
    <t>-666954501</t>
  </si>
  <si>
    <t>103</t>
  </si>
  <si>
    <t>M227</t>
  </si>
  <si>
    <t>Komfortní obdélníková vyústka-Obdélníková komfortní hliníková jednořadá vyústka 825x125 mm s regulací R1, do kruh. potrubí</t>
  </si>
  <si>
    <t>-424846386</t>
  </si>
  <si>
    <t>104</t>
  </si>
  <si>
    <t>M228</t>
  </si>
  <si>
    <t>Kruhový vzduchotechnický systém SPIRO- PRŮMĚRU 315 100% TVAROVEK</t>
  </si>
  <si>
    <t>1642467194</t>
  </si>
  <si>
    <t>105</t>
  </si>
  <si>
    <t>M229</t>
  </si>
  <si>
    <t>Kruhový vzduchotechnický systém SPIRO- PRŮMĚRU 400 0% TVAROVEK</t>
  </si>
  <si>
    <t>1204277370</t>
  </si>
  <si>
    <t>106</t>
  </si>
  <si>
    <t>M230</t>
  </si>
  <si>
    <t>Potrubí čtyřhranné  sk.I- pozink, třída těsnosti II dle m2 tvarovky čtyřhranné A nebo B do 800 mm tl. plechu 0,7 mm</t>
  </si>
  <si>
    <t>527004099</t>
  </si>
  <si>
    <t>107</t>
  </si>
  <si>
    <t>M231</t>
  </si>
  <si>
    <t>-350225755</t>
  </si>
  <si>
    <t>108</t>
  </si>
  <si>
    <t>M232</t>
  </si>
  <si>
    <t>oheb. hliníková hadice d315 mm</t>
  </si>
  <si>
    <t>-1907041496</t>
  </si>
  <si>
    <t>109</t>
  </si>
  <si>
    <t>-1264873514</t>
  </si>
  <si>
    <t>110</t>
  </si>
  <si>
    <t>M233</t>
  </si>
  <si>
    <t>-767043107</t>
  </si>
  <si>
    <t>111</t>
  </si>
  <si>
    <t>M234</t>
  </si>
  <si>
    <t>970553534</t>
  </si>
  <si>
    <t>112</t>
  </si>
  <si>
    <t>M218</t>
  </si>
  <si>
    <t>1478353586</t>
  </si>
  <si>
    <t>113</t>
  </si>
  <si>
    <t>011434000</t>
  </si>
  <si>
    <t>Měření (monitoring) hlukové hladiny</t>
  </si>
  <si>
    <t>KS</t>
  </si>
  <si>
    <t>1024</t>
  </si>
  <si>
    <t>887916397</t>
  </si>
  <si>
    <t>114</t>
  </si>
  <si>
    <t>013124000</t>
  </si>
  <si>
    <t>Hluková studie</t>
  </si>
  <si>
    <t>786766738</t>
  </si>
  <si>
    <t>115</t>
  </si>
  <si>
    <t>011514000</t>
  </si>
  <si>
    <t>Stavebně-statický průzkum</t>
  </si>
  <si>
    <t>-1435865564</t>
  </si>
  <si>
    <t>116</t>
  </si>
  <si>
    <t>032002000</t>
  </si>
  <si>
    <t>Vybavení staveniště</t>
  </si>
  <si>
    <t>-1222045963</t>
  </si>
  <si>
    <t>117</t>
  </si>
  <si>
    <t>071002000</t>
  </si>
  <si>
    <t>Provoz investora, třetích osob</t>
  </si>
  <si>
    <t xml:space="preserve">KS </t>
  </si>
  <si>
    <t>1136591677</t>
  </si>
  <si>
    <t>118</t>
  </si>
  <si>
    <t>043103000</t>
  </si>
  <si>
    <t>Zkoušky bez rozlišení</t>
  </si>
  <si>
    <t>237971929</t>
  </si>
  <si>
    <t>119</t>
  </si>
  <si>
    <t>090001000</t>
  </si>
  <si>
    <t>907482771</t>
  </si>
  <si>
    <t>D.1.4.d - Silnoproudá elektrotechnika</t>
  </si>
  <si>
    <t>PSV -   Práce a dodávky PSV</t>
  </si>
  <si>
    <t xml:space="preserve">    741 -   Elektroinstalace</t>
  </si>
  <si>
    <t xml:space="preserve">    21-M -   Elektromontáže</t>
  </si>
  <si>
    <t xml:space="preserve">    749 -   Elektromontáže</t>
  </si>
  <si>
    <t xml:space="preserve">    743 -   Elektromontáže</t>
  </si>
  <si>
    <t xml:space="preserve">    746 -   Elektromontáže</t>
  </si>
  <si>
    <t>OST -   Ostatní</t>
  </si>
  <si>
    <t>M034</t>
  </si>
  <si>
    <t>RD03 - nástěnný 1 pole 400x600x250mm s vnitřní montážní deskou, IP54. Výbava viz. rozvaděč RD03</t>
  </si>
  <si>
    <t>-340538379</t>
  </si>
  <si>
    <t>M036</t>
  </si>
  <si>
    <t>R1.2 - úpravy a doplnění stávajícího rozváděče. Výbava viz dokumentace R1.2</t>
  </si>
  <si>
    <t>1904911482</t>
  </si>
  <si>
    <t>M037</t>
  </si>
  <si>
    <t>RB - úprava a doplnění stávajícího rozváděče. Výbava viz dokumentace RB</t>
  </si>
  <si>
    <t>1014633258</t>
  </si>
  <si>
    <t>M038</t>
  </si>
  <si>
    <t>RH - úprava a doplnění stávajícího rozváděč, Výbava viz dokumentace RD03</t>
  </si>
  <si>
    <t>-143777799</t>
  </si>
  <si>
    <t>M039</t>
  </si>
  <si>
    <t>SPD01 -  nástěnný 1 pole 800x800x210mm s vnitřní montážní deskou, IP54  Výbava viz dokumentace RD03</t>
  </si>
  <si>
    <t>267585435</t>
  </si>
  <si>
    <t>M040</t>
  </si>
  <si>
    <t>SPD02 - nástěnný 1 pole 400x600x250mm s vnitřní montážní deskou, IP54Výbava viz dokumentace R1.2</t>
  </si>
  <si>
    <t>-209781513</t>
  </si>
  <si>
    <t>M041</t>
  </si>
  <si>
    <t>SPD03 - nástěnný 1 pole 300X220X120mm s vnitřní montážní deskou, IP54Výbava viz dokumentace RB</t>
  </si>
  <si>
    <t>696204308</t>
  </si>
  <si>
    <t>M042</t>
  </si>
  <si>
    <t>kabelový žlab plný žárový zinek včetně kolen, vík a podpěr 50x62</t>
  </si>
  <si>
    <t>256</t>
  </si>
  <si>
    <t>-923710312</t>
  </si>
  <si>
    <t>M043</t>
  </si>
  <si>
    <t>kabelový žlab plný žárový zinek včetně kolen, vík a podpěr 100x125</t>
  </si>
  <si>
    <t>-174623704</t>
  </si>
  <si>
    <t>M044</t>
  </si>
  <si>
    <t>Spojovací a montážní materiál FeZn</t>
  </si>
  <si>
    <t>-253556139</t>
  </si>
  <si>
    <t>M045</t>
  </si>
  <si>
    <t>kabelový žlab drátový včetně spojek FeZn 50x50</t>
  </si>
  <si>
    <t>-1570658917</t>
  </si>
  <si>
    <t>M046</t>
  </si>
  <si>
    <t>kabelový žlab drátový včetně spojek FeZn 50x100</t>
  </si>
  <si>
    <t>-1073562130</t>
  </si>
  <si>
    <t>M047</t>
  </si>
  <si>
    <t>kabelový žlab drátový včetně spojek FeZn 50x200</t>
  </si>
  <si>
    <t>-1133898694</t>
  </si>
  <si>
    <t>M048</t>
  </si>
  <si>
    <t>Podpěra drátového žlabu FeZn 100</t>
  </si>
  <si>
    <t>-2085311367</t>
  </si>
  <si>
    <t>M049</t>
  </si>
  <si>
    <t>Podpěra drátového žlabu FeZn 200</t>
  </si>
  <si>
    <t>-1314919338</t>
  </si>
  <si>
    <t>M050</t>
  </si>
  <si>
    <t>Montážní materiál drátěného a plného žlabu FeZn, závěsy, podpěry, kotvící materiál  - soubor materiálu</t>
  </si>
  <si>
    <t>-886703075</t>
  </si>
  <si>
    <t>M051</t>
  </si>
  <si>
    <t>Plastová kabelová trubka ohebná včetně příchytek a spojek UV d25</t>
  </si>
  <si>
    <t>1972131940</t>
  </si>
  <si>
    <t>M052</t>
  </si>
  <si>
    <t>Plastová kabelová trubka ohebná včetně příchytek a spojek UV d32</t>
  </si>
  <si>
    <t>1856765428</t>
  </si>
  <si>
    <t>M053</t>
  </si>
  <si>
    <t>Plastová kabelová trubka pevná včetně příchytek a spojek d25</t>
  </si>
  <si>
    <t>-214218841</t>
  </si>
  <si>
    <t>M054</t>
  </si>
  <si>
    <t>Plastová kabelová trubka pevná včetně příchytek a spojek d32</t>
  </si>
  <si>
    <t>1134059316</t>
  </si>
  <si>
    <t>M055</t>
  </si>
  <si>
    <t>Plastová instalační lišta bílá s víkem 25x20</t>
  </si>
  <si>
    <t>698862714</t>
  </si>
  <si>
    <t>M056</t>
  </si>
  <si>
    <t>Plastová instalační lišta bílá s víkem 40x20</t>
  </si>
  <si>
    <t>-971720974</t>
  </si>
  <si>
    <t>M057</t>
  </si>
  <si>
    <t>Plastová instalační lišta bílá s víkem 120x40</t>
  </si>
  <si>
    <t>1666968728</t>
  </si>
  <si>
    <t>M058</t>
  </si>
  <si>
    <t>Kotvící, spojovací a blíže nespecifikovaný montážní materiál  - soubor materiálu</t>
  </si>
  <si>
    <t>-1777159458</t>
  </si>
  <si>
    <t>M069</t>
  </si>
  <si>
    <t>svorka SS spojovací</t>
  </si>
  <si>
    <t>-567613938</t>
  </si>
  <si>
    <t>M070</t>
  </si>
  <si>
    <t>svorka SJ 1 k jímací tyči</t>
  </si>
  <si>
    <t>-404651643</t>
  </si>
  <si>
    <t>M071</t>
  </si>
  <si>
    <t>tyč JR 2,5 FeZn jímací včetně stojanu a montážního materiálu na plochou střechu s izilací</t>
  </si>
  <si>
    <t>122157039</t>
  </si>
  <si>
    <t>M072</t>
  </si>
  <si>
    <t>tyč JR 2 FeZn jímací včetně stojanu a montážního materiálu na plochou střechu s izilací</t>
  </si>
  <si>
    <t>753013644</t>
  </si>
  <si>
    <t>M073</t>
  </si>
  <si>
    <t>drát FeZn 8mm (0,40kg/m)</t>
  </si>
  <si>
    <t>-1183913683</t>
  </si>
  <si>
    <t>M074</t>
  </si>
  <si>
    <t>podpěra PV 21c písek</t>
  </si>
  <si>
    <t>769842391</t>
  </si>
  <si>
    <t>M100</t>
  </si>
  <si>
    <t>Montážní materiál  blíže nespecifikovaný</t>
  </si>
  <si>
    <t>961815654</t>
  </si>
  <si>
    <t>M075</t>
  </si>
  <si>
    <t>víčko PV 21c plast</t>
  </si>
  <si>
    <t>-1203400498</t>
  </si>
  <si>
    <t>M059</t>
  </si>
  <si>
    <t>Kabel PRAFlaSafe X-J 5x2,5 - pevně uložený</t>
  </si>
  <si>
    <t>1883811789</t>
  </si>
  <si>
    <t>M060</t>
  </si>
  <si>
    <t>Kabel PRAFlaSafe X-J 3x6 - pevně uložený</t>
  </si>
  <si>
    <t>1921892372</t>
  </si>
  <si>
    <t>M061</t>
  </si>
  <si>
    <t>Kabel PRAFlaSafe X-J 3x2,5 - pevně uložený</t>
  </si>
  <si>
    <t>1679239001</t>
  </si>
  <si>
    <t>M062</t>
  </si>
  <si>
    <t>Kabel PRAFlaSafe X-J 3x4 - pevně uložený</t>
  </si>
  <si>
    <t>-1329528366</t>
  </si>
  <si>
    <t>M063</t>
  </si>
  <si>
    <t>Kabel PRAFlaSafe X-J 4x1,5 - pevně uložený</t>
  </si>
  <si>
    <t>203327596</t>
  </si>
  <si>
    <t>M064</t>
  </si>
  <si>
    <t>Kabel PRAFlaSafe X-J 5x35 - pevně uložený</t>
  </si>
  <si>
    <t>1209390877</t>
  </si>
  <si>
    <t>M065</t>
  </si>
  <si>
    <t>Kabel PRAFlaSafe X-J 3x10 - pevně uložený</t>
  </si>
  <si>
    <t>85814885</t>
  </si>
  <si>
    <t>M066</t>
  </si>
  <si>
    <t>Kabel PRAFlaSafe X-J 5x10 - pevně uložený</t>
  </si>
  <si>
    <t>332842417</t>
  </si>
  <si>
    <t>M067</t>
  </si>
  <si>
    <t>vodič H07V-K 25 zelenožlutý (CYA) pevně uložený</t>
  </si>
  <si>
    <t>-1640738736</t>
  </si>
  <si>
    <t>M068</t>
  </si>
  <si>
    <t>Kabel typu CY6 /zž./ - pevně uložený</t>
  </si>
  <si>
    <t>659338923</t>
  </si>
  <si>
    <t>M077</t>
  </si>
  <si>
    <t xml:space="preserve">Obhlídka stávajícího zařízení VZT s upřesněním rozsahu demontáží a s vyznačením částí k demontáži   - soubor prací </t>
  </si>
  <si>
    <t>-638980546</t>
  </si>
  <si>
    <t>M078</t>
  </si>
  <si>
    <t>Venkovní kondenzační jednotka - umístění přístřešek na střeše objektu - odpojení kabeláře   - soubor prací a materiálu</t>
  </si>
  <si>
    <t>-592178705</t>
  </si>
  <si>
    <t>M079</t>
  </si>
  <si>
    <t>Demontáž stávajících částí hromosvodu určených k předělání   - soubor prací a materiálu</t>
  </si>
  <si>
    <t>771133610</t>
  </si>
  <si>
    <t>M080</t>
  </si>
  <si>
    <t>Demontáž VZT jednotky - sklad (m.č. 237) - odpojení a demontáž elektroinstalace a MaR   - soubor prací a materiálu</t>
  </si>
  <si>
    <t>92918815</t>
  </si>
  <si>
    <t>M081</t>
  </si>
  <si>
    <t>Demontáž VZT jednotky - strojovna VZT (m.č. 126) - odpojení a demontáž elektroinstalace a MaR   - soubor prací a materiálu</t>
  </si>
  <si>
    <t>-1712900937</t>
  </si>
  <si>
    <t>M082</t>
  </si>
  <si>
    <t>Demontáž a uskladnění stávajících svítidel v místech úpravy stropů a stěn (podklady stavební úpravy)   - soubor prací</t>
  </si>
  <si>
    <t>1250119286</t>
  </si>
  <si>
    <t>M083</t>
  </si>
  <si>
    <t>Transport a likvidace odpadu   - soubor prací</t>
  </si>
  <si>
    <t>229008144</t>
  </si>
  <si>
    <t>M084</t>
  </si>
  <si>
    <t xml:space="preserve">Vnitrostaveništní přesun demontovaného materiálu   - soubor prací </t>
  </si>
  <si>
    <t>494862599</t>
  </si>
  <si>
    <t>M085</t>
  </si>
  <si>
    <t>Přesun demontovaného materiálu   - soubor prací</t>
  </si>
  <si>
    <t>1009311415</t>
  </si>
  <si>
    <t>M086</t>
  </si>
  <si>
    <t xml:space="preserve">Odvoz a likvidace odpadu   - soubor prací </t>
  </si>
  <si>
    <t>-1721611838</t>
  </si>
  <si>
    <t>M087</t>
  </si>
  <si>
    <t>Montážní žebříky a lešení   - soubor prací a materiálu</t>
  </si>
  <si>
    <t>524045867</t>
  </si>
  <si>
    <t>M088</t>
  </si>
  <si>
    <t>Montážní práce, ukončení a zapojení zařízení   - soubor prací a materiálu</t>
  </si>
  <si>
    <t>-1505268784</t>
  </si>
  <si>
    <t>M089</t>
  </si>
  <si>
    <t>Zpětná montáž a zapojení demontovaných svítidel (podklady stavební úprav)   - soubor prací a materiálu</t>
  </si>
  <si>
    <t>1967264218</t>
  </si>
  <si>
    <t>M090</t>
  </si>
  <si>
    <t>Koordinace stávající EPS   - soubor prací a materiálu</t>
  </si>
  <si>
    <t>84245046</t>
  </si>
  <si>
    <t>M091</t>
  </si>
  <si>
    <t xml:space="preserve">Zprovoznění a oživení   - soubor prací </t>
  </si>
  <si>
    <t>1010544277</t>
  </si>
  <si>
    <t>M092</t>
  </si>
  <si>
    <t>Revize včetně revizní zprávy</t>
  </si>
  <si>
    <t>1701820018</t>
  </si>
  <si>
    <t>M093</t>
  </si>
  <si>
    <t>Vypracování výrobní dokumentace a skutečného stavu</t>
  </si>
  <si>
    <t>-1325882611</t>
  </si>
  <si>
    <t>M094</t>
  </si>
  <si>
    <t>673793554</t>
  </si>
  <si>
    <t>M095</t>
  </si>
  <si>
    <t>Zařízení staveniště</t>
  </si>
  <si>
    <t>2038130382</t>
  </si>
  <si>
    <t>M096</t>
  </si>
  <si>
    <t>Ekologická likvidace odpadu</t>
  </si>
  <si>
    <t>t</t>
  </si>
  <si>
    <t>-321608096</t>
  </si>
  <si>
    <t>M097</t>
  </si>
  <si>
    <t>Požární ucpávka 30 min  v místech průchodu požárně-dělících úseků</t>
  </si>
  <si>
    <t>-281203776</t>
  </si>
  <si>
    <t>M098</t>
  </si>
  <si>
    <t>-1965481391</t>
  </si>
  <si>
    <t>D.1.4.e - Měření a regulace</t>
  </si>
  <si>
    <t xml:space="preserve">    7511 -   ČIDLA A PRVKY</t>
  </si>
  <si>
    <t xml:space="preserve">    7512 -   Řídící systém VZT 3a</t>
  </si>
  <si>
    <t xml:space="preserve">    7513 -   Rozváděče VZT3a</t>
  </si>
  <si>
    <t xml:space="preserve">    7514 -   Montážní materiál MaR pro  VZT 3a, VZT3b a VZT8</t>
  </si>
  <si>
    <t>M099</t>
  </si>
  <si>
    <t>Pressostat diferenční 30...300Pa,</t>
  </si>
  <si>
    <t>-127145749</t>
  </si>
  <si>
    <t>Dvojité konfigur. Ŕidlo dP,0-1250Pa, 0-10V</t>
  </si>
  <si>
    <t>-1885107274</t>
  </si>
  <si>
    <t>M101</t>
  </si>
  <si>
    <t>čidlo kanálové. teplot., NTC10k, -40…+80°C</t>
  </si>
  <si>
    <t>1016079823</t>
  </si>
  <si>
    <t>M102</t>
  </si>
  <si>
    <t>příložné teplotní čidlo,  NTC10k, -30..+125°C</t>
  </si>
  <si>
    <t>-1514283727</t>
  </si>
  <si>
    <t>M103</t>
  </si>
  <si>
    <t>Protimrazová ochrana  0...150°C, 0...10V, kapilára 6m s příslušenstvím</t>
  </si>
  <si>
    <t>6346393</t>
  </si>
  <si>
    <t>M104</t>
  </si>
  <si>
    <t>Snímač CO2 , 0-2000ppm do potrubí, 0-10V</t>
  </si>
  <si>
    <t>1464295048</t>
  </si>
  <si>
    <t>M105</t>
  </si>
  <si>
    <t>Sada úchytek kapiláry pro QAF63.., QAF64.. a QAF65.. (6ks)</t>
  </si>
  <si>
    <t>-1590140041</t>
  </si>
  <si>
    <t>M106</t>
  </si>
  <si>
    <t>Servo pro VZT klapku 10Nm, 24Vac, 0-10V</t>
  </si>
  <si>
    <t>1365584653</t>
  </si>
  <si>
    <t>M107</t>
  </si>
  <si>
    <t>Servo pro VZT klapku 18Nm, s havrijní funkcí, pružina 24Vac, 0-10V</t>
  </si>
  <si>
    <t>-2145423502</t>
  </si>
  <si>
    <t>M108</t>
  </si>
  <si>
    <t>Servo pro ventil STA63, 24Vac, 100N, 3mm, 0...10V</t>
  </si>
  <si>
    <t>1074875409</t>
  </si>
  <si>
    <t>M109</t>
  </si>
  <si>
    <t xml:space="preserve">Regulační ventil </t>
  </si>
  <si>
    <t>-1317364777</t>
  </si>
  <si>
    <t>M110</t>
  </si>
  <si>
    <t>Čidlo venkovní teploty, NTC10k, -30..+125°C</t>
  </si>
  <si>
    <t>-1255552755</t>
  </si>
  <si>
    <t>M111</t>
  </si>
  <si>
    <t xml:space="preserve">Regulátor </t>
  </si>
  <si>
    <t>-163158760</t>
  </si>
  <si>
    <t>M112</t>
  </si>
  <si>
    <t>Modul IO26</t>
  </si>
  <si>
    <t>1679932262</t>
  </si>
  <si>
    <t>M113</t>
  </si>
  <si>
    <t>Modul IO14</t>
  </si>
  <si>
    <t>-587432483</t>
  </si>
  <si>
    <t>M114</t>
  </si>
  <si>
    <t xml:space="preserve">Display HMI-TM, IP65 </t>
  </si>
  <si>
    <t>-796326104</t>
  </si>
  <si>
    <t>M115</t>
  </si>
  <si>
    <t>Příslušenství (svorky, propojovací kabely) - soubor materiálu</t>
  </si>
  <si>
    <t>436887508</t>
  </si>
  <si>
    <t>M126</t>
  </si>
  <si>
    <t>RD01 - skříňový rozvaděč, 1 pole 800x2000x400mm s vnitřní montážní deskou a soklem, IP54. Výbava viz. rozvaděč RD01</t>
  </si>
  <si>
    <t>1272552803</t>
  </si>
  <si>
    <t>M127</t>
  </si>
  <si>
    <t>RD02 -ovládací skříňky, IP54. Výbava viz. Dokuementace rozvaděč RD02</t>
  </si>
  <si>
    <t>2136792720</t>
  </si>
  <si>
    <t>M128</t>
  </si>
  <si>
    <t>RD21, RD22, RD23, RD24 -, IP54. Výbava viz. Dokuementace rozvaděč RD02</t>
  </si>
  <si>
    <t>269153598</t>
  </si>
  <si>
    <t>M116</t>
  </si>
  <si>
    <t>kabelový žlab plný FeZn včetně kolen, vík a podpěr 50x62</t>
  </si>
  <si>
    <t>-1967551672</t>
  </si>
  <si>
    <t>M117</t>
  </si>
  <si>
    <t>kabelový žlab plný FeZn včetně kolen, vík a podpěr 100x125</t>
  </si>
  <si>
    <t>373397032</t>
  </si>
  <si>
    <t>M118</t>
  </si>
  <si>
    <t>-1385567019</t>
  </si>
  <si>
    <t>-1792411854</t>
  </si>
  <si>
    <t>-605357839</t>
  </si>
  <si>
    <t>-2133346967</t>
  </si>
  <si>
    <t>1062022566</t>
  </si>
  <si>
    <t>827880134</t>
  </si>
  <si>
    <t>M119</t>
  </si>
  <si>
    <t>Montážní materiál drátěného a plného žlabu FeZn, závěsy, podpěry, kotvící materiál -  soubor materiálu</t>
  </si>
  <si>
    <t>1736955413</t>
  </si>
  <si>
    <t>M120</t>
  </si>
  <si>
    <t>Plastová kabelová trubka ohebná včetně příchytek a spojek  d20</t>
  </si>
  <si>
    <t>-249519838</t>
  </si>
  <si>
    <t>M121</t>
  </si>
  <si>
    <t>Plastová kabelová trubka ohebná včetně příchytek a spojek  d25</t>
  </si>
  <si>
    <t>91549072</t>
  </si>
  <si>
    <t>M122</t>
  </si>
  <si>
    <t>Plastová kabelová trubka ohebná včetně příchytek a spojek  d32</t>
  </si>
  <si>
    <t>505996237</t>
  </si>
  <si>
    <t>M123</t>
  </si>
  <si>
    <t>Plastová kabelová trubka pevná včetně příchytek a spojek d20</t>
  </si>
  <si>
    <t>-1656182837</t>
  </si>
  <si>
    <t>-1198123012</t>
  </si>
  <si>
    <t>1682064879</t>
  </si>
  <si>
    <t>1790209230</t>
  </si>
  <si>
    <t>1340116035</t>
  </si>
  <si>
    <t>-1011233015</t>
  </si>
  <si>
    <t>M124</t>
  </si>
  <si>
    <t>-556287234</t>
  </si>
  <si>
    <t>M125</t>
  </si>
  <si>
    <t>Krabice montážní plastové na povrch včetně vývodek a svorek</t>
  </si>
  <si>
    <t>298157131</t>
  </si>
  <si>
    <t>-747757436</t>
  </si>
  <si>
    <t>-144202150</t>
  </si>
  <si>
    <t>M129</t>
  </si>
  <si>
    <t>Kabel OELFLEX CLASSIC 110 CY 4G1,5 - pevně uložený</t>
  </si>
  <si>
    <t>-1630552959</t>
  </si>
  <si>
    <t>M130</t>
  </si>
  <si>
    <t>Kabel PRAFlaSafe X-J 3x1,5 - pevně uložený</t>
  </si>
  <si>
    <t>918207741</t>
  </si>
  <si>
    <t>M131</t>
  </si>
  <si>
    <t>Kabel JXFE-R 4x2x0,8 - pevně uložený</t>
  </si>
  <si>
    <t>-1086736721</t>
  </si>
  <si>
    <t>M132</t>
  </si>
  <si>
    <t>Kabel JXFE-R 1x2x0,8 . - pevně uložený</t>
  </si>
  <si>
    <t>-1957140623</t>
  </si>
  <si>
    <t>M133</t>
  </si>
  <si>
    <t>Kabel JXFE-R 2x2x0,8  - pevně uložený</t>
  </si>
  <si>
    <t>1245393161</t>
  </si>
  <si>
    <t>M134</t>
  </si>
  <si>
    <t>Kabel typu CY6 /zž. - pevně uložený</t>
  </si>
  <si>
    <t>1404905837</t>
  </si>
  <si>
    <t>M135</t>
  </si>
  <si>
    <t>Montážní materiál, štítky, popisy, zakončení  kabelů, vázací pásky apod.  - soubor materiálu</t>
  </si>
  <si>
    <t>417716456</t>
  </si>
  <si>
    <t>M136</t>
  </si>
  <si>
    <t>SW -VZT3a</t>
  </si>
  <si>
    <t>1815684518</t>
  </si>
  <si>
    <t>M137</t>
  </si>
  <si>
    <t>Koordinace a úpravy EPS</t>
  </si>
  <si>
    <t>174073170</t>
  </si>
  <si>
    <t>M138</t>
  </si>
  <si>
    <t>Montážní práce, ukončení a zapojení zařízení</t>
  </si>
  <si>
    <t>-1071704162</t>
  </si>
  <si>
    <t>M139</t>
  </si>
  <si>
    <t>Zprovoznění a oživení</t>
  </si>
  <si>
    <t>-518549908</t>
  </si>
  <si>
    <t>M140</t>
  </si>
  <si>
    <t>674016257</t>
  </si>
  <si>
    <t>M141</t>
  </si>
  <si>
    <t>Zaškolení obsluhy</t>
  </si>
  <si>
    <t>-617423044</t>
  </si>
  <si>
    <t>-325382523</t>
  </si>
  <si>
    <t>-1342759915</t>
  </si>
  <si>
    <t>272663855</t>
  </si>
  <si>
    <t>-1531967926</t>
  </si>
  <si>
    <t>M142</t>
  </si>
  <si>
    <t>1125609972</t>
  </si>
  <si>
    <t>-229098055</t>
  </si>
  <si>
    <t>SO - Stavební část</t>
  </si>
  <si>
    <t xml:space="preserve">    6 -   Úpravy povrchů, podlahy a osazování výplní</t>
  </si>
  <si>
    <t xml:space="preserve">    9 -   Ostatní konstrukce a práce-bourání</t>
  </si>
  <si>
    <t xml:space="preserve">    784 -   Dokončovací práce</t>
  </si>
  <si>
    <t xml:space="preserve">    VRN2 -   Příprava staveniště</t>
  </si>
  <si>
    <t xml:space="preserve">    VRN3 -   Zařízení staveniště</t>
  </si>
  <si>
    <t xml:space="preserve">    VRN4 -   Inženýrská činnost</t>
  </si>
  <si>
    <t xml:space="preserve">    VRN7 -   Provozní vlivy</t>
  </si>
  <si>
    <t xml:space="preserve">    VRN9 -   Ostatní náklady</t>
  </si>
  <si>
    <t>61142</t>
  </si>
  <si>
    <t>ÚPRAVY POVRCHŮ VNITŘ STROPŮ OMÍTKOU VÁP NEBO VÁPCEM</t>
  </si>
  <si>
    <t>M2</t>
  </si>
  <si>
    <t>-1103045782</t>
  </si>
  <si>
    <t>61442</t>
  </si>
  <si>
    <t>ÚPRAVY POVRCHŮ VNITŘ KONSTR ZDĚNÝCH OMÍTKOU VÁP, VÁPCEM</t>
  </si>
  <si>
    <t>1748018242</t>
  </si>
  <si>
    <t>62446</t>
  </si>
  <si>
    <t>ÚPRAVA POVRCHŮ VNĚJŠ KONSTR ZDĚNÝCH OMÍT ŠLECHTĚN (BŘÍZOLIT)</t>
  </si>
  <si>
    <t>-1772404329</t>
  </si>
  <si>
    <t>62641</t>
  </si>
  <si>
    <t>SJEDNOCUJÍCÍ STĚRKA JEMNOU MALTOU TL CCA 2MM</t>
  </si>
  <si>
    <t>-1246422829</t>
  </si>
  <si>
    <t>941311111</t>
  </si>
  <si>
    <t>Montáž lešení řadového modulového lehkého zatížení do 200 kg/m2 š do 0,9 m v do 10 m</t>
  </si>
  <si>
    <t>1284830471</t>
  </si>
  <si>
    <t>949101111</t>
  </si>
  <si>
    <t>Lešení pomocné pro objekty pozemních staveb s lešeňovou podlahou v do 1,9 m zatížení do 150 kg/m2</t>
  </si>
  <si>
    <t>-1995546355</t>
  </si>
  <si>
    <t>952901111</t>
  </si>
  <si>
    <t>Vyčištění budov bytové a občanské výstavby při výšce podlaží do 4 m</t>
  </si>
  <si>
    <t>1126635648</t>
  </si>
  <si>
    <t>997006511</t>
  </si>
  <si>
    <t>602076449</t>
  </si>
  <si>
    <t>997006519</t>
  </si>
  <si>
    <t>Příplatek k vodorovnému přemístění suti na skládku ZKD 1 km přes 1 km</t>
  </si>
  <si>
    <t>1573150186</t>
  </si>
  <si>
    <t>997013801</t>
  </si>
  <si>
    <t>Poplatek za uložení stavebního betonového odpadu na skládce (skládkovné)</t>
  </si>
  <si>
    <t>701564056</t>
  </si>
  <si>
    <t>997013831</t>
  </si>
  <si>
    <t>Poplatek za uložení stavebního směsného odpadu na skládce (skládkovné)</t>
  </si>
  <si>
    <t>-1882400624</t>
  </si>
  <si>
    <t>784181101</t>
  </si>
  <si>
    <t>Základní akrylátová jednonásobná penetrace podkladu v místnostech výšky do 3,80m</t>
  </si>
  <si>
    <t>-727605119</t>
  </si>
  <si>
    <t>784211111</t>
  </si>
  <si>
    <t>Dvojnásobné  bílé malby ze směsí za mokra velmi dobře otěruvzdorných v místnostech výšky do 3,80 m</t>
  </si>
  <si>
    <t>-1454368216</t>
  </si>
  <si>
    <t>784211151</t>
  </si>
  <si>
    <t>Příplatek k cenám 2x maleb ze směsí za mokra otěruvzdorných za barevnou malbu  tónovanou přípravky</t>
  </si>
  <si>
    <t>911072772</t>
  </si>
  <si>
    <t>M001</t>
  </si>
  <si>
    <t>provedení a začištění prostupu stěnou - DN40, osazení chráničky, zatmelení, oprava omítky, malba (2,0m2)</t>
  </si>
  <si>
    <t>1460433569</t>
  </si>
  <si>
    <t>54+10</t>
  </si>
  <si>
    <t>VV</t>
  </si>
  <si>
    <t>M002</t>
  </si>
  <si>
    <t>provedení a začištění prostupu stropem a kcí podlahy - JÁDROVÝ VRT  DN40, osazení chráničky, zatmelení, oprava omítky a nášlapné vrstvy podlahy, malba (2,0m2)</t>
  </si>
  <si>
    <t>34472603</t>
  </si>
  <si>
    <t>25+10</t>
  </si>
  <si>
    <t>M003</t>
  </si>
  <si>
    <t>revizní dvířka v podhledu SDK - 300x300</t>
  </si>
  <si>
    <t>-1378738502</t>
  </si>
  <si>
    <t>M004</t>
  </si>
  <si>
    <t>demontáž a montáž SDK, GKF podhledu, včetně ocel. kce, zatmelení, zabroušení, výmalba</t>
  </si>
  <si>
    <t>-809693941</t>
  </si>
  <si>
    <t>M005</t>
  </si>
  <si>
    <t>montáž SDK, GKF obkladu výšky 250mm, včetně ocel. kce, zatmelení, zabroušení, výmalba</t>
  </si>
  <si>
    <t>-1572236569</t>
  </si>
  <si>
    <t>M006</t>
  </si>
  <si>
    <t>zakrytí technologie a stávajících konstrukcí</t>
  </si>
  <si>
    <t>-1274585889</t>
  </si>
  <si>
    <t>M007</t>
  </si>
  <si>
    <t>knihovna - přesun regálů, vyklizení, zakrytí, odkrytí, vyčištění, zpětné osazení, úklid</t>
  </si>
  <si>
    <t>-2065489482</t>
  </si>
  <si>
    <t>M008</t>
  </si>
  <si>
    <t>prostup stěnou d415mm vč. zapravení</t>
  </si>
  <si>
    <t>137465656</t>
  </si>
  <si>
    <t>M009</t>
  </si>
  <si>
    <t>demontáž + montáž kazetového podhledu, včetně části konstrukce, doplnění nosné konstrukce a kazet - 30% plochy</t>
  </si>
  <si>
    <t>638045056</t>
  </si>
  <si>
    <t>M010</t>
  </si>
  <si>
    <t>revizní dvířka v podhledu SDK - 1850*1175</t>
  </si>
  <si>
    <t>194595113</t>
  </si>
  <si>
    <t>M011</t>
  </si>
  <si>
    <t>prostup odvodovou stěnou d120mm vč. Zapravení, použití plošiny</t>
  </si>
  <si>
    <t>-1915062054</t>
  </si>
  <si>
    <t>M012</t>
  </si>
  <si>
    <t>prostup stěnou 600*300mm vč. zapravení</t>
  </si>
  <si>
    <t>-1078275718</t>
  </si>
  <si>
    <t>M013</t>
  </si>
  <si>
    <t>prostup stěnou 450*300mm vč. zapravení</t>
  </si>
  <si>
    <t>-1054356672</t>
  </si>
  <si>
    <t>M014</t>
  </si>
  <si>
    <t>prostup odvodovou stěnou 670x355mm vč. Zapravení, použití plošiny</t>
  </si>
  <si>
    <t>1471470942</t>
  </si>
  <si>
    <t>M015</t>
  </si>
  <si>
    <t>zapravení otvoru v okně 650/650 - výměna skla</t>
  </si>
  <si>
    <t>-1684585618</t>
  </si>
  <si>
    <t>M016</t>
  </si>
  <si>
    <t>nový otvor v okně  650x650 pro VZT, úprava okna vč. Zapravení</t>
  </si>
  <si>
    <t>-1843730947</t>
  </si>
  <si>
    <t>M017</t>
  </si>
  <si>
    <t>prostup odvodovou stěnou 240x670mm vč. Zapravení, použití plošiny</t>
  </si>
  <si>
    <t>397440305</t>
  </si>
  <si>
    <t>M018</t>
  </si>
  <si>
    <t>provedení prostupu kuchyňskou linkou - DN40</t>
  </si>
  <si>
    <t>-556791327</t>
  </si>
  <si>
    <t>M019</t>
  </si>
  <si>
    <t>úprava střechy pod VZT jednotky - zesílení hydroizolace (2x natavovavaný asfaltový pás) + betonová dlažba 500/500/50)</t>
  </si>
  <si>
    <t>7003706</t>
  </si>
  <si>
    <t>M020</t>
  </si>
  <si>
    <t>prostup stropem a střechou d 75mm, zaizolování střechy</t>
  </si>
  <si>
    <t>-1693895762</t>
  </si>
  <si>
    <t>M021</t>
  </si>
  <si>
    <t>prostup stěnou 300x150 mm vč. Zapravení a zatmelení potrubí po osazení</t>
  </si>
  <si>
    <t>1905238730</t>
  </si>
  <si>
    <t>M022</t>
  </si>
  <si>
    <t>revizní dvířka v podhledu SDK - 2,350*1,775</t>
  </si>
  <si>
    <t>333152718</t>
  </si>
  <si>
    <t>M023</t>
  </si>
  <si>
    <t xml:space="preserve">prostup stropem 300x200 mm vč. Zapravení, (pro rozvody CHL a kondenzu), protipožární ucpávka
</t>
  </si>
  <si>
    <t>-1145397342</t>
  </si>
  <si>
    <t>M024</t>
  </si>
  <si>
    <t>úprava dveřního otvoru, výměna dveří za nové -EW 15DP, 1X SAMOZAVÍRAČ   -  pro dopravu jednotek VZT, otvor výšky 2250mm,  - vysazení rámu, vybourání  zárubní, zvětšení dveřního otvoru, osazení překladu a nových dveří, vnitřní omítka, malba</t>
  </si>
  <si>
    <t>-1824652459</t>
  </si>
  <si>
    <t>M025</t>
  </si>
  <si>
    <t>provedení a začištění prostupu stěnou - DN25, osazení chráničky, zatmelení, oprava omítky, malba (2,0m2)</t>
  </si>
  <si>
    <t>-653919151</t>
  </si>
  <si>
    <t>M026</t>
  </si>
  <si>
    <t>otevření, zazdění instal. Šachty po výšce šířky min. 300 mm</t>
  </si>
  <si>
    <t>1504620850</t>
  </si>
  <si>
    <t>M027</t>
  </si>
  <si>
    <t>demontáž a montáž SDK, GKF podhledu, včetně ocel. kce, zatmelení, zabroušení, výmalba - 100%</t>
  </si>
  <si>
    <t>-568936127</t>
  </si>
  <si>
    <t>M028</t>
  </si>
  <si>
    <t>revizní dvířka v podhledu SDK - 600x600</t>
  </si>
  <si>
    <t>-969619130</t>
  </si>
  <si>
    <t>M029</t>
  </si>
  <si>
    <t>revizní dvířka v podhledu SDK - 600x400</t>
  </si>
  <si>
    <t>1712715127</t>
  </si>
  <si>
    <t>M030</t>
  </si>
  <si>
    <t>prostup stěnou vč. Zapravení, POŽÁRNÍ UCPÁVKA EI30</t>
  </si>
  <si>
    <t>-1050179171</t>
  </si>
  <si>
    <t>66238526</t>
  </si>
  <si>
    <t>M031</t>
  </si>
  <si>
    <t>demontáž a zpětná montáž střechy, po osazení VZT jednotek</t>
  </si>
  <si>
    <t>1879797088</t>
  </si>
  <si>
    <t>M032</t>
  </si>
  <si>
    <t>demontáž tahokovu</t>
  </si>
  <si>
    <t>824372896</t>
  </si>
  <si>
    <t>M033</t>
  </si>
  <si>
    <t>otevření střechy, zvětšení prostupu střechou, zapravení izolace průchodky (komínku) ke střeše</t>
  </si>
  <si>
    <t>-1541018523</t>
  </si>
  <si>
    <t>M035</t>
  </si>
  <si>
    <t>Protipožární ucpávky -  POŽÁRNÍ UCPÁVKA EI30</t>
  </si>
  <si>
    <t>1810095088</t>
  </si>
  <si>
    <t>020001000</t>
  </si>
  <si>
    <t>Příprava staveniště</t>
  </si>
  <si>
    <t>…</t>
  </si>
  <si>
    <t>691384086</t>
  </si>
  <si>
    <t>030001000</t>
  </si>
  <si>
    <t>-1580894760</t>
  </si>
  <si>
    <t>031002000</t>
  </si>
  <si>
    <t>Související práce pro zařízení staveniště</t>
  </si>
  <si>
    <t>-1907773233</t>
  </si>
  <si>
    <t>032103000</t>
  </si>
  <si>
    <t>Náklady na stavební buňky</t>
  </si>
  <si>
    <t>609123545</t>
  </si>
  <si>
    <t>034002000</t>
  </si>
  <si>
    <t>Zabezpečení staveniště</t>
  </si>
  <si>
    <t>Venkovní kondenzační jednotka, jm. Qch=6,8kW, R32, inverter</t>
  </si>
  <si>
    <t>Venkovní kondenzační jednotka, jm. Qch=5,2kW, R32, , inverter, multisplit</t>
  </si>
  <si>
    <t>Vnitřní podstropní jednotka Qch=6,8kW vč. infraovladače, převodník ModBus RTU RS485</t>
  </si>
  <si>
    <t>Vnitřní podstropní jednotka Qch=6,8kW vč. infraovladač, , převodník ModBus RTU RS485</t>
  </si>
  <si>
    <t>Vnitřní podstropní jednotka Qch=6,8kW vč. infraovladač, převodník ModBus RTU RS485</t>
  </si>
  <si>
    <t>Vnitřní nástěnná jednotka Qch=2,5kW vč. infraovladač,, převodník ModBus RTU RS485</t>
  </si>
  <si>
    <t>Chladivo R32</t>
  </si>
  <si>
    <t>Venkovní kondenzační jednotka, jm. Qch=5,2kW, R32, inverter</t>
  </si>
  <si>
    <t>Vnitřní podstropní jednotka Qch=5,2kW vč. infraovlada, převodník ModBus RTU RS485</t>
  </si>
  <si>
    <t>Vnitřní podstropní jednotka Qch=5,2kW vč. infraovladač, převodník ModBus RTU RS485</t>
  </si>
  <si>
    <t>Venkovní kondenzační jednotka, jm. Qch=8,5kW, R32, inverter</t>
  </si>
  <si>
    <t>Vnitřní kazetová jednotka Qch=8,5kW vč. dekoračního panelu, infraovladače a čerpadla kondenzát, převodník ModBus RTU RS485</t>
  </si>
  <si>
    <t>Venkovní kondenzační jednotka, jm. Qch=8,5kW, R32, , inverter, multisplit</t>
  </si>
  <si>
    <t>Vnitřní kazetová jednotka Qch=4,0kW vč. dekoračního panelu, infraovladače a čerpadla kondenzát, převodník ModBus RTU RS485</t>
  </si>
  <si>
    <t>Venkovní kondenzační jednotka, jm. Qch=2,5kW, R32, inverter</t>
  </si>
  <si>
    <t>Vnitřní nástěnná jednotka Qch=2,5kW vč. infraovlada, převodník ModBus RTU RS485</t>
  </si>
  <si>
    <t>Software pro dálkové řízení a ovládání pro středisko</t>
  </si>
  <si>
    <t>Software pro dálkové řízení a ovládání pro Knihovnu</t>
  </si>
  <si>
    <t>Převodní RS485 ModBus/ModBus TCP</t>
  </si>
  <si>
    <t>PC pro knihovnu včetně příslušenství (Intel Core i5, paměť 8GB, HDD 512GB,zdroj, case, MS Win 10 Pro 64bit) kabelá, Monitor LCD 21", klávesnice, optická myš</t>
  </si>
  <si>
    <t>Kabel SXKD-5E-UTP-LSOH</t>
  </si>
  <si>
    <t>1404905838</t>
  </si>
  <si>
    <t>Koordinace s IT pracovníky stávající sítě a serveru, instalace, zprovoznění</t>
  </si>
  <si>
    <t>Vnitřní kazetová jednotka Qch=4,3kW vč. dekoračního panelu, infraovladače a čerpadla kondenzát, převodník ModBus RTU RS485</t>
  </si>
  <si>
    <t>Čtyřhranná regulační klapka 500x315 mm</t>
  </si>
  <si>
    <t>Vodorovná doprava suti s naložením a složením na skládku přes 100 m do 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</si>
</sst>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43"/>
      <name val="Trebuchet MS"/>
    </font>
    <font>
      <sz val="10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sz val="8"/>
      <color indexed="48"/>
      <name val="Trebuchet MS"/>
    </font>
    <font>
      <b/>
      <sz val="16"/>
      <name val="Trebuchet MS"/>
    </font>
    <font>
      <sz val="9"/>
      <color indexed="55"/>
      <name val="Trebuchet MS"/>
    </font>
    <font>
      <sz val="10"/>
      <color indexed="63"/>
      <name val="Trebuchet MS"/>
    </font>
    <font>
      <b/>
      <sz val="10"/>
      <name val="Trebuchet MS"/>
    </font>
    <font>
      <b/>
      <sz val="8"/>
      <color indexed="55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sz val="18"/>
      <color indexed="12"/>
      <name val="Wingdings 2"/>
    </font>
    <font>
      <b/>
      <sz val="11"/>
      <color indexed="56"/>
      <name val="Trebuchet MS"/>
    </font>
    <font>
      <sz val="11"/>
      <color indexed="56"/>
      <name val="Trebuchet MS"/>
    </font>
    <font>
      <sz val="11"/>
      <color indexed="55"/>
      <name val="Trebuchet MS"/>
    </font>
    <font>
      <b/>
      <sz val="12"/>
      <color indexed="16"/>
      <name val="Trebuchet MS"/>
    </font>
    <font>
      <b/>
      <sz val="12"/>
      <color indexed="16"/>
      <name val="Trebuchet MS"/>
    </font>
    <font>
      <b/>
      <sz val="8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i/>
      <sz val="8"/>
      <color indexed="12"/>
      <name val="Trebuchet MS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20" fillId="0" borderId="15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20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4" xfId="0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2" fillId="0" borderId="13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4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3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5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166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23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3" fillId="0" borderId="11" xfId="0" applyNumberFormat="1" applyFont="1" applyBorder="1"/>
    <xf numFmtId="166" fontId="33" fillId="0" borderId="12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3" xfId="0" applyFont="1" applyBorder="1"/>
    <xf numFmtId="166" fontId="7" fillId="0" borderId="0" xfId="0" applyNumberFormat="1" applyFont="1"/>
    <xf numFmtId="166" fontId="7" fillId="0" borderId="14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35" fillId="0" borderId="24" xfId="0" applyFont="1" applyBorder="1" applyAlignment="1">
      <alignment horizontal="center" vertical="center"/>
    </xf>
    <xf numFmtId="49" fontId="35" fillId="0" borderId="24" xfId="0" applyNumberFormat="1" applyFont="1" applyBorder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167" fontId="35" fillId="0" borderId="24" xfId="0" applyNumberFormat="1" applyFont="1" applyBorder="1" applyAlignment="1">
      <alignment vertical="center"/>
    </xf>
    <xf numFmtId="0" fontId="1" fillId="0" borderId="24" xfId="0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1" fillId="0" borderId="14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6" xfId="0" applyFont="1" applyBorder="1" applyAlignment="1">
      <alignment horizontal="center" vertical="center"/>
    </xf>
    <xf numFmtId="166" fontId="1" fillId="0" borderId="16" xfId="0" applyNumberFormat="1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167" fontId="0" fillId="0" borderId="24" xfId="0" applyNumberForma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5" fillId="0" borderId="2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3" fillId="3" borderId="0" xfId="0" applyNumberFormat="1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4" fontId="3" fillId="3" borderId="25" xfId="0" applyNumberFormat="1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35" fillId="0" borderId="24" xfId="0" applyFont="1" applyBorder="1" applyAlignment="1">
      <alignment horizontal="left" vertical="center" wrapText="1"/>
    </xf>
    <xf numFmtId="4" fontId="35" fillId="0" borderId="24" xfId="0" applyNumberFormat="1" applyFont="1" applyBorder="1" applyAlignment="1">
      <alignment vertical="center"/>
    </xf>
    <xf numFmtId="4" fontId="0" fillId="0" borderId="24" xfId="0" applyNumberForma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4" fontId="6" fillId="0" borderId="22" xfId="0" applyNumberFormat="1" applyFont="1" applyBorder="1"/>
    <xf numFmtId="4" fontId="6" fillId="0" borderId="22" xfId="0" applyNumberFormat="1" applyFon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4" fontId="23" fillId="0" borderId="11" xfId="0" applyNumberFormat="1" applyFont="1" applyBorder="1"/>
    <xf numFmtId="4" fontId="3" fillId="0" borderId="11" xfId="0" applyNumberFormat="1" applyFont="1" applyBorder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4" fontId="6" fillId="0" borderId="16" xfId="0" applyNumberFormat="1" applyFont="1" applyBorder="1"/>
    <xf numFmtId="4" fontId="6" fillId="0" borderId="16" xfId="0" applyNumberFormat="1" applyFont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4" fontId="5" fillId="0" borderId="16" xfId="0" applyNumberFormat="1" applyFont="1" applyBorder="1"/>
    <xf numFmtId="4" fontId="5" fillId="0" borderId="16" xfId="0" applyNumberFormat="1" applyFont="1" applyBorder="1" applyAlignment="1">
      <alignment vertical="center"/>
    </xf>
    <xf numFmtId="0" fontId="0" fillId="0" borderId="24" xfId="0" applyBorder="1" applyAlignment="1">
      <alignment horizontal="left" vertical="center" wrapText="1"/>
    </xf>
    <xf numFmtId="4" fontId="5" fillId="0" borderId="11" xfId="0" applyNumberFormat="1" applyFont="1" applyBorder="1"/>
    <xf numFmtId="4" fontId="5" fillId="0" borderId="11" xfId="0" applyNumberFormat="1" applyFont="1" applyBorder="1" applyAlignment="1">
      <alignment vertical="center"/>
    </xf>
    <xf numFmtId="4" fontId="5" fillId="0" borderId="22" xfId="0" applyNumberFormat="1" applyFont="1" applyBorder="1"/>
    <xf numFmtId="4" fontId="5" fillId="0" borderId="22" xfId="0" applyNumberFormat="1" applyFont="1" applyBorder="1" applyAlignment="1">
      <alignment vertical="center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4" fontId="35" fillId="0" borderId="21" xfId="0" applyNumberFormat="1" applyFont="1" applyBorder="1" applyAlignment="1">
      <alignment vertical="center"/>
    </xf>
    <xf numFmtId="4" fontId="35" fillId="0" borderId="23" xfId="0" applyNumberFormat="1" applyFont="1" applyBorder="1" applyAlignment="1">
      <alignment vertical="center"/>
    </xf>
    <xf numFmtId="4" fontId="35" fillId="0" borderId="22" xfId="0" applyNumberFormat="1" applyFont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273050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273050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273050</xdr:colOff>
      <xdr:row>1</xdr:row>
      <xdr:rowOff>0</xdr:rowOff>
    </xdr:to>
    <xdr:pic>
      <xdr:nvPicPr>
        <xdr:cNvPr id="6145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 activeCell="C2" sqref="C2:AP2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33" width="2.5" customWidth="1"/>
    <col min="34" max="34" width="3.375" customWidth="1"/>
    <col min="35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.625" customWidth="1"/>
    <col min="44" max="44" width="13.625" hidden="1" customWidth="1"/>
    <col min="45" max="46" width="25.875" hidden="1" customWidth="1"/>
    <col min="47" max="47" width="25" hidden="1" customWidth="1"/>
    <col min="48" max="52" width="21.625" hidden="1" customWidth="1"/>
    <col min="53" max="53" width="19.125" hidden="1" customWidth="1"/>
    <col min="54" max="54" width="25" hidden="1" customWidth="1"/>
    <col min="55" max="56" width="19.125" hidden="1" customWidth="1"/>
    <col min="57" max="57" width="66.5" hidden="1" customWidth="1"/>
    <col min="71" max="89" width="9.375" hidden="1" customWidth="1"/>
    <col min="90" max="169" width="0" hidden="1" customWidth="1"/>
  </cols>
  <sheetData>
    <row r="1" spans="1:73" ht="21.4" customHeight="1">
      <c r="A1" s="11" t="s">
        <v>30</v>
      </c>
      <c r="B1" s="12"/>
      <c r="C1" s="12"/>
      <c r="D1" s="13" t="s">
        <v>31</v>
      </c>
      <c r="E1" s="12"/>
      <c r="F1" s="12"/>
      <c r="G1" s="12"/>
      <c r="H1" s="12"/>
      <c r="I1" s="12"/>
      <c r="J1" s="12"/>
      <c r="K1" s="14" t="s">
        <v>32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1" t="s">
        <v>34</v>
      </c>
      <c r="BB1" s="11" t="s">
        <v>35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36</v>
      </c>
      <c r="BU1" s="16" t="s">
        <v>36</v>
      </c>
    </row>
    <row r="2" spans="1:73" ht="37" customHeight="1">
      <c r="C2" s="150" t="s">
        <v>37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R2" s="165" t="s">
        <v>38</v>
      </c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S2" s="17" t="s">
        <v>39</v>
      </c>
      <c r="BT2" s="17" t="s">
        <v>40</v>
      </c>
    </row>
    <row r="3" spans="1:73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39</v>
      </c>
      <c r="BT3" s="17" t="s">
        <v>41</v>
      </c>
    </row>
    <row r="4" spans="1:73" ht="37" customHeight="1">
      <c r="B4" s="21"/>
      <c r="C4" s="152" t="s">
        <v>42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22"/>
      <c r="AS4" s="23" t="s">
        <v>43</v>
      </c>
      <c r="BS4" s="17" t="s">
        <v>44</v>
      </c>
    </row>
    <row r="5" spans="1:73" ht="14.5" customHeight="1">
      <c r="B5" s="21"/>
      <c r="D5" s="24" t="s">
        <v>45</v>
      </c>
      <c r="K5" s="154" t="s">
        <v>46</v>
      </c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Q5" s="22"/>
      <c r="BS5" s="17" t="s">
        <v>39</v>
      </c>
    </row>
    <row r="6" spans="1:73" ht="37" customHeight="1">
      <c r="B6" s="21"/>
      <c r="D6" s="26" t="s">
        <v>47</v>
      </c>
      <c r="K6" s="156" t="s">
        <v>48</v>
      </c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Q6" s="22"/>
      <c r="BS6" s="17" t="s">
        <v>39</v>
      </c>
    </row>
    <row r="7" spans="1:73" ht="14.5" customHeight="1">
      <c r="B7" s="21"/>
      <c r="D7" s="27" t="s">
        <v>49</v>
      </c>
      <c r="K7" s="25" t="s">
        <v>50</v>
      </c>
      <c r="AK7" s="27" t="s">
        <v>51</v>
      </c>
      <c r="AN7" s="25" t="s">
        <v>50</v>
      </c>
      <c r="AQ7" s="22"/>
      <c r="BS7" s="17" t="s">
        <v>39</v>
      </c>
    </row>
    <row r="8" spans="1:73" ht="14.5" customHeight="1">
      <c r="B8" s="21"/>
      <c r="D8" s="27" t="s">
        <v>52</v>
      </c>
      <c r="K8" s="25" t="s">
        <v>53</v>
      </c>
      <c r="AK8" s="27" t="s">
        <v>54</v>
      </c>
      <c r="AN8" s="144">
        <v>44306</v>
      </c>
      <c r="AQ8" s="22"/>
      <c r="BS8" s="17" t="s">
        <v>39</v>
      </c>
    </row>
    <row r="9" spans="1:73" ht="14.5" customHeight="1">
      <c r="B9" s="21"/>
      <c r="AQ9" s="22"/>
      <c r="BS9" s="17" t="s">
        <v>39</v>
      </c>
    </row>
    <row r="10" spans="1:73" ht="14.5" customHeight="1">
      <c r="B10" s="21"/>
      <c r="D10" s="27" t="s">
        <v>55</v>
      </c>
      <c r="AK10" s="27" t="s">
        <v>56</v>
      </c>
      <c r="AN10" s="25" t="s">
        <v>50</v>
      </c>
      <c r="AQ10" s="22"/>
      <c r="BS10" s="17" t="s">
        <v>39</v>
      </c>
    </row>
    <row r="11" spans="1:73" ht="18.399999999999999" customHeight="1">
      <c r="B11" s="21"/>
      <c r="E11" s="25" t="s">
        <v>57</v>
      </c>
      <c r="AK11" s="27" t="s">
        <v>58</v>
      </c>
      <c r="AN11" s="25" t="s">
        <v>50</v>
      </c>
      <c r="AQ11" s="22"/>
      <c r="BS11" s="17" t="s">
        <v>39</v>
      </c>
    </row>
    <row r="12" spans="1:73" ht="7" customHeight="1">
      <c r="B12" s="21"/>
      <c r="AQ12" s="22"/>
      <c r="BS12" s="17" t="s">
        <v>39</v>
      </c>
    </row>
    <row r="13" spans="1:73" ht="14.5" customHeight="1">
      <c r="B13" s="21"/>
      <c r="D13" s="27" t="s">
        <v>59</v>
      </c>
      <c r="AK13" s="27" t="s">
        <v>56</v>
      </c>
      <c r="AN13" s="25" t="s">
        <v>50</v>
      </c>
      <c r="AQ13" s="22"/>
      <c r="BS13" s="17" t="s">
        <v>39</v>
      </c>
    </row>
    <row r="14" spans="1:73">
      <c r="B14" s="21"/>
      <c r="E14" s="25" t="s">
        <v>60</v>
      </c>
      <c r="AK14" s="27" t="s">
        <v>58</v>
      </c>
      <c r="AN14" s="25" t="s">
        <v>50</v>
      </c>
      <c r="AQ14" s="22"/>
      <c r="BS14" s="17" t="s">
        <v>39</v>
      </c>
    </row>
    <row r="15" spans="1:73" ht="7" customHeight="1">
      <c r="B15" s="21"/>
      <c r="AQ15" s="22"/>
      <c r="BS15" s="17" t="s">
        <v>36</v>
      </c>
    </row>
    <row r="16" spans="1:73" ht="14.5" customHeight="1">
      <c r="B16" s="21"/>
      <c r="D16" s="27" t="s">
        <v>61</v>
      </c>
      <c r="AK16" s="27" t="s">
        <v>56</v>
      </c>
      <c r="AN16" s="25" t="s">
        <v>50</v>
      </c>
      <c r="AQ16" s="22"/>
      <c r="BS16" s="17" t="s">
        <v>36</v>
      </c>
    </row>
    <row r="17" spans="2:71" ht="18.399999999999999" customHeight="1">
      <c r="B17" s="21"/>
      <c r="E17" s="25" t="s">
        <v>62</v>
      </c>
      <c r="AK17" s="27" t="s">
        <v>58</v>
      </c>
      <c r="AN17" s="25" t="s">
        <v>50</v>
      </c>
      <c r="AQ17" s="22"/>
      <c r="BS17" s="17" t="s">
        <v>63</v>
      </c>
    </row>
    <row r="18" spans="2:71" ht="7" customHeight="1">
      <c r="B18" s="21"/>
      <c r="AQ18" s="22"/>
      <c r="BS18" s="17" t="s">
        <v>39</v>
      </c>
    </row>
    <row r="19" spans="2:71" ht="14.5" customHeight="1">
      <c r="B19" s="21"/>
      <c r="D19" s="27" t="s">
        <v>64</v>
      </c>
      <c r="AK19" s="27" t="s">
        <v>56</v>
      </c>
      <c r="AN19" s="25" t="s">
        <v>50</v>
      </c>
      <c r="AQ19" s="22"/>
      <c r="BS19" s="17" t="s">
        <v>39</v>
      </c>
    </row>
    <row r="20" spans="2:71" ht="18.399999999999999" customHeight="1">
      <c r="B20" s="21"/>
      <c r="E20" s="25" t="s">
        <v>60</v>
      </c>
      <c r="AK20" s="27" t="s">
        <v>58</v>
      </c>
      <c r="AN20" s="25" t="s">
        <v>50</v>
      </c>
      <c r="AQ20" s="22"/>
    </row>
    <row r="21" spans="2:71" ht="7" customHeight="1">
      <c r="B21" s="21"/>
      <c r="AQ21" s="22"/>
    </row>
    <row r="22" spans="2:71">
      <c r="B22" s="21"/>
      <c r="D22" s="27" t="s">
        <v>65</v>
      </c>
      <c r="AQ22" s="22"/>
    </row>
    <row r="23" spans="2:71" ht="22.5" customHeight="1">
      <c r="B23" s="21"/>
      <c r="E23" s="149" t="s">
        <v>50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Q23" s="22"/>
    </row>
    <row r="24" spans="2:71" ht="7" customHeight="1">
      <c r="B24" s="21"/>
      <c r="AQ24" s="22"/>
    </row>
    <row r="25" spans="2:71" ht="7" customHeight="1">
      <c r="B25" s="2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Q25" s="22"/>
    </row>
    <row r="26" spans="2:71" ht="14.5" customHeight="1">
      <c r="B26" s="21"/>
      <c r="D26" s="29" t="s">
        <v>66</v>
      </c>
      <c r="AK26" s="157">
        <f>ROUND(AG87,2)</f>
        <v>0</v>
      </c>
      <c r="AL26" s="155"/>
      <c r="AM26" s="155"/>
      <c r="AN26" s="155"/>
      <c r="AO26" s="155"/>
      <c r="AQ26" s="22"/>
    </row>
    <row r="27" spans="2:71" ht="14.5" customHeight="1">
      <c r="B27" s="21"/>
      <c r="D27" s="29" t="s">
        <v>67</v>
      </c>
      <c r="AK27" s="157">
        <f>ROUND(AG94,2)</f>
        <v>0</v>
      </c>
      <c r="AL27" s="157"/>
      <c r="AM27" s="157"/>
      <c r="AN27" s="157"/>
      <c r="AO27" s="157"/>
      <c r="AQ27" s="22"/>
    </row>
    <row r="28" spans="2:71" s="1" customFormat="1" ht="7" customHeight="1">
      <c r="B28" s="30"/>
      <c r="AQ28" s="31"/>
    </row>
    <row r="29" spans="2:71" s="1" customFormat="1" ht="25.9" customHeight="1">
      <c r="B29" s="30"/>
      <c r="D29" s="32" t="s">
        <v>68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158">
        <f>ROUND(AK26+AK27,2)</f>
        <v>0</v>
      </c>
      <c r="AL29" s="159"/>
      <c r="AM29" s="159"/>
      <c r="AN29" s="159"/>
      <c r="AO29" s="159"/>
      <c r="AQ29" s="31"/>
    </row>
    <row r="30" spans="2:71" s="1" customFormat="1" ht="7" customHeight="1">
      <c r="B30" s="30"/>
      <c r="AQ30" s="31"/>
    </row>
    <row r="31" spans="2:71" s="2" customFormat="1" ht="14.5" customHeight="1">
      <c r="B31" s="34"/>
      <c r="D31" s="35" t="s">
        <v>69</v>
      </c>
      <c r="F31" s="35" t="s">
        <v>70</v>
      </c>
      <c r="L31" s="146">
        <v>0.21</v>
      </c>
      <c r="M31" s="147"/>
      <c r="N31" s="147"/>
      <c r="O31" s="147"/>
      <c r="T31" s="37" t="s">
        <v>71</v>
      </c>
      <c r="W31" s="148">
        <f>ROUND(AZ87+SUM(CD95),2)</f>
        <v>0</v>
      </c>
      <c r="X31" s="147"/>
      <c r="Y31" s="147"/>
      <c r="Z31" s="147"/>
      <c r="AA31" s="147"/>
      <c r="AB31" s="147"/>
      <c r="AC31" s="147"/>
      <c r="AD31" s="147"/>
      <c r="AE31" s="147"/>
      <c r="AK31" s="148">
        <f>ROUND(AV87+SUM(BY95),2)</f>
        <v>0</v>
      </c>
      <c r="AL31" s="147"/>
      <c r="AM31" s="147"/>
      <c r="AN31" s="147"/>
      <c r="AO31" s="147"/>
      <c r="AQ31" s="38"/>
    </row>
    <row r="32" spans="2:71" s="2" customFormat="1" ht="14.5" customHeight="1">
      <c r="B32" s="34"/>
      <c r="F32" s="35" t="s">
        <v>72</v>
      </c>
      <c r="L32" s="146">
        <v>0.15</v>
      </c>
      <c r="M32" s="147"/>
      <c r="N32" s="147"/>
      <c r="O32" s="147"/>
      <c r="T32" s="37" t="s">
        <v>71</v>
      </c>
      <c r="W32" s="148">
        <f>ROUND(BA87+SUM(CE95),2)</f>
        <v>0</v>
      </c>
      <c r="X32" s="147"/>
      <c r="Y32" s="147"/>
      <c r="Z32" s="147"/>
      <c r="AA32" s="147"/>
      <c r="AB32" s="147"/>
      <c r="AC32" s="147"/>
      <c r="AD32" s="147"/>
      <c r="AE32" s="147"/>
      <c r="AK32" s="148">
        <f>ROUND(AW87+SUM(BZ95),2)</f>
        <v>0</v>
      </c>
      <c r="AL32" s="147"/>
      <c r="AM32" s="147"/>
      <c r="AN32" s="147"/>
      <c r="AO32" s="147"/>
      <c r="AQ32" s="38"/>
    </row>
    <row r="33" spans="2:43" s="2" customFormat="1" ht="14.5" hidden="1" customHeight="1">
      <c r="B33" s="34"/>
      <c r="F33" s="35" t="s">
        <v>73</v>
      </c>
      <c r="L33" s="146">
        <v>0.21</v>
      </c>
      <c r="M33" s="147"/>
      <c r="N33" s="147"/>
      <c r="O33" s="147"/>
      <c r="T33" s="37" t="s">
        <v>71</v>
      </c>
      <c r="W33" s="148">
        <f>ROUND(BB87+SUM(CF95),2)</f>
        <v>0</v>
      </c>
      <c r="X33" s="147"/>
      <c r="Y33" s="147"/>
      <c r="Z33" s="147"/>
      <c r="AA33" s="147"/>
      <c r="AB33" s="147"/>
      <c r="AC33" s="147"/>
      <c r="AD33" s="147"/>
      <c r="AE33" s="147"/>
      <c r="AK33" s="148">
        <v>0</v>
      </c>
      <c r="AL33" s="147"/>
      <c r="AM33" s="147"/>
      <c r="AN33" s="147"/>
      <c r="AO33" s="147"/>
      <c r="AQ33" s="38"/>
    </row>
    <row r="34" spans="2:43" s="2" customFormat="1" ht="14.5" hidden="1" customHeight="1">
      <c r="B34" s="34"/>
      <c r="F34" s="35" t="s">
        <v>74</v>
      </c>
      <c r="L34" s="146">
        <v>0.15</v>
      </c>
      <c r="M34" s="147"/>
      <c r="N34" s="147"/>
      <c r="O34" s="147"/>
      <c r="T34" s="37" t="s">
        <v>71</v>
      </c>
      <c r="W34" s="148">
        <f>ROUND(BC87+SUM(CG95),2)</f>
        <v>0</v>
      </c>
      <c r="X34" s="147"/>
      <c r="Y34" s="147"/>
      <c r="Z34" s="147"/>
      <c r="AA34" s="147"/>
      <c r="AB34" s="147"/>
      <c r="AC34" s="147"/>
      <c r="AD34" s="147"/>
      <c r="AE34" s="147"/>
      <c r="AK34" s="148">
        <v>0</v>
      </c>
      <c r="AL34" s="147"/>
      <c r="AM34" s="147"/>
      <c r="AN34" s="147"/>
      <c r="AO34" s="147"/>
      <c r="AQ34" s="38"/>
    </row>
    <row r="35" spans="2:43" s="2" customFormat="1" ht="14.5" hidden="1" customHeight="1">
      <c r="B35" s="34"/>
      <c r="F35" s="35" t="s">
        <v>75</v>
      </c>
      <c r="L35" s="146">
        <v>0</v>
      </c>
      <c r="M35" s="147"/>
      <c r="N35" s="147"/>
      <c r="O35" s="147"/>
      <c r="T35" s="37" t="s">
        <v>71</v>
      </c>
      <c r="W35" s="148">
        <f>ROUND(BD87+SUM(CH95),2)</f>
        <v>0</v>
      </c>
      <c r="X35" s="147"/>
      <c r="Y35" s="147"/>
      <c r="Z35" s="147"/>
      <c r="AA35" s="147"/>
      <c r="AB35" s="147"/>
      <c r="AC35" s="147"/>
      <c r="AD35" s="147"/>
      <c r="AE35" s="147"/>
      <c r="AK35" s="148">
        <v>0</v>
      </c>
      <c r="AL35" s="147"/>
      <c r="AM35" s="147"/>
      <c r="AN35" s="147"/>
      <c r="AO35" s="147"/>
      <c r="AQ35" s="38"/>
    </row>
    <row r="36" spans="2:43" s="1" customFormat="1" ht="7" customHeight="1">
      <c r="B36" s="30"/>
      <c r="AQ36" s="31"/>
    </row>
    <row r="37" spans="2:43" s="1" customFormat="1" ht="25.9" customHeight="1">
      <c r="B37" s="30"/>
      <c r="C37" s="39"/>
      <c r="D37" s="40" t="s">
        <v>76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 t="s">
        <v>77</v>
      </c>
      <c r="U37" s="41"/>
      <c r="V37" s="41"/>
      <c r="W37" s="41"/>
      <c r="X37" s="161" t="s">
        <v>78</v>
      </c>
      <c r="Y37" s="162"/>
      <c r="Z37" s="162"/>
      <c r="AA37" s="162"/>
      <c r="AB37" s="162"/>
      <c r="AC37" s="41"/>
      <c r="AD37" s="41"/>
      <c r="AE37" s="41"/>
      <c r="AF37" s="41"/>
      <c r="AG37" s="41"/>
      <c r="AH37" s="41"/>
      <c r="AI37" s="41"/>
      <c r="AJ37" s="41"/>
      <c r="AK37" s="163">
        <f>SUM(AK29:AK35)</f>
        <v>0</v>
      </c>
      <c r="AL37" s="162"/>
      <c r="AM37" s="162"/>
      <c r="AN37" s="162"/>
      <c r="AO37" s="164"/>
      <c r="AP37" s="39"/>
      <c r="AQ37" s="31"/>
    </row>
    <row r="38" spans="2:43" s="1" customFormat="1" ht="14.5" customHeight="1">
      <c r="B38" s="30"/>
      <c r="AQ38" s="31"/>
    </row>
    <row r="39" spans="2:43" ht="11.5" customHeight="1">
      <c r="B39" s="21"/>
      <c r="AQ39" s="22"/>
    </row>
    <row r="40" spans="2:43" hidden="1">
      <c r="B40" s="21"/>
      <c r="AQ40" s="22"/>
    </row>
    <row r="41" spans="2:43" ht="7.9" customHeight="1">
      <c r="B41" s="21"/>
      <c r="AQ41" s="22"/>
    </row>
    <row r="42" spans="2:43" hidden="1">
      <c r="B42" s="21"/>
      <c r="AQ42" s="22"/>
    </row>
    <row r="43" spans="2:43" ht="7.9" customHeight="1">
      <c r="B43" s="21"/>
      <c r="AQ43" s="22"/>
    </row>
    <row r="44" spans="2:43" hidden="1">
      <c r="B44" s="21"/>
      <c r="AQ44" s="22"/>
    </row>
    <row r="45" spans="2:43" ht="1.1499999999999999" customHeight="1">
      <c r="B45" s="21"/>
      <c r="AQ45" s="22"/>
    </row>
    <row r="46" spans="2:43" hidden="1">
      <c r="B46" s="21"/>
      <c r="AQ46" s="22"/>
    </row>
    <row r="47" spans="2:43">
      <c r="B47" s="21"/>
      <c r="AQ47" s="22"/>
    </row>
    <row r="48" spans="2:43">
      <c r="B48" s="21"/>
      <c r="AQ48" s="22"/>
    </row>
    <row r="49" spans="2:43" s="1" customFormat="1" ht="13.5">
      <c r="B49" s="30"/>
      <c r="D49" s="43" t="s">
        <v>79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C49" s="43" t="s">
        <v>80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Q49" s="31"/>
    </row>
    <row r="50" spans="2:43">
      <c r="B50" s="21"/>
      <c r="D50" s="46"/>
      <c r="Z50" s="47"/>
      <c r="AC50" s="46"/>
      <c r="AO50" s="47"/>
      <c r="AQ50" s="22"/>
    </row>
    <row r="51" spans="2:43">
      <c r="B51" s="21"/>
      <c r="D51" s="46"/>
      <c r="Z51" s="47"/>
      <c r="AC51" s="46"/>
      <c r="AO51" s="47"/>
      <c r="AQ51" s="22"/>
    </row>
    <row r="52" spans="2:43">
      <c r="B52" s="21"/>
      <c r="D52" s="46"/>
      <c r="Z52" s="47"/>
      <c r="AC52" s="46"/>
      <c r="AO52" s="47"/>
      <c r="AQ52" s="22"/>
    </row>
    <row r="53" spans="2:43">
      <c r="B53" s="21"/>
      <c r="D53" s="46"/>
      <c r="Z53" s="47"/>
      <c r="AC53" s="46"/>
      <c r="AO53" s="47"/>
      <c r="AQ53" s="22"/>
    </row>
    <row r="54" spans="2:43">
      <c r="B54" s="21"/>
      <c r="D54" s="46"/>
      <c r="Z54" s="47"/>
      <c r="AC54" s="46"/>
      <c r="AO54" s="47"/>
      <c r="AQ54" s="22"/>
    </row>
    <row r="55" spans="2:43">
      <c r="B55" s="21"/>
      <c r="D55" s="46"/>
      <c r="Z55" s="47"/>
      <c r="AC55" s="46"/>
      <c r="AO55" s="47"/>
      <c r="AQ55" s="22"/>
    </row>
    <row r="56" spans="2:43">
      <c r="B56" s="21"/>
      <c r="D56" s="46"/>
      <c r="Z56" s="47"/>
      <c r="AC56" s="46"/>
      <c r="AO56" s="47"/>
      <c r="AQ56" s="22"/>
    </row>
    <row r="57" spans="2:43">
      <c r="B57" s="21"/>
      <c r="D57" s="46"/>
      <c r="Z57" s="47"/>
      <c r="AC57" s="46"/>
      <c r="AO57" s="47"/>
      <c r="AQ57" s="22"/>
    </row>
    <row r="58" spans="2:43" s="1" customFormat="1" ht="13.5">
      <c r="B58" s="30"/>
      <c r="D58" s="48" t="s">
        <v>81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 t="s">
        <v>82</v>
      </c>
      <c r="S58" s="49"/>
      <c r="T58" s="49"/>
      <c r="U58" s="49"/>
      <c r="V58" s="49"/>
      <c r="W58" s="49"/>
      <c r="X58" s="49"/>
      <c r="Y58" s="49"/>
      <c r="Z58" s="51"/>
      <c r="AC58" s="48" t="s">
        <v>81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50" t="s">
        <v>82</v>
      </c>
      <c r="AN58" s="49"/>
      <c r="AO58" s="51"/>
      <c r="AQ58" s="31"/>
    </row>
    <row r="59" spans="2:43">
      <c r="B59" s="21"/>
      <c r="AQ59" s="22"/>
    </row>
    <row r="60" spans="2:43" s="1" customFormat="1" ht="13.5">
      <c r="B60" s="30"/>
      <c r="D60" s="43" t="s">
        <v>83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C60" s="43" t="s">
        <v>84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  <c r="AQ60" s="31"/>
    </row>
    <row r="61" spans="2:43">
      <c r="B61" s="21"/>
      <c r="D61" s="46"/>
      <c r="Z61" s="47"/>
      <c r="AC61" s="46"/>
      <c r="AO61" s="47"/>
      <c r="AQ61" s="22"/>
    </row>
    <row r="62" spans="2:43">
      <c r="B62" s="21"/>
      <c r="D62" s="46"/>
      <c r="Z62" s="47"/>
      <c r="AC62" s="46"/>
      <c r="AO62" s="47"/>
      <c r="AQ62" s="22"/>
    </row>
    <row r="63" spans="2:43">
      <c r="B63" s="21"/>
      <c r="D63" s="46"/>
      <c r="Z63" s="47"/>
      <c r="AC63" s="46"/>
      <c r="AO63" s="47"/>
      <c r="AQ63" s="22"/>
    </row>
    <row r="64" spans="2:43">
      <c r="B64" s="21"/>
      <c r="D64" s="46"/>
      <c r="Z64" s="47"/>
      <c r="AC64" s="46"/>
      <c r="AO64" s="47"/>
      <c r="AQ64" s="22"/>
    </row>
    <row r="65" spans="2:43">
      <c r="B65" s="21"/>
      <c r="D65" s="46"/>
      <c r="Z65" s="47"/>
      <c r="AC65" s="46"/>
      <c r="AO65" s="47"/>
      <c r="AQ65" s="22"/>
    </row>
    <row r="66" spans="2:43">
      <c r="B66" s="21"/>
      <c r="D66" s="46"/>
      <c r="Z66" s="47"/>
      <c r="AC66" s="46"/>
      <c r="AO66" s="47"/>
      <c r="AQ66" s="22"/>
    </row>
    <row r="67" spans="2:43">
      <c r="B67" s="21"/>
      <c r="D67" s="46"/>
      <c r="Z67" s="47"/>
      <c r="AC67" s="46"/>
      <c r="AO67" s="47"/>
      <c r="AQ67" s="22"/>
    </row>
    <row r="68" spans="2:43">
      <c r="B68" s="21"/>
      <c r="D68" s="46"/>
      <c r="Z68" s="47"/>
      <c r="AC68" s="46"/>
      <c r="AO68" s="47"/>
      <c r="AQ68" s="22"/>
    </row>
    <row r="69" spans="2:43" s="1" customFormat="1" ht="13.5">
      <c r="B69" s="30"/>
      <c r="D69" s="48" t="s">
        <v>81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 t="s">
        <v>82</v>
      </c>
      <c r="S69" s="49"/>
      <c r="T69" s="49"/>
      <c r="U69" s="49"/>
      <c r="V69" s="49"/>
      <c r="W69" s="49"/>
      <c r="X69" s="49"/>
      <c r="Y69" s="49"/>
      <c r="Z69" s="51"/>
      <c r="AC69" s="48" t="s">
        <v>81</v>
      </c>
      <c r="AD69" s="49"/>
      <c r="AE69" s="49"/>
      <c r="AF69" s="49"/>
      <c r="AG69" s="49"/>
      <c r="AH69" s="49"/>
      <c r="AI69" s="49"/>
      <c r="AJ69" s="49"/>
      <c r="AK69" s="49"/>
      <c r="AL69" s="49"/>
      <c r="AM69" s="50" t="s">
        <v>82</v>
      </c>
      <c r="AN69" s="49"/>
      <c r="AO69" s="51"/>
      <c r="AQ69" s="31"/>
    </row>
    <row r="70" spans="2:43" s="1" customFormat="1" ht="7" customHeight="1">
      <c r="B70" s="30"/>
      <c r="AQ70" s="31"/>
    </row>
    <row r="71" spans="2:43" s="1" customFormat="1" ht="7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4"/>
    </row>
    <row r="75" spans="2:43" s="1" customFormat="1" ht="7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7"/>
    </row>
    <row r="76" spans="2:43" s="1" customFormat="1" ht="37" customHeight="1">
      <c r="B76" s="30"/>
      <c r="C76" s="152" t="s">
        <v>85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31"/>
    </row>
    <row r="77" spans="2:43" s="3" customFormat="1" ht="14.5" customHeight="1">
      <c r="B77" s="58"/>
      <c r="C77" s="27" t="s">
        <v>45</v>
      </c>
      <c r="L77" s="3" t="str">
        <f>K5</f>
        <v>TP1747022</v>
      </c>
      <c r="AQ77" s="59"/>
    </row>
    <row r="78" spans="2:43" s="4" customFormat="1" ht="37" customHeight="1">
      <c r="B78" s="60"/>
      <c r="C78" s="61" t="s">
        <v>47</v>
      </c>
      <c r="L78" s="169" t="str">
        <f>K6</f>
        <v>Rozšíření VZT a klimatizace v prostorách knihovny a sálu objektu K-TRIO</v>
      </c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Q78" s="62"/>
    </row>
    <row r="79" spans="2:43" s="1" customFormat="1" ht="7" customHeight="1">
      <c r="B79" s="30"/>
      <c r="AQ79" s="31"/>
    </row>
    <row r="80" spans="2:43" s="1" customFormat="1">
      <c r="B80" s="30"/>
      <c r="C80" s="27" t="s">
        <v>52</v>
      </c>
      <c r="L80" s="63" t="str">
        <f>IF(K8="","",K8)</f>
        <v>Ostrava</v>
      </c>
      <c r="AI80" s="27" t="s">
        <v>54</v>
      </c>
      <c r="AM80" s="64">
        <f>IF(AN8= "","",AN8)</f>
        <v>44306</v>
      </c>
      <c r="AQ80" s="31"/>
    </row>
    <row r="81" spans="1:76" s="1" customFormat="1" ht="7" customHeight="1">
      <c r="B81" s="30"/>
      <c r="AQ81" s="31"/>
    </row>
    <row r="82" spans="1:76" s="1" customFormat="1">
      <c r="B82" s="30"/>
      <c r="C82" s="27" t="s">
        <v>55</v>
      </c>
      <c r="L82" s="3" t="str">
        <f>IF(E11= "","",E11)</f>
        <v>Statutární město Ostrava, městský obvod Ostrava-Ji</v>
      </c>
      <c r="AI82" s="27" t="s">
        <v>61</v>
      </c>
      <c r="AM82" s="160" t="str">
        <f>IF(E17="","",E17)</f>
        <v>Air Technology s.r.o.</v>
      </c>
      <c r="AN82" s="160"/>
      <c r="AO82" s="160"/>
      <c r="AP82" s="160"/>
      <c r="AQ82" s="31"/>
      <c r="AS82" s="171" t="s">
        <v>86</v>
      </c>
      <c r="AT82" s="172"/>
      <c r="AU82" s="44"/>
      <c r="AV82" s="44"/>
      <c r="AW82" s="44"/>
      <c r="AX82" s="44"/>
      <c r="AY82" s="44"/>
      <c r="AZ82" s="44"/>
      <c r="BA82" s="44"/>
      <c r="BB82" s="44"/>
      <c r="BC82" s="44"/>
      <c r="BD82" s="45"/>
    </row>
    <row r="83" spans="1:76" s="1" customFormat="1">
      <c r="B83" s="30"/>
      <c r="C83" s="27" t="s">
        <v>59</v>
      </c>
      <c r="L83" s="3" t="str">
        <f>IF(E14="","",E14)</f>
        <v xml:space="preserve"> </v>
      </c>
      <c r="AI83" s="27" t="s">
        <v>64</v>
      </c>
      <c r="AM83" s="160" t="str">
        <f>IF(E20="","",E20)</f>
        <v xml:space="preserve"> </v>
      </c>
      <c r="AN83" s="160"/>
      <c r="AO83" s="160"/>
      <c r="AP83" s="160"/>
      <c r="AQ83" s="31"/>
      <c r="AS83" s="173"/>
      <c r="AT83" s="174"/>
      <c r="BD83" s="65"/>
    </row>
    <row r="84" spans="1:76" s="1" customFormat="1" ht="10.9" customHeight="1">
      <c r="B84" s="30"/>
      <c r="AQ84" s="31"/>
      <c r="AS84" s="173"/>
      <c r="AT84" s="174"/>
      <c r="BD84" s="65"/>
    </row>
    <row r="85" spans="1:76" s="1" customFormat="1" ht="29.25" customHeight="1">
      <c r="B85" s="30"/>
      <c r="C85" s="175" t="s">
        <v>87</v>
      </c>
      <c r="D85" s="176"/>
      <c r="E85" s="176"/>
      <c r="F85" s="176"/>
      <c r="G85" s="176"/>
      <c r="H85" s="41"/>
      <c r="I85" s="177" t="s">
        <v>88</v>
      </c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7" t="s">
        <v>89</v>
      </c>
      <c r="AH85" s="176"/>
      <c r="AI85" s="176"/>
      <c r="AJ85" s="176"/>
      <c r="AK85" s="176"/>
      <c r="AL85" s="176"/>
      <c r="AM85" s="176"/>
      <c r="AN85" s="177" t="s">
        <v>90</v>
      </c>
      <c r="AO85" s="176"/>
      <c r="AP85" s="178"/>
      <c r="AQ85" s="31"/>
      <c r="AS85" s="66" t="s">
        <v>91</v>
      </c>
      <c r="AT85" s="67" t="s">
        <v>92</v>
      </c>
      <c r="AU85" s="67" t="s">
        <v>93</v>
      </c>
      <c r="AV85" s="67" t="s">
        <v>94</v>
      </c>
      <c r="AW85" s="67" t="s">
        <v>95</v>
      </c>
      <c r="AX85" s="67" t="s">
        <v>96</v>
      </c>
      <c r="AY85" s="67" t="s">
        <v>97</v>
      </c>
      <c r="AZ85" s="67" t="s">
        <v>98</v>
      </c>
      <c r="BA85" s="67" t="s">
        <v>99</v>
      </c>
      <c r="BB85" s="67" t="s">
        <v>100</v>
      </c>
      <c r="BC85" s="67" t="s">
        <v>101</v>
      </c>
      <c r="BD85" s="68" t="s">
        <v>102</v>
      </c>
    </row>
    <row r="86" spans="1:76" s="1" customFormat="1" ht="10.9" customHeight="1">
      <c r="B86" s="30"/>
      <c r="AQ86" s="31"/>
      <c r="AS86" s="69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</row>
    <row r="87" spans="1:76" s="4" customFormat="1" ht="32.5" customHeight="1">
      <c r="B87" s="60"/>
      <c r="C87" s="70" t="s">
        <v>103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179">
        <f>ROUND(SUM(AG88:AG92),2)</f>
        <v>0</v>
      </c>
      <c r="AH87" s="179"/>
      <c r="AI87" s="179"/>
      <c r="AJ87" s="179"/>
      <c r="AK87" s="179"/>
      <c r="AL87" s="179"/>
      <c r="AM87" s="179"/>
      <c r="AN87" s="180">
        <f t="shared" ref="AN87:AN92" si="0">SUM(AG87,AT87)</f>
        <v>0</v>
      </c>
      <c r="AO87" s="180"/>
      <c r="AP87" s="180"/>
      <c r="AQ87" s="62"/>
      <c r="AS87" s="72">
        <f>ROUND(SUM(AS88:AS92),2)</f>
        <v>0</v>
      </c>
      <c r="AT87" s="73">
        <f t="shared" ref="AT87:AT92" si="1">ROUND(SUM(AV87:AW87),2)</f>
        <v>0</v>
      </c>
      <c r="AU87" s="74">
        <f>ROUND(SUM(AU88:AU92),5)</f>
        <v>1324.44049</v>
      </c>
      <c r="AV87" s="73">
        <f>ROUND(AZ87*L31,2)</f>
        <v>0</v>
      </c>
      <c r="AW87" s="73">
        <f>ROUND(BA87*L32,2)</f>
        <v>0</v>
      </c>
      <c r="AX87" s="73">
        <f>ROUND(BB87*L31,2)</f>
        <v>0</v>
      </c>
      <c r="AY87" s="73">
        <f>ROUND(BC87*L32,2)</f>
        <v>0</v>
      </c>
      <c r="AZ87" s="73">
        <f>ROUND(SUM(AZ88:AZ92),2)</f>
        <v>0</v>
      </c>
      <c r="BA87" s="73">
        <f>ROUND(SUM(BA88:BA92),2)</f>
        <v>0</v>
      </c>
      <c r="BB87" s="73">
        <f>ROUND(SUM(BB88:BB92),2)</f>
        <v>0</v>
      </c>
      <c r="BC87" s="73">
        <f>ROUND(SUM(BC88:BC92),2)</f>
        <v>0</v>
      </c>
      <c r="BD87" s="75">
        <f>ROUND(SUM(BD88:BD92),2)</f>
        <v>0</v>
      </c>
      <c r="BS87" s="61" t="s">
        <v>104</v>
      </c>
      <c r="BT87" s="61" t="s">
        <v>105</v>
      </c>
      <c r="BU87" s="76" t="s">
        <v>106</v>
      </c>
      <c r="BV87" s="61" t="s">
        <v>107</v>
      </c>
      <c r="BW87" s="61" t="s">
        <v>108</v>
      </c>
      <c r="BX87" s="61" t="s">
        <v>109</v>
      </c>
    </row>
    <row r="88" spans="1:76" s="5" customFormat="1" ht="22.5" customHeight="1">
      <c r="A88" s="77" t="s">
        <v>110</v>
      </c>
      <c r="B88" s="78"/>
      <c r="C88" s="79"/>
      <c r="D88" s="168" t="s">
        <v>111</v>
      </c>
      <c r="E88" s="168"/>
      <c r="F88" s="168"/>
      <c r="G88" s="168"/>
      <c r="H88" s="168"/>
      <c r="I88" s="80"/>
      <c r="J88" s="168" t="s">
        <v>112</v>
      </c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6">
        <f>'D.1.4.b - Zařízení pro oc...'!M30</f>
        <v>0</v>
      </c>
      <c r="AH88" s="167"/>
      <c r="AI88" s="167"/>
      <c r="AJ88" s="167"/>
      <c r="AK88" s="167"/>
      <c r="AL88" s="167"/>
      <c r="AM88" s="167"/>
      <c r="AN88" s="166">
        <f t="shared" si="0"/>
        <v>0</v>
      </c>
      <c r="AO88" s="167"/>
      <c r="AP88" s="167"/>
      <c r="AQ88" s="81"/>
      <c r="AS88" s="82">
        <f>'D.1.4.b - Zařízení pro oc...'!M28</f>
        <v>0</v>
      </c>
      <c r="AT88" s="83">
        <f t="shared" si="1"/>
        <v>0</v>
      </c>
      <c r="AU88" s="84">
        <f>'D.1.4.b - Zařízení pro oc...'!W116</f>
        <v>0</v>
      </c>
      <c r="AV88" s="83">
        <f>'D.1.4.b - Zařízení pro oc...'!M32</f>
        <v>0</v>
      </c>
      <c r="AW88" s="83">
        <f>'D.1.4.b - Zařízení pro oc...'!M33</f>
        <v>0</v>
      </c>
      <c r="AX88" s="83">
        <f>'D.1.4.b - Zařízení pro oc...'!M34</f>
        <v>0</v>
      </c>
      <c r="AY88" s="83">
        <f>'D.1.4.b - Zařízení pro oc...'!M35</f>
        <v>0</v>
      </c>
      <c r="AZ88" s="83">
        <f>'D.1.4.b - Zařízení pro oc...'!H32</f>
        <v>0</v>
      </c>
      <c r="BA88" s="83">
        <f>'D.1.4.b - Zařízení pro oc...'!H33</f>
        <v>0</v>
      </c>
      <c r="BB88" s="83">
        <f>'D.1.4.b - Zařízení pro oc...'!H34</f>
        <v>0</v>
      </c>
      <c r="BC88" s="83">
        <f>'D.1.4.b - Zařízení pro oc...'!H35</f>
        <v>0</v>
      </c>
      <c r="BD88" s="85">
        <f>'D.1.4.b - Zařízení pro oc...'!H36</f>
        <v>0</v>
      </c>
      <c r="BT88" s="86" t="s">
        <v>113</v>
      </c>
      <c r="BV88" s="86" t="s">
        <v>107</v>
      </c>
      <c r="BW88" s="86" t="s">
        <v>114</v>
      </c>
      <c r="BX88" s="86" t="s">
        <v>108</v>
      </c>
    </row>
    <row r="89" spans="1:76" s="5" customFormat="1" ht="22.5" customHeight="1">
      <c r="A89" s="77" t="s">
        <v>110</v>
      </c>
      <c r="B89" s="78"/>
      <c r="C89" s="79"/>
      <c r="D89" s="168" t="s">
        <v>115</v>
      </c>
      <c r="E89" s="168"/>
      <c r="F89" s="168"/>
      <c r="G89" s="168"/>
      <c r="H89" s="168"/>
      <c r="I89" s="80"/>
      <c r="J89" s="168" t="s">
        <v>116</v>
      </c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6">
        <f>'D.1.4.c - Zařízení vzduch...'!M30</f>
        <v>0</v>
      </c>
      <c r="AH89" s="167"/>
      <c r="AI89" s="167"/>
      <c r="AJ89" s="167"/>
      <c r="AK89" s="167"/>
      <c r="AL89" s="167"/>
      <c r="AM89" s="167"/>
      <c r="AN89" s="166">
        <f t="shared" si="0"/>
        <v>0</v>
      </c>
      <c r="AO89" s="167"/>
      <c r="AP89" s="167"/>
      <c r="AQ89" s="81"/>
      <c r="AS89" s="82">
        <f>'D.1.4.c - Zařízení vzduch...'!M28</f>
        <v>0</v>
      </c>
      <c r="AT89" s="83">
        <f t="shared" si="1"/>
        <v>0</v>
      </c>
      <c r="AU89" s="84">
        <f>'D.1.4.c - Zařízení vzduch...'!W119</f>
        <v>300</v>
      </c>
      <c r="AV89" s="83">
        <f>'D.1.4.c - Zařízení vzduch...'!M32</f>
        <v>0</v>
      </c>
      <c r="AW89" s="83">
        <f>'D.1.4.c - Zařízení vzduch...'!M33</f>
        <v>0</v>
      </c>
      <c r="AX89" s="83">
        <f>'D.1.4.c - Zařízení vzduch...'!M34</f>
        <v>0</v>
      </c>
      <c r="AY89" s="83">
        <f>'D.1.4.c - Zařízení vzduch...'!M35</f>
        <v>0</v>
      </c>
      <c r="AZ89" s="83">
        <f>'D.1.4.c - Zařízení vzduch...'!H32</f>
        <v>0</v>
      </c>
      <c r="BA89" s="83">
        <f>'D.1.4.c - Zařízení vzduch...'!H33</f>
        <v>0</v>
      </c>
      <c r="BB89" s="83">
        <f>'D.1.4.c - Zařízení vzduch...'!H34</f>
        <v>0</v>
      </c>
      <c r="BC89" s="83">
        <f>'D.1.4.c - Zařízení vzduch...'!H35</f>
        <v>0</v>
      </c>
      <c r="BD89" s="85">
        <f>'D.1.4.c - Zařízení vzduch...'!H36</f>
        <v>0</v>
      </c>
      <c r="BT89" s="86" t="s">
        <v>113</v>
      </c>
      <c r="BV89" s="86" t="s">
        <v>107</v>
      </c>
      <c r="BW89" s="86" t="s">
        <v>117</v>
      </c>
      <c r="BX89" s="86" t="s">
        <v>108</v>
      </c>
    </row>
    <row r="90" spans="1:76" s="5" customFormat="1" ht="22.5" customHeight="1">
      <c r="A90" s="77" t="s">
        <v>110</v>
      </c>
      <c r="B90" s="78"/>
      <c r="C90" s="79"/>
      <c r="D90" s="168" t="s">
        <v>118</v>
      </c>
      <c r="E90" s="168"/>
      <c r="F90" s="168"/>
      <c r="G90" s="168"/>
      <c r="H90" s="168"/>
      <c r="I90" s="80"/>
      <c r="J90" s="168" t="s">
        <v>119</v>
      </c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6">
        <f>'D.1.4.d - Silnoproudá ele...'!M30</f>
        <v>0</v>
      </c>
      <c r="AH90" s="167"/>
      <c r="AI90" s="167"/>
      <c r="AJ90" s="167"/>
      <c r="AK90" s="167"/>
      <c r="AL90" s="167"/>
      <c r="AM90" s="167"/>
      <c r="AN90" s="166">
        <f t="shared" si="0"/>
        <v>0</v>
      </c>
      <c r="AO90" s="167"/>
      <c r="AP90" s="167"/>
      <c r="AQ90" s="81"/>
      <c r="AS90" s="82">
        <f>'D.1.4.d - Silnoproudá ele...'!M28</f>
        <v>0</v>
      </c>
      <c r="AT90" s="83">
        <f t="shared" si="1"/>
        <v>0</v>
      </c>
      <c r="AU90" s="84">
        <f>'D.1.4.d - Silnoproudá ele...'!W116</f>
        <v>0</v>
      </c>
      <c r="AV90" s="83">
        <f>'D.1.4.d - Silnoproudá ele...'!M32</f>
        <v>0</v>
      </c>
      <c r="AW90" s="83">
        <f>'D.1.4.d - Silnoproudá ele...'!M33</f>
        <v>0</v>
      </c>
      <c r="AX90" s="83">
        <f>'D.1.4.d - Silnoproudá ele...'!M34</f>
        <v>0</v>
      </c>
      <c r="AY90" s="83">
        <f>'D.1.4.d - Silnoproudá ele...'!M35</f>
        <v>0</v>
      </c>
      <c r="AZ90" s="83">
        <f>'D.1.4.d - Silnoproudá ele...'!H32</f>
        <v>0</v>
      </c>
      <c r="BA90" s="83">
        <f>'D.1.4.d - Silnoproudá ele...'!H33</f>
        <v>0</v>
      </c>
      <c r="BB90" s="83">
        <f>'D.1.4.d - Silnoproudá ele...'!H34</f>
        <v>0</v>
      </c>
      <c r="BC90" s="83">
        <f>'D.1.4.d - Silnoproudá ele...'!H35</f>
        <v>0</v>
      </c>
      <c r="BD90" s="85">
        <f>'D.1.4.d - Silnoproudá ele...'!H36</f>
        <v>0</v>
      </c>
      <c r="BT90" s="86" t="s">
        <v>113</v>
      </c>
      <c r="BV90" s="86" t="s">
        <v>107</v>
      </c>
      <c r="BW90" s="86" t="s">
        <v>120</v>
      </c>
      <c r="BX90" s="86" t="s">
        <v>108</v>
      </c>
    </row>
    <row r="91" spans="1:76" s="5" customFormat="1" ht="22.5" customHeight="1">
      <c r="A91" s="77" t="s">
        <v>110</v>
      </c>
      <c r="B91" s="78"/>
      <c r="C91" s="79"/>
      <c r="D91" s="168" t="s">
        <v>121</v>
      </c>
      <c r="E91" s="168"/>
      <c r="F91" s="168"/>
      <c r="G91" s="168"/>
      <c r="H91" s="168"/>
      <c r="I91" s="80"/>
      <c r="J91" s="168" t="s">
        <v>122</v>
      </c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6">
        <f>'D.1.4.e - Měření a regulace'!M30</f>
        <v>0</v>
      </c>
      <c r="AH91" s="167"/>
      <c r="AI91" s="167"/>
      <c r="AJ91" s="167"/>
      <c r="AK91" s="167"/>
      <c r="AL91" s="167"/>
      <c r="AM91" s="167"/>
      <c r="AN91" s="166">
        <f t="shared" si="0"/>
        <v>0</v>
      </c>
      <c r="AO91" s="167"/>
      <c r="AP91" s="167"/>
      <c r="AQ91" s="81"/>
      <c r="AS91" s="82">
        <f>'D.1.4.e - Měření a regulace'!M28</f>
        <v>0</v>
      </c>
      <c r="AT91" s="83">
        <f t="shared" si="1"/>
        <v>0</v>
      </c>
      <c r="AU91" s="84">
        <f>'D.1.4.e - Měření a regulace'!W116</f>
        <v>0</v>
      </c>
      <c r="AV91" s="83">
        <f>'D.1.4.e - Měření a regulace'!M32</f>
        <v>0</v>
      </c>
      <c r="AW91" s="83">
        <f>'D.1.4.e - Měření a regulace'!M33</f>
        <v>0</v>
      </c>
      <c r="AX91" s="83">
        <f>'D.1.4.e - Měření a regulace'!M34</f>
        <v>0</v>
      </c>
      <c r="AY91" s="83">
        <f>'D.1.4.e - Měření a regulace'!M35</f>
        <v>0</v>
      </c>
      <c r="AZ91" s="83">
        <f>'D.1.4.e - Měření a regulace'!H32</f>
        <v>0</v>
      </c>
      <c r="BA91" s="83">
        <f>'D.1.4.e - Měření a regulace'!H33</f>
        <v>0</v>
      </c>
      <c r="BB91" s="83">
        <f>'D.1.4.e - Měření a regulace'!H34</f>
        <v>0</v>
      </c>
      <c r="BC91" s="83">
        <f>'D.1.4.e - Měření a regulace'!H35</f>
        <v>0</v>
      </c>
      <c r="BD91" s="85">
        <f>'D.1.4.e - Měření a regulace'!H36</f>
        <v>0</v>
      </c>
      <c r="BT91" s="86" t="s">
        <v>113</v>
      </c>
      <c r="BV91" s="86" t="s">
        <v>107</v>
      </c>
      <c r="BW91" s="86" t="s">
        <v>123</v>
      </c>
      <c r="BX91" s="86" t="s">
        <v>108</v>
      </c>
    </row>
    <row r="92" spans="1:76" s="5" customFormat="1" ht="22.5" customHeight="1">
      <c r="A92" s="77" t="s">
        <v>110</v>
      </c>
      <c r="B92" s="78"/>
      <c r="C92" s="79"/>
      <c r="D92" s="168" t="s">
        <v>124</v>
      </c>
      <c r="E92" s="168"/>
      <c r="F92" s="168"/>
      <c r="G92" s="168"/>
      <c r="H92" s="168"/>
      <c r="I92" s="80"/>
      <c r="J92" s="168" t="s">
        <v>125</v>
      </c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6">
        <f>'SO - Stavební část'!M30</f>
        <v>0</v>
      </c>
      <c r="AH92" s="167"/>
      <c r="AI92" s="167"/>
      <c r="AJ92" s="167"/>
      <c r="AK92" s="167"/>
      <c r="AL92" s="167"/>
      <c r="AM92" s="167"/>
      <c r="AN92" s="166">
        <f t="shared" si="0"/>
        <v>0</v>
      </c>
      <c r="AO92" s="167"/>
      <c r="AP92" s="167"/>
      <c r="AQ92" s="81"/>
      <c r="AS92" s="87">
        <f>'SO - Stavební část'!M28</f>
        <v>0</v>
      </c>
      <c r="AT92" s="88">
        <f t="shared" si="1"/>
        <v>0</v>
      </c>
      <c r="AU92" s="89">
        <f>'SO - Stavební část'!W120</f>
        <v>1024.4404939999999</v>
      </c>
      <c r="AV92" s="88">
        <f>'SO - Stavební část'!M32</f>
        <v>0</v>
      </c>
      <c r="AW92" s="88">
        <f>'SO - Stavební část'!M33</f>
        <v>0</v>
      </c>
      <c r="AX92" s="88">
        <f>'SO - Stavební část'!M34</f>
        <v>0</v>
      </c>
      <c r="AY92" s="88">
        <f>'SO - Stavební část'!M35</f>
        <v>0</v>
      </c>
      <c r="AZ92" s="88">
        <f>'SO - Stavební část'!H32</f>
        <v>0</v>
      </c>
      <c r="BA92" s="88">
        <f>'SO - Stavební část'!H33</f>
        <v>0</v>
      </c>
      <c r="BB92" s="88">
        <f>'SO - Stavební část'!H34</f>
        <v>0</v>
      </c>
      <c r="BC92" s="88">
        <f>'SO - Stavební část'!H35</f>
        <v>0</v>
      </c>
      <c r="BD92" s="90">
        <f>'SO - Stavební část'!H36</f>
        <v>0</v>
      </c>
      <c r="BT92" s="86" t="s">
        <v>113</v>
      </c>
      <c r="BV92" s="86" t="s">
        <v>107</v>
      </c>
      <c r="BW92" s="86" t="s">
        <v>126</v>
      </c>
      <c r="BX92" s="86" t="s">
        <v>108</v>
      </c>
    </row>
    <row r="93" spans="1:76">
      <c r="B93" s="21"/>
      <c r="AQ93" s="22"/>
    </row>
    <row r="94" spans="1:76" s="1" customFormat="1" ht="30" customHeight="1">
      <c r="B94" s="30"/>
      <c r="C94" s="70" t="s">
        <v>127</v>
      </c>
      <c r="AG94" s="180">
        <v>0</v>
      </c>
      <c r="AH94" s="180"/>
      <c r="AI94" s="180"/>
      <c r="AJ94" s="180"/>
      <c r="AK94" s="180"/>
      <c r="AL94" s="180"/>
      <c r="AM94" s="180"/>
      <c r="AN94" s="180">
        <v>0</v>
      </c>
      <c r="AO94" s="180"/>
      <c r="AP94" s="180"/>
      <c r="AQ94" s="31"/>
      <c r="AS94" s="66" t="s">
        <v>128</v>
      </c>
      <c r="AT94" s="67" t="s">
        <v>129</v>
      </c>
      <c r="AU94" s="67" t="s">
        <v>69</v>
      </c>
      <c r="AV94" s="68" t="s">
        <v>92</v>
      </c>
    </row>
    <row r="95" spans="1:76" s="1" customFormat="1" ht="10.9" customHeight="1">
      <c r="B95" s="30"/>
      <c r="AQ95" s="31"/>
      <c r="AS95" s="91"/>
      <c r="AT95" s="49"/>
      <c r="AU95" s="49"/>
      <c r="AV95" s="51"/>
    </row>
    <row r="96" spans="1:76" s="1" customFormat="1" ht="30" customHeight="1">
      <c r="B96" s="30"/>
      <c r="C96" s="92" t="s">
        <v>130</v>
      </c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181">
        <f>ROUND(AG87+AG94,2)</f>
        <v>0</v>
      </c>
      <c r="AH96" s="181"/>
      <c r="AI96" s="181"/>
      <c r="AJ96" s="181"/>
      <c r="AK96" s="181"/>
      <c r="AL96" s="181"/>
      <c r="AM96" s="181"/>
      <c r="AN96" s="181">
        <f>AN87+AN94</f>
        <v>0</v>
      </c>
      <c r="AO96" s="181"/>
      <c r="AP96" s="181"/>
      <c r="AQ96" s="31"/>
    </row>
    <row r="97" spans="2:43" s="1" customFormat="1" ht="7" customHeight="1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4"/>
    </row>
  </sheetData>
  <sheetProtection formatCells="0" formatColumns="0" formatRows="0" sort="0" autoFilter="0"/>
  <mergeCells count="61">
    <mergeCell ref="AG94:AM94"/>
    <mergeCell ref="AN94:AP94"/>
    <mergeCell ref="AG96:AM96"/>
    <mergeCell ref="AN96:AP96"/>
    <mergeCell ref="AN92:AP92"/>
    <mergeCell ref="AG92:AM92"/>
    <mergeCell ref="D92:H92"/>
    <mergeCell ref="J92:AF92"/>
    <mergeCell ref="AG87:AM87"/>
    <mergeCell ref="AN87:AP87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R2:BE2"/>
    <mergeCell ref="AN89:AP89"/>
    <mergeCell ref="AG89:AM89"/>
    <mergeCell ref="D89:H89"/>
    <mergeCell ref="J89:AF89"/>
    <mergeCell ref="AN88:AP88"/>
    <mergeCell ref="AG88:AM88"/>
    <mergeCell ref="D88:H88"/>
    <mergeCell ref="J88:AF88"/>
    <mergeCell ref="L78:AO78"/>
    <mergeCell ref="AS82:AT84"/>
    <mergeCell ref="AM83:AP83"/>
    <mergeCell ref="C85:G85"/>
    <mergeCell ref="I85:AF85"/>
    <mergeCell ref="AG85:AM85"/>
    <mergeCell ref="AN85:AP85"/>
    <mergeCell ref="AM82:AP82"/>
    <mergeCell ref="L35:O35"/>
    <mergeCell ref="W35:AE35"/>
    <mergeCell ref="AK35:AO35"/>
    <mergeCell ref="X37:AB37"/>
    <mergeCell ref="AK37:AO37"/>
    <mergeCell ref="C76:AP76"/>
    <mergeCell ref="L33:O33"/>
    <mergeCell ref="W33:AE33"/>
    <mergeCell ref="AK33:AO33"/>
    <mergeCell ref="L34:O34"/>
    <mergeCell ref="W34:AE34"/>
    <mergeCell ref="AK34:AO34"/>
    <mergeCell ref="L32:O32"/>
    <mergeCell ref="W32:AE32"/>
    <mergeCell ref="AK32:AO32"/>
    <mergeCell ref="E23:AN23"/>
    <mergeCell ref="C2:AP2"/>
    <mergeCell ref="C4:AP4"/>
    <mergeCell ref="K5:AO5"/>
    <mergeCell ref="K6:AO6"/>
    <mergeCell ref="AK26:AO26"/>
    <mergeCell ref="AK27:AO27"/>
    <mergeCell ref="AK29:AO29"/>
    <mergeCell ref="L31:O31"/>
    <mergeCell ref="W31:AE31"/>
    <mergeCell ref="AK31:AO31"/>
  </mergeCells>
  <phoneticPr fontId="36" type="noConversion"/>
  <hyperlinks>
    <hyperlink ref="K1:S1" location="C2" display="1) Souhrnný list stavby" xr:uid="{00000000-0004-0000-0000-000000000000}"/>
    <hyperlink ref="W1:AF1" location="C87" display="2) Rekapitulace objektů" xr:uid="{00000000-0004-0000-0000-000001000000}"/>
    <hyperlink ref="A88" location="'D.1.4.b - Zařízení pro oc...'!C2" display="/" xr:uid="{00000000-0004-0000-0000-000002000000}"/>
    <hyperlink ref="A89" location="'D.1.4.c - Zařízení vzduch...'!C2" display="/" xr:uid="{00000000-0004-0000-0000-000003000000}"/>
    <hyperlink ref="A90" location="'D.1.4.d - Silnoproudá ele...'!C2" display="/" xr:uid="{00000000-0004-0000-0000-000004000000}"/>
    <hyperlink ref="A91" location="'D.1.4.e - Měření a regulace'!C2" display="/" xr:uid="{00000000-0004-0000-0000-000005000000}"/>
    <hyperlink ref="A92" location="'SO - Stavební část'!C2" display="/" xr:uid="{00000000-0004-0000-0000-000006000000}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14"/>
  <sheetViews>
    <sheetView showGridLines="0" workbookViewId="0">
      <pane ySplit="1" topLeftCell="A167" activePane="bottomLeft" state="frozen"/>
      <selection pane="bottomLeft" activeCell="F179" sqref="F179:I179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 customWidth="1"/>
  </cols>
  <sheetData>
    <row r="1" spans="1:66" ht="21.75" customHeight="1">
      <c r="A1" s="15"/>
      <c r="B1" s="12"/>
      <c r="C1" s="12"/>
      <c r="D1" s="13" t="s">
        <v>31</v>
      </c>
      <c r="E1" s="12"/>
      <c r="F1" s="14" t="s">
        <v>131</v>
      </c>
      <c r="G1" s="14"/>
      <c r="H1" s="201" t="s">
        <v>132</v>
      </c>
      <c r="I1" s="201"/>
      <c r="J1" s="201"/>
      <c r="K1" s="201"/>
      <c r="L1" s="14" t="s">
        <v>133</v>
      </c>
      <c r="M1" s="12"/>
      <c r="N1" s="12"/>
      <c r="O1" s="13" t="s">
        <v>134</v>
      </c>
      <c r="P1" s="12"/>
      <c r="Q1" s="12"/>
      <c r="R1" s="12"/>
      <c r="S1" s="14" t="s">
        <v>135</v>
      </c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7" customHeight="1">
      <c r="C2" s="150" t="s">
        <v>37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S2" s="165" t="s">
        <v>38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7" t="s">
        <v>114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136</v>
      </c>
    </row>
    <row r="4" spans="1:66" ht="37" customHeight="1">
      <c r="B4" s="21"/>
      <c r="C4" s="152" t="s">
        <v>137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2"/>
      <c r="T4" s="23" t="s">
        <v>43</v>
      </c>
      <c r="AT4" s="17" t="s">
        <v>36</v>
      </c>
    </row>
    <row r="5" spans="1:66" ht="7" customHeight="1">
      <c r="B5" s="21"/>
      <c r="R5" s="22"/>
    </row>
    <row r="6" spans="1:66" ht="25.4" customHeight="1">
      <c r="B6" s="21"/>
      <c r="D6" s="27" t="s">
        <v>47</v>
      </c>
      <c r="F6" s="182" t="str">
        <f>'Rekapitulace stavby'!K6</f>
        <v>Rozšíření VZT a klimatizace v prostorách knihovny a sálu objektu K-TRIO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R6" s="22"/>
    </row>
    <row r="7" spans="1:66" s="1" customFormat="1" ht="32.9" customHeight="1">
      <c r="B7" s="30"/>
      <c r="D7" s="26" t="s">
        <v>138</v>
      </c>
      <c r="F7" s="156" t="s">
        <v>139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R7" s="31"/>
    </row>
    <row r="8" spans="1:66" s="1" customFormat="1" ht="14.5" customHeight="1">
      <c r="B8" s="30"/>
      <c r="D8" s="27" t="s">
        <v>49</v>
      </c>
      <c r="F8" s="25" t="s">
        <v>50</v>
      </c>
      <c r="M8" s="27" t="s">
        <v>51</v>
      </c>
      <c r="O8" s="25" t="s">
        <v>50</v>
      </c>
      <c r="R8" s="31"/>
    </row>
    <row r="9" spans="1:66" s="1" customFormat="1" ht="14.5" customHeight="1">
      <c r="B9" s="30"/>
      <c r="D9" s="27" t="s">
        <v>52</v>
      </c>
      <c r="F9" s="25" t="s">
        <v>53</v>
      </c>
      <c r="M9" s="27" t="s">
        <v>54</v>
      </c>
      <c r="O9" s="185">
        <f>'Rekapitulace stavby'!AN8</f>
        <v>44306</v>
      </c>
      <c r="P9" s="185"/>
      <c r="R9" s="31"/>
    </row>
    <row r="10" spans="1:66" s="1" customFormat="1" ht="10.9" customHeight="1">
      <c r="B10" s="30"/>
      <c r="R10" s="31"/>
    </row>
    <row r="11" spans="1:66" s="1" customFormat="1" ht="14.5" customHeight="1">
      <c r="B11" s="30"/>
      <c r="D11" s="27" t="s">
        <v>55</v>
      </c>
      <c r="M11" s="27" t="s">
        <v>56</v>
      </c>
      <c r="O11" s="154" t="s">
        <v>50</v>
      </c>
      <c r="P11" s="154"/>
      <c r="R11" s="31"/>
    </row>
    <row r="12" spans="1:66" s="1" customFormat="1" ht="18" customHeight="1">
      <c r="B12" s="30"/>
      <c r="E12" s="25" t="s">
        <v>57</v>
      </c>
      <c r="M12" s="27" t="s">
        <v>58</v>
      </c>
      <c r="O12" s="154" t="s">
        <v>50</v>
      </c>
      <c r="P12" s="154"/>
      <c r="R12" s="31"/>
    </row>
    <row r="13" spans="1:66" s="1" customFormat="1" ht="7" customHeight="1">
      <c r="B13" s="30"/>
      <c r="R13" s="31"/>
    </row>
    <row r="14" spans="1:66" s="1" customFormat="1" ht="14.5" customHeight="1">
      <c r="B14" s="30"/>
      <c r="D14" s="27" t="s">
        <v>59</v>
      </c>
      <c r="M14" s="27" t="s">
        <v>56</v>
      </c>
      <c r="O14" s="154" t="s">
        <v>50</v>
      </c>
      <c r="P14" s="154"/>
      <c r="R14" s="31"/>
    </row>
    <row r="15" spans="1:66" s="1" customFormat="1" ht="18" customHeight="1">
      <c r="B15" s="30"/>
      <c r="E15" s="25" t="s">
        <v>60</v>
      </c>
      <c r="M15" s="27" t="s">
        <v>58</v>
      </c>
      <c r="O15" s="154" t="s">
        <v>50</v>
      </c>
      <c r="P15" s="154"/>
      <c r="R15" s="31"/>
    </row>
    <row r="16" spans="1:66" s="1" customFormat="1" ht="7" customHeight="1">
      <c r="B16" s="30"/>
      <c r="R16" s="31"/>
    </row>
    <row r="17" spans="2:18" s="1" customFormat="1" ht="14.5" customHeight="1">
      <c r="B17" s="30"/>
      <c r="D17" s="27" t="s">
        <v>61</v>
      </c>
      <c r="M17" s="27" t="s">
        <v>56</v>
      </c>
      <c r="O17" s="154" t="s">
        <v>50</v>
      </c>
      <c r="P17" s="154"/>
      <c r="R17" s="31"/>
    </row>
    <row r="18" spans="2:18" s="1" customFormat="1" ht="18" customHeight="1">
      <c r="B18" s="30"/>
      <c r="E18" s="25" t="s">
        <v>62</v>
      </c>
      <c r="M18" s="27" t="s">
        <v>58</v>
      </c>
      <c r="O18" s="154" t="s">
        <v>50</v>
      </c>
      <c r="P18" s="154"/>
      <c r="R18" s="31"/>
    </row>
    <row r="19" spans="2:18" s="1" customFormat="1" ht="7" customHeight="1">
      <c r="B19" s="30"/>
      <c r="R19" s="31"/>
    </row>
    <row r="20" spans="2:18" s="1" customFormat="1" ht="14.5" customHeight="1">
      <c r="B20" s="30"/>
      <c r="D20" s="27" t="s">
        <v>64</v>
      </c>
      <c r="M20" s="27" t="s">
        <v>56</v>
      </c>
      <c r="O20" s="154" t="s">
        <v>50</v>
      </c>
      <c r="P20" s="154"/>
      <c r="R20" s="31"/>
    </row>
    <row r="21" spans="2:18" s="1" customFormat="1" ht="18" customHeight="1">
      <c r="B21" s="30"/>
      <c r="E21" s="25" t="s">
        <v>60</v>
      </c>
      <c r="M21" s="27" t="s">
        <v>58</v>
      </c>
      <c r="O21" s="154" t="s">
        <v>50</v>
      </c>
      <c r="P21" s="154"/>
      <c r="R21" s="31"/>
    </row>
    <row r="22" spans="2:18" s="1" customFormat="1" ht="7" customHeight="1">
      <c r="B22" s="30"/>
      <c r="R22" s="31"/>
    </row>
    <row r="23" spans="2:18" s="1" customFormat="1" ht="14.5" customHeight="1">
      <c r="B23" s="30"/>
      <c r="D23" s="27" t="s">
        <v>65</v>
      </c>
      <c r="R23" s="31"/>
    </row>
    <row r="24" spans="2:18" s="1" customFormat="1" ht="22.5" customHeight="1">
      <c r="B24" s="30"/>
      <c r="E24" s="149" t="s">
        <v>50</v>
      </c>
      <c r="F24" s="149"/>
      <c r="G24" s="149"/>
      <c r="H24" s="149"/>
      <c r="I24" s="149"/>
      <c r="J24" s="149"/>
      <c r="K24" s="149"/>
      <c r="L24" s="149"/>
      <c r="R24" s="31"/>
    </row>
    <row r="25" spans="2:18" s="1" customFormat="1" ht="7" customHeight="1">
      <c r="B25" s="30"/>
      <c r="R25" s="31"/>
    </row>
    <row r="26" spans="2:18" s="1" customFormat="1" ht="7" customHeight="1">
      <c r="B26" s="3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R26" s="31"/>
    </row>
    <row r="27" spans="2:18" s="1" customFormat="1" ht="14.5" customHeight="1">
      <c r="B27" s="30"/>
      <c r="D27" s="93" t="s">
        <v>140</v>
      </c>
      <c r="M27" s="157">
        <f>N88</f>
        <v>0</v>
      </c>
      <c r="N27" s="157"/>
      <c r="O27" s="157"/>
      <c r="P27" s="157"/>
      <c r="R27" s="31"/>
    </row>
    <row r="28" spans="2:18" s="1" customFormat="1" ht="14.5" customHeight="1">
      <c r="B28" s="30"/>
      <c r="D28" s="29" t="s">
        <v>141</v>
      </c>
      <c r="M28" s="157">
        <f>N97</f>
        <v>0</v>
      </c>
      <c r="N28" s="157"/>
      <c r="O28" s="157"/>
      <c r="P28" s="157"/>
      <c r="R28" s="31"/>
    </row>
    <row r="29" spans="2:18" s="1" customFormat="1" ht="7" customHeight="1">
      <c r="B29" s="30"/>
      <c r="R29" s="31"/>
    </row>
    <row r="30" spans="2:18" s="1" customFormat="1" ht="25.4" customHeight="1">
      <c r="B30" s="30"/>
      <c r="D30" s="94" t="s">
        <v>68</v>
      </c>
      <c r="M30" s="188">
        <f>ROUND(M27+M28,2)</f>
        <v>0</v>
      </c>
      <c r="N30" s="184"/>
      <c r="O30" s="184"/>
      <c r="P30" s="184"/>
      <c r="R30" s="31"/>
    </row>
    <row r="31" spans="2:18" s="1" customFormat="1" ht="7" customHeight="1">
      <c r="B31" s="3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R31" s="31"/>
    </row>
    <row r="32" spans="2:18" s="1" customFormat="1" ht="14.5" customHeight="1">
      <c r="B32" s="30"/>
      <c r="D32" s="35" t="s">
        <v>69</v>
      </c>
      <c r="E32" s="35" t="s">
        <v>70</v>
      </c>
      <c r="F32" s="36">
        <v>0.21</v>
      </c>
      <c r="G32" s="95" t="s">
        <v>71</v>
      </c>
      <c r="H32" s="186">
        <f>ROUND((SUM(BE97:BE98)+SUM(BE116:BE213)), 2)</f>
        <v>0</v>
      </c>
      <c r="I32" s="184"/>
      <c r="J32" s="184"/>
      <c r="M32" s="186">
        <f>ROUND(ROUND((SUM(BE97:BE98)+SUM(BE116:BE213)), 2)*F32, 2)</f>
        <v>0</v>
      </c>
      <c r="N32" s="184"/>
      <c r="O32" s="184"/>
      <c r="P32" s="184"/>
      <c r="R32" s="31"/>
    </row>
    <row r="33" spans="2:18" s="1" customFormat="1" ht="14.5" customHeight="1">
      <c r="B33" s="30"/>
      <c r="E33" s="35" t="s">
        <v>72</v>
      </c>
      <c r="F33" s="36">
        <v>0.15</v>
      </c>
      <c r="G33" s="95" t="s">
        <v>71</v>
      </c>
      <c r="H33" s="186">
        <f>ROUND((SUM(BF97:BF98)+SUM(BF116:BF213)), 2)</f>
        <v>0</v>
      </c>
      <c r="I33" s="184"/>
      <c r="J33" s="184"/>
      <c r="M33" s="186">
        <f>ROUND(ROUND((SUM(BF97:BF98)+SUM(BF116:BF213)), 2)*F33, 2)</f>
        <v>0</v>
      </c>
      <c r="N33" s="184"/>
      <c r="O33" s="184"/>
      <c r="P33" s="184"/>
      <c r="R33" s="31"/>
    </row>
    <row r="34" spans="2:18" s="1" customFormat="1" ht="14.5" hidden="1" customHeight="1">
      <c r="B34" s="30"/>
      <c r="E34" s="35" t="s">
        <v>73</v>
      </c>
      <c r="F34" s="36">
        <v>0.21</v>
      </c>
      <c r="G34" s="95" t="s">
        <v>71</v>
      </c>
      <c r="H34" s="186">
        <f>ROUND((SUM(BG97:BG98)+SUM(BG116:BG213)), 2)</f>
        <v>0</v>
      </c>
      <c r="I34" s="184"/>
      <c r="J34" s="184"/>
      <c r="M34" s="186">
        <v>0</v>
      </c>
      <c r="N34" s="184"/>
      <c r="O34" s="184"/>
      <c r="P34" s="184"/>
      <c r="R34" s="31"/>
    </row>
    <row r="35" spans="2:18" s="1" customFormat="1" ht="14.5" hidden="1" customHeight="1">
      <c r="B35" s="30"/>
      <c r="E35" s="35" t="s">
        <v>74</v>
      </c>
      <c r="F35" s="36">
        <v>0.15</v>
      </c>
      <c r="G35" s="95" t="s">
        <v>71</v>
      </c>
      <c r="H35" s="186">
        <f>ROUND((SUM(BH97:BH98)+SUM(BH116:BH213)), 2)</f>
        <v>0</v>
      </c>
      <c r="I35" s="184"/>
      <c r="J35" s="184"/>
      <c r="M35" s="186">
        <v>0</v>
      </c>
      <c r="N35" s="184"/>
      <c r="O35" s="184"/>
      <c r="P35" s="184"/>
      <c r="R35" s="31"/>
    </row>
    <row r="36" spans="2:18" s="1" customFormat="1" ht="14.5" hidden="1" customHeight="1">
      <c r="B36" s="30"/>
      <c r="E36" s="35" t="s">
        <v>75</v>
      </c>
      <c r="F36" s="36">
        <v>0</v>
      </c>
      <c r="G36" s="95" t="s">
        <v>71</v>
      </c>
      <c r="H36" s="186">
        <f>ROUND((SUM(BI97:BI98)+SUM(BI116:BI213)), 2)</f>
        <v>0</v>
      </c>
      <c r="I36" s="184"/>
      <c r="J36" s="184"/>
      <c r="M36" s="186">
        <v>0</v>
      </c>
      <c r="N36" s="184"/>
      <c r="O36" s="184"/>
      <c r="P36" s="184"/>
      <c r="R36" s="31"/>
    </row>
    <row r="37" spans="2:18" s="1" customFormat="1" ht="7" customHeight="1">
      <c r="B37" s="30"/>
      <c r="R37" s="31"/>
    </row>
    <row r="38" spans="2:18" s="1" customFormat="1" ht="25.4" customHeight="1">
      <c r="B38" s="30"/>
      <c r="C38" s="39"/>
      <c r="D38" s="40" t="s">
        <v>76</v>
      </c>
      <c r="E38" s="41"/>
      <c r="F38" s="41"/>
      <c r="G38" s="96" t="s">
        <v>77</v>
      </c>
      <c r="H38" s="42" t="s">
        <v>78</v>
      </c>
      <c r="I38" s="41"/>
      <c r="J38" s="41"/>
      <c r="K38" s="41"/>
      <c r="L38" s="163">
        <f>SUM(M30:M36)</f>
        <v>0</v>
      </c>
      <c r="M38" s="163"/>
      <c r="N38" s="163"/>
      <c r="O38" s="163"/>
      <c r="P38" s="187"/>
      <c r="Q38" s="39"/>
      <c r="R38" s="31"/>
    </row>
    <row r="39" spans="2:18" s="1" customFormat="1" ht="14.5" customHeight="1">
      <c r="B39" s="30"/>
      <c r="R39" s="31"/>
    </row>
    <row r="40" spans="2:18" s="1" customFormat="1" ht="14.5" customHeight="1">
      <c r="B40" s="30"/>
      <c r="R40" s="31"/>
    </row>
    <row r="41" spans="2:18" ht="7.15" customHeight="1">
      <c r="B41" s="21"/>
      <c r="R41" s="22"/>
    </row>
    <row r="42" spans="2:18" hidden="1">
      <c r="B42" s="21"/>
      <c r="R42" s="22"/>
    </row>
    <row r="43" spans="2:18" hidden="1">
      <c r="B43" s="21"/>
      <c r="R43" s="22"/>
    </row>
    <row r="44" spans="2:18" ht="2.5" customHeight="1">
      <c r="B44" s="21"/>
      <c r="R44" s="22"/>
    </row>
    <row r="45" spans="2:18">
      <c r="B45" s="21"/>
      <c r="R45" s="22"/>
    </row>
    <row r="46" spans="2:18">
      <c r="B46" s="21"/>
      <c r="R46" s="22"/>
    </row>
    <row r="47" spans="2:18">
      <c r="B47" s="21"/>
      <c r="R47" s="22"/>
    </row>
    <row r="48" spans="2:18">
      <c r="B48" s="21"/>
      <c r="R48" s="22"/>
    </row>
    <row r="49" spans="2:18">
      <c r="B49" s="21"/>
      <c r="R49" s="22"/>
    </row>
    <row r="50" spans="2:18" s="1" customFormat="1" ht="13.5">
      <c r="B50" s="30"/>
      <c r="D50" s="43" t="s">
        <v>79</v>
      </c>
      <c r="E50" s="44"/>
      <c r="F50" s="44"/>
      <c r="G50" s="44"/>
      <c r="H50" s="45"/>
      <c r="J50" s="43" t="s">
        <v>80</v>
      </c>
      <c r="K50" s="44"/>
      <c r="L50" s="44"/>
      <c r="M50" s="44"/>
      <c r="N50" s="44"/>
      <c r="O50" s="44"/>
      <c r="P50" s="45"/>
      <c r="R50" s="31"/>
    </row>
    <row r="51" spans="2:18">
      <c r="B51" s="21"/>
      <c r="D51" s="46"/>
      <c r="H51" s="47"/>
      <c r="J51" s="46"/>
      <c r="P51" s="47"/>
      <c r="R51" s="22"/>
    </row>
    <row r="52" spans="2:18">
      <c r="B52" s="21"/>
      <c r="D52" s="46"/>
      <c r="H52" s="47"/>
      <c r="J52" s="46"/>
      <c r="P52" s="47"/>
      <c r="R52" s="22"/>
    </row>
    <row r="53" spans="2:18">
      <c r="B53" s="21"/>
      <c r="D53" s="46"/>
      <c r="H53" s="47"/>
      <c r="J53" s="46"/>
      <c r="P53" s="47"/>
      <c r="R53" s="22"/>
    </row>
    <row r="54" spans="2:18">
      <c r="B54" s="21"/>
      <c r="D54" s="46"/>
      <c r="H54" s="47"/>
      <c r="J54" s="46"/>
      <c r="P54" s="47"/>
      <c r="R54" s="22"/>
    </row>
    <row r="55" spans="2:18">
      <c r="B55" s="21"/>
      <c r="D55" s="46"/>
      <c r="H55" s="47"/>
      <c r="J55" s="46"/>
      <c r="P55" s="47"/>
      <c r="R55" s="22"/>
    </row>
    <row r="56" spans="2:18">
      <c r="B56" s="21"/>
      <c r="D56" s="46"/>
      <c r="H56" s="47"/>
      <c r="J56" s="46"/>
      <c r="P56" s="47"/>
      <c r="R56" s="22"/>
    </row>
    <row r="57" spans="2:18">
      <c r="B57" s="21"/>
      <c r="D57" s="46"/>
      <c r="H57" s="47"/>
      <c r="J57" s="46"/>
      <c r="P57" s="47"/>
      <c r="R57" s="22"/>
    </row>
    <row r="58" spans="2:18">
      <c r="B58" s="21"/>
      <c r="D58" s="46"/>
      <c r="H58" s="47"/>
      <c r="J58" s="46"/>
      <c r="P58" s="47"/>
      <c r="R58" s="22"/>
    </row>
    <row r="59" spans="2:18" s="1" customFormat="1" ht="13.5">
      <c r="B59" s="30"/>
      <c r="D59" s="48" t="s">
        <v>81</v>
      </c>
      <c r="E59" s="49"/>
      <c r="F59" s="49"/>
      <c r="G59" s="50" t="s">
        <v>82</v>
      </c>
      <c r="H59" s="51"/>
      <c r="J59" s="48" t="s">
        <v>81</v>
      </c>
      <c r="K59" s="49"/>
      <c r="L59" s="49"/>
      <c r="M59" s="49"/>
      <c r="N59" s="50" t="s">
        <v>82</v>
      </c>
      <c r="O59" s="49"/>
      <c r="P59" s="51"/>
      <c r="R59" s="31"/>
    </row>
    <row r="60" spans="2:18">
      <c r="B60" s="21"/>
      <c r="R60" s="22"/>
    </row>
    <row r="61" spans="2:18" s="1" customFormat="1" ht="13.5">
      <c r="B61" s="30"/>
      <c r="D61" s="43" t="s">
        <v>83</v>
      </c>
      <c r="E61" s="44"/>
      <c r="F61" s="44"/>
      <c r="G61" s="44"/>
      <c r="H61" s="45"/>
      <c r="J61" s="43" t="s">
        <v>84</v>
      </c>
      <c r="K61" s="44"/>
      <c r="L61" s="44"/>
      <c r="M61" s="44"/>
      <c r="N61" s="44"/>
      <c r="O61" s="44"/>
      <c r="P61" s="45"/>
      <c r="R61" s="31"/>
    </row>
    <row r="62" spans="2:18">
      <c r="B62" s="21"/>
      <c r="D62" s="46"/>
      <c r="H62" s="47"/>
      <c r="J62" s="46"/>
      <c r="P62" s="47"/>
      <c r="R62" s="22"/>
    </row>
    <row r="63" spans="2:18">
      <c r="B63" s="21"/>
      <c r="D63" s="46"/>
      <c r="H63" s="47"/>
      <c r="J63" s="46"/>
      <c r="P63" s="47"/>
      <c r="R63" s="22"/>
    </row>
    <row r="64" spans="2:18">
      <c r="B64" s="21"/>
      <c r="D64" s="46"/>
      <c r="H64" s="47"/>
      <c r="J64" s="46"/>
      <c r="P64" s="47"/>
      <c r="R64" s="22"/>
    </row>
    <row r="65" spans="2:18">
      <c r="B65" s="21"/>
      <c r="D65" s="46"/>
      <c r="H65" s="47"/>
      <c r="J65" s="46"/>
      <c r="P65" s="47"/>
      <c r="R65" s="22"/>
    </row>
    <row r="66" spans="2:18">
      <c r="B66" s="21"/>
      <c r="D66" s="46"/>
      <c r="H66" s="47"/>
      <c r="J66" s="46"/>
      <c r="P66" s="47"/>
      <c r="R66" s="22"/>
    </row>
    <row r="67" spans="2:18">
      <c r="B67" s="21"/>
      <c r="D67" s="46"/>
      <c r="H67" s="47"/>
      <c r="J67" s="46"/>
      <c r="P67" s="47"/>
      <c r="R67" s="22"/>
    </row>
    <row r="68" spans="2:18">
      <c r="B68" s="21"/>
      <c r="D68" s="46"/>
      <c r="H68" s="47"/>
      <c r="J68" s="46"/>
      <c r="P68" s="47"/>
      <c r="R68" s="22"/>
    </row>
    <row r="69" spans="2:18">
      <c r="B69" s="21"/>
      <c r="D69" s="46"/>
      <c r="H69" s="47"/>
      <c r="J69" s="46"/>
      <c r="P69" s="47"/>
      <c r="R69" s="22"/>
    </row>
    <row r="70" spans="2:18" s="1" customFormat="1" ht="13.5">
      <c r="B70" s="30"/>
      <c r="D70" s="48" t="s">
        <v>81</v>
      </c>
      <c r="E70" s="49"/>
      <c r="F70" s="49"/>
      <c r="G70" s="50" t="s">
        <v>82</v>
      </c>
      <c r="H70" s="51"/>
      <c r="J70" s="48" t="s">
        <v>81</v>
      </c>
      <c r="K70" s="49"/>
      <c r="L70" s="49"/>
      <c r="M70" s="49"/>
      <c r="N70" s="50" t="s">
        <v>82</v>
      </c>
      <c r="O70" s="49"/>
      <c r="P70" s="51"/>
      <c r="R70" s="31"/>
    </row>
    <row r="71" spans="2:18" s="1" customFormat="1" ht="14.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7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7" customHeight="1">
      <c r="B76" s="30"/>
      <c r="C76" s="152" t="s">
        <v>142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31"/>
    </row>
    <row r="77" spans="2:18" s="1" customFormat="1" ht="7" customHeight="1">
      <c r="B77" s="30"/>
      <c r="R77" s="31"/>
    </row>
    <row r="78" spans="2:18" s="1" customFormat="1" ht="30" customHeight="1">
      <c r="B78" s="30"/>
      <c r="C78" s="27" t="s">
        <v>47</v>
      </c>
      <c r="F78" s="182" t="str">
        <f>F6</f>
        <v>Rozšíření VZT a klimatizace v prostorách knihovny a sálu objektu K-TRIO</v>
      </c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R78" s="31"/>
    </row>
    <row r="79" spans="2:18" s="1" customFormat="1" ht="37" customHeight="1">
      <c r="B79" s="30"/>
      <c r="C79" s="61" t="s">
        <v>138</v>
      </c>
      <c r="F79" s="169" t="str">
        <f>F7</f>
        <v>D.1.4.b - Zařízení pro ochlazování staveb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R79" s="31"/>
    </row>
    <row r="80" spans="2:18" s="1" customFormat="1" ht="7" customHeight="1">
      <c r="B80" s="30"/>
      <c r="R80" s="31"/>
    </row>
    <row r="81" spans="2:47" s="1" customFormat="1" ht="18" customHeight="1">
      <c r="B81" s="30"/>
      <c r="C81" s="27" t="s">
        <v>52</v>
      </c>
      <c r="F81" s="25" t="str">
        <f>F9</f>
        <v>Ostrava</v>
      </c>
      <c r="K81" s="27" t="s">
        <v>54</v>
      </c>
      <c r="M81" s="185">
        <f>IF(O9="","",O9)</f>
        <v>44306</v>
      </c>
      <c r="N81" s="185"/>
      <c r="O81" s="185"/>
      <c r="P81" s="185"/>
      <c r="R81" s="31"/>
    </row>
    <row r="82" spans="2:47" s="1" customFormat="1" ht="7" customHeight="1">
      <c r="B82" s="30"/>
      <c r="R82" s="31"/>
    </row>
    <row r="83" spans="2:47" s="1" customFormat="1">
      <c r="B83" s="30"/>
      <c r="C83" s="27" t="s">
        <v>55</v>
      </c>
      <c r="F83" s="25" t="str">
        <f>E12</f>
        <v>Statutární město Ostrava, městský obvod Ostrava-Ji</v>
      </c>
      <c r="K83" s="27" t="s">
        <v>61</v>
      </c>
      <c r="M83" s="154" t="str">
        <f>E18</f>
        <v>Air Technology s.r.o.</v>
      </c>
      <c r="N83" s="154"/>
      <c r="O83" s="154"/>
      <c r="P83" s="154"/>
      <c r="Q83" s="154"/>
      <c r="R83" s="31"/>
    </row>
    <row r="84" spans="2:47" s="1" customFormat="1" ht="14.5" customHeight="1">
      <c r="B84" s="30"/>
      <c r="C84" s="27" t="s">
        <v>59</v>
      </c>
      <c r="F84" s="25" t="str">
        <f>IF(E15="","",E15)</f>
        <v xml:space="preserve"> </v>
      </c>
      <c r="K84" s="27" t="s">
        <v>64</v>
      </c>
      <c r="M84" s="154" t="str">
        <f>E21</f>
        <v xml:space="preserve"> </v>
      </c>
      <c r="N84" s="154"/>
      <c r="O84" s="154"/>
      <c r="P84" s="154"/>
      <c r="Q84" s="154"/>
      <c r="R84" s="31"/>
    </row>
    <row r="85" spans="2:47" s="1" customFormat="1" ht="10.4" customHeight="1">
      <c r="B85" s="30"/>
      <c r="R85" s="31"/>
    </row>
    <row r="86" spans="2:47" s="1" customFormat="1" ht="29.25" customHeight="1">
      <c r="B86" s="30"/>
      <c r="C86" s="208" t="s">
        <v>143</v>
      </c>
      <c r="D86" s="209"/>
      <c r="E86" s="209"/>
      <c r="F86" s="209"/>
      <c r="G86" s="209"/>
      <c r="H86" s="39"/>
      <c r="I86" s="39"/>
      <c r="J86" s="39"/>
      <c r="K86" s="39"/>
      <c r="L86" s="39"/>
      <c r="M86" s="39"/>
      <c r="N86" s="208" t="s">
        <v>144</v>
      </c>
      <c r="O86" s="209"/>
      <c r="P86" s="209"/>
      <c r="Q86" s="209"/>
      <c r="R86" s="31"/>
    </row>
    <row r="87" spans="2:47" s="1" customFormat="1" ht="10.4" customHeight="1">
      <c r="B87" s="30"/>
      <c r="R87" s="31"/>
    </row>
    <row r="88" spans="2:47" s="1" customFormat="1" ht="29.25" customHeight="1">
      <c r="B88" s="30"/>
      <c r="C88" s="97" t="s">
        <v>145</v>
      </c>
      <c r="N88" s="180">
        <f>N116</f>
        <v>0</v>
      </c>
      <c r="O88" s="194"/>
      <c r="P88" s="194"/>
      <c r="Q88" s="194"/>
      <c r="R88" s="31"/>
      <c r="AU88" s="17" t="s">
        <v>146</v>
      </c>
    </row>
    <row r="89" spans="2:47" s="6" customFormat="1" ht="25" customHeight="1">
      <c r="B89" s="98"/>
      <c r="D89" s="99" t="s">
        <v>147</v>
      </c>
      <c r="N89" s="205">
        <f>N117</f>
        <v>0</v>
      </c>
      <c r="O89" s="210"/>
      <c r="P89" s="210"/>
      <c r="Q89" s="210"/>
      <c r="R89" s="100"/>
    </row>
    <row r="90" spans="2:47" s="7" customFormat="1" ht="19.899999999999999" customHeight="1">
      <c r="B90" s="101"/>
      <c r="D90" s="102" t="s">
        <v>148</v>
      </c>
      <c r="N90" s="192">
        <f>N118</f>
        <v>0</v>
      </c>
      <c r="O90" s="193"/>
      <c r="P90" s="193"/>
      <c r="Q90" s="193"/>
      <c r="R90" s="103"/>
    </row>
    <row r="91" spans="2:47" s="7" customFormat="1" ht="19.899999999999999" customHeight="1">
      <c r="B91" s="101"/>
      <c r="D91" s="102" t="s">
        <v>149</v>
      </c>
      <c r="N91" s="192">
        <f>N146</f>
        <v>0</v>
      </c>
      <c r="O91" s="193"/>
      <c r="P91" s="193"/>
      <c r="Q91" s="193"/>
      <c r="R91" s="103"/>
    </row>
    <row r="92" spans="2:47" s="7" customFormat="1" ht="19.899999999999999" customHeight="1">
      <c r="B92" s="101"/>
      <c r="D92" s="102" t="s">
        <v>150</v>
      </c>
      <c r="N92" s="192">
        <f>N161</f>
        <v>0</v>
      </c>
      <c r="O92" s="193"/>
      <c r="P92" s="193"/>
      <c r="Q92" s="193"/>
      <c r="R92" s="103"/>
    </row>
    <row r="93" spans="2:47" s="7" customFormat="1" ht="19.899999999999999" customHeight="1">
      <c r="B93" s="101"/>
      <c r="D93" s="102" t="s">
        <v>151</v>
      </c>
      <c r="N93" s="192">
        <f>N175</f>
        <v>0</v>
      </c>
      <c r="O93" s="193"/>
      <c r="P93" s="193"/>
      <c r="Q93" s="193"/>
      <c r="R93" s="103"/>
    </row>
    <row r="94" spans="2:47" s="7" customFormat="1" ht="19.899999999999999" customHeight="1">
      <c r="B94" s="101"/>
      <c r="D94" s="102" t="s">
        <v>152</v>
      </c>
      <c r="N94" s="192">
        <f>N188</f>
        <v>0</v>
      </c>
      <c r="O94" s="193"/>
      <c r="P94" s="193"/>
      <c r="Q94" s="193"/>
      <c r="R94" s="103"/>
    </row>
    <row r="95" spans="2:47" s="7" customFormat="1" ht="19.899999999999999" customHeight="1">
      <c r="B95" s="101"/>
      <c r="D95" s="102" t="s">
        <v>153</v>
      </c>
      <c r="N95" s="192">
        <f>N202</f>
        <v>0</v>
      </c>
      <c r="O95" s="193"/>
      <c r="P95" s="193"/>
      <c r="Q95" s="193"/>
      <c r="R95" s="103"/>
    </row>
    <row r="96" spans="2:47" s="1" customFormat="1" ht="21.75" customHeight="1">
      <c r="B96" s="30"/>
      <c r="R96" s="31"/>
    </row>
    <row r="97" spans="2:21" s="1" customFormat="1" ht="29.25" customHeight="1">
      <c r="B97" s="30"/>
      <c r="C97" s="97" t="s">
        <v>154</v>
      </c>
      <c r="N97" s="194">
        <v>0</v>
      </c>
      <c r="O97" s="195"/>
      <c r="P97" s="195"/>
      <c r="Q97" s="195"/>
      <c r="R97" s="31"/>
      <c r="T97" s="104"/>
      <c r="U97" s="105" t="s">
        <v>69</v>
      </c>
    </row>
    <row r="98" spans="2:21" s="1" customFormat="1" ht="18" customHeight="1">
      <c r="B98" s="30"/>
      <c r="R98" s="31"/>
    </row>
    <row r="99" spans="2:21" s="1" customFormat="1" ht="29.25" customHeight="1">
      <c r="B99" s="30"/>
      <c r="C99" s="92" t="s">
        <v>130</v>
      </c>
      <c r="D99" s="39"/>
      <c r="E99" s="39"/>
      <c r="F99" s="39"/>
      <c r="G99" s="39"/>
      <c r="H99" s="39"/>
      <c r="I99" s="39"/>
      <c r="J99" s="39"/>
      <c r="K99" s="39"/>
      <c r="L99" s="181">
        <f>ROUND(SUM(N88+N97),2)</f>
        <v>0</v>
      </c>
      <c r="M99" s="181"/>
      <c r="N99" s="181"/>
      <c r="O99" s="181"/>
      <c r="P99" s="181"/>
      <c r="Q99" s="181"/>
      <c r="R99" s="31"/>
    </row>
    <row r="100" spans="2:21" s="1" customFormat="1" ht="7" customHeight="1"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4"/>
    </row>
    <row r="104" spans="2:21" s="1" customFormat="1" ht="7" customHeight="1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5" spans="2:21" s="1" customFormat="1" ht="37" customHeight="1">
      <c r="B105" s="30"/>
      <c r="C105" s="152" t="s">
        <v>155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31"/>
    </row>
    <row r="106" spans="2:21" s="1" customFormat="1" ht="7" customHeight="1">
      <c r="B106" s="30"/>
      <c r="R106" s="31"/>
    </row>
    <row r="107" spans="2:21" s="1" customFormat="1" ht="30" customHeight="1">
      <c r="B107" s="30"/>
      <c r="C107" s="27" t="s">
        <v>47</v>
      </c>
      <c r="F107" s="182" t="str">
        <f>F6</f>
        <v>Rozšíření VZT a klimatizace v prostorách knihovny a sálu objektu K-TRIO</v>
      </c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R107" s="31"/>
    </row>
    <row r="108" spans="2:21" s="1" customFormat="1" ht="37" customHeight="1">
      <c r="B108" s="30"/>
      <c r="C108" s="61" t="s">
        <v>138</v>
      </c>
      <c r="F108" s="169" t="str">
        <f>F7</f>
        <v>D.1.4.b - Zařízení pro ochlazování staveb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R108" s="31"/>
    </row>
    <row r="109" spans="2:21" s="1" customFormat="1" ht="7" customHeight="1">
      <c r="B109" s="30"/>
      <c r="R109" s="31"/>
    </row>
    <row r="110" spans="2:21" s="1" customFormat="1" ht="18" customHeight="1">
      <c r="B110" s="30"/>
      <c r="C110" s="27" t="s">
        <v>52</v>
      </c>
      <c r="F110" s="25" t="str">
        <f>F9</f>
        <v>Ostrava</v>
      </c>
      <c r="K110" s="27" t="s">
        <v>54</v>
      </c>
      <c r="M110" s="185">
        <f>IF(O9="","",O9)</f>
        <v>44306</v>
      </c>
      <c r="N110" s="185"/>
      <c r="O110" s="185"/>
      <c r="P110" s="185"/>
      <c r="R110" s="31"/>
    </row>
    <row r="111" spans="2:21" s="1" customFormat="1" ht="7" customHeight="1">
      <c r="B111" s="30"/>
      <c r="R111" s="31"/>
    </row>
    <row r="112" spans="2:21" s="1" customFormat="1">
      <c r="B112" s="30"/>
      <c r="C112" s="27" t="s">
        <v>55</v>
      </c>
      <c r="F112" s="25" t="str">
        <f>E12</f>
        <v>Statutární město Ostrava, městský obvod Ostrava-Ji</v>
      </c>
      <c r="K112" s="27" t="s">
        <v>61</v>
      </c>
      <c r="M112" s="154" t="str">
        <f>E18</f>
        <v>Air Technology s.r.o.</v>
      </c>
      <c r="N112" s="154"/>
      <c r="O112" s="154"/>
      <c r="P112" s="154"/>
      <c r="Q112" s="154"/>
      <c r="R112" s="31"/>
    </row>
    <row r="113" spans="2:65" s="1" customFormat="1" ht="14.5" customHeight="1">
      <c r="B113" s="30"/>
      <c r="C113" s="27" t="s">
        <v>59</v>
      </c>
      <c r="F113" s="25" t="str">
        <f>IF(E15="","",E15)</f>
        <v xml:space="preserve"> </v>
      </c>
      <c r="K113" s="27" t="s">
        <v>64</v>
      </c>
      <c r="M113" s="154" t="str">
        <f>E21</f>
        <v xml:space="preserve"> </v>
      </c>
      <c r="N113" s="154"/>
      <c r="O113" s="154"/>
      <c r="P113" s="154"/>
      <c r="Q113" s="154"/>
      <c r="R113" s="31"/>
    </row>
    <row r="114" spans="2:65" s="1" customFormat="1" ht="10.4" customHeight="1">
      <c r="B114" s="30"/>
      <c r="R114" s="31"/>
    </row>
    <row r="115" spans="2:65" s="8" customFormat="1" ht="29.25" customHeight="1">
      <c r="B115" s="106"/>
      <c r="C115" s="107" t="s">
        <v>156</v>
      </c>
      <c r="D115" s="108" t="s">
        <v>157</v>
      </c>
      <c r="E115" s="108" t="s">
        <v>87</v>
      </c>
      <c r="F115" s="197" t="s">
        <v>158</v>
      </c>
      <c r="G115" s="197"/>
      <c r="H115" s="197"/>
      <c r="I115" s="197"/>
      <c r="J115" s="108" t="s">
        <v>159</v>
      </c>
      <c r="K115" s="108" t="s">
        <v>160</v>
      </c>
      <c r="L115" s="196" t="s">
        <v>161</v>
      </c>
      <c r="M115" s="196"/>
      <c r="N115" s="197" t="s">
        <v>144</v>
      </c>
      <c r="O115" s="197"/>
      <c r="P115" s="197"/>
      <c r="Q115" s="198"/>
      <c r="R115" s="109"/>
      <c r="T115" s="66" t="s">
        <v>162</v>
      </c>
      <c r="U115" s="67" t="s">
        <v>69</v>
      </c>
      <c r="V115" s="67" t="s">
        <v>163</v>
      </c>
      <c r="W115" s="67" t="s">
        <v>164</v>
      </c>
      <c r="X115" s="67" t="s">
        <v>165</v>
      </c>
      <c r="Y115" s="67" t="s">
        <v>166</v>
      </c>
      <c r="Z115" s="67" t="s">
        <v>167</v>
      </c>
      <c r="AA115" s="68" t="s">
        <v>168</v>
      </c>
    </row>
    <row r="116" spans="2:65" s="1" customFormat="1" ht="29.25" customHeight="1">
      <c r="B116" s="30"/>
      <c r="C116" s="70" t="s">
        <v>140</v>
      </c>
      <c r="N116" s="202">
        <f>BK116</f>
        <v>0</v>
      </c>
      <c r="O116" s="203"/>
      <c r="P116" s="203"/>
      <c r="Q116" s="203"/>
      <c r="R116" s="31"/>
      <c r="T116" s="69"/>
      <c r="U116" s="44"/>
      <c r="V116" s="44"/>
      <c r="W116" s="110">
        <f>W117</f>
        <v>0</v>
      </c>
      <c r="X116" s="44"/>
      <c r="Y116" s="110">
        <f>Y117</f>
        <v>0</v>
      </c>
      <c r="Z116" s="44"/>
      <c r="AA116" s="111">
        <f>AA117</f>
        <v>0</v>
      </c>
      <c r="AT116" s="17" t="s">
        <v>104</v>
      </c>
      <c r="AU116" s="17" t="s">
        <v>146</v>
      </c>
      <c r="BK116" s="112">
        <f>BK117</f>
        <v>0</v>
      </c>
    </row>
    <row r="117" spans="2:65" s="9" customFormat="1" ht="37.4" customHeight="1">
      <c r="B117" s="113"/>
      <c r="D117" s="114" t="s">
        <v>787</v>
      </c>
      <c r="E117" s="114"/>
      <c r="F117" s="114"/>
      <c r="G117" s="114"/>
      <c r="H117" s="114"/>
      <c r="I117" s="114"/>
      <c r="J117" s="114"/>
      <c r="K117" s="114"/>
      <c r="L117" s="114"/>
      <c r="M117" s="114"/>
      <c r="N117" s="204">
        <f>BK117</f>
        <v>0</v>
      </c>
      <c r="O117" s="205"/>
      <c r="P117" s="205"/>
      <c r="Q117" s="205"/>
      <c r="R117" s="115"/>
      <c r="T117" s="116"/>
      <c r="W117" s="117">
        <f>W118+W146+W161+W175+W188+W202</f>
        <v>0</v>
      </c>
      <c r="Y117" s="117">
        <f>Y118+Y146+Y161+Y175+Y188+Y202</f>
        <v>0</v>
      </c>
      <c r="AA117" s="118">
        <f>AA118+AA146+AA161+AA175+AA188+AA202</f>
        <v>0</v>
      </c>
      <c r="AR117" s="119" t="s">
        <v>136</v>
      </c>
      <c r="AT117" s="120" t="s">
        <v>104</v>
      </c>
      <c r="AU117" s="120" t="s">
        <v>105</v>
      </c>
      <c r="AY117" s="119" t="s">
        <v>169</v>
      </c>
      <c r="BK117" s="121">
        <f>BK118+BK146+BK161+BK175+BK188+BK202</f>
        <v>0</v>
      </c>
    </row>
    <row r="118" spans="2:65" s="9" customFormat="1" ht="19.899999999999999" customHeight="1">
      <c r="B118" s="113"/>
      <c r="D118" s="122" t="s">
        <v>148</v>
      </c>
      <c r="E118" s="122"/>
      <c r="F118" s="122"/>
      <c r="G118" s="122"/>
      <c r="H118" s="122"/>
      <c r="I118" s="122"/>
      <c r="J118" s="122"/>
      <c r="K118" s="122"/>
      <c r="L118" s="122"/>
      <c r="M118" s="122"/>
      <c r="N118" s="206">
        <f>BK118</f>
        <v>0</v>
      </c>
      <c r="O118" s="207"/>
      <c r="P118" s="207"/>
      <c r="Q118" s="207"/>
      <c r="R118" s="115"/>
      <c r="T118" s="116"/>
      <c r="W118" s="117">
        <f>SUM(W119:W145)</f>
        <v>0</v>
      </c>
      <c r="Y118" s="117">
        <f>SUM(Y119:Y145)</f>
        <v>0</v>
      </c>
      <c r="AA118" s="118">
        <f>SUM(AA119:AA145)</f>
        <v>0</v>
      </c>
      <c r="AR118" s="119" t="s">
        <v>136</v>
      </c>
      <c r="AT118" s="120" t="s">
        <v>104</v>
      </c>
      <c r="AU118" s="120" t="s">
        <v>113</v>
      </c>
      <c r="AY118" s="119" t="s">
        <v>169</v>
      </c>
      <c r="BK118" s="121">
        <f>SUM(BK119:BK145)</f>
        <v>0</v>
      </c>
    </row>
    <row r="119" spans="2:65" s="1" customFormat="1" ht="31.5" customHeight="1">
      <c r="B119" s="30"/>
      <c r="C119" s="123" t="s">
        <v>113</v>
      </c>
      <c r="D119" s="123" t="s">
        <v>170</v>
      </c>
      <c r="E119" s="124" t="s">
        <v>171</v>
      </c>
      <c r="F119" s="189" t="s">
        <v>1306</v>
      </c>
      <c r="G119" s="189"/>
      <c r="H119" s="189"/>
      <c r="I119" s="189"/>
      <c r="J119" s="125" t="s">
        <v>172</v>
      </c>
      <c r="K119" s="126">
        <v>1</v>
      </c>
      <c r="L119" s="190"/>
      <c r="M119" s="190"/>
      <c r="N119" s="190">
        <f t="shared" ref="N119:N145" si="0">ROUND(L119*K119,2)</f>
        <v>0</v>
      </c>
      <c r="O119" s="191"/>
      <c r="P119" s="191"/>
      <c r="Q119" s="191"/>
      <c r="R119" s="31"/>
      <c r="T119" s="127" t="s">
        <v>50</v>
      </c>
      <c r="U119" s="37" t="s">
        <v>70</v>
      </c>
      <c r="V119" s="128">
        <v>0</v>
      </c>
      <c r="W119" s="128">
        <f t="shared" ref="W119:W145" si="1">V119*K119</f>
        <v>0</v>
      </c>
      <c r="X119" s="128">
        <v>0</v>
      </c>
      <c r="Y119" s="128">
        <f t="shared" ref="Y119:Y145" si="2">X119*K119</f>
        <v>0</v>
      </c>
      <c r="Z119" s="128">
        <v>0</v>
      </c>
      <c r="AA119" s="129">
        <f t="shared" ref="AA119:AA145" si="3">Z119*K119</f>
        <v>0</v>
      </c>
      <c r="AR119" s="17" t="s">
        <v>173</v>
      </c>
      <c r="AT119" s="17" t="s">
        <v>170</v>
      </c>
      <c r="AU119" s="17" t="s">
        <v>136</v>
      </c>
      <c r="AY119" s="17" t="s">
        <v>169</v>
      </c>
      <c r="BE119" s="130">
        <f t="shared" ref="BE119:BE145" si="4">IF(U119="základní",N119,0)</f>
        <v>0</v>
      </c>
      <c r="BF119" s="130">
        <f t="shared" ref="BF119:BF145" si="5">IF(U119="snížená",N119,0)</f>
        <v>0</v>
      </c>
      <c r="BG119" s="130">
        <f t="shared" ref="BG119:BG145" si="6">IF(U119="zákl. přenesená",N119,0)</f>
        <v>0</v>
      </c>
      <c r="BH119" s="130">
        <f t="shared" ref="BH119:BH145" si="7">IF(U119="sníž. přenesená",N119,0)</f>
        <v>0</v>
      </c>
      <c r="BI119" s="130">
        <f t="shared" ref="BI119:BI145" si="8">IF(U119="nulová",N119,0)</f>
        <v>0</v>
      </c>
      <c r="BJ119" s="17" t="s">
        <v>113</v>
      </c>
      <c r="BK119" s="130">
        <f t="shared" ref="BK119:BK145" si="9">ROUND(L119*K119,2)</f>
        <v>0</v>
      </c>
      <c r="BL119" s="17" t="s">
        <v>174</v>
      </c>
      <c r="BM119" s="17" t="s">
        <v>175</v>
      </c>
    </row>
    <row r="120" spans="2:65" s="1" customFormat="1" ht="31.5" customHeight="1">
      <c r="B120" s="30"/>
      <c r="C120" s="123" t="s">
        <v>136</v>
      </c>
      <c r="D120" s="123" t="s">
        <v>170</v>
      </c>
      <c r="E120" s="124" t="s">
        <v>171</v>
      </c>
      <c r="F120" s="189" t="s">
        <v>1306</v>
      </c>
      <c r="G120" s="189"/>
      <c r="H120" s="189"/>
      <c r="I120" s="189"/>
      <c r="J120" s="125" t="s">
        <v>172</v>
      </c>
      <c r="K120" s="126">
        <v>1</v>
      </c>
      <c r="L120" s="190"/>
      <c r="M120" s="190"/>
      <c r="N120" s="190">
        <f t="shared" si="0"/>
        <v>0</v>
      </c>
      <c r="O120" s="191"/>
      <c r="P120" s="191"/>
      <c r="Q120" s="191"/>
      <c r="R120" s="31"/>
      <c r="T120" s="127" t="s">
        <v>50</v>
      </c>
      <c r="U120" s="37" t="s">
        <v>70</v>
      </c>
      <c r="V120" s="128">
        <v>0</v>
      </c>
      <c r="W120" s="128">
        <f t="shared" si="1"/>
        <v>0</v>
      </c>
      <c r="X120" s="128">
        <v>0</v>
      </c>
      <c r="Y120" s="128">
        <f t="shared" si="2"/>
        <v>0</v>
      </c>
      <c r="Z120" s="128">
        <v>0</v>
      </c>
      <c r="AA120" s="129">
        <f t="shared" si="3"/>
        <v>0</v>
      </c>
      <c r="AR120" s="17" t="s">
        <v>173</v>
      </c>
      <c r="AT120" s="17" t="s">
        <v>170</v>
      </c>
      <c r="AU120" s="17" t="s">
        <v>136</v>
      </c>
      <c r="AY120" s="17" t="s">
        <v>169</v>
      </c>
      <c r="BE120" s="130">
        <f t="shared" si="4"/>
        <v>0</v>
      </c>
      <c r="BF120" s="130">
        <f t="shared" si="5"/>
        <v>0</v>
      </c>
      <c r="BG120" s="130">
        <f t="shared" si="6"/>
        <v>0</v>
      </c>
      <c r="BH120" s="130">
        <f t="shared" si="7"/>
        <v>0</v>
      </c>
      <c r="BI120" s="130">
        <f t="shared" si="8"/>
        <v>0</v>
      </c>
      <c r="BJ120" s="17" t="s">
        <v>113</v>
      </c>
      <c r="BK120" s="130">
        <f t="shared" si="9"/>
        <v>0</v>
      </c>
      <c r="BL120" s="17" t="s">
        <v>174</v>
      </c>
      <c r="BM120" s="17" t="s">
        <v>176</v>
      </c>
    </row>
    <row r="121" spans="2:65" s="1" customFormat="1" ht="31.5" customHeight="1">
      <c r="B121" s="30"/>
      <c r="C121" s="123" t="s">
        <v>177</v>
      </c>
      <c r="D121" s="123" t="s">
        <v>170</v>
      </c>
      <c r="E121" s="124" t="s">
        <v>171</v>
      </c>
      <c r="F121" s="189" t="s">
        <v>1306</v>
      </c>
      <c r="G121" s="189"/>
      <c r="H121" s="189"/>
      <c r="I121" s="189"/>
      <c r="J121" s="125" t="s">
        <v>172</v>
      </c>
      <c r="K121" s="126">
        <v>1</v>
      </c>
      <c r="L121" s="190"/>
      <c r="M121" s="190"/>
      <c r="N121" s="190">
        <f t="shared" si="0"/>
        <v>0</v>
      </c>
      <c r="O121" s="191"/>
      <c r="P121" s="191"/>
      <c r="Q121" s="191"/>
      <c r="R121" s="31"/>
      <c r="T121" s="127" t="s">
        <v>50</v>
      </c>
      <c r="U121" s="37" t="s">
        <v>70</v>
      </c>
      <c r="V121" s="128">
        <v>0</v>
      </c>
      <c r="W121" s="128">
        <f t="shared" si="1"/>
        <v>0</v>
      </c>
      <c r="X121" s="128">
        <v>0</v>
      </c>
      <c r="Y121" s="128">
        <f t="shared" si="2"/>
        <v>0</v>
      </c>
      <c r="Z121" s="128">
        <v>0</v>
      </c>
      <c r="AA121" s="129">
        <f t="shared" si="3"/>
        <v>0</v>
      </c>
      <c r="AR121" s="17" t="s">
        <v>173</v>
      </c>
      <c r="AT121" s="17" t="s">
        <v>170</v>
      </c>
      <c r="AU121" s="17" t="s">
        <v>136</v>
      </c>
      <c r="AY121" s="17" t="s">
        <v>169</v>
      </c>
      <c r="BE121" s="130">
        <f t="shared" si="4"/>
        <v>0</v>
      </c>
      <c r="BF121" s="130">
        <f t="shared" si="5"/>
        <v>0</v>
      </c>
      <c r="BG121" s="130">
        <f t="shared" si="6"/>
        <v>0</v>
      </c>
      <c r="BH121" s="130">
        <f t="shared" si="7"/>
        <v>0</v>
      </c>
      <c r="BI121" s="130">
        <f t="shared" si="8"/>
        <v>0</v>
      </c>
      <c r="BJ121" s="17" t="s">
        <v>113</v>
      </c>
      <c r="BK121" s="130">
        <f t="shared" si="9"/>
        <v>0</v>
      </c>
      <c r="BL121" s="17" t="s">
        <v>174</v>
      </c>
      <c r="BM121" s="17" t="s">
        <v>178</v>
      </c>
    </row>
    <row r="122" spans="2:65" s="1" customFormat="1" ht="31.5" customHeight="1">
      <c r="B122" s="30"/>
      <c r="C122" s="123" t="s">
        <v>174</v>
      </c>
      <c r="D122" s="123" t="s">
        <v>170</v>
      </c>
      <c r="E122" s="124" t="s">
        <v>171</v>
      </c>
      <c r="F122" s="189" t="s">
        <v>1306</v>
      </c>
      <c r="G122" s="189"/>
      <c r="H122" s="189"/>
      <c r="I122" s="189"/>
      <c r="J122" s="125" t="s">
        <v>172</v>
      </c>
      <c r="K122" s="126">
        <v>1</v>
      </c>
      <c r="L122" s="190"/>
      <c r="M122" s="190"/>
      <c r="N122" s="190">
        <f t="shared" si="0"/>
        <v>0</v>
      </c>
      <c r="O122" s="191"/>
      <c r="P122" s="191"/>
      <c r="Q122" s="191"/>
      <c r="R122" s="31"/>
      <c r="T122" s="127" t="s">
        <v>50</v>
      </c>
      <c r="U122" s="37" t="s">
        <v>70</v>
      </c>
      <c r="V122" s="128">
        <v>0</v>
      </c>
      <c r="W122" s="128">
        <f t="shared" si="1"/>
        <v>0</v>
      </c>
      <c r="X122" s="128">
        <v>0</v>
      </c>
      <c r="Y122" s="128">
        <f t="shared" si="2"/>
        <v>0</v>
      </c>
      <c r="Z122" s="128">
        <v>0</v>
      </c>
      <c r="AA122" s="129">
        <f t="shared" si="3"/>
        <v>0</v>
      </c>
      <c r="AR122" s="17" t="s">
        <v>173</v>
      </c>
      <c r="AT122" s="17" t="s">
        <v>170</v>
      </c>
      <c r="AU122" s="17" t="s">
        <v>136</v>
      </c>
      <c r="AY122" s="17" t="s">
        <v>169</v>
      </c>
      <c r="BE122" s="130">
        <f t="shared" si="4"/>
        <v>0</v>
      </c>
      <c r="BF122" s="130">
        <f t="shared" si="5"/>
        <v>0</v>
      </c>
      <c r="BG122" s="130">
        <f t="shared" si="6"/>
        <v>0</v>
      </c>
      <c r="BH122" s="130">
        <f t="shared" si="7"/>
        <v>0</v>
      </c>
      <c r="BI122" s="130">
        <f t="shared" si="8"/>
        <v>0</v>
      </c>
      <c r="BJ122" s="17" t="s">
        <v>113</v>
      </c>
      <c r="BK122" s="130">
        <f t="shared" si="9"/>
        <v>0</v>
      </c>
      <c r="BL122" s="17" t="s">
        <v>174</v>
      </c>
      <c r="BM122" s="17" t="s">
        <v>179</v>
      </c>
    </row>
    <row r="123" spans="2:65" s="1" customFormat="1" ht="31.5" customHeight="1">
      <c r="B123" s="30"/>
      <c r="C123" s="123" t="s">
        <v>180</v>
      </c>
      <c r="D123" s="123" t="s">
        <v>170</v>
      </c>
      <c r="E123" s="124" t="s">
        <v>181</v>
      </c>
      <c r="F123" s="189" t="s">
        <v>1307</v>
      </c>
      <c r="G123" s="189"/>
      <c r="H123" s="189"/>
      <c r="I123" s="189"/>
      <c r="J123" s="125" t="s">
        <v>172</v>
      </c>
      <c r="K123" s="126">
        <v>1</v>
      </c>
      <c r="L123" s="190"/>
      <c r="M123" s="190"/>
      <c r="N123" s="190">
        <f t="shared" si="0"/>
        <v>0</v>
      </c>
      <c r="O123" s="191"/>
      <c r="P123" s="191"/>
      <c r="Q123" s="191"/>
      <c r="R123" s="31"/>
      <c r="T123" s="127" t="s">
        <v>50</v>
      </c>
      <c r="U123" s="37" t="s">
        <v>70</v>
      </c>
      <c r="V123" s="128">
        <v>0</v>
      </c>
      <c r="W123" s="128">
        <f t="shared" si="1"/>
        <v>0</v>
      </c>
      <c r="X123" s="128">
        <v>0</v>
      </c>
      <c r="Y123" s="128">
        <f t="shared" si="2"/>
        <v>0</v>
      </c>
      <c r="Z123" s="128">
        <v>0</v>
      </c>
      <c r="AA123" s="129">
        <f t="shared" si="3"/>
        <v>0</v>
      </c>
      <c r="AR123" s="17" t="s">
        <v>173</v>
      </c>
      <c r="AT123" s="17" t="s">
        <v>170</v>
      </c>
      <c r="AU123" s="17" t="s">
        <v>136</v>
      </c>
      <c r="AY123" s="17" t="s">
        <v>169</v>
      </c>
      <c r="BE123" s="130">
        <f t="shared" si="4"/>
        <v>0</v>
      </c>
      <c r="BF123" s="130">
        <f t="shared" si="5"/>
        <v>0</v>
      </c>
      <c r="BG123" s="130">
        <f t="shared" si="6"/>
        <v>0</v>
      </c>
      <c r="BH123" s="130">
        <f t="shared" si="7"/>
        <v>0</v>
      </c>
      <c r="BI123" s="130">
        <f t="shared" si="8"/>
        <v>0</v>
      </c>
      <c r="BJ123" s="17" t="s">
        <v>113</v>
      </c>
      <c r="BK123" s="130">
        <f t="shared" si="9"/>
        <v>0</v>
      </c>
      <c r="BL123" s="17" t="s">
        <v>174</v>
      </c>
      <c r="BM123" s="17" t="s">
        <v>182</v>
      </c>
    </row>
    <row r="124" spans="2:65" s="1" customFormat="1" ht="31.5" customHeight="1">
      <c r="B124" s="30"/>
      <c r="C124" s="123" t="s">
        <v>183</v>
      </c>
      <c r="D124" s="123" t="s">
        <v>170</v>
      </c>
      <c r="E124" s="124" t="s">
        <v>171</v>
      </c>
      <c r="F124" s="189" t="s">
        <v>1306</v>
      </c>
      <c r="G124" s="189"/>
      <c r="H124" s="189"/>
      <c r="I124" s="189"/>
      <c r="J124" s="125" t="s">
        <v>172</v>
      </c>
      <c r="K124" s="126">
        <v>1</v>
      </c>
      <c r="L124" s="190"/>
      <c r="M124" s="190"/>
      <c r="N124" s="190">
        <f t="shared" si="0"/>
        <v>0</v>
      </c>
      <c r="O124" s="191"/>
      <c r="P124" s="191"/>
      <c r="Q124" s="191"/>
      <c r="R124" s="31"/>
      <c r="T124" s="127" t="s">
        <v>50</v>
      </c>
      <c r="U124" s="37" t="s">
        <v>70</v>
      </c>
      <c r="V124" s="128">
        <v>0</v>
      </c>
      <c r="W124" s="128">
        <f t="shared" si="1"/>
        <v>0</v>
      </c>
      <c r="X124" s="128">
        <v>0</v>
      </c>
      <c r="Y124" s="128">
        <f t="shared" si="2"/>
        <v>0</v>
      </c>
      <c r="Z124" s="128">
        <v>0</v>
      </c>
      <c r="AA124" s="129">
        <f t="shared" si="3"/>
        <v>0</v>
      </c>
      <c r="AR124" s="17" t="s">
        <v>173</v>
      </c>
      <c r="AT124" s="17" t="s">
        <v>170</v>
      </c>
      <c r="AU124" s="17" t="s">
        <v>136</v>
      </c>
      <c r="AY124" s="17" t="s">
        <v>169</v>
      </c>
      <c r="BE124" s="130">
        <f t="shared" si="4"/>
        <v>0</v>
      </c>
      <c r="BF124" s="130">
        <f t="shared" si="5"/>
        <v>0</v>
      </c>
      <c r="BG124" s="130">
        <f t="shared" si="6"/>
        <v>0</v>
      </c>
      <c r="BH124" s="130">
        <f t="shared" si="7"/>
        <v>0</v>
      </c>
      <c r="BI124" s="130">
        <f t="shared" si="8"/>
        <v>0</v>
      </c>
      <c r="BJ124" s="17" t="s">
        <v>113</v>
      </c>
      <c r="BK124" s="130">
        <f t="shared" si="9"/>
        <v>0</v>
      </c>
      <c r="BL124" s="17" t="s">
        <v>174</v>
      </c>
      <c r="BM124" s="17" t="s">
        <v>184</v>
      </c>
    </row>
    <row r="125" spans="2:65" s="1" customFormat="1" ht="31.5" customHeight="1">
      <c r="B125" s="30"/>
      <c r="C125" s="123" t="s">
        <v>185</v>
      </c>
      <c r="D125" s="123" t="s">
        <v>170</v>
      </c>
      <c r="E125" s="124" t="s">
        <v>171</v>
      </c>
      <c r="F125" s="189" t="s">
        <v>1306</v>
      </c>
      <c r="G125" s="189"/>
      <c r="H125" s="189"/>
      <c r="I125" s="189"/>
      <c r="J125" s="125" t="s">
        <v>172</v>
      </c>
      <c r="K125" s="126">
        <v>1</v>
      </c>
      <c r="L125" s="190"/>
      <c r="M125" s="190"/>
      <c r="N125" s="190">
        <f t="shared" si="0"/>
        <v>0</v>
      </c>
      <c r="O125" s="191"/>
      <c r="P125" s="191"/>
      <c r="Q125" s="191"/>
      <c r="R125" s="31"/>
      <c r="T125" s="127" t="s">
        <v>50</v>
      </c>
      <c r="U125" s="37" t="s">
        <v>70</v>
      </c>
      <c r="V125" s="128">
        <v>0</v>
      </c>
      <c r="W125" s="128">
        <f t="shared" si="1"/>
        <v>0</v>
      </c>
      <c r="X125" s="128">
        <v>0</v>
      </c>
      <c r="Y125" s="128">
        <f t="shared" si="2"/>
        <v>0</v>
      </c>
      <c r="Z125" s="128">
        <v>0</v>
      </c>
      <c r="AA125" s="129">
        <f t="shared" si="3"/>
        <v>0</v>
      </c>
      <c r="AR125" s="17" t="s">
        <v>173</v>
      </c>
      <c r="AT125" s="17" t="s">
        <v>170</v>
      </c>
      <c r="AU125" s="17" t="s">
        <v>136</v>
      </c>
      <c r="AY125" s="17" t="s">
        <v>169</v>
      </c>
      <c r="BE125" s="130">
        <f t="shared" si="4"/>
        <v>0</v>
      </c>
      <c r="BF125" s="130">
        <f t="shared" si="5"/>
        <v>0</v>
      </c>
      <c r="BG125" s="130">
        <f t="shared" si="6"/>
        <v>0</v>
      </c>
      <c r="BH125" s="130">
        <f t="shared" si="7"/>
        <v>0</v>
      </c>
      <c r="BI125" s="130">
        <f t="shared" si="8"/>
        <v>0</v>
      </c>
      <c r="BJ125" s="17" t="s">
        <v>113</v>
      </c>
      <c r="BK125" s="130">
        <f t="shared" si="9"/>
        <v>0</v>
      </c>
      <c r="BL125" s="17" t="s">
        <v>174</v>
      </c>
      <c r="BM125" s="17" t="s">
        <v>186</v>
      </c>
    </row>
    <row r="126" spans="2:65" s="1" customFormat="1" ht="22.5" customHeight="1">
      <c r="B126" s="30"/>
      <c r="C126" s="123" t="s">
        <v>173</v>
      </c>
      <c r="D126" s="123" t="s">
        <v>170</v>
      </c>
      <c r="E126" s="124" t="s">
        <v>187</v>
      </c>
      <c r="F126" s="189" t="s">
        <v>188</v>
      </c>
      <c r="G126" s="189"/>
      <c r="H126" s="189"/>
      <c r="I126" s="189"/>
      <c r="J126" s="125" t="s">
        <v>172</v>
      </c>
      <c r="K126" s="126">
        <v>7</v>
      </c>
      <c r="L126" s="190"/>
      <c r="M126" s="190"/>
      <c r="N126" s="190">
        <f t="shared" si="0"/>
        <v>0</v>
      </c>
      <c r="O126" s="191"/>
      <c r="P126" s="191"/>
      <c r="Q126" s="191"/>
      <c r="R126" s="31"/>
      <c r="T126" s="127" t="s">
        <v>50</v>
      </c>
      <c r="U126" s="37" t="s">
        <v>70</v>
      </c>
      <c r="V126" s="128">
        <v>0</v>
      </c>
      <c r="W126" s="128">
        <f t="shared" si="1"/>
        <v>0</v>
      </c>
      <c r="X126" s="128">
        <v>0</v>
      </c>
      <c r="Y126" s="128">
        <f t="shared" si="2"/>
        <v>0</v>
      </c>
      <c r="Z126" s="128">
        <v>0</v>
      </c>
      <c r="AA126" s="129">
        <f t="shared" si="3"/>
        <v>0</v>
      </c>
      <c r="AR126" s="17" t="s">
        <v>173</v>
      </c>
      <c r="AT126" s="17" t="s">
        <v>170</v>
      </c>
      <c r="AU126" s="17" t="s">
        <v>136</v>
      </c>
      <c r="AY126" s="17" t="s">
        <v>169</v>
      </c>
      <c r="BE126" s="130">
        <f t="shared" si="4"/>
        <v>0</v>
      </c>
      <c r="BF126" s="130">
        <f t="shared" si="5"/>
        <v>0</v>
      </c>
      <c r="BG126" s="130">
        <f t="shared" si="6"/>
        <v>0</v>
      </c>
      <c r="BH126" s="130">
        <f t="shared" si="7"/>
        <v>0</v>
      </c>
      <c r="BI126" s="130">
        <f t="shared" si="8"/>
        <v>0</v>
      </c>
      <c r="BJ126" s="17" t="s">
        <v>113</v>
      </c>
      <c r="BK126" s="130">
        <f t="shared" si="9"/>
        <v>0</v>
      </c>
      <c r="BL126" s="17" t="s">
        <v>174</v>
      </c>
      <c r="BM126" s="17" t="s">
        <v>189</v>
      </c>
    </row>
    <row r="127" spans="2:65" s="1" customFormat="1" ht="31.5" customHeight="1">
      <c r="B127" s="30"/>
      <c r="C127" s="123" t="s">
        <v>190</v>
      </c>
      <c r="D127" s="123" t="s">
        <v>170</v>
      </c>
      <c r="E127" s="124" t="s">
        <v>191</v>
      </c>
      <c r="F127" s="189" t="s">
        <v>1308</v>
      </c>
      <c r="G127" s="189"/>
      <c r="H127" s="189"/>
      <c r="I127" s="189"/>
      <c r="J127" s="125" t="s">
        <v>172</v>
      </c>
      <c r="K127" s="126">
        <v>1</v>
      </c>
      <c r="L127" s="190"/>
      <c r="M127" s="190"/>
      <c r="N127" s="190">
        <f t="shared" si="0"/>
        <v>0</v>
      </c>
      <c r="O127" s="191"/>
      <c r="P127" s="191"/>
      <c r="Q127" s="191"/>
      <c r="R127" s="31"/>
      <c r="T127" s="127" t="s">
        <v>50</v>
      </c>
      <c r="U127" s="37" t="s">
        <v>70</v>
      </c>
      <c r="V127" s="128">
        <v>0</v>
      </c>
      <c r="W127" s="128">
        <f t="shared" si="1"/>
        <v>0</v>
      </c>
      <c r="X127" s="128">
        <v>0</v>
      </c>
      <c r="Y127" s="128">
        <f t="shared" si="2"/>
        <v>0</v>
      </c>
      <c r="Z127" s="128">
        <v>0</v>
      </c>
      <c r="AA127" s="129">
        <f t="shared" si="3"/>
        <v>0</v>
      </c>
      <c r="AR127" s="17" t="s">
        <v>173</v>
      </c>
      <c r="AT127" s="17" t="s">
        <v>170</v>
      </c>
      <c r="AU127" s="17" t="s">
        <v>136</v>
      </c>
      <c r="AY127" s="17" t="s">
        <v>169</v>
      </c>
      <c r="BE127" s="130">
        <f t="shared" si="4"/>
        <v>0</v>
      </c>
      <c r="BF127" s="130">
        <f t="shared" si="5"/>
        <v>0</v>
      </c>
      <c r="BG127" s="130">
        <f t="shared" si="6"/>
        <v>0</v>
      </c>
      <c r="BH127" s="130">
        <f t="shared" si="7"/>
        <v>0</v>
      </c>
      <c r="BI127" s="130">
        <f t="shared" si="8"/>
        <v>0</v>
      </c>
      <c r="BJ127" s="17" t="s">
        <v>113</v>
      </c>
      <c r="BK127" s="130">
        <f t="shared" si="9"/>
        <v>0</v>
      </c>
      <c r="BL127" s="17" t="s">
        <v>174</v>
      </c>
      <c r="BM127" s="17" t="s">
        <v>192</v>
      </c>
    </row>
    <row r="128" spans="2:65" s="1" customFormat="1" ht="31.5" customHeight="1">
      <c r="B128" s="30"/>
      <c r="C128" s="123" t="s">
        <v>193</v>
      </c>
      <c r="D128" s="123" t="s">
        <v>170</v>
      </c>
      <c r="E128" s="124" t="s">
        <v>191</v>
      </c>
      <c r="F128" s="189" t="s">
        <v>1309</v>
      </c>
      <c r="G128" s="189"/>
      <c r="H128" s="189"/>
      <c r="I128" s="189"/>
      <c r="J128" s="125" t="s">
        <v>172</v>
      </c>
      <c r="K128" s="126">
        <v>1</v>
      </c>
      <c r="L128" s="190"/>
      <c r="M128" s="190"/>
      <c r="N128" s="190">
        <f t="shared" si="0"/>
        <v>0</v>
      </c>
      <c r="O128" s="191"/>
      <c r="P128" s="191"/>
      <c r="Q128" s="191"/>
      <c r="R128" s="31"/>
      <c r="T128" s="127" t="s">
        <v>50</v>
      </c>
      <c r="U128" s="37" t="s">
        <v>70</v>
      </c>
      <c r="V128" s="128">
        <v>0</v>
      </c>
      <c r="W128" s="128">
        <f t="shared" si="1"/>
        <v>0</v>
      </c>
      <c r="X128" s="128">
        <v>0</v>
      </c>
      <c r="Y128" s="128">
        <f t="shared" si="2"/>
        <v>0</v>
      </c>
      <c r="Z128" s="128">
        <v>0</v>
      </c>
      <c r="AA128" s="129">
        <f t="shared" si="3"/>
        <v>0</v>
      </c>
      <c r="AR128" s="17" t="s">
        <v>173</v>
      </c>
      <c r="AT128" s="17" t="s">
        <v>170</v>
      </c>
      <c r="AU128" s="17" t="s">
        <v>136</v>
      </c>
      <c r="AY128" s="17" t="s">
        <v>169</v>
      </c>
      <c r="BE128" s="130">
        <f t="shared" si="4"/>
        <v>0</v>
      </c>
      <c r="BF128" s="130">
        <f t="shared" si="5"/>
        <v>0</v>
      </c>
      <c r="BG128" s="130">
        <f t="shared" si="6"/>
        <v>0</v>
      </c>
      <c r="BH128" s="130">
        <f t="shared" si="7"/>
        <v>0</v>
      </c>
      <c r="BI128" s="130">
        <f t="shared" si="8"/>
        <v>0</v>
      </c>
      <c r="BJ128" s="17" t="s">
        <v>113</v>
      </c>
      <c r="BK128" s="130">
        <f t="shared" si="9"/>
        <v>0</v>
      </c>
      <c r="BL128" s="17" t="s">
        <v>174</v>
      </c>
      <c r="BM128" s="17" t="s">
        <v>194</v>
      </c>
    </row>
    <row r="129" spans="2:65" s="1" customFormat="1" ht="31.5" customHeight="1">
      <c r="B129" s="30"/>
      <c r="C129" s="123" t="s">
        <v>195</v>
      </c>
      <c r="D129" s="123" t="s">
        <v>170</v>
      </c>
      <c r="E129" s="124" t="s">
        <v>191</v>
      </c>
      <c r="F129" s="189" t="s">
        <v>1310</v>
      </c>
      <c r="G129" s="189"/>
      <c r="H129" s="189"/>
      <c r="I129" s="189"/>
      <c r="J129" s="125" t="s">
        <v>172</v>
      </c>
      <c r="K129" s="126">
        <v>1</v>
      </c>
      <c r="L129" s="190"/>
      <c r="M129" s="190"/>
      <c r="N129" s="190">
        <f t="shared" si="0"/>
        <v>0</v>
      </c>
      <c r="O129" s="191"/>
      <c r="P129" s="191"/>
      <c r="Q129" s="191"/>
      <c r="R129" s="31"/>
      <c r="T129" s="127" t="s">
        <v>50</v>
      </c>
      <c r="U129" s="37" t="s">
        <v>70</v>
      </c>
      <c r="V129" s="128">
        <v>0</v>
      </c>
      <c r="W129" s="128">
        <f t="shared" si="1"/>
        <v>0</v>
      </c>
      <c r="X129" s="128">
        <v>0</v>
      </c>
      <c r="Y129" s="128">
        <f t="shared" si="2"/>
        <v>0</v>
      </c>
      <c r="Z129" s="128">
        <v>0</v>
      </c>
      <c r="AA129" s="129">
        <f t="shared" si="3"/>
        <v>0</v>
      </c>
      <c r="AR129" s="17" t="s">
        <v>173</v>
      </c>
      <c r="AT129" s="17" t="s">
        <v>170</v>
      </c>
      <c r="AU129" s="17" t="s">
        <v>136</v>
      </c>
      <c r="AY129" s="17" t="s">
        <v>169</v>
      </c>
      <c r="BE129" s="130">
        <f t="shared" si="4"/>
        <v>0</v>
      </c>
      <c r="BF129" s="130">
        <f t="shared" si="5"/>
        <v>0</v>
      </c>
      <c r="BG129" s="130">
        <f t="shared" si="6"/>
        <v>0</v>
      </c>
      <c r="BH129" s="130">
        <f t="shared" si="7"/>
        <v>0</v>
      </c>
      <c r="BI129" s="130">
        <f t="shared" si="8"/>
        <v>0</v>
      </c>
      <c r="BJ129" s="17" t="s">
        <v>113</v>
      </c>
      <c r="BK129" s="130">
        <f t="shared" si="9"/>
        <v>0</v>
      </c>
      <c r="BL129" s="17" t="s">
        <v>174</v>
      </c>
      <c r="BM129" s="17" t="s">
        <v>196</v>
      </c>
    </row>
    <row r="130" spans="2:65" s="1" customFormat="1" ht="31.5" customHeight="1">
      <c r="B130" s="30"/>
      <c r="C130" s="123" t="s">
        <v>197</v>
      </c>
      <c r="D130" s="123" t="s">
        <v>170</v>
      </c>
      <c r="E130" s="124" t="s">
        <v>191</v>
      </c>
      <c r="F130" s="189" t="s">
        <v>1310</v>
      </c>
      <c r="G130" s="189"/>
      <c r="H130" s="189"/>
      <c r="I130" s="189"/>
      <c r="J130" s="125" t="s">
        <v>172</v>
      </c>
      <c r="K130" s="126">
        <v>1</v>
      </c>
      <c r="L130" s="190"/>
      <c r="M130" s="190"/>
      <c r="N130" s="190">
        <f t="shared" si="0"/>
        <v>0</v>
      </c>
      <c r="O130" s="191"/>
      <c r="P130" s="191"/>
      <c r="Q130" s="191"/>
      <c r="R130" s="31"/>
      <c r="T130" s="127" t="s">
        <v>50</v>
      </c>
      <c r="U130" s="37" t="s">
        <v>70</v>
      </c>
      <c r="V130" s="128">
        <v>0</v>
      </c>
      <c r="W130" s="128">
        <f t="shared" si="1"/>
        <v>0</v>
      </c>
      <c r="X130" s="128">
        <v>0</v>
      </c>
      <c r="Y130" s="128">
        <f t="shared" si="2"/>
        <v>0</v>
      </c>
      <c r="Z130" s="128">
        <v>0</v>
      </c>
      <c r="AA130" s="129">
        <f t="shared" si="3"/>
        <v>0</v>
      </c>
      <c r="AR130" s="17" t="s">
        <v>173</v>
      </c>
      <c r="AT130" s="17" t="s">
        <v>170</v>
      </c>
      <c r="AU130" s="17" t="s">
        <v>136</v>
      </c>
      <c r="AY130" s="17" t="s">
        <v>169</v>
      </c>
      <c r="BE130" s="130">
        <f t="shared" si="4"/>
        <v>0</v>
      </c>
      <c r="BF130" s="130">
        <f t="shared" si="5"/>
        <v>0</v>
      </c>
      <c r="BG130" s="130">
        <f t="shared" si="6"/>
        <v>0</v>
      </c>
      <c r="BH130" s="130">
        <f t="shared" si="7"/>
        <v>0</v>
      </c>
      <c r="BI130" s="130">
        <f t="shared" si="8"/>
        <v>0</v>
      </c>
      <c r="BJ130" s="17" t="s">
        <v>113</v>
      </c>
      <c r="BK130" s="130">
        <f t="shared" si="9"/>
        <v>0</v>
      </c>
      <c r="BL130" s="17" t="s">
        <v>174</v>
      </c>
      <c r="BM130" s="17" t="s">
        <v>198</v>
      </c>
    </row>
    <row r="131" spans="2:65" s="1" customFormat="1" ht="31.5" customHeight="1">
      <c r="B131" s="30"/>
      <c r="C131" s="123" t="s">
        <v>199</v>
      </c>
      <c r="D131" s="123" t="s">
        <v>170</v>
      </c>
      <c r="E131" s="124" t="s">
        <v>191</v>
      </c>
      <c r="F131" s="189" t="s">
        <v>1310</v>
      </c>
      <c r="G131" s="189"/>
      <c r="H131" s="189"/>
      <c r="I131" s="189"/>
      <c r="J131" s="125" t="s">
        <v>172</v>
      </c>
      <c r="K131" s="126">
        <v>1</v>
      </c>
      <c r="L131" s="190"/>
      <c r="M131" s="190"/>
      <c r="N131" s="190">
        <f t="shared" si="0"/>
        <v>0</v>
      </c>
      <c r="O131" s="191"/>
      <c r="P131" s="191"/>
      <c r="Q131" s="191"/>
      <c r="R131" s="31"/>
      <c r="T131" s="127" t="s">
        <v>50</v>
      </c>
      <c r="U131" s="37" t="s">
        <v>70</v>
      </c>
      <c r="V131" s="128">
        <v>0</v>
      </c>
      <c r="W131" s="128">
        <f t="shared" si="1"/>
        <v>0</v>
      </c>
      <c r="X131" s="128">
        <v>0</v>
      </c>
      <c r="Y131" s="128">
        <f t="shared" si="2"/>
        <v>0</v>
      </c>
      <c r="Z131" s="128">
        <v>0</v>
      </c>
      <c r="AA131" s="129">
        <f t="shared" si="3"/>
        <v>0</v>
      </c>
      <c r="AR131" s="17" t="s">
        <v>173</v>
      </c>
      <c r="AT131" s="17" t="s">
        <v>170</v>
      </c>
      <c r="AU131" s="17" t="s">
        <v>136</v>
      </c>
      <c r="AY131" s="17" t="s">
        <v>169</v>
      </c>
      <c r="BE131" s="130">
        <f t="shared" si="4"/>
        <v>0</v>
      </c>
      <c r="BF131" s="130">
        <f t="shared" si="5"/>
        <v>0</v>
      </c>
      <c r="BG131" s="130">
        <f t="shared" si="6"/>
        <v>0</v>
      </c>
      <c r="BH131" s="130">
        <f t="shared" si="7"/>
        <v>0</v>
      </c>
      <c r="BI131" s="130">
        <f t="shared" si="8"/>
        <v>0</v>
      </c>
      <c r="BJ131" s="17" t="s">
        <v>113</v>
      </c>
      <c r="BK131" s="130">
        <f t="shared" si="9"/>
        <v>0</v>
      </c>
      <c r="BL131" s="17" t="s">
        <v>174</v>
      </c>
      <c r="BM131" s="17" t="s">
        <v>200</v>
      </c>
    </row>
    <row r="132" spans="2:65" s="1" customFormat="1" ht="31.5" customHeight="1">
      <c r="B132" s="30"/>
      <c r="C132" s="123" t="s">
        <v>201</v>
      </c>
      <c r="D132" s="123" t="s">
        <v>170</v>
      </c>
      <c r="E132" s="124" t="s">
        <v>191</v>
      </c>
      <c r="F132" s="189" t="s">
        <v>1310</v>
      </c>
      <c r="G132" s="189"/>
      <c r="H132" s="189"/>
      <c r="I132" s="189"/>
      <c r="J132" s="125" t="s">
        <v>172</v>
      </c>
      <c r="K132" s="126">
        <v>1</v>
      </c>
      <c r="L132" s="190"/>
      <c r="M132" s="190"/>
      <c r="N132" s="190">
        <f t="shared" si="0"/>
        <v>0</v>
      </c>
      <c r="O132" s="191"/>
      <c r="P132" s="191"/>
      <c r="Q132" s="191"/>
      <c r="R132" s="31"/>
      <c r="T132" s="127" t="s">
        <v>50</v>
      </c>
      <c r="U132" s="37" t="s">
        <v>70</v>
      </c>
      <c r="V132" s="128">
        <v>0</v>
      </c>
      <c r="W132" s="128">
        <f t="shared" si="1"/>
        <v>0</v>
      </c>
      <c r="X132" s="128">
        <v>0</v>
      </c>
      <c r="Y132" s="128">
        <f t="shared" si="2"/>
        <v>0</v>
      </c>
      <c r="Z132" s="128">
        <v>0</v>
      </c>
      <c r="AA132" s="129">
        <f t="shared" si="3"/>
        <v>0</v>
      </c>
      <c r="AR132" s="17" t="s">
        <v>173</v>
      </c>
      <c r="AT132" s="17" t="s">
        <v>170</v>
      </c>
      <c r="AU132" s="17" t="s">
        <v>136</v>
      </c>
      <c r="AY132" s="17" t="s">
        <v>169</v>
      </c>
      <c r="BE132" s="130">
        <f t="shared" si="4"/>
        <v>0</v>
      </c>
      <c r="BF132" s="130">
        <f t="shared" si="5"/>
        <v>0</v>
      </c>
      <c r="BG132" s="130">
        <f t="shared" si="6"/>
        <v>0</v>
      </c>
      <c r="BH132" s="130">
        <f t="shared" si="7"/>
        <v>0</v>
      </c>
      <c r="BI132" s="130">
        <f t="shared" si="8"/>
        <v>0</v>
      </c>
      <c r="BJ132" s="17" t="s">
        <v>113</v>
      </c>
      <c r="BK132" s="130">
        <f t="shared" si="9"/>
        <v>0</v>
      </c>
      <c r="BL132" s="17" t="s">
        <v>174</v>
      </c>
      <c r="BM132" s="17" t="s">
        <v>202</v>
      </c>
    </row>
    <row r="133" spans="2:65" s="1" customFormat="1" ht="22.5" customHeight="1">
      <c r="B133" s="30"/>
      <c r="C133" s="123" t="s">
        <v>41</v>
      </c>
      <c r="D133" s="123" t="s">
        <v>170</v>
      </c>
      <c r="E133" s="124" t="s">
        <v>203</v>
      </c>
      <c r="F133" s="189" t="s">
        <v>204</v>
      </c>
      <c r="G133" s="189"/>
      <c r="H133" s="189"/>
      <c r="I133" s="189"/>
      <c r="J133" s="125" t="s">
        <v>172</v>
      </c>
      <c r="K133" s="126">
        <v>4</v>
      </c>
      <c r="L133" s="190"/>
      <c r="M133" s="190"/>
      <c r="N133" s="190">
        <f t="shared" si="0"/>
        <v>0</v>
      </c>
      <c r="O133" s="191"/>
      <c r="P133" s="191"/>
      <c r="Q133" s="191"/>
      <c r="R133" s="31"/>
      <c r="T133" s="127" t="s">
        <v>50</v>
      </c>
      <c r="U133" s="37" t="s">
        <v>70</v>
      </c>
      <c r="V133" s="128">
        <v>0</v>
      </c>
      <c r="W133" s="128">
        <f t="shared" si="1"/>
        <v>0</v>
      </c>
      <c r="X133" s="128">
        <v>0</v>
      </c>
      <c r="Y133" s="128">
        <f t="shared" si="2"/>
        <v>0</v>
      </c>
      <c r="Z133" s="128">
        <v>0</v>
      </c>
      <c r="AA133" s="129">
        <f t="shared" si="3"/>
        <v>0</v>
      </c>
      <c r="AR133" s="17" t="s">
        <v>173</v>
      </c>
      <c r="AT133" s="17" t="s">
        <v>170</v>
      </c>
      <c r="AU133" s="17" t="s">
        <v>136</v>
      </c>
      <c r="AY133" s="17" t="s">
        <v>169</v>
      </c>
      <c r="BE133" s="130">
        <f t="shared" si="4"/>
        <v>0</v>
      </c>
      <c r="BF133" s="130">
        <f t="shared" si="5"/>
        <v>0</v>
      </c>
      <c r="BG133" s="130">
        <f t="shared" si="6"/>
        <v>0</v>
      </c>
      <c r="BH133" s="130">
        <f t="shared" si="7"/>
        <v>0</v>
      </c>
      <c r="BI133" s="130">
        <f t="shared" si="8"/>
        <v>0</v>
      </c>
      <c r="BJ133" s="17" t="s">
        <v>113</v>
      </c>
      <c r="BK133" s="130">
        <f t="shared" si="9"/>
        <v>0</v>
      </c>
      <c r="BL133" s="17" t="s">
        <v>174</v>
      </c>
      <c r="BM133" s="17" t="s">
        <v>205</v>
      </c>
    </row>
    <row r="134" spans="2:65" s="1" customFormat="1" ht="31.5" customHeight="1">
      <c r="B134" s="30"/>
      <c r="C134" s="123" t="s">
        <v>206</v>
      </c>
      <c r="D134" s="123" t="s">
        <v>170</v>
      </c>
      <c r="E134" s="124" t="s">
        <v>207</v>
      </c>
      <c r="F134" s="189" t="s">
        <v>1311</v>
      </c>
      <c r="G134" s="189"/>
      <c r="H134" s="189"/>
      <c r="I134" s="189"/>
      <c r="J134" s="125" t="s">
        <v>172</v>
      </c>
      <c r="K134" s="126">
        <v>2</v>
      </c>
      <c r="L134" s="190"/>
      <c r="M134" s="190"/>
      <c r="N134" s="190">
        <f t="shared" si="0"/>
        <v>0</v>
      </c>
      <c r="O134" s="191"/>
      <c r="P134" s="191"/>
      <c r="Q134" s="191"/>
      <c r="R134" s="31"/>
      <c r="T134" s="127" t="s">
        <v>50</v>
      </c>
      <c r="U134" s="37" t="s">
        <v>70</v>
      </c>
      <c r="V134" s="128">
        <v>0</v>
      </c>
      <c r="W134" s="128">
        <f t="shared" si="1"/>
        <v>0</v>
      </c>
      <c r="X134" s="128">
        <v>0</v>
      </c>
      <c r="Y134" s="128">
        <f t="shared" si="2"/>
        <v>0</v>
      </c>
      <c r="Z134" s="128">
        <v>0</v>
      </c>
      <c r="AA134" s="129">
        <f t="shared" si="3"/>
        <v>0</v>
      </c>
      <c r="AR134" s="17" t="s">
        <v>173</v>
      </c>
      <c r="AT134" s="17" t="s">
        <v>170</v>
      </c>
      <c r="AU134" s="17" t="s">
        <v>136</v>
      </c>
      <c r="AY134" s="17" t="s">
        <v>169</v>
      </c>
      <c r="BE134" s="130">
        <f t="shared" si="4"/>
        <v>0</v>
      </c>
      <c r="BF134" s="130">
        <f t="shared" si="5"/>
        <v>0</v>
      </c>
      <c r="BG134" s="130">
        <f t="shared" si="6"/>
        <v>0</v>
      </c>
      <c r="BH134" s="130">
        <f t="shared" si="7"/>
        <v>0</v>
      </c>
      <c r="BI134" s="130">
        <f t="shared" si="8"/>
        <v>0</v>
      </c>
      <c r="BJ134" s="17" t="s">
        <v>113</v>
      </c>
      <c r="BK134" s="130">
        <f t="shared" si="9"/>
        <v>0</v>
      </c>
      <c r="BL134" s="17" t="s">
        <v>174</v>
      </c>
      <c r="BM134" s="17" t="s">
        <v>208</v>
      </c>
    </row>
    <row r="135" spans="2:65" s="1" customFormat="1" ht="22.5" customHeight="1">
      <c r="B135" s="30"/>
      <c r="C135" s="123" t="s">
        <v>209</v>
      </c>
      <c r="D135" s="123" t="s">
        <v>170</v>
      </c>
      <c r="E135" s="124" t="s">
        <v>210</v>
      </c>
      <c r="F135" s="189" t="s">
        <v>211</v>
      </c>
      <c r="G135" s="189"/>
      <c r="H135" s="189"/>
      <c r="I135" s="189"/>
      <c r="J135" s="125" t="s">
        <v>212</v>
      </c>
      <c r="K135" s="126">
        <v>53</v>
      </c>
      <c r="L135" s="190"/>
      <c r="M135" s="190"/>
      <c r="N135" s="190">
        <f t="shared" si="0"/>
        <v>0</v>
      </c>
      <c r="O135" s="191"/>
      <c r="P135" s="191"/>
      <c r="Q135" s="191"/>
      <c r="R135" s="31"/>
      <c r="T135" s="127" t="s">
        <v>50</v>
      </c>
      <c r="U135" s="37" t="s">
        <v>70</v>
      </c>
      <c r="V135" s="128">
        <v>0</v>
      </c>
      <c r="W135" s="128">
        <f t="shared" si="1"/>
        <v>0</v>
      </c>
      <c r="X135" s="128">
        <v>0</v>
      </c>
      <c r="Y135" s="128">
        <f t="shared" si="2"/>
        <v>0</v>
      </c>
      <c r="Z135" s="128">
        <v>0</v>
      </c>
      <c r="AA135" s="129">
        <f t="shared" si="3"/>
        <v>0</v>
      </c>
      <c r="AR135" s="17" t="s">
        <v>173</v>
      </c>
      <c r="AT135" s="17" t="s">
        <v>170</v>
      </c>
      <c r="AU135" s="17" t="s">
        <v>136</v>
      </c>
      <c r="AY135" s="17" t="s">
        <v>169</v>
      </c>
      <c r="BE135" s="130">
        <f t="shared" si="4"/>
        <v>0</v>
      </c>
      <c r="BF135" s="130">
        <f t="shared" si="5"/>
        <v>0</v>
      </c>
      <c r="BG135" s="130">
        <f t="shared" si="6"/>
        <v>0</v>
      </c>
      <c r="BH135" s="130">
        <f t="shared" si="7"/>
        <v>0</v>
      </c>
      <c r="BI135" s="130">
        <f t="shared" si="8"/>
        <v>0</v>
      </c>
      <c r="BJ135" s="17" t="s">
        <v>113</v>
      </c>
      <c r="BK135" s="130">
        <f t="shared" si="9"/>
        <v>0</v>
      </c>
      <c r="BL135" s="17" t="s">
        <v>174</v>
      </c>
      <c r="BM135" s="17" t="s">
        <v>213</v>
      </c>
    </row>
    <row r="136" spans="2:65" s="1" customFormat="1" ht="22.5" customHeight="1">
      <c r="B136" s="30"/>
      <c r="C136" s="123" t="s">
        <v>214</v>
      </c>
      <c r="D136" s="123" t="s">
        <v>170</v>
      </c>
      <c r="E136" s="124" t="s">
        <v>215</v>
      </c>
      <c r="F136" s="189" t="s">
        <v>216</v>
      </c>
      <c r="G136" s="189"/>
      <c r="H136" s="189"/>
      <c r="I136" s="189"/>
      <c r="J136" s="125" t="s">
        <v>212</v>
      </c>
      <c r="K136" s="126">
        <v>150</v>
      </c>
      <c r="L136" s="190"/>
      <c r="M136" s="190"/>
      <c r="N136" s="190">
        <f t="shared" si="0"/>
        <v>0</v>
      </c>
      <c r="O136" s="191"/>
      <c r="P136" s="191"/>
      <c r="Q136" s="191"/>
      <c r="R136" s="31"/>
      <c r="T136" s="127" t="s">
        <v>50</v>
      </c>
      <c r="U136" s="37" t="s">
        <v>70</v>
      </c>
      <c r="V136" s="128">
        <v>0</v>
      </c>
      <c r="W136" s="128">
        <f t="shared" si="1"/>
        <v>0</v>
      </c>
      <c r="X136" s="128">
        <v>0</v>
      </c>
      <c r="Y136" s="128">
        <f t="shared" si="2"/>
        <v>0</v>
      </c>
      <c r="Z136" s="128">
        <v>0</v>
      </c>
      <c r="AA136" s="129">
        <f t="shared" si="3"/>
        <v>0</v>
      </c>
      <c r="AR136" s="17" t="s">
        <v>173</v>
      </c>
      <c r="AT136" s="17" t="s">
        <v>170</v>
      </c>
      <c r="AU136" s="17" t="s">
        <v>136</v>
      </c>
      <c r="AY136" s="17" t="s">
        <v>169</v>
      </c>
      <c r="BE136" s="130">
        <f t="shared" si="4"/>
        <v>0</v>
      </c>
      <c r="BF136" s="130">
        <f t="shared" si="5"/>
        <v>0</v>
      </c>
      <c r="BG136" s="130">
        <f t="shared" si="6"/>
        <v>0</v>
      </c>
      <c r="BH136" s="130">
        <f t="shared" si="7"/>
        <v>0</v>
      </c>
      <c r="BI136" s="130">
        <f t="shared" si="8"/>
        <v>0</v>
      </c>
      <c r="BJ136" s="17" t="s">
        <v>113</v>
      </c>
      <c r="BK136" s="130">
        <f t="shared" si="9"/>
        <v>0</v>
      </c>
      <c r="BL136" s="17" t="s">
        <v>174</v>
      </c>
      <c r="BM136" s="17" t="s">
        <v>217</v>
      </c>
    </row>
    <row r="137" spans="2:65" s="1" customFormat="1" ht="22.5" customHeight="1">
      <c r="B137" s="30"/>
      <c r="C137" s="123" t="s">
        <v>218</v>
      </c>
      <c r="D137" s="123" t="s">
        <v>170</v>
      </c>
      <c r="E137" s="124" t="s">
        <v>219</v>
      </c>
      <c r="F137" s="189" t="s">
        <v>220</v>
      </c>
      <c r="G137" s="189"/>
      <c r="H137" s="189"/>
      <c r="I137" s="189"/>
      <c r="J137" s="125" t="s">
        <v>212</v>
      </c>
      <c r="K137" s="126">
        <v>8</v>
      </c>
      <c r="L137" s="190"/>
      <c r="M137" s="190"/>
      <c r="N137" s="190">
        <f t="shared" si="0"/>
        <v>0</v>
      </c>
      <c r="O137" s="191"/>
      <c r="P137" s="191"/>
      <c r="Q137" s="191"/>
      <c r="R137" s="31"/>
      <c r="T137" s="127" t="s">
        <v>50</v>
      </c>
      <c r="U137" s="37" t="s">
        <v>70</v>
      </c>
      <c r="V137" s="128">
        <v>0</v>
      </c>
      <c r="W137" s="128">
        <f t="shared" si="1"/>
        <v>0</v>
      </c>
      <c r="X137" s="128">
        <v>0</v>
      </c>
      <c r="Y137" s="128">
        <f t="shared" si="2"/>
        <v>0</v>
      </c>
      <c r="Z137" s="128">
        <v>0</v>
      </c>
      <c r="AA137" s="129">
        <f t="shared" si="3"/>
        <v>0</v>
      </c>
      <c r="AR137" s="17" t="s">
        <v>173</v>
      </c>
      <c r="AT137" s="17" t="s">
        <v>170</v>
      </c>
      <c r="AU137" s="17" t="s">
        <v>136</v>
      </c>
      <c r="AY137" s="17" t="s">
        <v>169</v>
      </c>
      <c r="BE137" s="130">
        <f t="shared" si="4"/>
        <v>0</v>
      </c>
      <c r="BF137" s="130">
        <f t="shared" si="5"/>
        <v>0</v>
      </c>
      <c r="BG137" s="130">
        <f t="shared" si="6"/>
        <v>0</v>
      </c>
      <c r="BH137" s="130">
        <f t="shared" si="7"/>
        <v>0</v>
      </c>
      <c r="BI137" s="130">
        <f t="shared" si="8"/>
        <v>0</v>
      </c>
      <c r="BJ137" s="17" t="s">
        <v>113</v>
      </c>
      <c r="BK137" s="130">
        <f t="shared" si="9"/>
        <v>0</v>
      </c>
      <c r="BL137" s="17" t="s">
        <v>174</v>
      </c>
      <c r="BM137" s="17" t="s">
        <v>221</v>
      </c>
    </row>
    <row r="138" spans="2:65" s="1" customFormat="1" ht="31.5" customHeight="1">
      <c r="B138" s="30"/>
      <c r="C138" s="123" t="s">
        <v>222</v>
      </c>
      <c r="D138" s="123" t="s">
        <v>170</v>
      </c>
      <c r="E138" s="124" t="s">
        <v>223</v>
      </c>
      <c r="F138" s="189" t="s">
        <v>224</v>
      </c>
      <c r="G138" s="189"/>
      <c r="H138" s="189"/>
      <c r="I138" s="189"/>
      <c r="J138" s="125" t="s">
        <v>212</v>
      </c>
      <c r="K138" s="126">
        <v>15</v>
      </c>
      <c r="L138" s="190"/>
      <c r="M138" s="190"/>
      <c r="N138" s="190">
        <f t="shared" si="0"/>
        <v>0</v>
      </c>
      <c r="O138" s="191"/>
      <c r="P138" s="191"/>
      <c r="Q138" s="191"/>
      <c r="R138" s="31"/>
      <c r="T138" s="127" t="s">
        <v>50</v>
      </c>
      <c r="U138" s="37" t="s">
        <v>70</v>
      </c>
      <c r="V138" s="128">
        <v>0</v>
      </c>
      <c r="W138" s="128">
        <f t="shared" si="1"/>
        <v>0</v>
      </c>
      <c r="X138" s="128">
        <v>0</v>
      </c>
      <c r="Y138" s="128">
        <f t="shared" si="2"/>
        <v>0</v>
      </c>
      <c r="Z138" s="128">
        <v>0</v>
      </c>
      <c r="AA138" s="129">
        <f t="shared" si="3"/>
        <v>0</v>
      </c>
      <c r="AR138" s="17" t="s">
        <v>173</v>
      </c>
      <c r="AT138" s="17" t="s">
        <v>170</v>
      </c>
      <c r="AU138" s="17" t="s">
        <v>136</v>
      </c>
      <c r="AY138" s="17" t="s">
        <v>169</v>
      </c>
      <c r="BE138" s="130">
        <f t="shared" si="4"/>
        <v>0</v>
      </c>
      <c r="BF138" s="130">
        <f t="shared" si="5"/>
        <v>0</v>
      </c>
      <c r="BG138" s="130">
        <f t="shared" si="6"/>
        <v>0</v>
      </c>
      <c r="BH138" s="130">
        <f t="shared" si="7"/>
        <v>0</v>
      </c>
      <c r="BI138" s="130">
        <f t="shared" si="8"/>
        <v>0</v>
      </c>
      <c r="BJ138" s="17" t="s">
        <v>113</v>
      </c>
      <c r="BK138" s="130">
        <f t="shared" si="9"/>
        <v>0</v>
      </c>
      <c r="BL138" s="17" t="s">
        <v>174</v>
      </c>
      <c r="BM138" s="17" t="s">
        <v>225</v>
      </c>
    </row>
    <row r="139" spans="2:65" s="1" customFormat="1" ht="22.5" customHeight="1">
      <c r="B139" s="30"/>
      <c r="C139" s="123" t="s">
        <v>40</v>
      </c>
      <c r="D139" s="123" t="s">
        <v>170</v>
      </c>
      <c r="E139" s="124" t="s">
        <v>226</v>
      </c>
      <c r="F139" s="189" t="s">
        <v>1312</v>
      </c>
      <c r="G139" s="189"/>
      <c r="H139" s="189"/>
      <c r="I139" s="189"/>
      <c r="J139" s="125" t="s">
        <v>228</v>
      </c>
      <c r="K139" s="126">
        <v>4</v>
      </c>
      <c r="L139" s="190"/>
      <c r="M139" s="190"/>
      <c r="N139" s="190">
        <f t="shared" si="0"/>
        <v>0</v>
      </c>
      <c r="O139" s="191"/>
      <c r="P139" s="191"/>
      <c r="Q139" s="191"/>
      <c r="R139" s="31"/>
      <c r="T139" s="127" t="s">
        <v>50</v>
      </c>
      <c r="U139" s="37" t="s">
        <v>70</v>
      </c>
      <c r="V139" s="128">
        <v>0</v>
      </c>
      <c r="W139" s="128">
        <f t="shared" si="1"/>
        <v>0</v>
      </c>
      <c r="X139" s="128">
        <v>0</v>
      </c>
      <c r="Y139" s="128">
        <f t="shared" si="2"/>
        <v>0</v>
      </c>
      <c r="Z139" s="128">
        <v>0</v>
      </c>
      <c r="AA139" s="129">
        <f t="shared" si="3"/>
        <v>0</v>
      </c>
      <c r="AR139" s="17" t="s">
        <v>173</v>
      </c>
      <c r="AT139" s="17" t="s">
        <v>170</v>
      </c>
      <c r="AU139" s="17" t="s">
        <v>136</v>
      </c>
      <c r="AY139" s="17" t="s">
        <v>169</v>
      </c>
      <c r="BE139" s="130">
        <f t="shared" si="4"/>
        <v>0</v>
      </c>
      <c r="BF139" s="130">
        <f t="shared" si="5"/>
        <v>0</v>
      </c>
      <c r="BG139" s="130">
        <f t="shared" si="6"/>
        <v>0</v>
      </c>
      <c r="BH139" s="130">
        <f t="shared" si="7"/>
        <v>0</v>
      </c>
      <c r="BI139" s="130">
        <f t="shared" si="8"/>
        <v>0</v>
      </c>
      <c r="BJ139" s="17" t="s">
        <v>113</v>
      </c>
      <c r="BK139" s="130">
        <f t="shared" si="9"/>
        <v>0</v>
      </c>
      <c r="BL139" s="17" t="s">
        <v>174</v>
      </c>
      <c r="BM139" s="17" t="s">
        <v>229</v>
      </c>
    </row>
    <row r="140" spans="2:65" s="1" customFormat="1" ht="22.5" customHeight="1">
      <c r="B140" s="30"/>
      <c r="C140" s="123" t="s">
        <v>230</v>
      </c>
      <c r="D140" s="123" t="s">
        <v>170</v>
      </c>
      <c r="E140" s="124" t="s">
        <v>231</v>
      </c>
      <c r="F140" s="189" t="s">
        <v>232</v>
      </c>
      <c r="G140" s="189"/>
      <c r="H140" s="189"/>
      <c r="I140" s="189"/>
      <c r="J140" s="125" t="s">
        <v>172</v>
      </c>
      <c r="K140" s="126">
        <v>3</v>
      </c>
      <c r="L140" s="190"/>
      <c r="M140" s="190"/>
      <c r="N140" s="190">
        <f t="shared" si="0"/>
        <v>0</v>
      </c>
      <c r="O140" s="191"/>
      <c r="P140" s="191"/>
      <c r="Q140" s="191"/>
      <c r="R140" s="31"/>
      <c r="T140" s="127" t="s">
        <v>50</v>
      </c>
      <c r="U140" s="37" t="s">
        <v>70</v>
      </c>
      <c r="V140" s="128">
        <v>0</v>
      </c>
      <c r="W140" s="128">
        <f t="shared" si="1"/>
        <v>0</v>
      </c>
      <c r="X140" s="128">
        <v>0</v>
      </c>
      <c r="Y140" s="128">
        <f t="shared" si="2"/>
        <v>0</v>
      </c>
      <c r="Z140" s="128">
        <v>0</v>
      </c>
      <c r="AA140" s="129">
        <f t="shared" si="3"/>
        <v>0</v>
      </c>
      <c r="AR140" s="17" t="s">
        <v>173</v>
      </c>
      <c r="AT140" s="17" t="s">
        <v>170</v>
      </c>
      <c r="AU140" s="17" t="s">
        <v>136</v>
      </c>
      <c r="AY140" s="17" t="s">
        <v>169</v>
      </c>
      <c r="BE140" s="130">
        <f t="shared" si="4"/>
        <v>0</v>
      </c>
      <c r="BF140" s="130">
        <f t="shared" si="5"/>
        <v>0</v>
      </c>
      <c r="BG140" s="130">
        <f t="shared" si="6"/>
        <v>0</v>
      </c>
      <c r="BH140" s="130">
        <f t="shared" si="7"/>
        <v>0</v>
      </c>
      <c r="BI140" s="130">
        <f t="shared" si="8"/>
        <v>0</v>
      </c>
      <c r="BJ140" s="17" t="s">
        <v>113</v>
      </c>
      <c r="BK140" s="130">
        <f t="shared" si="9"/>
        <v>0</v>
      </c>
      <c r="BL140" s="17" t="s">
        <v>174</v>
      </c>
      <c r="BM140" s="17" t="s">
        <v>233</v>
      </c>
    </row>
    <row r="141" spans="2:65" s="1" customFormat="1" ht="22.5" customHeight="1">
      <c r="B141" s="30"/>
      <c r="C141" s="123" t="s">
        <v>234</v>
      </c>
      <c r="D141" s="123" t="s">
        <v>170</v>
      </c>
      <c r="E141" s="124" t="s">
        <v>235</v>
      </c>
      <c r="F141" s="189" t="s">
        <v>236</v>
      </c>
      <c r="G141" s="189"/>
      <c r="H141" s="189"/>
      <c r="I141" s="189"/>
      <c r="J141" s="125" t="s">
        <v>212</v>
      </c>
      <c r="K141" s="126">
        <v>60</v>
      </c>
      <c r="L141" s="190"/>
      <c r="M141" s="190"/>
      <c r="N141" s="190">
        <f t="shared" si="0"/>
        <v>0</v>
      </c>
      <c r="O141" s="191"/>
      <c r="P141" s="191"/>
      <c r="Q141" s="191"/>
      <c r="R141" s="31"/>
      <c r="T141" s="127" t="s">
        <v>50</v>
      </c>
      <c r="U141" s="37" t="s">
        <v>70</v>
      </c>
      <c r="V141" s="128">
        <v>0</v>
      </c>
      <c r="W141" s="128">
        <f t="shared" si="1"/>
        <v>0</v>
      </c>
      <c r="X141" s="128">
        <v>0</v>
      </c>
      <c r="Y141" s="128">
        <f t="shared" si="2"/>
        <v>0</v>
      </c>
      <c r="Z141" s="128">
        <v>0</v>
      </c>
      <c r="AA141" s="129">
        <f t="shared" si="3"/>
        <v>0</v>
      </c>
      <c r="AR141" s="17" t="s">
        <v>173</v>
      </c>
      <c r="AT141" s="17" t="s">
        <v>170</v>
      </c>
      <c r="AU141" s="17" t="s">
        <v>136</v>
      </c>
      <c r="AY141" s="17" t="s">
        <v>169</v>
      </c>
      <c r="BE141" s="130">
        <f t="shared" si="4"/>
        <v>0</v>
      </c>
      <c r="BF141" s="130">
        <f t="shared" si="5"/>
        <v>0</v>
      </c>
      <c r="BG141" s="130">
        <f t="shared" si="6"/>
        <v>0</v>
      </c>
      <c r="BH141" s="130">
        <f t="shared" si="7"/>
        <v>0</v>
      </c>
      <c r="BI141" s="130">
        <f t="shared" si="8"/>
        <v>0</v>
      </c>
      <c r="BJ141" s="17" t="s">
        <v>113</v>
      </c>
      <c r="BK141" s="130">
        <f t="shared" si="9"/>
        <v>0</v>
      </c>
      <c r="BL141" s="17" t="s">
        <v>174</v>
      </c>
      <c r="BM141" s="17" t="s">
        <v>237</v>
      </c>
    </row>
    <row r="142" spans="2:65" s="1" customFormat="1" ht="22.5" customHeight="1">
      <c r="B142" s="30"/>
      <c r="C142" s="123" t="s">
        <v>238</v>
      </c>
      <c r="D142" s="123" t="s">
        <v>170</v>
      </c>
      <c r="E142" s="124" t="s">
        <v>239</v>
      </c>
      <c r="F142" s="189" t="s">
        <v>240</v>
      </c>
      <c r="G142" s="189"/>
      <c r="H142" s="189"/>
      <c r="I142" s="189"/>
      <c r="J142" s="125" t="s">
        <v>212</v>
      </c>
      <c r="K142" s="126">
        <v>12</v>
      </c>
      <c r="L142" s="190"/>
      <c r="M142" s="190"/>
      <c r="N142" s="190">
        <f t="shared" si="0"/>
        <v>0</v>
      </c>
      <c r="O142" s="191"/>
      <c r="P142" s="191"/>
      <c r="Q142" s="191"/>
      <c r="R142" s="31"/>
      <c r="T142" s="127" t="s">
        <v>50</v>
      </c>
      <c r="U142" s="37" t="s">
        <v>70</v>
      </c>
      <c r="V142" s="128">
        <v>0</v>
      </c>
      <c r="W142" s="128">
        <f t="shared" si="1"/>
        <v>0</v>
      </c>
      <c r="X142" s="128">
        <v>0</v>
      </c>
      <c r="Y142" s="128">
        <f t="shared" si="2"/>
        <v>0</v>
      </c>
      <c r="Z142" s="128">
        <v>0</v>
      </c>
      <c r="AA142" s="129">
        <f t="shared" si="3"/>
        <v>0</v>
      </c>
      <c r="AR142" s="17" t="s">
        <v>173</v>
      </c>
      <c r="AT142" s="17" t="s">
        <v>170</v>
      </c>
      <c r="AU142" s="17" t="s">
        <v>136</v>
      </c>
      <c r="AY142" s="17" t="s">
        <v>169</v>
      </c>
      <c r="BE142" s="130">
        <f t="shared" si="4"/>
        <v>0</v>
      </c>
      <c r="BF142" s="130">
        <f t="shared" si="5"/>
        <v>0</v>
      </c>
      <c r="BG142" s="130">
        <f t="shared" si="6"/>
        <v>0</v>
      </c>
      <c r="BH142" s="130">
        <f t="shared" si="7"/>
        <v>0</v>
      </c>
      <c r="BI142" s="130">
        <f t="shared" si="8"/>
        <v>0</v>
      </c>
      <c r="BJ142" s="17" t="s">
        <v>113</v>
      </c>
      <c r="BK142" s="130">
        <f t="shared" si="9"/>
        <v>0</v>
      </c>
      <c r="BL142" s="17" t="s">
        <v>174</v>
      </c>
      <c r="BM142" s="17" t="s">
        <v>241</v>
      </c>
    </row>
    <row r="143" spans="2:65" s="1" customFormat="1" ht="22.5" customHeight="1">
      <c r="B143" s="30"/>
      <c r="C143" s="123" t="s">
        <v>242</v>
      </c>
      <c r="D143" s="123" t="s">
        <v>170</v>
      </c>
      <c r="E143" s="124" t="s">
        <v>243</v>
      </c>
      <c r="F143" s="189" t="s">
        <v>244</v>
      </c>
      <c r="G143" s="189"/>
      <c r="H143" s="189"/>
      <c r="I143" s="189"/>
      <c r="J143" s="125" t="s">
        <v>228</v>
      </c>
      <c r="K143" s="126">
        <v>75</v>
      </c>
      <c r="L143" s="190"/>
      <c r="M143" s="190"/>
      <c r="N143" s="190">
        <f t="shared" si="0"/>
        <v>0</v>
      </c>
      <c r="O143" s="191"/>
      <c r="P143" s="191"/>
      <c r="Q143" s="191"/>
      <c r="R143" s="31"/>
      <c r="T143" s="127" t="s">
        <v>50</v>
      </c>
      <c r="U143" s="37" t="s">
        <v>70</v>
      </c>
      <c r="V143" s="128">
        <v>0</v>
      </c>
      <c r="W143" s="128">
        <f t="shared" si="1"/>
        <v>0</v>
      </c>
      <c r="X143" s="128">
        <v>0</v>
      </c>
      <c r="Y143" s="128">
        <f t="shared" si="2"/>
        <v>0</v>
      </c>
      <c r="Z143" s="128">
        <v>0</v>
      </c>
      <c r="AA143" s="129">
        <f t="shared" si="3"/>
        <v>0</v>
      </c>
      <c r="AR143" s="17" t="s">
        <v>173</v>
      </c>
      <c r="AT143" s="17" t="s">
        <v>170</v>
      </c>
      <c r="AU143" s="17" t="s">
        <v>136</v>
      </c>
      <c r="AY143" s="17" t="s">
        <v>169</v>
      </c>
      <c r="BE143" s="130">
        <f t="shared" si="4"/>
        <v>0</v>
      </c>
      <c r="BF143" s="130">
        <f t="shared" si="5"/>
        <v>0</v>
      </c>
      <c r="BG143" s="130">
        <f t="shared" si="6"/>
        <v>0</v>
      </c>
      <c r="BH143" s="130">
        <f t="shared" si="7"/>
        <v>0</v>
      </c>
      <c r="BI143" s="130">
        <f t="shared" si="8"/>
        <v>0</v>
      </c>
      <c r="BJ143" s="17" t="s">
        <v>113</v>
      </c>
      <c r="BK143" s="130">
        <f t="shared" si="9"/>
        <v>0</v>
      </c>
      <c r="BL143" s="17" t="s">
        <v>174</v>
      </c>
      <c r="BM143" s="17" t="s">
        <v>245</v>
      </c>
    </row>
    <row r="144" spans="2:65" s="1" customFormat="1" ht="22.5" customHeight="1">
      <c r="B144" s="30"/>
      <c r="C144" s="123" t="s">
        <v>246</v>
      </c>
      <c r="D144" s="123" t="s">
        <v>170</v>
      </c>
      <c r="E144" s="124" t="s">
        <v>247</v>
      </c>
      <c r="F144" s="189" t="s">
        <v>248</v>
      </c>
      <c r="G144" s="189"/>
      <c r="H144" s="189"/>
      <c r="I144" s="189"/>
      <c r="J144" s="125" t="s">
        <v>172</v>
      </c>
      <c r="K144" s="126">
        <v>1</v>
      </c>
      <c r="L144" s="190"/>
      <c r="M144" s="190"/>
      <c r="N144" s="190">
        <f t="shared" si="0"/>
        <v>0</v>
      </c>
      <c r="O144" s="191"/>
      <c r="P144" s="191"/>
      <c r="Q144" s="191"/>
      <c r="R144" s="31"/>
      <c r="T144" s="127" t="s">
        <v>50</v>
      </c>
      <c r="U144" s="37" t="s">
        <v>70</v>
      </c>
      <c r="V144" s="128">
        <v>0</v>
      </c>
      <c r="W144" s="128">
        <f t="shared" si="1"/>
        <v>0</v>
      </c>
      <c r="X144" s="128">
        <v>0</v>
      </c>
      <c r="Y144" s="128">
        <f t="shared" si="2"/>
        <v>0</v>
      </c>
      <c r="Z144" s="128">
        <v>0</v>
      </c>
      <c r="AA144" s="129">
        <f t="shared" si="3"/>
        <v>0</v>
      </c>
      <c r="AR144" s="17" t="s">
        <v>173</v>
      </c>
      <c r="AT144" s="17" t="s">
        <v>170</v>
      </c>
      <c r="AU144" s="17" t="s">
        <v>136</v>
      </c>
      <c r="AY144" s="17" t="s">
        <v>169</v>
      </c>
      <c r="BE144" s="130">
        <f t="shared" si="4"/>
        <v>0</v>
      </c>
      <c r="BF144" s="130">
        <f t="shared" si="5"/>
        <v>0</v>
      </c>
      <c r="BG144" s="130">
        <f t="shared" si="6"/>
        <v>0</v>
      </c>
      <c r="BH144" s="130">
        <f t="shared" si="7"/>
        <v>0</v>
      </c>
      <c r="BI144" s="130">
        <f t="shared" si="8"/>
        <v>0</v>
      </c>
      <c r="BJ144" s="17" t="s">
        <v>113</v>
      </c>
      <c r="BK144" s="130">
        <f t="shared" si="9"/>
        <v>0</v>
      </c>
      <c r="BL144" s="17" t="s">
        <v>174</v>
      </c>
      <c r="BM144" s="17" t="s">
        <v>249</v>
      </c>
    </row>
    <row r="145" spans="2:65" s="1" customFormat="1" ht="31.5" customHeight="1">
      <c r="B145" s="30"/>
      <c r="C145" s="123" t="s">
        <v>250</v>
      </c>
      <c r="D145" s="123" t="s">
        <v>170</v>
      </c>
      <c r="E145" s="124" t="s">
        <v>251</v>
      </c>
      <c r="F145" s="189" t="s">
        <v>252</v>
      </c>
      <c r="G145" s="189"/>
      <c r="H145" s="189"/>
      <c r="I145" s="189"/>
      <c r="J145" s="125" t="s">
        <v>172</v>
      </c>
      <c r="K145" s="126">
        <v>10</v>
      </c>
      <c r="L145" s="190"/>
      <c r="M145" s="190"/>
      <c r="N145" s="190">
        <f t="shared" si="0"/>
        <v>0</v>
      </c>
      <c r="O145" s="191"/>
      <c r="P145" s="191"/>
      <c r="Q145" s="191"/>
      <c r="R145" s="31"/>
      <c r="T145" s="127" t="s">
        <v>50</v>
      </c>
      <c r="U145" s="37" t="s">
        <v>70</v>
      </c>
      <c r="V145" s="128">
        <v>0</v>
      </c>
      <c r="W145" s="128">
        <f t="shared" si="1"/>
        <v>0</v>
      </c>
      <c r="X145" s="128">
        <v>0</v>
      </c>
      <c r="Y145" s="128">
        <f t="shared" si="2"/>
        <v>0</v>
      </c>
      <c r="Z145" s="128">
        <v>0</v>
      </c>
      <c r="AA145" s="129">
        <f t="shared" si="3"/>
        <v>0</v>
      </c>
      <c r="AR145" s="17" t="s">
        <v>173</v>
      </c>
      <c r="AT145" s="17" t="s">
        <v>170</v>
      </c>
      <c r="AU145" s="17" t="s">
        <v>136</v>
      </c>
      <c r="AY145" s="17" t="s">
        <v>169</v>
      </c>
      <c r="BE145" s="130">
        <f t="shared" si="4"/>
        <v>0</v>
      </c>
      <c r="BF145" s="130">
        <f t="shared" si="5"/>
        <v>0</v>
      </c>
      <c r="BG145" s="130">
        <f t="shared" si="6"/>
        <v>0</v>
      </c>
      <c r="BH145" s="130">
        <f t="shared" si="7"/>
        <v>0</v>
      </c>
      <c r="BI145" s="130">
        <f t="shared" si="8"/>
        <v>0</v>
      </c>
      <c r="BJ145" s="17" t="s">
        <v>113</v>
      </c>
      <c r="BK145" s="130">
        <f t="shared" si="9"/>
        <v>0</v>
      </c>
      <c r="BL145" s="17" t="s">
        <v>174</v>
      </c>
      <c r="BM145" s="17" t="s">
        <v>253</v>
      </c>
    </row>
    <row r="146" spans="2:65" s="9" customFormat="1" ht="29.9" customHeight="1">
      <c r="B146" s="113"/>
      <c r="D146" s="122" t="s">
        <v>149</v>
      </c>
      <c r="E146" s="122"/>
      <c r="F146" s="122"/>
      <c r="G146" s="122"/>
      <c r="H146" s="122"/>
      <c r="I146" s="122"/>
      <c r="J146" s="122"/>
      <c r="K146" s="122"/>
      <c r="L146" s="122"/>
      <c r="M146" s="122"/>
      <c r="N146" s="199">
        <f>BK146</f>
        <v>0</v>
      </c>
      <c r="O146" s="200"/>
      <c r="P146" s="200"/>
      <c r="Q146" s="200"/>
      <c r="R146" s="115"/>
      <c r="T146" s="116"/>
      <c r="W146" s="117">
        <f>SUM(W147:W160)</f>
        <v>0</v>
      </c>
      <c r="Y146" s="117">
        <f>SUM(Y147:Y160)</f>
        <v>0</v>
      </c>
      <c r="AA146" s="118">
        <f>SUM(AA147:AA160)</f>
        <v>0</v>
      </c>
      <c r="AR146" s="119" t="s">
        <v>136</v>
      </c>
      <c r="AT146" s="120" t="s">
        <v>104</v>
      </c>
      <c r="AU146" s="120" t="s">
        <v>113</v>
      </c>
      <c r="AY146" s="119" t="s">
        <v>169</v>
      </c>
      <c r="BK146" s="121">
        <f>SUM(BK147:BK160)</f>
        <v>0</v>
      </c>
    </row>
    <row r="147" spans="2:65" s="1" customFormat="1" ht="31.5" customHeight="1">
      <c r="B147" s="30"/>
      <c r="C147" s="123" t="s">
        <v>254</v>
      </c>
      <c r="D147" s="123" t="s">
        <v>170</v>
      </c>
      <c r="E147" s="124" t="s">
        <v>255</v>
      </c>
      <c r="F147" s="189" t="s">
        <v>1313</v>
      </c>
      <c r="G147" s="189"/>
      <c r="H147" s="189"/>
      <c r="I147" s="189"/>
      <c r="J147" s="125" t="s">
        <v>172</v>
      </c>
      <c r="K147" s="126">
        <v>1</v>
      </c>
      <c r="L147" s="190"/>
      <c r="M147" s="190"/>
      <c r="N147" s="190">
        <f t="shared" ref="N147:N160" si="10">ROUND(L147*K147,2)</f>
        <v>0</v>
      </c>
      <c r="O147" s="191"/>
      <c r="P147" s="191"/>
      <c r="Q147" s="191"/>
      <c r="R147" s="31"/>
      <c r="T147" s="127" t="s">
        <v>50</v>
      </c>
      <c r="U147" s="37" t="s">
        <v>70</v>
      </c>
      <c r="V147" s="128">
        <v>0</v>
      </c>
      <c r="W147" s="128">
        <f t="shared" ref="W147:W160" si="11">V147*K147</f>
        <v>0</v>
      </c>
      <c r="X147" s="128">
        <v>0</v>
      </c>
      <c r="Y147" s="128">
        <f t="shared" ref="Y147:Y160" si="12">X147*K147</f>
        <v>0</v>
      </c>
      <c r="Z147" s="128">
        <v>0</v>
      </c>
      <c r="AA147" s="129">
        <f t="shared" ref="AA147:AA160" si="13">Z147*K147</f>
        <v>0</v>
      </c>
      <c r="AR147" s="17" t="s">
        <v>256</v>
      </c>
      <c r="AT147" s="17" t="s">
        <v>170</v>
      </c>
      <c r="AU147" s="17" t="s">
        <v>136</v>
      </c>
      <c r="AY147" s="17" t="s">
        <v>169</v>
      </c>
      <c r="BE147" s="130">
        <f t="shared" ref="BE147:BE160" si="14">IF(U147="základní",N147,0)</f>
        <v>0</v>
      </c>
      <c r="BF147" s="130">
        <f t="shared" ref="BF147:BF160" si="15">IF(U147="snížená",N147,0)</f>
        <v>0</v>
      </c>
      <c r="BG147" s="130">
        <f t="shared" ref="BG147:BG160" si="16">IF(U147="zákl. přenesená",N147,0)</f>
        <v>0</v>
      </c>
      <c r="BH147" s="130">
        <f t="shared" ref="BH147:BH160" si="17">IF(U147="sníž. přenesená",N147,0)</f>
        <v>0</v>
      </c>
      <c r="BI147" s="130">
        <f t="shared" ref="BI147:BI160" si="18">IF(U147="nulová",N147,0)</f>
        <v>0</v>
      </c>
      <c r="BJ147" s="17" t="s">
        <v>113</v>
      </c>
      <c r="BK147" s="130">
        <f t="shared" ref="BK147:BK160" si="19">ROUND(L147*K147,2)</f>
        <v>0</v>
      </c>
      <c r="BL147" s="17" t="s">
        <v>206</v>
      </c>
      <c r="BM147" s="17" t="s">
        <v>257</v>
      </c>
    </row>
    <row r="148" spans="2:65" s="1" customFormat="1" ht="31.5" customHeight="1">
      <c r="B148" s="30"/>
      <c r="C148" s="123" t="s">
        <v>258</v>
      </c>
      <c r="D148" s="123" t="s">
        <v>170</v>
      </c>
      <c r="E148" s="124" t="s">
        <v>255</v>
      </c>
      <c r="F148" s="189" t="s">
        <v>1313</v>
      </c>
      <c r="G148" s="189"/>
      <c r="H148" s="189"/>
      <c r="I148" s="189"/>
      <c r="J148" s="125" t="s">
        <v>172</v>
      </c>
      <c r="K148" s="126">
        <v>1</v>
      </c>
      <c r="L148" s="190"/>
      <c r="M148" s="190"/>
      <c r="N148" s="190">
        <f t="shared" si="10"/>
        <v>0</v>
      </c>
      <c r="O148" s="191"/>
      <c r="P148" s="191"/>
      <c r="Q148" s="191"/>
      <c r="R148" s="31"/>
      <c r="T148" s="127" t="s">
        <v>50</v>
      </c>
      <c r="U148" s="37" t="s">
        <v>70</v>
      </c>
      <c r="V148" s="128">
        <v>0</v>
      </c>
      <c r="W148" s="128">
        <f t="shared" si="11"/>
        <v>0</v>
      </c>
      <c r="X148" s="128">
        <v>0</v>
      </c>
      <c r="Y148" s="128">
        <f t="shared" si="12"/>
        <v>0</v>
      </c>
      <c r="Z148" s="128">
        <v>0</v>
      </c>
      <c r="AA148" s="129">
        <f t="shared" si="13"/>
        <v>0</v>
      </c>
      <c r="AR148" s="17" t="s">
        <v>256</v>
      </c>
      <c r="AT148" s="17" t="s">
        <v>170</v>
      </c>
      <c r="AU148" s="17" t="s">
        <v>136</v>
      </c>
      <c r="AY148" s="17" t="s">
        <v>169</v>
      </c>
      <c r="BE148" s="130">
        <f t="shared" si="14"/>
        <v>0</v>
      </c>
      <c r="BF148" s="130">
        <f t="shared" si="15"/>
        <v>0</v>
      </c>
      <c r="BG148" s="130">
        <f t="shared" si="16"/>
        <v>0</v>
      </c>
      <c r="BH148" s="130">
        <f t="shared" si="17"/>
        <v>0</v>
      </c>
      <c r="BI148" s="130">
        <f t="shared" si="18"/>
        <v>0</v>
      </c>
      <c r="BJ148" s="17" t="s">
        <v>113</v>
      </c>
      <c r="BK148" s="130">
        <f t="shared" si="19"/>
        <v>0</v>
      </c>
      <c r="BL148" s="17" t="s">
        <v>206</v>
      </c>
      <c r="BM148" s="17" t="s">
        <v>259</v>
      </c>
    </row>
    <row r="149" spans="2:65" s="1" customFormat="1" ht="22.5" customHeight="1">
      <c r="B149" s="30"/>
      <c r="C149" s="123" t="s">
        <v>260</v>
      </c>
      <c r="D149" s="123" t="s">
        <v>170</v>
      </c>
      <c r="E149" s="124" t="s">
        <v>187</v>
      </c>
      <c r="F149" s="189" t="s">
        <v>188</v>
      </c>
      <c r="G149" s="189"/>
      <c r="H149" s="189"/>
      <c r="I149" s="189"/>
      <c r="J149" s="125" t="s">
        <v>172</v>
      </c>
      <c r="K149" s="126">
        <v>2</v>
      </c>
      <c r="L149" s="190"/>
      <c r="M149" s="190"/>
      <c r="N149" s="190">
        <f t="shared" si="10"/>
        <v>0</v>
      </c>
      <c r="O149" s="191"/>
      <c r="P149" s="191"/>
      <c r="Q149" s="191"/>
      <c r="R149" s="31"/>
      <c r="T149" s="127" t="s">
        <v>50</v>
      </c>
      <c r="U149" s="37" t="s">
        <v>70</v>
      </c>
      <c r="V149" s="128">
        <v>0</v>
      </c>
      <c r="W149" s="128">
        <f t="shared" si="11"/>
        <v>0</v>
      </c>
      <c r="X149" s="128">
        <v>0</v>
      </c>
      <c r="Y149" s="128">
        <f t="shared" si="12"/>
        <v>0</v>
      </c>
      <c r="Z149" s="128">
        <v>0</v>
      </c>
      <c r="AA149" s="129">
        <f t="shared" si="13"/>
        <v>0</v>
      </c>
      <c r="AR149" s="17" t="s">
        <v>256</v>
      </c>
      <c r="AT149" s="17" t="s">
        <v>170</v>
      </c>
      <c r="AU149" s="17" t="s">
        <v>136</v>
      </c>
      <c r="AY149" s="17" t="s">
        <v>169</v>
      </c>
      <c r="BE149" s="130">
        <f t="shared" si="14"/>
        <v>0</v>
      </c>
      <c r="BF149" s="130">
        <f t="shared" si="15"/>
        <v>0</v>
      </c>
      <c r="BG149" s="130">
        <f t="shared" si="16"/>
        <v>0</v>
      </c>
      <c r="BH149" s="130">
        <f t="shared" si="17"/>
        <v>0</v>
      </c>
      <c r="BI149" s="130">
        <f t="shared" si="18"/>
        <v>0</v>
      </c>
      <c r="BJ149" s="17" t="s">
        <v>113</v>
      </c>
      <c r="BK149" s="130">
        <f t="shared" si="19"/>
        <v>0</v>
      </c>
      <c r="BL149" s="17" t="s">
        <v>206</v>
      </c>
      <c r="BM149" s="17" t="s">
        <v>261</v>
      </c>
    </row>
    <row r="150" spans="2:65" s="1" customFormat="1" ht="31.5" customHeight="1">
      <c r="B150" s="30"/>
      <c r="C150" s="123" t="s">
        <v>262</v>
      </c>
      <c r="D150" s="123" t="s">
        <v>170</v>
      </c>
      <c r="E150" s="124" t="s">
        <v>263</v>
      </c>
      <c r="F150" s="189" t="s">
        <v>1314</v>
      </c>
      <c r="G150" s="189"/>
      <c r="H150" s="189"/>
      <c r="I150" s="189"/>
      <c r="J150" s="125" t="s">
        <v>172</v>
      </c>
      <c r="K150" s="126">
        <v>1</v>
      </c>
      <c r="L150" s="190"/>
      <c r="M150" s="190"/>
      <c r="N150" s="190">
        <f t="shared" si="10"/>
        <v>0</v>
      </c>
      <c r="O150" s="191"/>
      <c r="P150" s="191"/>
      <c r="Q150" s="191"/>
      <c r="R150" s="31"/>
      <c r="T150" s="127" t="s">
        <v>50</v>
      </c>
      <c r="U150" s="37" t="s">
        <v>70</v>
      </c>
      <c r="V150" s="128">
        <v>0</v>
      </c>
      <c r="W150" s="128">
        <f t="shared" si="11"/>
        <v>0</v>
      </c>
      <c r="X150" s="128">
        <v>0</v>
      </c>
      <c r="Y150" s="128">
        <f t="shared" si="12"/>
        <v>0</v>
      </c>
      <c r="Z150" s="128">
        <v>0</v>
      </c>
      <c r="AA150" s="129">
        <f t="shared" si="13"/>
        <v>0</v>
      </c>
      <c r="AR150" s="17" t="s">
        <v>256</v>
      </c>
      <c r="AT150" s="17" t="s">
        <v>170</v>
      </c>
      <c r="AU150" s="17" t="s">
        <v>136</v>
      </c>
      <c r="AY150" s="17" t="s">
        <v>169</v>
      </c>
      <c r="BE150" s="130">
        <f t="shared" si="14"/>
        <v>0</v>
      </c>
      <c r="BF150" s="130">
        <f t="shared" si="15"/>
        <v>0</v>
      </c>
      <c r="BG150" s="130">
        <f t="shared" si="16"/>
        <v>0</v>
      </c>
      <c r="BH150" s="130">
        <f t="shared" si="17"/>
        <v>0</v>
      </c>
      <c r="BI150" s="130">
        <f t="shared" si="18"/>
        <v>0</v>
      </c>
      <c r="BJ150" s="17" t="s">
        <v>113</v>
      </c>
      <c r="BK150" s="130">
        <f t="shared" si="19"/>
        <v>0</v>
      </c>
      <c r="BL150" s="17" t="s">
        <v>206</v>
      </c>
      <c r="BM150" s="17" t="s">
        <v>264</v>
      </c>
    </row>
    <row r="151" spans="2:65" s="1" customFormat="1" ht="31.5" customHeight="1">
      <c r="B151" s="30"/>
      <c r="C151" s="123" t="s">
        <v>256</v>
      </c>
      <c r="D151" s="123" t="s">
        <v>170</v>
      </c>
      <c r="E151" s="124" t="s">
        <v>263</v>
      </c>
      <c r="F151" s="189" t="s">
        <v>1315</v>
      </c>
      <c r="G151" s="189"/>
      <c r="H151" s="189"/>
      <c r="I151" s="189"/>
      <c r="J151" s="125" t="s">
        <v>172</v>
      </c>
      <c r="K151" s="126">
        <v>1</v>
      </c>
      <c r="L151" s="190"/>
      <c r="M151" s="190"/>
      <c r="N151" s="190">
        <f t="shared" si="10"/>
        <v>0</v>
      </c>
      <c r="O151" s="191"/>
      <c r="P151" s="191"/>
      <c r="Q151" s="191"/>
      <c r="R151" s="31"/>
      <c r="T151" s="127" t="s">
        <v>50</v>
      </c>
      <c r="U151" s="37" t="s">
        <v>70</v>
      </c>
      <c r="V151" s="128">
        <v>0</v>
      </c>
      <c r="W151" s="128">
        <f t="shared" si="11"/>
        <v>0</v>
      </c>
      <c r="X151" s="128">
        <v>0</v>
      </c>
      <c r="Y151" s="128">
        <f t="shared" si="12"/>
        <v>0</v>
      </c>
      <c r="Z151" s="128">
        <v>0</v>
      </c>
      <c r="AA151" s="129">
        <f t="shared" si="13"/>
        <v>0</v>
      </c>
      <c r="AR151" s="17" t="s">
        <v>256</v>
      </c>
      <c r="AT151" s="17" t="s">
        <v>170</v>
      </c>
      <c r="AU151" s="17" t="s">
        <v>136</v>
      </c>
      <c r="AY151" s="17" t="s">
        <v>169</v>
      </c>
      <c r="BE151" s="130">
        <f t="shared" si="14"/>
        <v>0</v>
      </c>
      <c r="BF151" s="130">
        <f t="shared" si="15"/>
        <v>0</v>
      </c>
      <c r="BG151" s="130">
        <f t="shared" si="16"/>
        <v>0</v>
      </c>
      <c r="BH151" s="130">
        <f t="shared" si="17"/>
        <v>0</v>
      </c>
      <c r="BI151" s="130">
        <f t="shared" si="18"/>
        <v>0</v>
      </c>
      <c r="BJ151" s="17" t="s">
        <v>113</v>
      </c>
      <c r="BK151" s="130">
        <f t="shared" si="19"/>
        <v>0</v>
      </c>
      <c r="BL151" s="17" t="s">
        <v>206</v>
      </c>
      <c r="BM151" s="17" t="s">
        <v>265</v>
      </c>
    </row>
    <row r="152" spans="2:65" s="1" customFormat="1" ht="22.5" customHeight="1">
      <c r="B152" s="30"/>
      <c r="C152" s="123" t="s">
        <v>266</v>
      </c>
      <c r="D152" s="123" t="s">
        <v>170</v>
      </c>
      <c r="E152" s="124" t="s">
        <v>267</v>
      </c>
      <c r="F152" s="189" t="s">
        <v>211</v>
      </c>
      <c r="G152" s="189"/>
      <c r="H152" s="189"/>
      <c r="I152" s="189"/>
      <c r="J152" s="125" t="s">
        <v>212</v>
      </c>
      <c r="K152" s="126">
        <v>70</v>
      </c>
      <c r="L152" s="190"/>
      <c r="M152" s="190"/>
      <c r="N152" s="190">
        <f t="shared" si="10"/>
        <v>0</v>
      </c>
      <c r="O152" s="191"/>
      <c r="P152" s="191"/>
      <c r="Q152" s="191"/>
      <c r="R152" s="31"/>
      <c r="T152" s="127" t="s">
        <v>50</v>
      </c>
      <c r="U152" s="37" t="s">
        <v>70</v>
      </c>
      <c r="V152" s="128">
        <v>0</v>
      </c>
      <c r="W152" s="128">
        <f t="shared" si="11"/>
        <v>0</v>
      </c>
      <c r="X152" s="128">
        <v>0</v>
      </c>
      <c r="Y152" s="128">
        <f t="shared" si="12"/>
        <v>0</v>
      </c>
      <c r="Z152" s="128">
        <v>0</v>
      </c>
      <c r="AA152" s="129">
        <f t="shared" si="13"/>
        <v>0</v>
      </c>
      <c r="AR152" s="17" t="s">
        <v>256</v>
      </c>
      <c r="AT152" s="17" t="s">
        <v>170</v>
      </c>
      <c r="AU152" s="17" t="s">
        <v>136</v>
      </c>
      <c r="AY152" s="17" t="s">
        <v>169</v>
      </c>
      <c r="BE152" s="130">
        <f t="shared" si="14"/>
        <v>0</v>
      </c>
      <c r="BF152" s="130">
        <f t="shared" si="15"/>
        <v>0</v>
      </c>
      <c r="BG152" s="130">
        <f t="shared" si="16"/>
        <v>0</v>
      </c>
      <c r="BH152" s="130">
        <f t="shared" si="17"/>
        <v>0</v>
      </c>
      <c r="BI152" s="130">
        <f t="shared" si="18"/>
        <v>0</v>
      </c>
      <c r="BJ152" s="17" t="s">
        <v>113</v>
      </c>
      <c r="BK152" s="130">
        <f t="shared" si="19"/>
        <v>0</v>
      </c>
      <c r="BL152" s="17" t="s">
        <v>206</v>
      </c>
      <c r="BM152" s="17" t="s">
        <v>268</v>
      </c>
    </row>
    <row r="153" spans="2:65" s="1" customFormat="1" ht="31.5" customHeight="1">
      <c r="B153" s="30"/>
      <c r="C153" s="123" t="s">
        <v>269</v>
      </c>
      <c r="D153" s="123" t="s">
        <v>170</v>
      </c>
      <c r="E153" s="124" t="s">
        <v>223</v>
      </c>
      <c r="F153" s="189" t="s">
        <v>224</v>
      </c>
      <c r="G153" s="189"/>
      <c r="H153" s="189"/>
      <c r="I153" s="189"/>
      <c r="J153" s="125" t="s">
        <v>212</v>
      </c>
      <c r="K153" s="126">
        <v>5</v>
      </c>
      <c r="L153" s="190"/>
      <c r="M153" s="190"/>
      <c r="N153" s="190">
        <f t="shared" si="10"/>
        <v>0</v>
      </c>
      <c r="O153" s="191"/>
      <c r="P153" s="191"/>
      <c r="Q153" s="191"/>
      <c r="R153" s="31"/>
      <c r="T153" s="127" t="s">
        <v>50</v>
      </c>
      <c r="U153" s="37" t="s">
        <v>70</v>
      </c>
      <c r="V153" s="128">
        <v>0</v>
      </c>
      <c r="W153" s="128">
        <f t="shared" si="11"/>
        <v>0</v>
      </c>
      <c r="X153" s="128">
        <v>0</v>
      </c>
      <c r="Y153" s="128">
        <f t="shared" si="12"/>
        <v>0</v>
      </c>
      <c r="Z153" s="128">
        <v>0</v>
      </c>
      <c r="AA153" s="129">
        <f t="shared" si="13"/>
        <v>0</v>
      </c>
      <c r="AR153" s="17" t="s">
        <v>256</v>
      </c>
      <c r="AT153" s="17" t="s">
        <v>170</v>
      </c>
      <c r="AU153" s="17" t="s">
        <v>136</v>
      </c>
      <c r="AY153" s="17" t="s">
        <v>169</v>
      </c>
      <c r="BE153" s="130">
        <f t="shared" si="14"/>
        <v>0</v>
      </c>
      <c r="BF153" s="130">
        <f t="shared" si="15"/>
        <v>0</v>
      </c>
      <c r="BG153" s="130">
        <f t="shared" si="16"/>
        <v>0</v>
      </c>
      <c r="BH153" s="130">
        <f t="shared" si="17"/>
        <v>0</v>
      </c>
      <c r="BI153" s="130">
        <f t="shared" si="18"/>
        <v>0</v>
      </c>
      <c r="BJ153" s="17" t="s">
        <v>113</v>
      </c>
      <c r="BK153" s="130">
        <f t="shared" si="19"/>
        <v>0</v>
      </c>
      <c r="BL153" s="17" t="s">
        <v>206</v>
      </c>
      <c r="BM153" s="17" t="s">
        <v>270</v>
      </c>
    </row>
    <row r="154" spans="2:65" s="1" customFormat="1" ht="22.5" customHeight="1">
      <c r="B154" s="30"/>
      <c r="C154" s="123" t="s">
        <v>271</v>
      </c>
      <c r="D154" s="123" t="s">
        <v>170</v>
      </c>
      <c r="E154" s="124" t="s">
        <v>219</v>
      </c>
      <c r="F154" s="189" t="s">
        <v>220</v>
      </c>
      <c r="G154" s="189"/>
      <c r="H154" s="189"/>
      <c r="I154" s="189"/>
      <c r="J154" s="125" t="s">
        <v>212</v>
      </c>
      <c r="K154" s="126">
        <v>12</v>
      </c>
      <c r="L154" s="190"/>
      <c r="M154" s="190"/>
      <c r="N154" s="190">
        <f t="shared" si="10"/>
        <v>0</v>
      </c>
      <c r="O154" s="191"/>
      <c r="P154" s="191"/>
      <c r="Q154" s="191"/>
      <c r="R154" s="31"/>
      <c r="T154" s="127" t="s">
        <v>50</v>
      </c>
      <c r="U154" s="37" t="s">
        <v>70</v>
      </c>
      <c r="V154" s="128">
        <v>0</v>
      </c>
      <c r="W154" s="128">
        <f t="shared" si="11"/>
        <v>0</v>
      </c>
      <c r="X154" s="128">
        <v>0</v>
      </c>
      <c r="Y154" s="128">
        <f t="shared" si="12"/>
        <v>0</v>
      </c>
      <c r="Z154" s="128">
        <v>0</v>
      </c>
      <c r="AA154" s="129">
        <f t="shared" si="13"/>
        <v>0</v>
      </c>
      <c r="AR154" s="17" t="s">
        <v>256</v>
      </c>
      <c r="AT154" s="17" t="s">
        <v>170</v>
      </c>
      <c r="AU154" s="17" t="s">
        <v>136</v>
      </c>
      <c r="AY154" s="17" t="s">
        <v>169</v>
      </c>
      <c r="BE154" s="130">
        <f t="shared" si="14"/>
        <v>0</v>
      </c>
      <c r="BF154" s="130">
        <f t="shared" si="15"/>
        <v>0</v>
      </c>
      <c r="BG154" s="130">
        <f t="shared" si="16"/>
        <v>0</v>
      </c>
      <c r="BH154" s="130">
        <f t="shared" si="17"/>
        <v>0</v>
      </c>
      <c r="BI154" s="130">
        <f t="shared" si="18"/>
        <v>0</v>
      </c>
      <c r="BJ154" s="17" t="s">
        <v>113</v>
      </c>
      <c r="BK154" s="130">
        <f t="shared" si="19"/>
        <v>0</v>
      </c>
      <c r="BL154" s="17" t="s">
        <v>206</v>
      </c>
      <c r="BM154" s="17" t="s">
        <v>272</v>
      </c>
    </row>
    <row r="155" spans="2:65" s="1" customFormat="1" ht="22.5" customHeight="1">
      <c r="B155" s="30"/>
      <c r="C155" s="123" t="s">
        <v>273</v>
      </c>
      <c r="D155" s="123" t="s">
        <v>170</v>
      </c>
      <c r="E155" s="124" t="s">
        <v>226</v>
      </c>
      <c r="F155" s="189" t="s">
        <v>1312</v>
      </c>
      <c r="G155" s="189"/>
      <c r="H155" s="189"/>
      <c r="I155" s="189"/>
      <c r="J155" s="125" t="s">
        <v>228</v>
      </c>
      <c r="K155" s="126">
        <v>2</v>
      </c>
      <c r="L155" s="190"/>
      <c r="M155" s="190"/>
      <c r="N155" s="190">
        <f t="shared" si="10"/>
        <v>0</v>
      </c>
      <c r="O155" s="191"/>
      <c r="P155" s="191"/>
      <c r="Q155" s="191"/>
      <c r="R155" s="31"/>
      <c r="T155" s="127" t="s">
        <v>50</v>
      </c>
      <c r="U155" s="37" t="s">
        <v>70</v>
      </c>
      <c r="V155" s="128">
        <v>0</v>
      </c>
      <c r="W155" s="128">
        <f t="shared" si="11"/>
        <v>0</v>
      </c>
      <c r="X155" s="128">
        <v>0</v>
      </c>
      <c r="Y155" s="128">
        <f t="shared" si="12"/>
        <v>0</v>
      </c>
      <c r="Z155" s="128">
        <v>0</v>
      </c>
      <c r="AA155" s="129">
        <f t="shared" si="13"/>
        <v>0</v>
      </c>
      <c r="AR155" s="17" t="s">
        <v>256</v>
      </c>
      <c r="AT155" s="17" t="s">
        <v>170</v>
      </c>
      <c r="AU155" s="17" t="s">
        <v>136</v>
      </c>
      <c r="AY155" s="17" t="s">
        <v>169</v>
      </c>
      <c r="BE155" s="130">
        <f t="shared" si="14"/>
        <v>0</v>
      </c>
      <c r="BF155" s="130">
        <f t="shared" si="15"/>
        <v>0</v>
      </c>
      <c r="BG155" s="130">
        <f t="shared" si="16"/>
        <v>0</v>
      </c>
      <c r="BH155" s="130">
        <f t="shared" si="17"/>
        <v>0</v>
      </c>
      <c r="BI155" s="130">
        <f t="shared" si="18"/>
        <v>0</v>
      </c>
      <c r="BJ155" s="17" t="s">
        <v>113</v>
      </c>
      <c r="BK155" s="130">
        <f t="shared" si="19"/>
        <v>0</v>
      </c>
      <c r="BL155" s="17" t="s">
        <v>206</v>
      </c>
      <c r="BM155" s="17" t="s">
        <v>274</v>
      </c>
    </row>
    <row r="156" spans="2:65" s="1" customFormat="1" ht="22.5" customHeight="1">
      <c r="B156" s="30"/>
      <c r="C156" s="123" t="s">
        <v>275</v>
      </c>
      <c r="D156" s="123" t="s">
        <v>170</v>
      </c>
      <c r="E156" s="124" t="s">
        <v>231</v>
      </c>
      <c r="F156" s="189" t="s">
        <v>232</v>
      </c>
      <c r="G156" s="189"/>
      <c r="H156" s="189"/>
      <c r="I156" s="189"/>
      <c r="J156" s="125" t="s">
        <v>172</v>
      </c>
      <c r="K156" s="126">
        <v>1</v>
      </c>
      <c r="L156" s="190"/>
      <c r="M156" s="190"/>
      <c r="N156" s="190">
        <f t="shared" si="10"/>
        <v>0</v>
      </c>
      <c r="O156" s="191"/>
      <c r="P156" s="191"/>
      <c r="Q156" s="191"/>
      <c r="R156" s="31"/>
      <c r="T156" s="127" t="s">
        <v>50</v>
      </c>
      <c r="U156" s="37" t="s">
        <v>70</v>
      </c>
      <c r="V156" s="128">
        <v>0</v>
      </c>
      <c r="W156" s="128">
        <f t="shared" si="11"/>
        <v>0</v>
      </c>
      <c r="X156" s="128">
        <v>0</v>
      </c>
      <c r="Y156" s="128">
        <f t="shared" si="12"/>
        <v>0</v>
      </c>
      <c r="Z156" s="128">
        <v>0</v>
      </c>
      <c r="AA156" s="129">
        <f t="shared" si="13"/>
        <v>0</v>
      </c>
      <c r="AR156" s="17" t="s">
        <v>256</v>
      </c>
      <c r="AT156" s="17" t="s">
        <v>170</v>
      </c>
      <c r="AU156" s="17" t="s">
        <v>136</v>
      </c>
      <c r="AY156" s="17" t="s">
        <v>169</v>
      </c>
      <c r="BE156" s="130">
        <f t="shared" si="14"/>
        <v>0</v>
      </c>
      <c r="BF156" s="130">
        <f t="shared" si="15"/>
        <v>0</v>
      </c>
      <c r="BG156" s="130">
        <f t="shared" si="16"/>
        <v>0</v>
      </c>
      <c r="BH156" s="130">
        <f t="shared" si="17"/>
        <v>0</v>
      </c>
      <c r="BI156" s="130">
        <f t="shared" si="18"/>
        <v>0</v>
      </c>
      <c r="BJ156" s="17" t="s">
        <v>113</v>
      </c>
      <c r="BK156" s="130">
        <f t="shared" si="19"/>
        <v>0</v>
      </c>
      <c r="BL156" s="17" t="s">
        <v>206</v>
      </c>
      <c r="BM156" s="17" t="s">
        <v>276</v>
      </c>
    </row>
    <row r="157" spans="2:65" s="1" customFormat="1" ht="22.5" customHeight="1">
      <c r="B157" s="30"/>
      <c r="C157" s="123" t="s">
        <v>277</v>
      </c>
      <c r="D157" s="123" t="s">
        <v>170</v>
      </c>
      <c r="E157" s="124" t="s">
        <v>235</v>
      </c>
      <c r="F157" s="189" t="s">
        <v>236</v>
      </c>
      <c r="G157" s="189"/>
      <c r="H157" s="189"/>
      <c r="I157" s="189"/>
      <c r="J157" s="125" t="s">
        <v>212</v>
      </c>
      <c r="K157" s="126">
        <v>18</v>
      </c>
      <c r="L157" s="190"/>
      <c r="M157" s="190"/>
      <c r="N157" s="190">
        <f t="shared" si="10"/>
        <v>0</v>
      </c>
      <c r="O157" s="191"/>
      <c r="P157" s="191"/>
      <c r="Q157" s="191"/>
      <c r="R157" s="31"/>
      <c r="T157" s="127" t="s">
        <v>50</v>
      </c>
      <c r="U157" s="37" t="s">
        <v>70</v>
      </c>
      <c r="V157" s="128">
        <v>0</v>
      </c>
      <c r="W157" s="128">
        <f t="shared" si="11"/>
        <v>0</v>
      </c>
      <c r="X157" s="128">
        <v>0</v>
      </c>
      <c r="Y157" s="128">
        <f t="shared" si="12"/>
        <v>0</v>
      </c>
      <c r="Z157" s="128">
        <v>0</v>
      </c>
      <c r="AA157" s="129">
        <f t="shared" si="13"/>
        <v>0</v>
      </c>
      <c r="AR157" s="17" t="s">
        <v>256</v>
      </c>
      <c r="AT157" s="17" t="s">
        <v>170</v>
      </c>
      <c r="AU157" s="17" t="s">
        <v>136</v>
      </c>
      <c r="AY157" s="17" t="s">
        <v>169</v>
      </c>
      <c r="BE157" s="130">
        <f t="shared" si="14"/>
        <v>0</v>
      </c>
      <c r="BF157" s="130">
        <f t="shared" si="15"/>
        <v>0</v>
      </c>
      <c r="BG157" s="130">
        <f t="shared" si="16"/>
        <v>0</v>
      </c>
      <c r="BH157" s="130">
        <f t="shared" si="17"/>
        <v>0</v>
      </c>
      <c r="BI157" s="130">
        <f t="shared" si="18"/>
        <v>0</v>
      </c>
      <c r="BJ157" s="17" t="s">
        <v>113</v>
      </c>
      <c r="BK157" s="130">
        <f t="shared" si="19"/>
        <v>0</v>
      </c>
      <c r="BL157" s="17" t="s">
        <v>206</v>
      </c>
      <c r="BM157" s="17" t="s">
        <v>278</v>
      </c>
    </row>
    <row r="158" spans="2:65" s="1" customFormat="1" ht="22.5" customHeight="1">
      <c r="B158" s="30"/>
      <c r="C158" s="123" t="s">
        <v>279</v>
      </c>
      <c r="D158" s="123" t="s">
        <v>170</v>
      </c>
      <c r="E158" s="124" t="s">
        <v>243</v>
      </c>
      <c r="F158" s="189" t="s">
        <v>244</v>
      </c>
      <c r="G158" s="189"/>
      <c r="H158" s="189"/>
      <c r="I158" s="189"/>
      <c r="J158" s="125" t="s">
        <v>228</v>
      </c>
      <c r="K158" s="126">
        <v>25</v>
      </c>
      <c r="L158" s="190"/>
      <c r="M158" s="190"/>
      <c r="N158" s="190">
        <f t="shared" si="10"/>
        <v>0</v>
      </c>
      <c r="O158" s="191"/>
      <c r="P158" s="191"/>
      <c r="Q158" s="191"/>
      <c r="R158" s="31"/>
      <c r="T158" s="127" t="s">
        <v>50</v>
      </c>
      <c r="U158" s="37" t="s">
        <v>70</v>
      </c>
      <c r="V158" s="128">
        <v>0</v>
      </c>
      <c r="W158" s="128">
        <f t="shared" si="11"/>
        <v>0</v>
      </c>
      <c r="X158" s="128">
        <v>0</v>
      </c>
      <c r="Y158" s="128">
        <f t="shared" si="12"/>
        <v>0</v>
      </c>
      <c r="Z158" s="128">
        <v>0</v>
      </c>
      <c r="AA158" s="129">
        <f t="shared" si="13"/>
        <v>0</v>
      </c>
      <c r="AR158" s="17" t="s">
        <v>256</v>
      </c>
      <c r="AT158" s="17" t="s">
        <v>170</v>
      </c>
      <c r="AU158" s="17" t="s">
        <v>136</v>
      </c>
      <c r="AY158" s="17" t="s">
        <v>169</v>
      </c>
      <c r="BE158" s="130">
        <f t="shared" si="14"/>
        <v>0</v>
      </c>
      <c r="BF158" s="130">
        <f t="shared" si="15"/>
        <v>0</v>
      </c>
      <c r="BG158" s="130">
        <f t="shared" si="16"/>
        <v>0</v>
      </c>
      <c r="BH158" s="130">
        <f t="shared" si="17"/>
        <v>0</v>
      </c>
      <c r="BI158" s="130">
        <f t="shared" si="18"/>
        <v>0</v>
      </c>
      <c r="BJ158" s="17" t="s">
        <v>113</v>
      </c>
      <c r="BK158" s="130">
        <f t="shared" si="19"/>
        <v>0</v>
      </c>
      <c r="BL158" s="17" t="s">
        <v>206</v>
      </c>
      <c r="BM158" s="17" t="s">
        <v>280</v>
      </c>
    </row>
    <row r="159" spans="2:65" s="1" customFormat="1" ht="22.5" customHeight="1">
      <c r="B159" s="30"/>
      <c r="C159" s="123" t="s">
        <v>281</v>
      </c>
      <c r="D159" s="123" t="s">
        <v>170</v>
      </c>
      <c r="E159" s="124" t="s">
        <v>247</v>
      </c>
      <c r="F159" s="189" t="s">
        <v>248</v>
      </c>
      <c r="G159" s="189"/>
      <c r="H159" s="189"/>
      <c r="I159" s="189"/>
      <c r="J159" s="125" t="s">
        <v>172</v>
      </c>
      <c r="K159" s="126">
        <v>1</v>
      </c>
      <c r="L159" s="190"/>
      <c r="M159" s="190"/>
      <c r="N159" s="190">
        <f t="shared" si="10"/>
        <v>0</v>
      </c>
      <c r="O159" s="191"/>
      <c r="P159" s="191"/>
      <c r="Q159" s="191"/>
      <c r="R159" s="31"/>
      <c r="T159" s="127" t="s">
        <v>50</v>
      </c>
      <c r="U159" s="37" t="s">
        <v>70</v>
      </c>
      <c r="V159" s="128">
        <v>0</v>
      </c>
      <c r="W159" s="128">
        <f t="shared" si="11"/>
        <v>0</v>
      </c>
      <c r="X159" s="128">
        <v>0</v>
      </c>
      <c r="Y159" s="128">
        <f t="shared" si="12"/>
        <v>0</v>
      </c>
      <c r="Z159" s="128">
        <v>0</v>
      </c>
      <c r="AA159" s="129">
        <f t="shared" si="13"/>
        <v>0</v>
      </c>
      <c r="AR159" s="17" t="s">
        <v>256</v>
      </c>
      <c r="AT159" s="17" t="s">
        <v>170</v>
      </c>
      <c r="AU159" s="17" t="s">
        <v>136</v>
      </c>
      <c r="AY159" s="17" t="s">
        <v>169</v>
      </c>
      <c r="BE159" s="130">
        <f t="shared" si="14"/>
        <v>0</v>
      </c>
      <c r="BF159" s="130">
        <f t="shared" si="15"/>
        <v>0</v>
      </c>
      <c r="BG159" s="130">
        <f t="shared" si="16"/>
        <v>0</v>
      </c>
      <c r="BH159" s="130">
        <f t="shared" si="17"/>
        <v>0</v>
      </c>
      <c r="BI159" s="130">
        <f t="shared" si="18"/>
        <v>0</v>
      </c>
      <c r="BJ159" s="17" t="s">
        <v>113</v>
      </c>
      <c r="BK159" s="130">
        <f t="shared" si="19"/>
        <v>0</v>
      </c>
      <c r="BL159" s="17" t="s">
        <v>206</v>
      </c>
      <c r="BM159" s="17" t="s">
        <v>282</v>
      </c>
    </row>
    <row r="160" spans="2:65" s="1" customFormat="1" ht="31.5" customHeight="1">
      <c r="B160" s="30"/>
      <c r="C160" s="123" t="s">
        <v>283</v>
      </c>
      <c r="D160" s="123" t="s">
        <v>170</v>
      </c>
      <c r="E160" s="124" t="s">
        <v>251</v>
      </c>
      <c r="F160" s="189" t="s">
        <v>252</v>
      </c>
      <c r="G160" s="189"/>
      <c r="H160" s="189"/>
      <c r="I160" s="189"/>
      <c r="J160" s="125" t="s">
        <v>172</v>
      </c>
      <c r="K160" s="126">
        <v>10</v>
      </c>
      <c r="L160" s="190"/>
      <c r="M160" s="190"/>
      <c r="N160" s="190">
        <f t="shared" si="10"/>
        <v>0</v>
      </c>
      <c r="O160" s="191"/>
      <c r="P160" s="191"/>
      <c r="Q160" s="191"/>
      <c r="R160" s="31"/>
      <c r="T160" s="127" t="s">
        <v>50</v>
      </c>
      <c r="U160" s="37" t="s">
        <v>70</v>
      </c>
      <c r="V160" s="128">
        <v>0</v>
      </c>
      <c r="W160" s="128">
        <f t="shared" si="11"/>
        <v>0</v>
      </c>
      <c r="X160" s="128">
        <v>0</v>
      </c>
      <c r="Y160" s="128">
        <f t="shared" si="12"/>
        <v>0</v>
      </c>
      <c r="Z160" s="128">
        <v>0</v>
      </c>
      <c r="AA160" s="129">
        <f t="shared" si="13"/>
        <v>0</v>
      </c>
      <c r="AR160" s="17" t="s">
        <v>256</v>
      </c>
      <c r="AT160" s="17" t="s">
        <v>170</v>
      </c>
      <c r="AU160" s="17" t="s">
        <v>136</v>
      </c>
      <c r="AY160" s="17" t="s">
        <v>169</v>
      </c>
      <c r="BE160" s="130">
        <f t="shared" si="14"/>
        <v>0</v>
      </c>
      <c r="BF160" s="130">
        <f t="shared" si="15"/>
        <v>0</v>
      </c>
      <c r="BG160" s="130">
        <f t="shared" si="16"/>
        <v>0</v>
      </c>
      <c r="BH160" s="130">
        <f t="shared" si="17"/>
        <v>0</v>
      </c>
      <c r="BI160" s="130">
        <f t="shared" si="18"/>
        <v>0</v>
      </c>
      <c r="BJ160" s="17" t="s">
        <v>113</v>
      </c>
      <c r="BK160" s="130">
        <f t="shared" si="19"/>
        <v>0</v>
      </c>
      <c r="BL160" s="17" t="s">
        <v>206</v>
      </c>
      <c r="BM160" s="17" t="s">
        <v>284</v>
      </c>
    </row>
    <row r="161" spans="2:65" s="9" customFormat="1" ht="29.9" customHeight="1">
      <c r="B161" s="113"/>
      <c r="D161" s="122" t="s">
        <v>150</v>
      </c>
      <c r="E161" s="122"/>
      <c r="F161" s="122"/>
      <c r="G161" s="122"/>
      <c r="H161" s="122"/>
      <c r="I161" s="122"/>
      <c r="J161" s="122"/>
      <c r="K161" s="122"/>
      <c r="L161" s="122"/>
      <c r="M161" s="122"/>
      <c r="N161" s="199">
        <f>BK161</f>
        <v>0</v>
      </c>
      <c r="O161" s="200"/>
      <c r="P161" s="200"/>
      <c r="Q161" s="200"/>
      <c r="R161" s="115"/>
      <c r="T161" s="116"/>
      <c r="W161" s="117">
        <f>SUM(W162:W174)</f>
        <v>0</v>
      </c>
      <c r="Y161" s="117">
        <f>SUM(Y162:Y174)</f>
        <v>0</v>
      </c>
      <c r="AA161" s="118">
        <f>SUM(AA162:AA174)</f>
        <v>0</v>
      </c>
      <c r="AR161" s="119" t="s">
        <v>136</v>
      </c>
      <c r="AT161" s="120" t="s">
        <v>104</v>
      </c>
      <c r="AU161" s="120" t="s">
        <v>113</v>
      </c>
      <c r="AY161" s="119" t="s">
        <v>169</v>
      </c>
      <c r="BK161" s="121">
        <f>SUM(BK162:BK174)</f>
        <v>0</v>
      </c>
    </row>
    <row r="162" spans="2:65" s="1" customFormat="1" ht="31.5" customHeight="1">
      <c r="B162" s="30"/>
      <c r="C162" s="123" t="s">
        <v>285</v>
      </c>
      <c r="D162" s="123" t="s">
        <v>170</v>
      </c>
      <c r="E162" s="124" t="s">
        <v>286</v>
      </c>
      <c r="F162" s="189" t="s">
        <v>1316</v>
      </c>
      <c r="G162" s="189"/>
      <c r="H162" s="189"/>
      <c r="I162" s="189"/>
      <c r="J162" s="125" t="s">
        <v>172</v>
      </c>
      <c r="K162" s="126">
        <v>1</v>
      </c>
      <c r="L162" s="190"/>
      <c r="M162" s="190"/>
      <c r="N162" s="190">
        <f t="shared" ref="N162:N174" si="20">ROUND(L162*K162,2)</f>
        <v>0</v>
      </c>
      <c r="O162" s="191"/>
      <c r="P162" s="191"/>
      <c r="Q162" s="191"/>
      <c r="R162" s="31"/>
      <c r="T162" s="127" t="s">
        <v>50</v>
      </c>
      <c r="U162" s="37" t="s">
        <v>70</v>
      </c>
      <c r="V162" s="128">
        <v>0</v>
      </c>
      <c r="W162" s="128">
        <f t="shared" ref="W162:W174" si="21">V162*K162</f>
        <v>0</v>
      </c>
      <c r="X162" s="128">
        <v>0</v>
      </c>
      <c r="Y162" s="128">
        <f t="shared" ref="Y162:Y174" si="22">X162*K162</f>
        <v>0</v>
      </c>
      <c r="Z162" s="128">
        <v>0</v>
      </c>
      <c r="AA162" s="129">
        <f t="shared" ref="AA162:AA174" si="23">Z162*K162</f>
        <v>0</v>
      </c>
      <c r="AR162" s="17" t="s">
        <v>256</v>
      </c>
      <c r="AT162" s="17" t="s">
        <v>170</v>
      </c>
      <c r="AU162" s="17" t="s">
        <v>136</v>
      </c>
      <c r="AY162" s="17" t="s">
        <v>169</v>
      </c>
      <c r="BE162" s="130">
        <f t="shared" ref="BE162:BE174" si="24">IF(U162="základní",N162,0)</f>
        <v>0</v>
      </c>
      <c r="BF162" s="130">
        <f t="shared" ref="BF162:BF174" si="25">IF(U162="snížená",N162,0)</f>
        <v>0</v>
      </c>
      <c r="BG162" s="130">
        <f t="shared" ref="BG162:BG174" si="26">IF(U162="zákl. přenesená",N162,0)</f>
        <v>0</v>
      </c>
      <c r="BH162" s="130">
        <f t="shared" ref="BH162:BH174" si="27">IF(U162="sníž. přenesená",N162,0)</f>
        <v>0</v>
      </c>
      <c r="BI162" s="130">
        <f t="shared" ref="BI162:BI174" si="28">IF(U162="nulová",N162,0)</f>
        <v>0</v>
      </c>
      <c r="BJ162" s="17" t="s">
        <v>113</v>
      </c>
      <c r="BK162" s="130">
        <f t="shared" ref="BK162:BK174" si="29">ROUND(L162*K162,2)</f>
        <v>0</v>
      </c>
      <c r="BL162" s="17" t="s">
        <v>206</v>
      </c>
      <c r="BM162" s="17" t="s">
        <v>287</v>
      </c>
    </row>
    <row r="163" spans="2:65" s="1" customFormat="1" ht="31.5" customHeight="1">
      <c r="B163" s="30"/>
      <c r="C163" s="123" t="s">
        <v>288</v>
      </c>
      <c r="D163" s="123" t="s">
        <v>170</v>
      </c>
      <c r="E163" s="124" t="s">
        <v>286</v>
      </c>
      <c r="F163" s="189" t="s">
        <v>1316</v>
      </c>
      <c r="G163" s="189"/>
      <c r="H163" s="189"/>
      <c r="I163" s="189"/>
      <c r="J163" s="125" t="s">
        <v>172</v>
      </c>
      <c r="K163" s="126">
        <v>1</v>
      </c>
      <c r="L163" s="190"/>
      <c r="M163" s="190"/>
      <c r="N163" s="190">
        <f t="shared" si="20"/>
        <v>0</v>
      </c>
      <c r="O163" s="191"/>
      <c r="P163" s="191"/>
      <c r="Q163" s="191"/>
      <c r="R163" s="31"/>
      <c r="T163" s="127" t="s">
        <v>50</v>
      </c>
      <c r="U163" s="37" t="s">
        <v>70</v>
      </c>
      <c r="V163" s="128">
        <v>0</v>
      </c>
      <c r="W163" s="128">
        <f t="shared" si="21"/>
        <v>0</v>
      </c>
      <c r="X163" s="128">
        <v>0</v>
      </c>
      <c r="Y163" s="128">
        <f t="shared" si="22"/>
        <v>0</v>
      </c>
      <c r="Z163" s="128">
        <v>0</v>
      </c>
      <c r="AA163" s="129">
        <f t="shared" si="23"/>
        <v>0</v>
      </c>
      <c r="AR163" s="17" t="s">
        <v>256</v>
      </c>
      <c r="AT163" s="17" t="s">
        <v>170</v>
      </c>
      <c r="AU163" s="17" t="s">
        <v>136</v>
      </c>
      <c r="AY163" s="17" t="s">
        <v>169</v>
      </c>
      <c r="BE163" s="130">
        <f t="shared" si="24"/>
        <v>0</v>
      </c>
      <c r="BF163" s="130">
        <f t="shared" si="25"/>
        <v>0</v>
      </c>
      <c r="BG163" s="130">
        <f t="shared" si="26"/>
        <v>0</v>
      </c>
      <c r="BH163" s="130">
        <f t="shared" si="27"/>
        <v>0</v>
      </c>
      <c r="BI163" s="130">
        <f t="shared" si="28"/>
        <v>0</v>
      </c>
      <c r="BJ163" s="17" t="s">
        <v>113</v>
      </c>
      <c r="BK163" s="130">
        <f t="shared" si="29"/>
        <v>0</v>
      </c>
      <c r="BL163" s="17" t="s">
        <v>206</v>
      </c>
      <c r="BM163" s="17" t="s">
        <v>289</v>
      </c>
    </row>
    <row r="164" spans="2:65" s="1" customFormat="1" ht="22.5" customHeight="1">
      <c r="B164" s="30"/>
      <c r="C164" s="123" t="s">
        <v>290</v>
      </c>
      <c r="D164" s="123" t="s">
        <v>170</v>
      </c>
      <c r="E164" s="124" t="s">
        <v>187</v>
      </c>
      <c r="F164" s="189" t="s">
        <v>188</v>
      </c>
      <c r="G164" s="189"/>
      <c r="H164" s="189"/>
      <c r="I164" s="189"/>
      <c r="J164" s="125" t="s">
        <v>172</v>
      </c>
      <c r="K164" s="126">
        <v>2</v>
      </c>
      <c r="L164" s="190"/>
      <c r="M164" s="190"/>
      <c r="N164" s="190">
        <f t="shared" si="20"/>
        <v>0</v>
      </c>
      <c r="O164" s="191"/>
      <c r="P164" s="191"/>
      <c r="Q164" s="191"/>
      <c r="R164" s="31"/>
      <c r="T164" s="127" t="s">
        <v>50</v>
      </c>
      <c r="U164" s="37" t="s">
        <v>70</v>
      </c>
      <c r="V164" s="128">
        <v>0</v>
      </c>
      <c r="W164" s="128">
        <f t="shared" si="21"/>
        <v>0</v>
      </c>
      <c r="X164" s="128">
        <v>0</v>
      </c>
      <c r="Y164" s="128">
        <f t="shared" si="22"/>
        <v>0</v>
      </c>
      <c r="Z164" s="128">
        <v>0</v>
      </c>
      <c r="AA164" s="129">
        <f t="shared" si="23"/>
        <v>0</v>
      </c>
      <c r="AR164" s="17" t="s">
        <v>256</v>
      </c>
      <c r="AT164" s="17" t="s">
        <v>170</v>
      </c>
      <c r="AU164" s="17" t="s">
        <v>136</v>
      </c>
      <c r="AY164" s="17" t="s">
        <v>169</v>
      </c>
      <c r="BE164" s="130">
        <f t="shared" si="24"/>
        <v>0</v>
      </c>
      <c r="BF164" s="130">
        <f t="shared" si="25"/>
        <v>0</v>
      </c>
      <c r="BG164" s="130">
        <f t="shared" si="26"/>
        <v>0</v>
      </c>
      <c r="BH164" s="130">
        <f t="shared" si="27"/>
        <v>0</v>
      </c>
      <c r="BI164" s="130">
        <f t="shared" si="28"/>
        <v>0</v>
      </c>
      <c r="BJ164" s="17" t="s">
        <v>113</v>
      </c>
      <c r="BK164" s="130">
        <f t="shared" si="29"/>
        <v>0</v>
      </c>
      <c r="BL164" s="17" t="s">
        <v>206</v>
      </c>
      <c r="BM164" s="17" t="s">
        <v>291</v>
      </c>
    </row>
    <row r="165" spans="2:65" s="1" customFormat="1" ht="44.25" customHeight="1">
      <c r="B165" s="30"/>
      <c r="C165" s="123" t="s">
        <v>292</v>
      </c>
      <c r="D165" s="123" t="s">
        <v>170</v>
      </c>
      <c r="E165" s="124" t="s">
        <v>293</v>
      </c>
      <c r="F165" s="189" t="s">
        <v>1317</v>
      </c>
      <c r="G165" s="189"/>
      <c r="H165" s="189"/>
      <c r="I165" s="189"/>
      <c r="J165" s="125" t="s">
        <v>172</v>
      </c>
      <c r="K165" s="126">
        <v>1</v>
      </c>
      <c r="L165" s="190"/>
      <c r="M165" s="190"/>
      <c r="N165" s="190">
        <f t="shared" si="20"/>
        <v>0</v>
      </c>
      <c r="O165" s="191"/>
      <c r="P165" s="191"/>
      <c r="Q165" s="191"/>
      <c r="R165" s="31"/>
      <c r="T165" s="127" t="s">
        <v>50</v>
      </c>
      <c r="U165" s="37" t="s">
        <v>70</v>
      </c>
      <c r="V165" s="128">
        <v>0</v>
      </c>
      <c r="W165" s="128">
        <f t="shared" si="21"/>
        <v>0</v>
      </c>
      <c r="X165" s="128">
        <v>0</v>
      </c>
      <c r="Y165" s="128">
        <f t="shared" si="22"/>
        <v>0</v>
      </c>
      <c r="Z165" s="128">
        <v>0</v>
      </c>
      <c r="AA165" s="129">
        <f t="shared" si="23"/>
        <v>0</v>
      </c>
      <c r="AR165" s="17" t="s">
        <v>256</v>
      </c>
      <c r="AT165" s="17" t="s">
        <v>170</v>
      </c>
      <c r="AU165" s="17" t="s">
        <v>136</v>
      </c>
      <c r="AY165" s="17" t="s">
        <v>169</v>
      </c>
      <c r="BE165" s="130">
        <f t="shared" si="24"/>
        <v>0</v>
      </c>
      <c r="BF165" s="130">
        <f t="shared" si="25"/>
        <v>0</v>
      </c>
      <c r="BG165" s="130">
        <f t="shared" si="26"/>
        <v>0</v>
      </c>
      <c r="BH165" s="130">
        <f t="shared" si="27"/>
        <v>0</v>
      </c>
      <c r="BI165" s="130">
        <f t="shared" si="28"/>
        <v>0</v>
      </c>
      <c r="BJ165" s="17" t="s">
        <v>113</v>
      </c>
      <c r="BK165" s="130">
        <f t="shared" si="29"/>
        <v>0</v>
      </c>
      <c r="BL165" s="17" t="s">
        <v>206</v>
      </c>
      <c r="BM165" s="17" t="s">
        <v>294</v>
      </c>
    </row>
    <row r="166" spans="2:65" s="1" customFormat="1" ht="44.25" customHeight="1">
      <c r="B166" s="30"/>
      <c r="C166" s="123" t="s">
        <v>295</v>
      </c>
      <c r="D166" s="123" t="s">
        <v>170</v>
      </c>
      <c r="E166" s="124" t="s">
        <v>293</v>
      </c>
      <c r="F166" s="189" t="s">
        <v>1317</v>
      </c>
      <c r="G166" s="189"/>
      <c r="H166" s="189"/>
      <c r="I166" s="189"/>
      <c r="J166" s="125" t="s">
        <v>172</v>
      </c>
      <c r="K166" s="126">
        <v>1</v>
      </c>
      <c r="L166" s="190"/>
      <c r="M166" s="190"/>
      <c r="N166" s="190">
        <f t="shared" si="20"/>
        <v>0</v>
      </c>
      <c r="O166" s="191"/>
      <c r="P166" s="191"/>
      <c r="Q166" s="191"/>
      <c r="R166" s="31"/>
      <c r="T166" s="127" t="s">
        <v>50</v>
      </c>
      <c r="U166" s="37" t="s">
        <v>70</v>
      </c>
      <c r="V166" s="128">
        <v>0</v>
      </c>
      <c r="W166" s="128">
        <f t="shared" si="21"/>
        <v>0</v>
      </c>
      <c r="X166" s="128">
        <v>0</v>
      </c>
      <c r="Y166" s="128">
        <f t="shared" si="22"/>
        <v>0</v>
      </c>
      <c r="Z166" s="128">
        <v>0</v>
      </c>
      <c r="AA166" s="129">
        <f t="shared" si="23"/>
        <v>0</v>
      </c>
      <c r="AR166" s="17" t="s">
        <v>256</v>
      </c>
      <c r="AT166" s="17" t="s">
        <v>170</v>
      </c>
      <c r="AU166" s="17" t="s">
        <v>136</v>
      </c>
      <c r="AY166" s="17" t="s">
        <v>169</v>
      </c>
      <c r="BE166" s="130">
        <f t="shared" si="24"/>
        <v>0</v>
      </c>
      <c r="BF166" s="130">
        <f t="shared" si="25"/>
        <v>0</v>
      </c>
      <c r="BG166" s="130">
        <f t="shared" si="26"/>
        <v>0</v>
      </c>
      <c r="BH166" s="130">
        <f t="shared" si="27"/>
        <v>0</v>
      </c>
      <c r="BI166" s="130">
        <f t="shared" si="28"/>
        <v>0</v>
      </c>
      <c r="BJ166" s="17" t="s">
        <v>113</v>
      </c>
      <c r="BK166" s="130">
        <f t="shared" si="29"/>
        <v>0</v>
      </c>
      <c r="BL166" s="17" t="s">
        <v>206</v>
      </c>
      <c r="BM166" s="17" t="s">
        <v>296</v>
      </c>
    </row>
    <row r="167" spans="2:65" s="1" customFormat="1" ht="22.5" customHeight="1">
      <c r="B167" s="30"/>
      <c r="C167" s="123" t="s">
        <v>297</v>
      </c>
      <c r="D167" s="123" t="s">
        <v>170</v>
      </c>
      <c r="E167" s="124" t="s">
        <v>298</v>
      </c>
      <c r="F167" s="189" t="s">
        <v>299</v>
      </c>
      <c r="G167" s="189"/>
      <c r="H167" s="189"/>
      <c r="I167" s="189"/>
      <c r="J167" s="125" t="s">
        <v>212</v>
      </c>
      <c r="K167" s="126">
        <v>31</v>
      </c>
      <c r="L167" s="190"/>
      <c r="M167" s="190"/>
      <c r="N167" s="190">
        <f t="shared" si="20"/>
        <v>0</v>
      </c>
      <c r="O167" s="191"/>
      <c r="P167" s="191"/>
      <c r="Q167" s="191"/>
      <c r="R167" s="31"/>
      <c r="T167" s="127" t="s">
        <v>50</v>
      </c>
      <c r="U167" s="37" t="s">
        <v>70</v>
      </c>
      <c r="V167" s="128">
        <v>0</v>
      </c>
      <c r="W167" s="128">
        <f t="shared" si="21"/>
        <v>0</v>
      </c>
      <c r="X167" s="128">
        <v>0</v>
      </c>
      <c r="Y167" s="128">
        <f t="shared" si="22"/>
        <v>0</v>
      </c>
      <c r="Z167" s="128">
        <v>0</v>
      </c>
      <c r="AA167" s="129">
        <f t="shared" si="23"/>
        <v>0</v>
      </c>
      <c r="AR167" s="17" t="s">
        <v>256</v>
      </c>
      <c r="AT167" s="17" t="s">
        <v>170</v>
      </c>
      <c r="AU167" s="17" t="s">
        <v>136</v>
      </c>
      <c r="AY167" s="17" t="s">
        <v>169</v>
      </c>
      <c r="BE167" s="130">
        <f t="shared" si="24"/>
        <v>0</v>
      </c>
      <c r="BF167" s="130">
        <f t="shared" si="25"/>
        <v>0</v>
      </c>
      <c r="BG167" s="130">
        <f t="shared" si="26"/>
        <v>0</v>
      </c>
      <c r="BH167" s="130">
        <f t="shared" si="27"/>
        <v>0</v>
      </c>
      <c r="BI167" s="130">
        <f t="shared" si="28"/>
        <v>0</v>
      </c>
      <c r="BJ167" s="17" t="s">
        <v>113</v>
      </c>
      <c r="BK167" s="130">
        <f t="shared" si="29"/>
        <v>0</v>
      </c>
      <c r="BL167" s="17" t="s">
        <v>206</v>
      </c>
      <c r="BM167" s="17" t="s">
        <v>300</v>
      </c>
    </row>
    <row r="168" spans="2:65" s="1" customFormat="1" ht="31.5" customHeight="1">
      <c r="B168" s="30"/>
      <c r="C168" s="123" t="s">
        <v>301</v>
      </c>
      <c r="D168" s="123" t="s">
        <v>170</v>
      </c>
      <c r="E168" s="124" t="s">
        <v>223</v>
      </c>
      <c r="F168" s="189" t="s">
        <v>224</v>
      </c>
      <c r="G168" s="189"/>
      <c r="H168" s="189"/>
      <c r="I168" s="189"/>
      <c r="J168" s="125" t="s">
        <v>212</v>
      </c>
      <c r="K168" s="126">
        <v>4</v>
      </c>
      <c r="L168" s="190"/>
      <c r="M168" s="190"/>
      <c r="N168" s="190">
        <f t="shared" si="20"/>
        <v>0</v>
      </c>
      <c r="O168" s="191"/>
      <c r="P168" s="191"/>
      <c r="Q168" s="191"/>
      <c r="R168" s="31"/>
      <c r="T168" s="127" t="s">
        <v>50</v>
      </c>
      <c r="U168" s="37" t="s">
        <v>70</v>
      </c>
      <c r="V168" s="128">
        <v>0</v>
      </c>
      <c r="W168" s="128">
        <f t="shared" si="21"/>
        <v>0</v>
      </c>
      <c r="X168" s="128">
        <v>0</v>
      </c>
      <c r="Y168" s="128">
        <f t="shared" si="22"/>
        <v>0</v>
      </c>
      <c r="Z168" s="128">
        <v>0</v>
      </c>
      <c r="AA168" s="129">
        <f t="shared" si="23"/>
        <v>0</v>
      </c>
      <c r="AR168" s="17" t="s">
        <v>256</v>
      </c>
      <c r="AT168" s="17" t="s">
        <v>170</v>
      </c>
      <c r="AU168" s="17" t="s">
        <v>136</v>
      </c>
      <c r="AY168" s="17" t="s">
        <v>169</v>
      </c>
      <c r="BE168" s="130">
        <f t="shared" si="24"/>
        <v>0</v>
      </c>
      <c r="BF168" s="130">
        <f t="shared" si="25"/>
        <v>0</v>
      </c>
      <c r="BG168" s="130">
        <f t="shared" si="26"/>
        <v>0</v>
      </c>
      <c r="BH168" s="130">
        <f t="shared" si="27"/>
        <v>0</v>
      </c>
      <c r="BI168" s="130">
        <f t="shared" si="28"/>
        <v>0</v>
      </c>
      <c r="BJ168" s="17" t="s">
        <v>113</v>
      </c>
      <c r="BK168" s="130">
        <f t="shared" si="29"/>
        <v>0</v>
      </c>
      <c r="BL168" s="17" t="s">
        <v>206</v>
      </c>
      <c r="BM168" s="17" t="s">
        <v>302</v>
      </c>
    </row>
    <row r="169" spans="2:65" s="1" customFormat="1" ht="22.5" customHeight="1">
      <c r="B169" s="30"/>
      <c r="C169" s="123" t="s">
        <v>303</v>
      </c>
      <c r="D169" s="123" t="s">
        <v>170</v>
      </c>
      <c r="E169" s="124" t="s">
        <v>226</v>
      </c>
      <c r="F169" s="189" t="s">
        <v>1312</v>
      </c>
      <c r="G169" s="189"/>
      <c r="H169" s="189"/>
      <c r="I169" s="189"/>
      <c r="J169" s="125" t="s">
        <v>228</v>
      </c>
      <c r="K169" s="126">
        <v>2</v>
      </c>
      <c r="L169" s="190"/>
      <c r="M169" s="190"/>
      <c r="N169" s="190">
        <f t="shared" si="20"/>
        <v>0</v>
      </c>
      <c r="O169" s="191"/>
      <c r="P169" s="191"/>
      <c r="Q169" s="191"/>
      <c r="R169" s="31"/>
      <c r="T169" s="127" t="s">
        <v>50</v>
      </c>
      <c r="U169" s="37" t="s">
        <v>70</v>
      </c>
      <c r="V169" s="128">
        <v>0</v>
      </c>
      <c r="W169" s="128">
        <f t="shared" si="21"/>
        <v>0</v>
      </c>
      <c r="X169" s="128">
        <v>0</v>
      </c>
      <c r="Y169" s="128">
        <f t="shared" si="22"/>
        <v>0</v>
      </c>
      <c r="Z169" s="128">
        <v>0</v>
      </c>
      <c r="AA169" s="129">
        <f t="shared" si="23"/>
        <v>0</v>
      </c>
      <c r="AR169" s="17" t="s">
        <v>256</v>
      </c>
      <c r="AT169" s="17" t="s">
        <v>170</v>
      </c>
      <c r="AU169" s="17" t="s">
        <v>136</v>
      </c>
      <c r="AY169" s="17" t="s">
        <v>169</v>
      </c>
      <c r="BE169" s="130">
        <f t="shared" si="24"/>
        <v>0</v>
      </c>
      <c r="BF169" s="130">
        <f t="shared" si="25"/>
        <v>0</v>
      </c>
      <c r="BG169" s="130">
        <f t="shared" si="26"/>
        <v>0</v>
      </c>
      <c r="BH169" s="130">
        <f t="shared" si="27"/>
        <v>0</v>
      </c>
      <c r="BI169" s="130">
        <f t="shared" si="28"/>
        <v>0</v>
      </c>
      <c r="BJ169" s="17" t="s">
        <v>113</v>
      </c>
      <c r="BK169" s="130">
        <f t="shared" si="29"/>
        <v>0</v>
      </c>
      <c r="BL169" s="17" t="s">
        <v>206</v>
      </c>
      <c r="BM169" s="17" t="s">
        <v>304</v>
      </c>
    </row>
    <row r="170" spans="2:65" s="1" customFormat="1" ht="22.5" customHeight="1">
      <c r="B170" s="30"/>
      <c r="C170" s="123" t="s">
        <v>305</v>
      </c>
      <c r="D170" s="123" t="s">
        <v>170</v>
      </c>
      <c r="E170" s="124" t="s">
        <v>235</v>
      </c>
      <c r="F170" s="189" t="s">
        <v>236</v>
      </c>
      <c r="G170" s="189"/>
      <c r="H170" s="189"/>
      <c r="I170" s="189"/>
      <c r="J170" s="125" t="s">
        <v>212</v>
      </c>
      <c r="K170" s="126">
        <v>12</v>
      </c>
      <c r="L170" s="190"/>
      <c r="M170" s="190"/>
      <c r="N170" s="190">
        <f t="shared" si="20"/>
        <v>0</v>
      </c>
      <c r="O170" s="191"/>
      <c r="P170" s="191"/>
      <c r="Q170" s="191"/>
      <c r="R170" s="31"/>
      <c r="T170" s="127" t="s">
        <v>50</v>
      </c>
      <c r="U170" s="37" t="s">
        <v>70</v>
      </c>
      <c r="V170" s="128">
        <v>0</v>
      </c>
      <c r="W170" s="128">
        <f t="shared" si="21"/>
        <v>0</v>
      </c>
      <c r="X170" s="128">
        <v>0</v>
      </c>
      <c r="Y170" s="128">
        <f t="shared" si="22"/>
        <v>0</v>
      </c>
      <c r="Z170" s="128">
        <v>0</v>
      </c>
      <c r="AA170" s="129">
        <f t="shared" si="23"/>
        <v>0</v>
      </c>
      <c r="AR170" s="17" t="s">
        <v>256</v>
      </c>
      <c r="AT170" s="17" t="s">
        <v>170</v>
      </c>
      <c r="AU170" s="17" t="s">
        <v>136</v>
      </c>
      <c r="AY170" s="17" t="s">
        <v>169</v>
      </c>
      <c r="BE170" s="130">
        <f t="shared" si="24"/>
        <v>0</v>
      </c>
      <c r="BF170" s="130">
        <f t="shared" si="25"/>
        <v>0</v>
      </c>
      <c r="BG170" s="130">
        <f t="shared" si="26"/>
        <v>0</v>
      </c>
      <c r="BH170" s="130">
        <f t="shared" si="27"/>
        <v>0</v>
      </c>
      <c r="BI170" s="130">
        <f t="shared" si="28"/>
        <v>0</v>
      </c>
      <c r="BJ170" s="17" t="s">
        <v>113</v>
      </c>
      <c r="BK170" s="130">
        <f t="shared" si="29"/>
        <v>0</v>
      </c>
      <c r="BL170" s="17" t="s">
        <v>206</v>
      </c>
      <c r="BM170" s="17" t="s">
        <v>306</v>
      </c>
    </row>
    <row r="171" spans="2:65" s="1" customFormat="1" ht="22.5" customHeight="1">
      <c r="B171" s="30"/>
      <c r="C171" s="123" t="s">
        <v>307</v>
      </c>
      <c r="D171" s="123" t="s">
        <v>170</v>
      </c>
      <c r="E171" s="124" t="s">
        <v>239</v>
      </c>
      <c r="F171" s="189" t="s">
        <v>240</v>
      </c>
      <c r="G171" s="189"/>
      <c r="H171" s="189"/>
      <c r="I171" s="189"/>
      <c r="J171" s="125" t="s">
        <v>212</v>
      </c>
      <c r="K171" s="126">
        <v>25</v>
      </c>
      <c r="L171" s="190"/>
      <c r="M171" s="190"/>
      <c r="N171" s="190">
        <f t="shared" si="20"/>
        <v>0</v>
      </c>
      <c r="O171" s="191"/>
      <c r="P171" s="191"/>
      <c r="Q171" s="191"/>
      <c r="R171" s="31"/>
      <c r="T171" s="127" t="s">
        <v>50</v>
      </c>
      <c r="U171" s="37" t="s">
        <v>70</v>
      </c>
      <c r="V171" s="128">
        <v>0</v>
      </c>
      <c r="W171" s="128">
        <f t="shared" si="21"/>
        <v>0</v>
      </c>
      <c r="X171" s="128">
        <v>0</v>
      </c>
      <c r="Y171" s="128">
        <f t="shared" si="22"/>
        <v>0</v>
      </c>
      <c r="Z171" s="128">
        <v>0</v>
      </c>
      <c r="AA171" s="129">
        <f t="shared" si="23"/>
        <v>0</v>
      </c>
      <c r="AR171" s="17" t="s">
        <v>256</v>
      </c>
      <c r="AT171" s="17" t="s">
        <v>170</v>
      </c>
      <c r="AU171" s="17" t="s">
        <v>136</v>
      </c>
      <c r="AY171" s="17" t="s">
        <v>169</v>
      </c>
      <c r="BE171" s="130">
        <f t="shared" si="24"/>
        <v>0</v>
      </c>
      <c r="BF171" s="130">
        <f t="shared" si="25"/>
        <v>0</v>
      </c>
      <c r="BG171" s="130">
        <f t="shared" si="26"/>
        <v>0</v>
      </c>
      <c r="BH171" s="130">
        <f t="shared" si="27"/>
        <v>0</v>
      </c>
      <c r="BI171" s="130">
        <f t="shared" si="28"/>
        <v>0</v>
      </c>
      <c r="BJ171" s="17" t="s">
        <v>113</v>
      </c>
      <c r="BK171" s="130">
        <f t="shared" si="29"/>
        <v>0</v>
      </c>
      <c r="BL171" s="17" t="s">
        <v>206</v>
      </c>
      <c r="BM171" s="17" t="s">
        <v>308</v>
      </c>
    </row>
    <row r="172" spans="2:65" s="1" customFormat="1" ht="22.5" customHeight="1">
      <c r="B172" s="30"/>
      <c r="C172" s="123" t="s">
        <v>309</v>
      </c>
      <c r="D172" s="123" t="s">
        <v>170</v>
      </c>
      <c r="E172" s="124" t="s">
        <v>243</v>
      </c>
      <c r="F172" s="189" t="s">
        <v>244</v>
      </c>
      <c r="G172" s="189"/>
      <c r="H172" s="189"/>
      <c r="I172" s="189"/>
      <c r="J172" s="125" t="s">
        <v>228</v>
      </c>
      <c r="K172" s="126">
        <v>25</v>
      </c>
      <c r="L172" s="190"/>
      <c r="M172" s="190"/>
      <c r="N172" s="190">
        <f t="shared" si="20"/>
        <v>0</v>
      </c>
      <c r="O172" s="191"/>
      <c r="P172" s="191"/>
      <c r="Q172" s="191"/>
      <c r="R172" s="31"/>
      <c r="T172" s="127" t="s">
        <v>50</v>
      </c>
      <c r="U172" s="37" t="s">
        <v>70</v>
      </c>
      <c r="V172" s="128">
        <v>0</v>
      </c>
      <c r="W172" s="128">
        <f t="shared" si="21"/>
        <v>0</v>
      </c>
      <c r="X172" s="128">
        <v>0</v>
      </c>
      <c r="Y172" s="128">
        <f t="shared" si="22"/>
        <v>0</v>
      </c>
      <c r="Z172" s="128">
        <v>0</v>
      </c>
      <c r="AA172" s="129">
        <f t="shared" si="23"/>
        <v>0</v>
      </c>
      <c r="AR172" s="17" t="s">
        <v>256</v>
      </c>
      <c r="AT172" s="17" t="s">
        <v>170</v>
      </c>
      <c r="AU172" s="17" t="s">
        <v>136</v>
      </c>
      <c r="AY172" s="17" t="s">
        <v>169</v>
      </c>
      <c r="BE172" s="130">
        <f t="shared" si="24"/>
        <v>0</v>
      </c>
      <c r="BF172" s="130">
        <f t="shared" si="25"/>
        <v>0</v>
      </c>
      <c r="BG172" s="130">
        <f t="shared" si="26"/>
        <v>0</v>
      </c>
      <c r="BH172" s="130">
        <f t="shared" si="27"/>
        <v>0</v>
      </c>
      <c r="BI172" s="130">
        <f t="shared" si="28"/>
        <v>0</v>
      </c>
      <c r="BJ172" s="17" t="s">
        <v>113</v>
      </c>
      <c r="BK172" s="130">
        <f t="shared" si="29"/>
        <v>0</v>
      </c>
      <c r="BL172" s="17" t="s">
        <v>206</v>
      </c>
      <c r="BM172" s="17" t="s">
        <v>310</v>
      </c>
    </row>
    <row r="173" spans="2:65" s="1" customFormat="1" ht="22.5" customHeight="1">
      <c r="B173" s="30"/>
      <c r="C173" s="123" t="s">
        <v>311</v>
      </c>
      <c r="D173" s="123" t="s">
        <v>170</v>
      </c>
      <c r="E173" s="124" t="s">
        <v>312</v>
      </c>
      <c r="F173" s="189" t="s">
        <v>248</v>
      </c>
      <c r="G173" s="189"/>
      <c r="H173" s="189"/>
      <c r="I173" s="189"/>
      <c r="J173" s="125" t="s">
        <v>172</v>
      </c>
      <c r="K173" s="126">
        <v>1</v>
      </c>
      <c r="L173" s="190"/>
      <c r="M173" s="190"/>
      <c r="N173" s="190">
        <f t="shared" si="20"/>
        <v>0</v>
      </c>
      <c r="O173" s="191"/>
      <c r="P173" s="191"/>
      <c r="Q173" s="191"/>
      <c r="R173" s="31"/>
      <c r="T173" s="127" t="s">
        <v>50</v>
      </c>
      <c r="U173" s="37" t="s">
        <v>70</v>
      </c>
      <c r="V173" s="128">
        <v>0</v>
      </c>
      <c r="W173" s="128">
        <f t="shared" si="21"/>
        <v>0</v>
      </c>
      <c r="X173" s="128">
        <v>0</v>
      </c>
      <c r="Y173" s="128">
        <f t="shared" si="22"/>
        <v>0</v>
      </c>
      <c r="Z173" s="128">
        <v>0</v>
      </c>
      <c r="AA173" s="129">
        <f t="shared" si="23"/>
        <v>0</v>
      </c>
      <c r="AR173" s="17" t="s">
        <v>256</v>
      </c>
      <c r="AT173" s="17" t="s">
        <v>170</v>
      </c>
      <c r="AU173" s="17" t="s">
        <v>136</v>
      </c>
      <c r="AY173" s="17" t="s">
        <v>169</v>
      </c>
      <c r="BE173" s="130">
        <f t="shared" si="24"/>
        <v>0</v>
      </c>
      <c r="BF173" s="130">
        <f t="shared" si="25"/>
        <v>0</v>
      </c>
      <c r="BG173" s="130">
        <f t="shared" si="26"/>
        <v>0</v>
      </c>
      <c r="BH173" s="130">
        <f t="shared" si="27"/>
        <v>0</v>
      </c>
      <c r="BI173" s="130">
        <f t="shared" si="28"/>
        <v>0</v>
      </c>
      <c r="BJ173" s="17" t="s">
        <v>113</v>
      </c>
      <c r="BK173" s="130">
        <f t="shared" si="29"/>
        <v>0</v>
      </c>
      <c r="BL173" s="17" t="s">
        <v>206</v>
      </c>
      <c r="BM173" s="17" t="s">
        <v>313</v>
      </c>
    </row>
    <row r="174" spans="2:65" s="1" customFormat="1" ht="31.5" customHeight="1">
      <c r="B174" s="30"/>
      <c r="C174" s="123" t="s">
        <v>314</v>
      </c>
      <c r="D174" s="123" t="s">
        <v>170</v>
      </c>
      <c r="E174" s="124" t="s">
        <v>315</v>
      </c>
      <c r="F174" s="189" t="s">
        <v>252</v>
      </c>
      <c r="G174" s="189"/>
      <c r="H174" s="189"/>
      <c r="I174" s="189"/>
      <c r="J174" s="125" t="s">
        <v>172</v>
      </c>
      <c r="K174" s="126">
        <v>3</v>
      </c>
      <c r="L174" s="190"/>
      <c r="M174" s="190"/>
      <c r="N174" s="190">
        <f t="shared" si="20"/>
        <v>0</v>
      </c>
      <c r="O174" s="191"/>
      <c r="P174" s="191"/>
      <c r="Q174" s="191"/>
      <c r="R174" s="31"/>
      <c r="T174" s="127" t="s">
        <v>50</v>
      </c>
      <c r="U174" s="37" t="s">
        <v>70</v>
      </c>
      <c r="V174" s="128">
        <v>0</v>
      </c>
      <c r="W174" s="128">
        <f t="shared" si="21"/>
        <v>0</v>
      </c>
      <c r="X174" s="128">
        <v>0</v>
      </c>
      <c r="Y174" s="128">
        <f t="shared" si="22"/>
        <v>0</v>
      </c>
      <c r="Z174" s="128">
        <v>0</v>
      </c>
      <c r="AA174" s="129">
        <f t="shared" si="23"/>
        <v>0</v>
      </c>
      <c r="AR174" s="17" t="s">
        <v>256</v>
      </c>
      <c r="AT174" s="17" t="s">
        <v>170</v>
      </c>
      <c r="AU174" s="17" t="s">
        <v>136</v>
      </c>
      <c r="AY174" s="17" t="s">
        <v>169</v>
      </c>
      <c r="BE174" s="130">
        <f t="shared" si="24"/>
        <v>0</v>
      </c>
      <c r="BF174" s="130">
        <f t="shared" si="25"/>
        <v>0</v>
      </c>
      <c r="BG174" s="130">
        <f t="shared" si="26"/>
        <v>0</v>
      </c>
      <c r="BH174" s="130">
        <f t="shared" si="27"/>
        <v>0</v>
      </c>
      <c r="BI174" s="130">
        <f t="shared" si="28"/>
        <v>0</v>
      </c>
      <c r="BJ174" s="17" t="s">
        <v>113</v>
      </c>
      <c r="BK174" s="130">
        <f t="shared" si="29"/>
        <v>0</v>
      </c>
      <c r="BL174" s="17" t="s">
        <v>206</v>
      </c>
      <c r="BM174" s="17" t="s">
        <v>316</v>
      </c>
    </row>
    <row r="175" spans="2:65" s="9" customFormat="1" ht="29.9" customHeight="1">
      <c r="B175" s="113"/>
      <c r="D175" s="122" t="s">
        <v>151</v>
      </c>
      <c r="E175" s="122"/>
      <c r="F175" s="122"/>
      <c r="G175" s="122"/>
      <c r="H175" s="122"/>
      <c r="I175" s="122"/>
      <c r="J175" s="122"/>
      <c r="K175" s="122"/>
      <c r="L175" s="122"/>
      <c r="M175" s="122"/>
      <c r="N175" s="199">
        <f>BK175</f>
        <v>0</v>
      </c>
      <c r="O175" s="200"/>
      <c r="P175" s="200"/>
      <c r="Q175" s="200"/>
      <c r="R175" s="115"/>
      <c r="T175" s="116"/>
      <c r="W175" s="117">
        <f>SUM(W176:W187)</f>
        <v>0</v>
      </c>
      <c r="Y175" s="117">
        <f>SUM(Y176:Y187)</f>
        <v>0</v>
      </c>
      <c r="AA175" s="118">
        <f>SUM(AA176:AA187)</f>
        <v>0</v>
      </c>
      <c r="AR175" s="119" t="s">
        <v>136</v>
      </c>
      <c r="AT175" s="120" t="s">
        <v>104</v>
      </c>
      <c r="AU175" s="120" t="s">
        <v>113</v>
      </c>
      <c r="AY175" s="119" t="s">
        <v>169</v>
      </c>
      <c r="BK175" s="121">
        <f>SUM(BK176:BK187)</f>
        <v>0</v>
      </c>
    </row>
    <row r="176" spans="2:65" s="1" customFormat="1" ht="31.5" customHeight="1">
      <c r="B176" s="30"/>
      <c r="C176" s="123" t="s">
        <v>317</v>
      </c>
      <c r="D176" s="123" t="s">
        <v>170</v>
      </c>
      <c r="E176" s="124" t="s">
        <v>318</v>
      </c>
      <c r="F176" s="189" t="s">
        <v>1318</v>
      </c>
      <c r="G176" s="189"/>
      <c r="H176" s="189"/>
      <c r="I176" s="189"/>
      <c r="J176" s="125" t="s">
        <v>172</v>
      </c>
      <c r="K176" s="126">
        <v>1</v>
      </c>
      <c r="L176" s="190"/>
      <c r="M176" s="190"/>
      <c r="N176" s="190">
        <f t="shared" ref="N176:N187" si="30">ROUND(L176*K176,2)</f>
        <v>0</v>
      </c>
      <c r="O176" s="191"/>
      <c r="P176" s="191"/>
      <c r="Q176" s="191"/>
      <c r="R176" s="31"/>
      <c r="T176" s="127" t="s">
        <v>50</v>
      </c>
      <c r="U176" s="37" t="s">
        <v>70</v>
      </c>
      <c r="V176" s="128">
        <v>0</v>
      </c>
      <c r="W176" s="128">
        <f t="shared" ref="W176:W187" si="31">V176*K176</f>
        <v>0</v>
      </c>
      <c r="X176" s="128">
        <v>0</v>
      </c>
      <c r="Y176" s="128">
        <f t="shared" ref="Y176:Y187" si="32">X176*K176</f>
        <v>0</v>
      </c>
      <c r="Z176" s="128">
        <v>0</v>
      </c>
      <c r="AA176" s="129">
        <f t="shared" ref="AA176:AA187" si="33">Z176*K176</f>
        <v>0</v>
      </c>
      <c r="AR176" s="17" t="s">
        <v>256</v>
      </c>
      <c r="AT176" s="17" t="s">
        <v>170</v>
      </c>
      <c r="AU176" s="17" t="s">
        <v>136</v>
      </c>
      <c r="AY176" s="17" t="s">
        <v>169</v>
      </c>
      <c r="BE176" s="130">
        <f t="shared" ref="BE176:BE187" si="34">IF(U176="základní",N176,0)</f>
        <v>0</v>
      </c>
      <c r="BF176" s="130">
        <f t="shared" ref="BF176:BF187" si="35">IF(U176="snížená",N176,0)</f>
        <v>0</v>
      </c>
      <c r="BG176" s="130">
        <f t="shared" ref="BG176:BG187" si="36">IF(U176="zákl. přenesená",N176,0)</f>
        <v>0</v>
      </c>
      <c r="BH176" s="130">
        <f t="shared" ref="BH176:BH187" si="37">IF(U176="sníž. přenesená",N176,0)</f>
        <v>0</v>
      </c>
      <c r="BI176" s="130">
        <f t="shared" ref="BI176:BI187" si="38">IF(U176="nulová",N176,0)</f>
        <v>0</v>
      </c>
      <c r="BJ176" s="17" t="s">
        <v>113</v>
      </c>
      <c r="BK176" s="130">
        <f t="shared" ref="BK176:BK187" si="39">ROUND(L176*K176,2)</f>
        <v>0</v>
      </c>
      <c r="BL176" s="17" t="s">
        <v>206</v>
      </c>
      <c r="BM176" s="17" t="s">
        <v>319</v>
      </c>
    </row>
    <row r="177" spans="2:65" s="1" customFormat="1" ht="22.5" customHeight="1">
      <c r="B177" s="30"/>
      <c r="C177" s="123" t="s">
        <v>320</v>
      </c>
      <c r="D177" s="123" t="s">
        <v>170</v>
      </c>
      <c r="E177" s="124" t="s">
        <v>187</v>
      </c>
      <c r="F177" s="189" t="s">
        <v>188</v>
      </c>
      <c r="G177" s="189"/>
      <c r="H177" s="189"/>
      <c r="I177" s="189"/>
      <c r="J177" s="125" t="s">
        <v>172</v>
      </c>
      <c r="K177" s="126">
        <v>1</v>
      </c>
      <c r="L177" s="190"/>
      <c r="M177" s="190"/>
      <c r="N177" s="190">
        <f t="shared" si="30"/>
        <v>0</v>
      </c>
      <c r="O177" s="191"/>
      <c r="P177" s="191"/>
      <c r="Q177" s="191"/>
      <c r="R177" s="31"/>
      <c r="T177" s="127" t="s">
        <v>50</v>
      </c>
      <c r="U177" s="37" t="s">
        <v>70</v>
      </c>
      <c r="V177" s="128">
        <v>0</v>
      </c>
      <c r="W177" s="128">
        <f t="shared" si="31"/>
        <v>0</v>
      </c>
      <c r="X177" s="128">
        <v>0</v>
      </c>
      <c r="Y177" s="128">
        <f t="shared" si="32"/>
        <v>0</v>
      </c>
      <c r="Z177" s="128">
        <v>0</v>
      </c>
      <c r="AA177" s="129">
        <f t="shared" si="33"/>
        <v>0</v>
      </c>
      <c r="AR177" s="17" t="s">
        <v>256</v>
      </c>
      <c r="AT177" s="17" t="s">
        <v>170</v>
      </c>
      <c r="AU177" s="17" t="s">
        <v>136</v>
      </c>
      <c r="AY177" s="17" t="s">
        <v>169</v>
      </c>
      <c r="BE177" s="130">
        <f t="shared" si="34"/>
        <v>0</v>
      </c>
      <c r="BF177" s="130">
        <f t="shared" si="35"/>
        <v>0</v>
      </c>
      <c r="BG177" s="130">
        <f t="shared" si="36"/>
        <v>0</v>
      </c>
      <c r="BH177" s="130">
        <f t="shared" si="37"/>
        <v>0</v>
      </c>
      <c r="BI177" s="130">
        <f t="shared" si="38"/>
        <v>0</v>
      </c>
      <c r="BJ177" s="17" t="s">
        <v>113</v>
      </c>
      <c r="BK177" s="130">
        <f t="shared" si="39"/>
        <v>0</v>
      </c>
      <c r="BL177" s="17" t="s">
        <v>206</v>
      </c>
      <c r="BM177" s="17" t="s">
        <v>321</v>
      </c>
    </row>
    <row r="178" spans="2:65" s="1" customFormat="1" ht="44.25" customHeight="1">
      <c r="B178" s="30"/>
      <c r="C178" s="123" t="s">
        <v>322</v>
      </c>
      <c r="D178" s="123" t="s">
        <v>170</v>
      </c>
      <c r="E178" s="124" t="s">
        <v>323</v>
      </c>
      <c r="F178" s="189" t="s">
        <v>1319</v>
      </c>
      <c r="G178" s="189"/>
      <c r="H178" s="189"/>
      <c r="I178" s="189"/>
      <c r="J178" s="125" t="s">
        <v>172</v>
      </c>
      <c r="K178" s="126">
        <v>1</v>
      </c>
      <c r="L178" s="190"/>
      <c r="M178" s="190"/>
      <c r="N178" s="190">
        <f t="shared" si="30"/>
        <v>0</v>
      </c>
      <c r="O178" s="191"/>
      <c r="P178" s="191"/>
      <c r="Q178" s="191"/>
      <c r="R178" s="31"/>
      <c r="T178" s="127" t="s">
        <v>50</v>
      </c>
      <c r="U178" s="37" t="s">
        <v>70</v>
      </c>
      <c r="V178" s="128">
        <v>0</v>
      </c>
      <c r="W178" s="128">
        <f t="shared" si="31"/>
        <v>0</v>
      </c>
      <c r="X178" s="128">
        <v>0</v>
      </c>
      <c r="Y178" s="128">
        <f t="shared" si="32"/>
        <v>0</v>
      </c>
      <c r="Z178" s="128">
        <v>0</v>
      </c>
      <c r="AA178" s="129">
        <f t="shared" si="33"/>
        <v>0</v>
      </c>
      <c r="AR178" s="17" t="s">
        <v>256</v>
      </c>
      <c r="AT178" s="17" t="s">
        <v>170</v>
      </c>
      <c r="AU178" s="17" t="s">
        <v>136</v>
      </c>
      <c r="AY178" s="17" t="s">
        <v>169</v>
      </c>
      <c r="BE178" s="130">
        <f t="shared" si="34"/>
        <v>0</v>
      </c>
      <c r="BF178" s="130">
        <f t="shared" si="35"/>
        <v>0</v>
      </c>
      <c r="BG178" s="130">
        <f t="shared" si="36"/>
        <v>0</v>
      </c>
      <c r="BH178" s="130">
        <f t="shared" si="37"/>
        <v>0</v>
      </c>
      <c r="BI178" s="130">
        <f t="shared" si="38"/>
        <v>0</v>
      </c>
      <c r="BJ178" s="17" t="s">
        <v>113</v>
      </c>
      <c r="BK178" s="130">
        <f t="shared" si="39"/>
        <v>0</v>
      </c>
      <c r="BL178" s="17" t="s">
        <v>206</v>
      </c>
      <c r="BM178" s="17" t="s">
        <v>324</v>
      </c>
    </row>
    <row r="179" spans="2:65" s="1" customFormat="1" ht="44.25" customHeight="1">
      <c r="B179" s="30"/>
      <c r="C179" s="123" t="s">
        <v>325</v>
      </c>
      <c r="D179" s="123" t="s">
        <v>170</v>
      </c>
      <c r="E179" s="124" t="s">
        <v>326</v>
      </c>
      <c r="F179" s="189" t="s">
        <v>1329</v>
      </c>
      <c r="G179" s="189"/>
      <c r="H179" s="189"/>
      <c r="I179" s="189"/>
      <c r="J179" s="125" t="s">
        <v>172</v>
      </c>
      <c r="K179" s="126">
        <v>1</v>
      </c>
      <c r="L179" s="190"/>
      <c r="M179" s="190"/>
      <c r="N179" s="190">
        <f t="shared" si="30"/>
        <v>0</v>
      </c>
      <c r="O179" s="191"/>
      <c r="P179" s="191"/>
      <c r="Q179" s="191"/>
      <c r="R179" s="31"/>
      <c r="T179" s="127" t="s">
        <v>50</v>
      </c>
      <c r="U179" s="37" t="s">
        <v>70</v>
      </c>
      <c r="V179" s="128">
        <v>0</v>
      </c>
      <c r="W179" s="128">
        <f t="shared" si="31"/>
        <v>0</v>
      </c>
      <c r="X179" s="128">
        <v>0</v>
      </c>
      <c r="Y179" s="128">
        <f t="shared" si="32"/>
        <v>0</v>
      </c>
      <c r="Z179" s="128">
        <v>0</v>
      </c>
      <c r="AA179" s="129">
        <f t="shared" si="33"/>
        <v>0</v>
      </c>
      <c r="AR179" s="17" t="s">
        <v>256</v>
      </c>
      <c r="AT179" s="17" t="s">
        <v>170</v>
      </c>
      <c r="AU179" s="17" t="s">
        <v>136</v>
      </c>
      <c r="AY179" s="17" t="s">
        <v>169</v>
      </c>
      <c r="BE179" s="130">
        <f t="shared" si="34"/>
        <v>0</v>
      </c>
      <c r="BF179" s="130">
        <f t="shared" si="35"/>
        <v>0</v>
      </c>
      <c r="BG179" s="130">
        <f t="shared" si="36"/>
        <v>0</v>
      </c>
      <c r="BH179" s="130">
        <f t="shared" si="37"/>
        <v>0</v>
      </c>
      <c r="BI179" s="130">
        <f t="shared" si="38"/>
        <v>0</v>
      </c>
      <c r="BJ179" s="17" t="s">
        <v>113</v>
      </c>
      <c r="BK179" s="130">
        <f t="shared" si="39"/>
        <v>0</v>
      </c>
      <c r="BL179" s="17" t="s">
        <v>206</v>
      </c>
      <c r="BM179" s="17" t="s">
        <v>327</v>
      </c>
    </row>
    <row r="180" spans="2:65" s="1" customFormat="1" ht="22.5" customHeight="1">
      <c r="B180" s="30"/>
      <c r="C180" s="123" t="s">
        <v>328</v>
      </c>
      <c r="D180" s="123" t="s">
        <v>170</v>
      </c>
      <c r="E180" s="124" t="s">
        <v>329</v>
      </c>
      <c r="F180" s="189" t="s">
        <v>330</v>
      </c>
      <c r="G180" s="189"/>
      <c r="H180" s="189"/>
      <c r="I180" s="189"/>
      <c r="J180" s="125" t="s">
        <v>212</v>
      </c>
      <c r="K180" s="126">
        <v>46</v>
      </c>
      <c r="L180" s="190"/>
      <c r="M180" s="190"/>
      <c r="N180" s="190">
        <f t="shared" si="30"/>
        <v>0</v>
      </c>
      <c r="O180" s="191"/>
      <c r="P180" s="191"/>
      <c r="Q180" s="191"/>
      <c r="R180" s="31"/>
      <c r="T180" s="127" t="s">
        <v>50</v>
      </c>
      <c r="U180" s="37" t="s">
        <v>70</v>
      </c>
      <c r="V180" s="128">
        <v>0</v>
      </c>
      <c r="W180" s="128">
        <f t="shared" si="31"/>
        <v>0</v>
      </c>
      <c r="X180" s="128">
        <v>0</v>
      </c>
      <c r="Y180" s="128">
        <f t="shared" si="32"/>
        <v>0</v>
      </c>
      <c r="Z180" s="128">
        <v>0</v>
      </c>
      <c r="AA180" s="129">
        <f t="shared" si="33"/>
        <v>0</v>
      </c>
      <c r="AR180" s="17" t="s">
        <v>256</v>
      </c>
      <c r="AT180" s="17" t="s">
        <v>170</v>
      </c>
      <c r="AU180" s="17" t="s">
        <v>136</v>
      </c>
      <c r="AY180" s="17" t="s">
        <v>169</v>
      </c>
      <c r="BE180" s="130">
        <f t="shared" si="34"/>
        <v>0</v>
      </c>
      <c r="BF180" s="130">
        <f t="shared" si="35"/>
        <v>0</v>
      </c>
      <c r="BG180" s="130">
        <f t="shared" si="36"/>
        <v>0</v>
      </c>
      <c r="BH180" s="130">
        <f t="shared" si="37"/>
        <v>0</v>
      </c>
      <c r="BI180" s="130">
        <f t="shared" si="38"/>
        <v>0</v>
      </c>
      <c r="BJ180" s="17" t="s">
        <v>113</v>
      </c>
      <c r="BK180" s="130">
        <f t="shared" si="39"/>
        <v>0</v>
      </c>
      <c r="BL180" s="17" t="s">
        <v>206</v>
      </c>
      <c r="BM180" s="17" t="s">
        <v>331</v>
      </c>
    </row>
    <row r="181" spans="2:65" s="1" customFormat="1" ht="22.5" customHeight="1">
      <c r="B181" s="30"/>
      <c r="C181" s="123" t="s">
        <v>332</v>
      </c>
      <c r="D181" s="123" t="s">
        <v>170</v>
      </c>
      <c r="E181" s="124" t="s">
        <v>333</v>
      </c>
      <c r="F181" s="189" t="s">
        <v>334</v>
      </c>
      <c r="G181" s="189"/>
      <c r="H181" s="189"/>
      <c r="I181" s="189"/>
      <c r="J181" s="125" t="s">
        <v>172</v>
      </c>
      <c r="K181" s="126">
        <v>1</v>
      </c>
      <c r="L181" s="190"/>
      <c r="M181" s="190"/>
      <c r="N181" s="190">
        <f t="shared" si="30"/>
        <v>0</v>
      </c>
      <c r="O181" s="191"/>
      <c r="P181" s="191"/>
      <c r="Q181" s="191"/>
      <c r="R181" s="31"/>
      <c r="T181" s="127" t="s">
        <v>50</v>
      </c>
      <c r="U181" s="37" t="s">
        <v>70</v>
      </c>
      <c r="V181" s="128">
        <v>0</v>
      </c>
      <c r="W181" s="128">
        <f t="shared" si="31"/>
        <v>0</v>
      </c>
      <c r="X181" s="128">
        <v>0</v>
      </c>
      <c r="Y181" s="128">
        <f t="shared" si="32"/>
        <v>0</v>
      </c>
      <c r="Z181" s="128">
        <v>0</v>
      </c>
      <c r="AA181" s="129">
        <f t="shared" si="33"/>
        <v>0</v>
      </c>
      <c r="AR181" s="17" t="s">
        <v>256</v>
      </c>
      <c r="AT181" s="17" t="s">
        <v>170</v>
      </c>
      <c r="AU181" s="17" t="s">
        <v>136</v>
      </c>
      <c r="AY181" s="17" t="s">
        <v>169</v>
      </c>
      <c r="BE181" s="130">
        <f t="shared" si="34"/>
        <v>0</v>
      </c>
      <c r="BF181" s="130">
        <f t="shared" si="35"/>
        <v>0</v>
      </c>
      <c r="BG181" s="130">
        <f t="shared" si="36"/>
        <v>0</v>
      </c>
      <c r="BH181" s="130">
        <f t="shared" si="37"/>
        <v>0</v>
      </c>
      <c r="BI181" s="130">
        <f t="shared" si="38"/>
        <v>0</v>
      </c>
      <c r="BJ181" s="17" t="s">
        <v>113</v>
      </c>
      <c r="BK181" s="130">
        <f t="shared" si="39"/>
        <v>0</v>
      </c>
      <c r="BL181" s="17" t="s">
        <v>206</v>
      </c>
      <c r="BM181" s="17" t="s">
        <v>335</v>
      </c>
    </row>
    <row r="182" spans="2:65" s="1" customFormat="1" ht="22.5" customHeight="1">
      <c r="B182" s="30"/>
      <c r="C182" s="123" t="s">
        <v>336</v>
      </c>
      <c r="D182" s="123" t="s">
        <v>170</v>
      </c>
      <c r="E182" s="124" t="s">
        <v>226</v>
      </c>
      <c r="F182" s="189" t="s">
        <v>1312</v>
      </c>
      <c r="G182" s="189"/>
      <c r="H182" s="189"/>
      <c r="I182" s="189"/>
      <c r="J182" s="125" t="s">
        <v>228</v>
      </c>
      <c r="K182" s="126">
        <v>2</v>
      </c>
      <c r="L182" s="190"/>
      <c r="M182" s="190"/>
      <c r="N182" s="190">
        <f t="shared" si="30"/>
        <v>0</v>
      </c>
      <c r="O182" s="191"/>
      <c r="P182" s="191"/>
      <c r="Q182" s="191"/>
      <c r="R182" s="31"/>
      <c r="T182" s="127" t="s">
        <v>50</v>
      </c>
      <c r="U182" s="37" t="s">
        <v>70</v>
      </c>
      <c r="V182" s="128">
        <v>0</v>
      </c>
      <c r="W182" s="128">
        <f t="shared" si="31"/>
        <v>0</v>
      </c>
      <c r="X182" s="128">
        <v>0</v>
      </c>
      <c r="Y182" s="128">
        <f t="shared" si="32"/>
        <v>0</v>
      </c>
      <c r="Z182" s="128">
        <v>0</v>
      </c>
      <c r="AA182" s="129">
        <f t="shared" si="33"/>
        <v>0</v>
      </c>
      <c r="AR182" s="17" t="s">
        <v>256</v>
      </c>
      <c r="AT182" s="17" t="s">
        <v>170</v>
      </c>
      <c r="AU182" s="17" t="s">
        <v>136</v>
      </c>
      <c r="AY182" s="17" t="s">
        <v>169</v>
      </c>
      <c r="BE182" s="130">
        <f t="shared" si="34"/>
        <v>0</v>
      </c>
      <c r="BF182" s="130">
        <f t="shared" si="35"/>
        <v>0</v>
      </c>
      <c r="BG182" s="130">
        <f t="shared" si="36"/>
        <v>0</v>
      </c>
      <c r="BH182" s="130">
        <f t="shared" si="37"/>
        <v>0</v>
      </c>
      <c r="BI182" s="130">
        <f t="shared" si="38"/>
        <v>0</v>
      </c>
      <c r="BJ182" s="17" t="s">
        <v>113</v>
      </c>
      <c r="BK182" s="130">
        <f t="shared" si="39"/>
        <v>0</v>
      </c>
      <c r="BL182" s="17" t="s">
        <v>206</v>
      </c>
      <c r="BM182" s="17" t="s">
        <v>337</v>
      </c>
    </row>
    <row r="183" spans="2:65" s="1" customFormat="1" ht="31.5" customHeight="1">
      <c r="B183" s="30"/>
      <c r="C183" s="123" t="s">
        <v>338</v>
      </c>
      <c r="D183" s="123" t="s">
        <v>170</v>
      </c>
      <c r="E183" s="124" t="s">
        <v>223</v>
      </c>
      <c r="F183" s="189" t="s">
        <v>224</v>
      </c>
      <c r="G183" s="189"/>
      <c r="H183" s="189"/>
      <c r="I183" s="189"/>
      <c r="J183" s="125" t="s">
        <v>212</v>
      </c>
      <c r="K183" s="126">
        <v>4</v>
      </c>
      <c r="L183" s="190"/>
      <c r="M183" s="190"/>
      <c r="N183" s="190">
        <f t="shared" si="30"/>
        <v>0</v>
      </c>
      <c r="O183" s="191"/>
      <c r="P183" s="191"/>
      <c r="Q183" s="191"/>
      <c r="R183" s="31"/>
      <c r="T183" s="127" t="s">
        <v>50</v>
      </c>
      <c r="U183" s="37" t="s">
        <v>70</v>
      </c>
      <c r="V183" s="128">
        <v>0</v>
      </c>
      <c r="W183" s="128">
        <f t="shared" si="31"/>
        <v>0</v>
      </c>
      <c r="X183" s="128">
        <v>0</v>
      </c>
      <c r="Y183" s="128">
        <f t="shared" si="32"/>
        <v>0</v>
      </c>
      <c r="Z183" s="128">
        <v>0</v>
      </c>
      <c r="AA183" s="129">
        <f t="shared" si="33"/>
        <v>0</v>
      </c>
      <c r="AR183" s="17" t="s">
        <v>256</v>
      </c>
      <c r="AT183" s="17" t="s">
        <v>170</v>
      </c>
      <c r="AU183" s="17" t="s">
        <v>136</v>
      </c>
      <c r="AY183" s="17" t="s">
        <v>169</v>
      </c>
      <c r="BE183" s="130">
        <f t="shared" si="34"/>
        <v>0</v>
      </c>
      <c r="BF183" s="130">
        <f t="shared" si="35"/>
        <v>0</v>
      </c>
      <c r="BG183" s="130">
        <f t="shared" si="36"/>
        <v>0</v>
      </c>
      <c r="BH183" s="130">
        <f t="shared" si="37"/>
        <v>0</v>
      </c>
      <c r="BI183" s="130">
        <f t="shared" si="38"/>
        <v>0</v>
      </c>
      <c r="BJ183" s="17" t="s">
        <v>113</v>
      </c>
      <c r="BK183" s="130">
        <f t="shared" si="39"/>
        <v>0</v>
      </c>
      <c r="BL183" s="17" t="s">
        <v>206</v>
      </c>
      <c r="BM183" s="17" t="s">
        <v>339</v>
      </c>
    </row>
    <row r="184" spans="2:65" s="1" customFormat="1" ht="22.5" customHeight="1">
      <c r="B184" s="30"/>
      <c r="C184" s="123" t="s">
        <v>340</v>
      </c>
      <c r="D184" s="123" t="s">
        <v>170</v>
      </c>
      <c r="E184" s="124" t="s">
        <v>235</v>
      </c>
      <c r="F184" s="189" t="s">
        <v>236</v>
      </c>
      <c r="G184" s="189"/>
      <c r="H184" s="189"/>
      <c r="I184" s="189"/>
      <c r="J184" s="125" t="s">
        <v>212</v>
      </c>
      <c r="K184" s="126">
        <v>21</v>
      </c>
      <c r="L184" s="190"/>
      <c r="M184" s="190"/>
      <c r="N184" s="190">
        <f t="shared" si="30"/>
        <v>0</v>
      </c>
      <c r="O184" s="191"/>
      <c r="P184" s="191"/>
      <c r="Q184" s="191"/>
      <c r="R184" s="31"/>
      <c r="T184" s="127" t="s">
        <v>50</v>
      </c>
      <c r="U184" s="37" t="s">
        <v>70</v>
      </c>
      <c r="V184" s="128">
        <v>0</v>
      </c>
      <c r="W184" s="128">
        <f t="shared" si="31"/>
        <v>0</v>
      </c>
      <c r="X184" s="128">
        <v>0</v>
      </c>
      <c r="Y184" s="128">
        <f t="shared" si="32"/>
        <v>0</v>
      </c>
      <c r="Z184" s="128">
        <v>0</v>
      </c>
      <c r="AA184" s="129">
        <f t="shared" si="33"/>
        <v>0</v>
      </c>
      <c r="AR184" s="17" t="s">
        <v>256</v>
      </c>
      <c r="AT184" s="17" t="s">
        <v>170</v>
      </c>
      <c r="AU184" s="17" t="s">
        <v>136</v>
      </c>
      <c r="AY184" s="17" t="s">
        <v>169</v>
      </c>
      <c r="BE184" s="130">
        <f t="shared" si="34"/>
        <v>0</v>
      </c>
      <c r="BF184" s="130">
        <f t="shared" si="35"/>
        <v>0</v>
      </c>
      <c r="BG184" s="130">
        <f t="shared" si="36"/>
        <v>0</v>
      </c>
      <c r="BH184" s="130">
        <f t="shared" si="37"/>
        <v>0</v>
      </c>
      <c r="BI184" s="130">
        <f t="shared" si="38"/>
        <v>0</v>
      </c>
      <c r="BJ184" s="17" t="s">
        <v>113</v>
      </c>
      <c r="BK184" s="130">
        <f t="shared" si="39"/>
        <v>0</v>
      </c>
      <c r="BL184" s="17" t="s">
        <v>206</v>
      </c>
      <c r="BM184" s="17" t="s">
        <v>341</v>
      </c>
    </row>
    <row r="185" spans="2:65" s="1" customFormat="1" ht="22.5" customHeight="1">
      <c r="B185" s="30"/>
      <c r="C185" s="123" t="s">
        <v>342</v>
      </c>
      <c r="D185" s="123" t="s">
        <v>170</v>
      </c>
      <c r="E185" s="124" t="s">
        <v>243</v>
      </c>
      <c r="F185" s="189" t="s">
        <v>244</v>
      </c>
      <c r="G185" s="189"/>
      <c r="H185" s="189"/>
      <c r="I185" s="189"/>
      <c r="J185" s="125" t="s">
        <v>228</v>
      </c>
      <c r="K185" s="126">
        <v>25</v>
      </c>
      <c r="L185" s="190"/>
      <c r="M185" s="190"/>
      <c r="N185" s="190">
        <f t="shared" si="30"/>
        <v>0</v>
      </c>
      <c r="O185" s="191"/>
      <c r="P185" s="191"/>
      <c r="Q185" s="191"/>
      <c r="R185" s="31"/>
      <c r="T185" s="127" t="s">
        <v>50</v>
      </c>
      <c r="U185" s="37" t="s">
        <v>70</v>
      </c>
      <c r="V185" s="128">
        <v>0</v>
      </c>
      <c r="W185" s="128">
        <f t="shared" si="31"/>
        <v>0</v>
      </c>
      <c r="X185" s="128">
        <v>0</v>
      </c>
      <c r="Y185" s="128">
        <f t="shared" si="32"/>
        <v>0</v>
      </c>
      <c r="Z185" s="128">
        <v>0</v>
      </c>
      <c r="AA185" s="129">
        <f t="shared" si="33"/>
        <v>0</v>
      </c>
      <c r="AR185" s="17" t="s">
        <v>256</v>
      </c>
      <c r="AT185" s="17" t="s">
        <v>170</v>
      </c>
      <c r="AU185" s="17" t="s">
        <v>136</v>
      </c>
      <c r="AY185" s="17" t="s">
        <v>169</v>
      </c>
      <c r="BE185" s="130">
        <f t="shared" si="34"/>
        <v>0</v>
      </c>
      <c r="BF185" s="130">
        <f t="shared" si="35"/>
        <v>0</v>
      </c>
      <c r="BG185" s="130">
        <f t="shared" si="36"/>
        <v>0</v>
      </c>
      <c r="BH185" s="130">
        <f t="shared" si="37"/>
        <v>0</v>
      </c>
      <c r="BI185" s="130">
        <f t="shared" si="38"/>
        <v>0</v>
      </c>
      <c r="BJ185" s="17" t="s">
        <v>113</v>
      </c>
      <c r="BK185" s="130">
        <f t="shared" si="39"/>
        <v>0</v>
      </c>
      <c r="BL185" s="17" t="s">
        <v>206</v>
      </c>
      <c r="BM185" s="17" t="s">
        <v>343</v>
      </c>
    </row>
    <row r="186" spans="2:65" s="1" customFormat="1" ht="22.5" customHeight="1">
      <c r="B186" s="30"/>
      <c r="C186" s="123" t="s">
        <v>344</v>
      </c>
      <c r="D186" s="123" t="s">
        <v>170</v>
      </c>
      <c r="E186" s="124" t="s">
        <v>312</v>
      </c>
      <c r="F186" s="189" t="s">
        <v>248</v>
      </c>
      <c r="G186" s="189"/>
      <c r="H186" s="189"/>
      <c r="I186" s="189"/>
      <c r="J186" s="125" t="s">
        <v>172</v>
      </c>
      <c r="K186" s="126">
        <v>1</v>
      </c>
      <c r="L186" s="190"/>
      <c r="M186" s="190"/>
      <c r="N186" s="190">
        <f t="shared" si="30"/>
        <v>0</v>
      </c>
      <c r="O186" s="191"/>
      <c r="P186" s="191"/>
      <c r="Q186" s="191"/>
      <c r="R186" s="31"/>
      <c r="T186" s="127" t="s">
        <v>50</v>
      </c>
      <c r="U186" s="37" t="s">
        <v>70</v>
      </c>
      <c r="V186" s="128">
        <v>0</v>
      </c>
      <c r="W186" s="128">
        <f t="shared" si="31"/>
        <v>0</v>
      </c>
      <c r="X186" s="128">
        <v>0</v>
      </c>
      <c r="Y186" s="128">
        <f t="shared" si="32"/>
        <v>0</v>
      </c>
      <c r="Z186" s="128">
        <v>0</v>
      </c>
      <c r="AA186" s="129">
        <f t="shared" si="33"/>
        <v>0</v>
      </c>
      <c r="AR186" s="17" t="s">
        <v>256</v>
      </c>
      <c r="AT186" s="17" t="s">
        <v>170</v>
      </c>
      <c r="AU186" s="17" t="s">
        <v>136</v>
      </c>
      <c r="AY186" s="17" t="s">
        <v>169</v>
      </c>
      <c r="BE186" s="130">
        <f t="shared" si="34"/>
        <v>0</v>
      </c>
      <c r="BF186" s="130">
        <f t="shared" si="35"/>
        <v>0</v>
      </c>
      <c r="BG186" s="130">
        <f t="shared" si="36"/>
        <v>0</v>
      </c>
      <c r="BH186" s="130">
        <f t="shared" si="37"/>
        <v>0</v>
      </c>
      <c r="BI186" s="130">
        <f t="shared" si="38"/>
        <v>0</v>
      </c>
      <c r="BJ186" s="17" t="s">
        <v>113</v>
      </c>
      <c r="BK186" s="130">
        <f t="shared" si="39"/>
        <v>0</v>
      </c>
      <c r="BL186" s="17" t="s">
        <v>206</v>
      </c>
      <c r="BM186" s="17" t="s">
        <v>345</v>
      </c>
    </row>
    <row r="187" spans="2:65" s="1" customFormat="1" ht="31.5" customHeight="1">
      <c r="B187" s="30"/>
      <c r="C187" s="123" t="s">
        <v>346</v>
      </c>
      <c r="D187" s="123" t="s">
        <v>170</v>
      </c>
      <c r="E187" s="124" t="s">
        <v>347</v>
      </c>
      <c r="F187" s="189" t="s">
        <v>252</v>
      </c>
      <c r="G187" s="189"/>
      <c r="H187" s="189"/>
      <c r="I187" s="189"/>
      <c r="J187" s="125" t="s">
        <v>172</v>
      </c>
      <c r="K187" s="126">
        <v>2</v>
      </c>
      <c r="L187" s="190"/>
      <c r="M187" s="190"/>
      <c r="N187" s="190">
        <f t="shared" si="30"/>
        <v>0</v>
      </c>
      <c r="O187" s="191"/>
      <c r="P187" s="191"/>
      <c r="Q187" s="191"/>
      <c r="R187" s="31"/>
      <c r="T187" s="127" t="s">
        <v>50</v>
      </c>
      <c r="U187" s="37" t="s">
        <v>70</v>
      </c>
      <c r="V187" s="128">
        <v>0</v>
      </c>
      <c r="W187" s="128">
        <f t="shared" si="31"/>
        <v>0</v>
      </c>
      <c r="X187" s="128">
        <v>0</v>
      </c>
      <c r="Y187" s="128">
        <f t="shared" si="32"/>
        <v>0</v>
      </c>
      <c r="Z187" s="128">
        <v>0</v>
      </c>
      <c r="AA187" s="129">
        <f t="shared" si="33"/>
        <v>0</v>
      </c>
      <c r="AR187" s="17" t="s">
        <v>256</v>
      </c>
      <c r="AT187" s="17" t="s">
        <v>170</v>
      </c>
      <c r="AU187" s="17" t="s">
        <v>136</v>
      </c>
      <c r="AY187" s="17" t="s">
        <v>169</v>
      </c>
      <c r="BE187" s="130">
        <f t="shared" si="34"/>
        <v>0</v>
      </c>
      <c r="BF187" s="130">
        <f t="shared" si="35"/>
        <v>0</v>
      </c>
      <c r="BG187" s="130">
        <f t="shared" si="36"/>
        <v>0</v>
      </c>
      <c r="BH187" s="130">
        <f t="shared" si="37"/>
        <v>0</v>
      </c>
      <c r="BI187" s="130">
        <f t="shared" si="38"/>
        <v>0</v>
      </c>
      <c r="BJ187" s="17" t="s">
        <v>113</v>
      </c>
      <c r="BK187" s="130">
        <f t="shared" si="39"/>
        <v>0</v>
      </c>
      <c r="BL187" s="17" t="s">
        <v>206</v>
      </c>
      <c r="BM187" s="17" t="s">
        <v>348</v>
      </c>
    </row>
    <row r="188" spans="2:65" s="9" customFormat="1" ht="29.9" customHeight="1">
      <c r="B188" s="113"/>
      <c r="D188" s="122" t="s">
        <v>152</v>
      </c>
      <c r="E188" s="122"/>
      <c r="F188" s="122"/>
      <c r="G188" s="122"/>
      <c r="H188" s="122"/>
      <c r="I188" s="122"/>
      <c r="J188" s="122"/>
      <c r="K188" s="122"/>
      <c r="L188" s="122"/>
      <c r="M188" s="122"/>
      <c r="N188" s="199">
        <f>BK188</f>
        <v>0</v>
      </c>
      <c r="O188" s="200"/>
      <c r="P188" s="200"/>
      <c r="Q188" s="200"/>
      <c r="R188" s="115"/>
      <c r="T188" s="116"/>
      <c r="W188" s="117">
        <f>SUM(W189:W201)</f>
        <v>0</v>
      </c>
      <c r="Y188" s="117">
        <f>SUM(Y189:Y201)</f>
        <v>0</v>
      </c>
      <c r="AA188" s="118">
        <f>SUM(AA189:AA201)</f>
        <v>0</v>
      </c>
      <c r="AR188" s="119" t="s">
        <v>136</v>
      </c>
      <c r="AT188" s="120" t="s">
        <v>104</v>
      </c>
      <c r="AU188" s="120" t="s">
        <v>113</v>
      </c>
      <c r="AY188" s="119" t="s">
        <v>169</v>
      </c>
      <c r="BK188" s="121">
        <f>SUM(BK189:BK201)</f>
        <v>0</v>
      </c>
    </row>
    <row r="189" spans="2:65" s="1" customFormat="1" ht="31.5" customHeight="1">
      <c r="B189" s="30"/>
      <c r="C189" s="123" t="s">
        <v>349</v>
      </c>
      <c r="D189" s="123" t="s">
        <v>170</v>
      </c>
      <c r="E189" s="124" t="s">
        <v>350</v>
      </c>
      <c r="F189" s="189" t="s">
        <v>351</v>
      </c>
      <c r="G189" s="189"/>
      <c r="H189" s="189"/>
      <c r="I189" s="189"/>
      <c r="J189" s="125" t="s">
        <v>172</v>
      </c>
      <c r="K189" s="126">
        <v>4</v>
      </c>
      <c r="L189" s="190"/>
      <c r="M189" s="190"/>
      <c r="N189" s="190">
        <f t="shared" ref="N189:N201" si="40">ROUND(L189*K189,2)</f>
        <v>0</v>
      </c>
      <c r="O189" s="191"/>
      <c r="P189" s="191"/>
      <c r="Q189" s="191"/>
      <c r="R189" s="31"/>
      <c r="T189" s="127" t="s">
        <v>50</v>
      </c>
      <c r="U189" s="37" t="s">
        <v>70</v>
      </c>
      <c r="V189" s="128">
        <v>0</v>
      </c>
      <c r="W189" s="128">
        <f t="shared" ref="W189:W201" si="41">V189*K189</f>
        <v>0</v>
      </c>
      <c r="X189" s="128">
        <v>0</v>
      </c>
      <c r="Y189" s="128">
        <f t="shared" ref="Y189:Y201" si="42">X189*K189</f>
        <v>0</v>
      </c>
      <c r="Z189" s="128">
        <v>0</v>
      </c>
      <c r="AA189" s="129">
        <f t="shared" ref="AA189:AA201" si="43">Z189*K189</f>
        <v>0</v>
      </c>
      <c r="AR189" s="17" t="s">
        <v>173</v>
      </c>
      <c r="AT189" s="17" t="s">
        <v>170</v>
      </c>
      <c r="AU189" s="17" t="s">
        <v>136</v>
      </c>
      <c r="AY189" s="17" t="s">
        <v>169</v>
      </c>
      <c r="BE189" s="130">
        <f t="shared" ref="BE189:BE201" si="44">IF(U189="základní",N189,0)</f>
        <v>0</v>
      </c>
      <c r="BF189" s="130">
        <f t="shared" ref="BF189:BF201" si="45">IF(U189="snížená",N189,0)</f>
        <v>0</v>
      </c>
      <c r="BG189" s="130">
        <f t="shared" ref="BG189:BG201" si="46">IF(U189="zákl. přenesená",N189,0)</f>
        <v>0</v>
      </c>
      <c r="BH189" s="130">
        <f t="shared" ref="BH189:BH201" si="47">IF(U189="sníž. přenesená",N189,0)</f>
        <v>0</v>
      </c>
      <c r="BI189" s="130">
        <f t="shared" ref="BI189:BI201" si="48">IF(U189="nulová",N189,0)</f>
        <v>0</v>
      </c>
      <c r="BJ189" s="17" t="s">
        <v>113</v>
      </c>
      <c r="BK189" s="130">
        <f t="shared" ref="BK189:BK201" si="49">ROUND(L189*K189,2)</f>
        <v>0</v>
      </c>
      <c r="BL189" s="17" t="s">
        <v>174</v>
      </c>
      <c r="BM189" s="17" t="s">
        <v>352</v>
      </c>
    </row>
    <row r="190" spans="2:65" s="1" customFormat="1" ht="31.5" customHeight="1">
      <c r="B190" s="30"/>
      <c r="C190" s="123" t="s">
        <v>353</v>
      </c>
      <c r="D190" s="123" t="s">
        <v>170</v>
      </c>
      <c r="E190" s="124" t="s">
        <v>354</v>
      </c>
      <c r="F190" s="189" t="s">
        <v>355</v>
      </c>
      <c r="G190" s="189"/>
      <c r="H190" s="189"/>
      <c r="I190" s="189"/>
      <c r="J190" s="125" t="s">
        <v>172</v>
      </c>
      <c r="K190" s="126">
        <v>4</v>
      </c>
      <c r="L190" s="190"/>
      <c r="M190" s="190"/>
      <c r="N190" s="190">
        <f t="shared" si="40"/>
        <v>0</v>
      </c>
      <c r="O190" s="191"/>
      <c r="P190" s="191"/>
      <c r="Q190" s="191"/>
      <c r="R190" s="31"/>
      <c r="T190" s="127" t="s">
        <v>50</v>
      </c>
      <c r="U190" s="37" t="s">
        <v>70</v>
      </c>
      <c r="V190" s="128">
        <v>0</v>
      </c>
      <c r="W190" s="128">
        <f t="shared" si="41"/>
        <v>0</v>
      </c>
      <c r="X190" s="128">
        <v>0</v>
      </c>
      <c r="Y190" s="128">
        <f t="shared" si="42"/>
        <v>0</v>
      </c>
      <c r="Z190" s="128">
        <v>0</v>
      </c>
      <c r="AA190" s="129">
        <f t="shared" si="43"/>
        <v>0</v>
      </c>
      <c r="AR190" s="17" t="s">
        <v>173</v>
      </c>
      <c r="AT190" s="17" t="s">
        <v>170</v>
      </c>
      <c r="AU190" s="17" t="s">
        <v>136</v>
      </c>
      <c r="AY190" s="17" t="s">
        <v>169</v>
      </c>
      <c r="BE190" s="130">
        <f t="shared" si="44"/>
        <v>0</v>
      </c>
      <c r="BF190" s="130">
        <f t="shared" si="45"/>
        <v>0</v>
      </c>
      <c r="BG190" s="130">
        <f t="shared" si="46"/>
        <v>0</v>
      </c>
      <c r="BH190" s="130">
        <f t="shared" si="47"/>
        <v>0</v>
      </c>
      <c r="BI190" s="130">
        <f t="shared" si="48"/>
        <v>0</v>
      </c>
      <c r="BJ190" s="17" t="s">
        <v>113</v>
      </c>
      <c r="BK190" s="130">
        <f t="shared" si="49"/>
        <v>0</v>
      </c>
      <c r="BL190" s="17" t="s">
        <v>174</v>
      </c>
      <c r="BM190" s="17" t="s">
        <v>356</v>
      </c>
    </row>
    <row r="191" spans="2:65" s="1" customFormat="1" ht="22.5" customHeight="1">
      <c r="B191" s="30"/>
      <c r="C191" s="123" t="s">
        <v>357</v>
      </c>
      <c r="D191" s="123" t="s">
        <v>170</v>
      </c>
      <c r="E191" s="124" t="s">
        <v>358</v>
      </c>
      <c r="F191" s="189" t="s">
        <v>359</v>
      </c>
      <c r="G191" s="189"/>
      <c r="H191" s="189"/>
      <c r="I191" s="189"/>
      <c r="J191" s="125" t="s">
        <v>172</v>
      </c>
      <c r="K191" s="126">
        <v>4</v>
      </c>
      <c r="L191" s="190"/>
      <c r="M191" s="190"/>
      <c r="N191" s="190">
        <f t="shared" si="40"/>
        <v>0</v>
      </c>
      <c r="O191" s="191"/>
      <c r="P191" s="191"/>
      <c r="Q191" s="191"/>
      <c r="R191" s="31"/>
      <c r="T191" s="127" t="s">
        <v>50</v>
      </c>
      <c r="U191" s="37" t="s">
        <v>70</v>
      </c>
      <c r="V191" s="128">
        <v>0</v>
      </c>
      <c r="W191" s="128">
        <f t="shared" si="41"/>
        <v>0</v>
      </c>
      <c r="X191" s="128">
        <v>0</v>
      </c>
      <c r="Y191" s="128">
        <f t="shared" si="42"/>
        <v>0</v>
      </c>
      <c r="Z191" s="128">
        <v>0</v>
      </c>
      <c r="AA191" s="129">
        <f t="shared" si="43"/>
        <v>0</v>
      </c>
      <c r="AR191" s="17" t="s">
        <v>173</v>
      </c>
      <c r="AT191" s="17" t="s">
        <v>170</v>
      </c>
      <c r="AU191" s="17" t="s">
        <v>136</v>
      </c>
      <c r="AY191" s="17" t="s">
        <v>169</v>
      </c>
      <c r="BE191" s="130">
        <f t="shared" si="44"/>
        <v>0</v>
      </c>
      <c r="BF191" s="130">
        <f t="shared" si="45"/>
        <v>0</v>
      </c>
      <c r="BG191" s="130">
        <f t="shared" si="46"/>
        <v>0</v>
      </c>
      <c r="BH191" s="130">
        <f t="shared" si="47"/>
        <v>0</v>
      </c>
      <c r="BI191" s="130">
        <f t="shared" si="48"/>
        <v>0</v>
      </c>
      <c r="BJ191" s="17" t="s">
        <v>113</v>
      </c>
      <c r="BK191" s="130">
        <f t="shared" si="49"/>
        <v>0</v>
      </c>
      <c r="BL191" s="17" t="s">
        <v>174</v>
      </c>
      <c r="BM191" s="17" t="s">
        <v>360</v>
      </c>
    </row>
    <row r="192" spans="2:65" s="1" customFormat="1" ht="22.5" customHeight="1">
      <c r="B192" s="30"/>
      <c r="C192" s="123" t="s">
        <v>361</v>
      </c>
      <c r="D192" s="123" t="s">
        <v>170</v>
      </c>
      <c r="E192" s="124" t="s">
        <v>362</v>
      </c>
      <c r="F192" s="189" t="s">
        <v>363</v>
      </c>
      <c r="G192" s="189"/>
      <c r="H192" s="189"/>
      <c r="I192" s="189"/>
      <c r="J192" s="125" t="s">
        <v>172</v>
      </c>
      <c r="K192" s="126">
        <v>4</v>
      </c>
      <c r="L192" s="190"/>
      <c r="M192" s="190"/>
      <c r="N192" s="190">
        <f t="shared" si="40"/>
        <v>0</v>
      </c>
      <c r="O192" s="191"/>
      <c r="P192" s="191"/>
      <c r="Q192" s="191"/>
      <c r="R192" s="31"/>
      <c r="T192" s="127" t="s">
        <v>50</v>
      </c>
      <c r="U192" s="37" t="s">
        <v>70</v>
      </c>
      <c r="V192" s="128">
        <v>0</v>
      </c>
      <c r="W192" s="128">
        <f t="shared" si="41"/>
        <v>0</v>
      </c>
      <c r="X192" s="128">
        <v>0</v>
      </c>
      <c r="Y192" s="128">
        <f t="shared" si="42"/>
        <v>0</v>
      </c>
      <c r="Z192" s="128">
        <v>0</v>
      </c>
      <c r="AA192" s="129">
        <f t="shared" si="43"/>
        <v>0</v>
      </c>
      <c r="AR192" s="17" t="s">
        <v>173</v>
      </c>
      <c r="AT192" s="17" t="s">
        <v>170</v>
      </c>
      <c r="AU192" s="17" t="s">
        <v>136</v>
      </c>
      <c r="AY192" s="17" t="s">
        <v>169</v>
      </c>
      <c r="BE192" s="130">
        <f t="shared" si="44"/>
        <v>0</v>
      </c>
      <c r="BF192" s="130">
        <f t="shared" si="45"/>
        <v>0</v>
      </c>
      <c r="BG192" s="130">
        <f t="shared" si="46"/>
        <v>0</v>
      </c>
      <c r="BH192" s="130">
        <f t="shared" si="47"/>
        <v>0</v>
      </c>
      <c r="BI192" s="130">
        <f t="shared" si="48"/>
        <v>0</v>
      </c>
      <c r="BJ192" s="17" t="s">
        <v>113</v>
      </c>
      <c r="BK192" s="130">
        <f t="shared" si="49"/>
        <v>0</v>
      </c>
      <c r="BL192" s="17" t="s">
        <v>174</v>
      </c>
      <c r="BM192" s="17" t="s">
        <v>364</v>
      </c>
    </row>
    <row r="193" spans="2:65" s="1" customFormat="1" ht="22.5" customHeight="1">
      <c r="B193" s="30"/>
      <c r="C193" s="123" t="s">
        <v>365</v>
      </c>
      <c r="D193" s="123" t="s">
        <v>170</v>
      </c>
      <c r="E193" s="124" t="s">
        <v>366</v>
      </c>
      <c r="F193" s="189" t="s">
        <v>367</v>
      </c>
      <c r="G193" s="189"/>
      <c r="H193" s="189"/>
      <c r="I193" s="189"/>
      <c r="J193" s="125" t="s">
        <v>172</v>
      </c>
      <c r="K193" s="126">
        <v>4</v>
      </c>
      <c r="L193" s="190"/>
      <c r="M193" s="190"/>
      <c r="N193" s="190">
        <f t="shared" si="40"/>
        <v>0</v>
      </c>
      <c r="O193" s="191"/>
      <c r="P193" s="191"/>
      <c r="Q193" s="191"/>
      <c r="R193" s="31"/>
      <c r="T193" s="127" t="s">
        <v>50</v>
      </c>
      <c r="U193" s="37" t="s">
        <v>70</v>
      </c>
      <c r="V193" s="128">
        <v>0</v>
      </c>
      <c r="W193" s="128">
        <f t="shared" si="41"/>
        <v>0</v>
      </c>
      <c r="X193" s="128">
        <v>0</v>
      </c>
      <c r="Y193" s="128">
        <f t="shared" si="42"/>
        <v>0</v>
      </c>
      <c r="Z193" s="128">
        <v>0</v>
      </c>
      <c r="AA193" s="129">
        <f t="shared" si="43"/>
        <v>0</v>
      </c>
      <c r="AR193" s="17" t="s">
        <v>173</v>
      </c>
      <c r="AT193" s="17" t="s">
        <v>170</v>
      </c>
      <c r="AU193" s="17" t="s">
        <v>136</v>
      </c>
      <c r="AY193" s="17" t="s">
        <v>169</v>
      </c>
      <c r="BE193" s="130">
        <f t="shared" si="44"/>
        <v>0</v>
      </c>
      <c r="BF193" s="130">
        <f t="shared" si="45"/>
        <v>0</v>
      </c>
      <c r="BG193" s="130">
        <f t="shared" si="46"/>
        <v>0</v>
      </c>
      <c r="BH193" s="130">
        <f t="shared" si="47"/>
        <v>0</v>
      </c>
      <c r="BI193" s="130">
        <f t="shared" si="48"/>
        <v>0</v>
      </c>
      <c r="BJ193" s="17" t="s">
        <v>113</v>
      </c>
      <c r="BK193" s="130">
        <f t="shared" si="49"/>
        <v>0</v>
      </c>
      <c r="BL193" s="17" t="s">
        <v>174</v>
      </c>
      <c r="BM193" s="17" t="s">
        <v>368</v>
      </c>
    </row>
    <row r="194" spans="2:65" s="1" customFormat="1" ht="31.5" customHeight="1">
      <c r="B194" s="30"/>
      <c r="C194" s="123" t="s">
        <v>369</v>
      </c>
      <c r="D194" s="123" t="s">
        <v>170</v>
      </c>
      <c r="E194" s="124" t="s">
        <v>370</v>
      </c>
      <c r="F194" s="189" t="s">
        <v>371</v>
      </c>
      <c r="G194" s="189"/>
      <c r="H194" s="189"/>
      <c r="I194" s="189"/>
      <c r="J194" s="125" t="s">
        <v>172</v>
      </c>
      <c r="K194" s="126">
        <v>2</v>
      </c>
      <c r="L194" s="190"/>
      <c r="M194" s="190"/>
      <c r="N194" s="190">
        <f t="shared" si="40"/>
        <v>0</v>
      </c>
      <c r="O194" s="191"/>
      <c r="P194" s="191"/>
      <c r="Q194" s="191"/>
      <c r="R194" s="31"/>
      <c r="T194" s="127" t="s">
        <v>50</v>
      </c>
      <c r="U194" s="37" t="s">
        <v>70</v>
      </c>
      <c r="V194" s="128">
        <v>0</v>
      </c>
      <c r="W194" s="128">
        <f t="shared" si="41"/>
        <v>0</v>
      </c>
      <c r="X194" s="128">
        <v>0</v>
      </c>
      <c r="Y194" s="128">
        <f t="shared" si="42"/>
        <v>0</v>
      </c>
      <c r="Z194" s="128">
        <v>0</v>
      </c>
      <c r="AA194" s="129">
        <f t="shared" si="43"/>
        <v>0</v>
      </c>
      <c r="AR194" s="17" t="s">
        <v>173</v>
      </c>
      <c r="AT194" s="17" t="s">
        <v>170</v>
      </c>
      <c r="AU194" s="17" t="s">
        <v>136</v>
      </c>
      <c r="AY194" s="17" t="s">
        <v>169</v>
      </c>
      <c r="BE194" s="130">
        <f t="shared" si="44"/>
        <v>0</v>
      </c>
      <c r="BF194" s="130">
        <f t="shared" si="45"/>
        <v>0</v>
      </c>
      <c r="BG194" s="130">
        <f t="shared" si="46"/>
        <v>0</v>
      </c>
      <c r="BH194" s="130">
        <f t="shared" si="47"/>
        <v>0</v>
      </c>
      <c r="BI194" s="130">
        <f t="shared" si="48"/>
        <v>0</v>
      </c>
      <c r="BJ194" s="17" t="s">
        <v>113</v>
      </c>
      <c r="BK194" s="130">
        <f t="shared" si="49"/>
        <v>0</v>
      </c>
      <c r="BL194" s="17" t="s">
        <v>174</v>
      </c>
      <c r="BM194" s="17" t="s">
        <v>372</v>
      </c>
    </row>
    <row r="195" spans="2:65" s="1" customFormat="1" ht="22.5" customHeight="1">
      <c r="B195" s="30"/>
      <c r="C195" s="123" t="s">
        <v>373</v>
      </c>
      <c r="D195" s="123" t="s">
        <v>170</v>
      </c>
      <c r="E195" s="124" t="s">
        <v>374</v>
      </c>
      <c r="F195" s="189" t="s">
        <v>375</v>
      </c>
      <c r="G195" s="189"/>
      <c r="H195" s="189"/>
      <c r="I195" s="189"/>
      <c r="J195" s="125" t="s">
        <v>172</v>
      </c>
      <c r="K195" s="126">
        <v>1</v>
      </c>
      <c r="L195" s="190"/>
      <c r="M195" s="190"/>
      <c r="N195" s="190">
        <f t="shared" si="40"/>
        <v>0</v>
      </c>
      <c r="O195" s="191"/>
      <c r="P195" s="191"/>
      <c r="Q195" s="191"/>
      <c r="R195" s="31"/>
      <c r="T195" s="127" t="s">
        <v>50</v>
      </c>
      <c r="U195" s="37" t="s">
        <v>70</v>
      </c>
      <c r="V195" s="128">
        <v>0</v>
      </c>
      <c r="W195" s="128">
        <f t="shared" si="41"/>
        <v>0</v>
      </c>
      <c r="X195" s="128">
        <v>0</v>
      </c>
      <c r="Y195" s="128">
        <f t="shared" si="42"/>
        <v>0</v>
      </c>
      <c r="Z195" s="128">
        <v>0</v>
      </c>
      <c r="AA195" s="129">
        <f t="shared" si="43"/>
        <v>0</v>
      </c>
      <c r="AR195" s="17" t="s">
        <v>173</v>
      </c>
      <c r="AT195" s="17" t="s">
        <v>170</v>
      </c>
      <c r="AU195" s="17" t="s">
        <v>136</v>
      </c>
      <c r="AY195" s="17" t="s">
        <v>169</v>
      </c>
      <c r="BE195" s="130">
        <f t="shared" si="44"/>
        <v>0</v>
      </c>
      <c r="BF195" s="130">
        <f t="shared" si="45"/>
        <v>0</v>
      </c>
      <c r="BG195" s="130">
        <f t="shared" si="46"/>
        <v>0</v>
      </c>
      <c r="BH195" s="130">
        <f t="shared" si="47"/>
        <v>0</v>
      </c>
      <c r="BI195" s="130">
        <f t="shared" si="48"/>
        <v>0</v>
      </c>
      <c r="BJ195" s="17" t="s">
        <v>113</v>
      </c>
      <c r="BK195" s="130">
        <f t="shared" si="49"/>
        <v>0</v>
      </c>
      <c r="BL195" s="17" t="s">
        <v>174</v>
      </c>
      <c r="BM195" s="17" t="s">
        <v>376</v>
      </c>
    </row>
    <row r="196" spans="2:65" s="1" customFormat="1" ht="22.5" customHeight="1">
      <c r="B196" s="30"/>
      <c r="C196" s="123" t="s">
        <v>377</v>
      </c>
      <c r="D196" s="123" t="s">
        <v>170</v>
      </c>
      <c r="E196" s="124" t="s">
        <v>378</v>
      </c>
      <c r="F196" s="189" t="s">
        <v>379</v>
      </c>
      <c r="G196" s="189"/>
      <c r="H196" s="189"/>
      <c r="I196" s="189"/>
      <c r="J196" s="125" t="s">
        <v>172</v>
      </c>
      <c r="K196" s="126">
        <v>1</v>
      </c>
      <c r="L196" s="190"/>
      <c r="M196" s="190"/>
      <c r="N196" s="190">
        <f t="shared" si="40"/>
        <v>0</v>
      </c>
      <c r="O196" s="191"/>
      <c r="P196" s="191"/>
      <c r="Q196" s="191"/>
      <c r="R196" s="31"/>
      <c r="T196" s="127" t="s">
        <v>50</v>
      </c>
      <c r="U196" s="37" t="s">
        <v>70</v>
      </c>
      <c r="V196" s="128">
        <v>0</v>
      </c>
      <c r="W196" s="128">
        <f t="shared" si="41"/>
        <v>0</v>
      </c>
      <c r="X196" s="128">
        <v>0</v>
      </c>
      <c r="Y196" s="128">
        <f t="shared" si="42"/>
        <v>0</v>
      </c>
      <c r="Z196" s="128">
        <v>0</v>
      </c>
      <c r="AA196" s="129">
        <f t="shared" si="43"/>
        <v>0</v>
      </c>
      <c r="AR196" s="17" t="s">
        <v>173</v>
      </c>
      <c r="AT196" s="17" t="s">
        <v>170</v>
      </c>
      <c r="AU196" s="17" t="s">
        <v>136</v>
      </c>
      <c r="AY196" s="17" t="s">
        <v>169</v>
      </c>
      <c r="BE196" s="130">
        <f t="shared" si="44"/>
        <v>0</v>
      </c>
      <c r="BF196" s="130">
        <f t="shared" si="45"/>
        <v>0</v>
      </c>
      <c r="BG196" s="130">
        <f t="shared" si="46"/>
        <v>0</v>
      </c>
      <c r="BH196" s="130">
        <f t="shared" si="47"/>
        <v>0</v>
      </c>
      <c r="BI196" s="130">
        <f t="shared" si="48"/>
        <v>0</v>
      </c>
      <c r="BJ196" s="17" t="s">
        <v>113</v>
      </c>
      <c r="BK196" s="130">
        <f t="shared" si="49"/>
        <v>0</v>
      </c>
      <c r="BL196" s="17" t="s">
        <v>174</v>
      </c>
      <c r="BM196" s="17" t="s">
        <v>380</v>
      </c>
    </row>
    <row r="197" spans="2:65" s="1" customFormat="1" ht="31.5" customHeight="1">
      <c r="B197" s="30"/>
      <c r="C197" s="123" t="s">
        <v>381</v>
      </c>
      <c r="D197" s="123" t="s">
        <v>170</v>
      </c>
      <c r="E197" s="124" t="s">
        <v>382</v>
      </c>
      <c r="F197" s="189" t="s">
        <v>383</v>
      </c>
      <c r="G197" s="189"/>
      <c r="H197" s="189"/>
      <c r="I197" s="189"/>
      <c r="J197" s="125" t="s">
        <v>212</v>
      </c>
      <c r="K197" s="126">
        <v>115</v>
      </c>
      <c r="L197" s="190"/>
      <c r="M197" s="190"/>
      <c r="N197" s="190">
        <f t="shared" si="40"/>
        <v>0</v>
      </c>
      <c r="O197" s="191"/>
      <c r="P197" s="191"/>
      <c r="Q197" s="191"/>
      <c r="R197" s="31"/>
      <c r="T197" s="127" t="s">
        <v>50</v>
      </c>
      <c r="U197" s="37" t="s">
        <v>70</v>
      </c>
      <c r="V197" s="128">
        <v>0</v>
      </c>
      <c r="W197" s="128">
        <f t="shared" si="41"/>
        <v>0</v>
      </c>
      <c r="X197" s="128">
        <v>0</v>
      </c>
      <c r="Y197" s="128">
        <f t="shared" si="42"/>
        <v>0</v>
      </c>
      <c r="Z197" s="128">
        <v>0</v>
      </c>
      <c r="AA197" s="129">
        <f t="shared" si="43"/>
        <v>0</v>
      </c>
      <c r="AR197" s="17" t="s">
        <v>173</v>
      </c>
      <c r="AT197" s="17" t="s">
        <v>170</v>
      </c>
      <c r="AU197" s="17" t="s">
        <v>136</v>
      </c>
      <c r="AY197" s="17" t="s">
        <v>169</v>
      </c>
      <c r="BE197" s="130">
        <f t="shared" si="44"/>
        <v>0</v>
      </c>
      <c r="BF197" s="130">
        <f t="shared" si="45"/>
        <v>0</v>
      </c>
      <c r="BG197" s="130">
        <f t="shared" si="46"/>
        <v>0</v>
      </c>
      <c r="BH197" s="130">
        <f t="shared" si="47"/>
        <v>0</v>
      </c>
      <c r="BI197" s="130">
        <f t="shared" si="48"/>
        <v>0</v>
      </c>
      <c r="BJ197" s="17" t="s">
        <v>113</v>
      </c>
      <c r="BK197" s="130">
        <f t="shared" si="49"/>
        <v>0</v>
      </c>
      <c r="BL197" s="17" t="s">
        <v>174</v>
      </c>
      <c r="BM197" s="17" t="s">
        <v>384</v>
      </c>
    </row>
    <row r="198" spans="2:65" s="1" customFormat="1" ht="31.5" customHeight="1">
      <c r="B198" s="30"/>
      <c r="C198" s="123" t="s">
        <v>385</v>
      </c>
      <c r="D198" s="123" t="s">
        <v>170</v>
      </c>
      <c r="E198" s="124" t="s">
        <v>223</v>
      </c>
      <c r="F198" s="189" t="s">
        <v>224</v>
      </c>
      <c r="G198" s="189"/>
      <c r="H198" s="189"/>
      <c r="I198" s="189"/>
      <c r="J198" s="125" t="s">
        <v>212</v>
      </c>
      <c r="K198" s="126">
        <v>30</v>
      </c>
      <c r="L198" s="190"/>
      <c r="M198" s="190"/>
      <c r="N198" s="190">
        <f t="shared" si="40"/>
        <v>0</v>
      </c>
      <c r="O198" s="191"/>
      <c r="P198" s="191"/>
      <c r="Q198" s="191"/>
      <c r="R198" s="31"/>
      <c r="T198" s="127" t="s">
        <v>50</v>
      </c>
      <c r="U198" s="37" t="s">
        <v>70</v>
      </c>
      <c r="V198" s="128">
        <v>0</v>
      </c>
      <c r="W198" s="128">
        <f t="shared" si="41"/>
        <v>0</v>
      </c>
      <c r="X198" s="128">
        <v>0</v>
      </c>
      <c r="Y198" s="128">
        <f t="shared" si="42"/>
        <v>0</v>
      </c>
      <c r="Z198" s="128">
        <v>0</v>
      </c>
      <c r="AA198" s="129">
        <f t="shared" si="43"/>
        <v>0</v>
      </c>
      <c r="AR198" s="17" t="s">
        <v>173</v>
      </c>
      <c r="AT198" s="17" t="s">
        <v>170</v>
      </c>
      <c r="AU198" s="17" t="s">
        <v>136</v>
      </c>
      <c r="AY198" s="17" t="s">
        <v>169</v>
      </c>
      <c r="BE198" s="130">
        <f t="shared" si="44"/>
        <v>0</v>
      </c>
      <c r="BF198" s="130">
        <f t="shared" si="45"/>
        <v>0</v>
      </c>
      <c r="BG198" s="130">
        <f t="shared" si="46"/>
        <v>0</v>
      </c>
      <c r="BH198" s="130">
        <f t="shared" si="47"/>
        <v>0</v>
      </c>
      <c r="BI198" s="130">
        <f t="shared" si="48"/>
        <v>0</v>
      </c>
      <c r="BJ198" s="17" t="s">
        <v>113</v>
      </c>
      <c r="BK198" s="130">
        <f t="shared" si="49"/>
        <v>0</v>
      </c>
      <c r="BL198" s="17" t="s">
        <v>174</v>
      </c>
      <c r="BM198" s="17" t="s">
        <v>386</v>
      </c>
    </row>
    <row r="199" spans="2:65" s="1" customFormat="1" ht="22.5" customHeight="1">
      <c r="B199" s="30"/>
      <c r="C199" s="123" t="s">
        <v>387</v>
      </c>
      <c r="D199" s="123" t="s">
        <v>170</v>
      </c>
      <c r="E199" s="124" t="s">
        <v>226</v>
      </c>
      <c r="F199" s="189" t="s">
        <v>227</v>
      </c>
      <c r="G199" s="189"/>
      <c r="H199" s="189"/>
      <c r="I199" s="189"/>
      <c r="J199" s="125" t="s">
        <v>228</v>
      </c>
      <c r="K199" s="126">
        <v>4</v>
      </c>
      <c r="L199" s="190"/>
      <c r="M199" s="190"/>
      <c r="N199" s="190">
        <f t="shared" si="40"/>
        <v>0</v>
      </c>
      <c r="O199" s="191"/>
      <c r="P199" s="191"/>
      <c r="Q199" s="191"/>
      <c r="R199" s="31"/>
      <c r="T199" s="127" t="s">
        <v>50</v>
      </c>
      <c r="U199" s="37" t="s">
        <v>70</v>
      </c>
      <c r="V199" s="128">
        <v>0</v>
      </c>
      <c r="W199" s="128">
        <f t="shared" si="41"/>
        <v>0</v>
      </c>
      <c r="X199" s="128">
        <v>0</v>
      </c>
      <c r="Y199" s="128">
        <f t="shared" si="42"/>
        <v>0</v>
      </c>
      <c r="Z199" s="128">
        <v>0</v>
      </c>
      <c r="AA199" s="129">
        <f t="shared" si="43"/>
        <v>0</v>
      </c>
      <c r="AR199" s="17" t="s">
        <v>173</v>
      </c>
      <c r="AT199" s="17" t="s">
        <v>170</v>
      </c>
      <c r="AU199" s="17" t="s">
        <v>136</v>
      </c>
      <c r="AY199" s="17" t="s">
        <v>169</v>
      </c>
      <c r="BE199" s="130">
        <f t="shared" si="44"/>
        <v>0</v>
      </c>
      <c r="BF199" s="130">
        <f t="shared" si="45"/>
        <v>0</v>
      </c>
      <c r="BG199" s="130">
        <f t="shared" si="46"/>
        <v>0</v>
      </c>
      <c r="BH199" s="130">
        <f t="shared" si="47"/>
        <v>0</v>
      </c>
      <c r="BI199" s="130">
        <f t="shared" si="48"/>
        <v>0</v>
      </c>
      <c r="BJ199" s="17" t="s">
        <v>113</v>
      </c>
      <c r="BK199" s="130">
        <f t="shared" si="49"/>
        <v>0</v>
      </c>
      <c r="BL199" s="17" t="s">
        <v>174</v>
      </c>
      <c r="BM199" s="17" t="s">
        <v>388</v>
      </c>
    </row>
    <row r="200" spans="2:65" s="1" customFormat="1" ht="22.5" customHeight="1">
      <c r="B200" s="30"/>
      <c r="C200" s="123" t="s">
        <v>389</v>
      </c>
      <c r="D200" s="123" t="s">
        <v>170</v>
      </c>
      <c r="E200" s="124" t="s">
        <v>390</v>
      </c>
      <c r="F200" s="189" t="s">
        <v>244</v>
      </c>
      <c r="G200" s="189"/>
      <c r="H200" s="189"/>
      <c r="I200" s="189"/>
      <c r="J200" s="125" t="s">
        <v>228</v>
      </c>
      <c r="K200" s="126">
        <v>60</v>
      </c>
      <c r="L200" s="190"/>
      <c r="M200" s="190"/>
      <c r="N200" s="190">
        <f t="shared" si="40"/>
        <v>0</v>
      </c>
      <c r="O200" s="191"/>
      <c r="P200" s="191"/>
      <c r="Q200" s="191"/>
      <c r="R200" s="31"/>
      <c r="T200" s="127" t="s">
        <v>50</v>
      </c>
      <c r="U200" s="37" t="s">
        <v>70</v>
      </c>
      <c r="V200" s="128">
        <v>0</v>
      </c>
      <c r="W200" s="128">
        <f t="shared" si="41"/>
        <v>0</v>
      </c>
      <c r="X200" s="128">
        <v>0</v>
      </c>
      <c r="Y200" s="128">
        <f t="shared" si="42"/>
        <v>0</v>
      </c>
      <c r="Z200" s="128">
        <v>0</v>
      </c>
      <c r="AA200" s="129">
        <f t="shared" si="43"/>
        <v>0</v>
      </c>
      <c r="AR200" s="17" t="s">
        <v>173</v>
      </c>
      <c r="AT200" s="17" t="s">
        <v>170</v>
      </c>
      <c r="AU200" s="17" t="s">
        <v>136</v>
      </c>
      <c r="AY200" s="17" t="s">
        <v>169</v>
      </c>
      <c r="BE200" s="130">
        <f t="shared" si="44"/>
        <v>0</v>
      </c>
      <c r="BF200" s="130">
        <f t="shared" si="45"/>
        <v>0</v>
      </c>
      <c r="BG200" s="130">
        <f t="shared" si="46"/>
        <v>0</v>
      </c>
      <c r="BH200" s="130">
        <f t="shared" si="47"/>
        <v>0</v>
      </c>
      <c r="BI200" s="130">
        <f t="shared" si="48"/>
        <v>0</v>
      </c>
      <c r="BJ200" s="17" t="s">
        <v>113</v>
      </c>
      <c r="BK200" s="130">
        <f t="shared" si="49"/>
        <v>0</v>
      </c>
      <c r="BL200" s="17" t="s">
        <v>174</v>
      </c>
      <c r="BM200" s="17" t="s">
        <v>391</v>
      </c>
    </row>
    <row r="201" spans="2:65" s="1" customFormat="1" ht="22.5" customHeight="1">
      <c r="B201" s="30"/>
      <c r="C201" s="123" t="s">
        <v>392</v>
      </c>
      <c r="D201" s="123" t="s">
        <v>170</v>
      </c>
      <c r="E201" s="124" t="s">
        <v>393</v>
      </c>
      <c r="F201" s="189" t="s">
        <v>248</v>
      </c>
      <c r="G201" s="189"/>
      <c r="H201" s="189"/>
      <c r="I201" s="189"/>
      <c r="J201" s="125" t="s">
        <v>172</v>
      </c>
      <c r="K201" s="126">
        <v>4</v>
      </c>
      <c r="L201" s="190"/>
      <c r="M201" s="190"/>
      <c r="N201" s="190">
        <f t="shared" si="40"/>
        <v>0</v>
      </c>
      <c r="O201" s="191"/>
      <c r="P201" s="191"/>
      <c r="Q201" s="191"/>
      <c r="R201" s="31"/>
      <c r="T201" s="127" t="s">
        <v>50</v>
      </c>
      <c r="U201" s="37" t="s">
        <v>70</v>
      </c>
      <c r="V201" s="128">
        <v>0</v>
      </c>
      <c r="W201" s="128">
        <f t="shared" si="41"/>
        <v>0</v>
      </c>
      <c r="X201" s="128">
        <v>0</v>
      </c>
      <c r="Y201" s="128">
        <f t="shared" si="42"/>
        <v>0</v>
      </c>
      <c r="Z201" s="128">
        <v>0</v>
      </c>
      <c r="AA201" s="129">
        <f t="shared" si="43"/>
        <v>0</v>
      </c>
      <c r="AR201" s="17" t="s">
        <v>173</v>
      </c>
      <c r="AT201" s="17" t="s">
        <v>170</v>
      </c>
      <c r="AU201" s="17" t="s">
        <v>136</v>
      </c>
      <c r="AY201" s="17" t="s">
        <v>169</v>
      </c>
      <c r="BE201" s="130">
        <f t="shared" si="44"/>
        <v>0</v>
      </c>
      <c r="BF201" s="130">
        <f t="shared" si="45"/>
        <v>0</v>
      </c>
      <c r="BG201" s="130">
        <f t="shared" si="46"/>
        <v>0</v>
      </c>
      <c r="BH201" s="130">
        <f t="shared" si="47"/>
        <v>0</v>
      </c>
      <c r="BI201" s="130">
        <f t="shared" si="48"/>
        <v>0</v>
      </c>
      <c r="BJ201" s="17" t="s">
        <v>113</v>
      </c>
      <c r="BK201" s="130">
        <f t="shared" si="49"/>
        <v>0</v>
      </c>
      <c r="BL201" s="17" t="s">
        <v>174</v>
      </c>
      <c r="BM201" s="17" t="s">
        <v>394</v>
      </c>
    </row>
    <row r="202" spans="2:65" s="9" customFormat="1" ht="29.9" customHeight="1">
      <c r="B202" s="113"/>
      <c r="D202" s="122" t="s">
        <v>153</v>
      </c>
      <c r="E202" s="122"/>
      <c r="F202" s="122"/>
      <c r="G202" s="122"/>
      <c r="H202" s="122"/>
      <c r="I202" s="122"/>
      <c r="J202" s="122"/>
      <c r="K202" s="122"/>
      <c r="L202" s="122"/>
      <c r="M202" s="122"/>
      <c r="N202" s="199">
        <f>BK202</f>
        <v>0</v>
      </c>
      <c r="O202" s="200"/>
      <c r="P202" s="200"/>
      <c r="Q202" s="200"/>
      <c r="R202" s="115"/>
      <c r="T202" s="116"/>
      <c r="W202" s="117">
        <f>SUM(W203:W213)</f>
        <v>0</v>
      </c>
      <c r="Y202" s="117">
        <f>SUM(Y203:Y213)</f>
        <v>0</v>
      </c>
      <c r="AA202" s="118">
        <f>SUM(AA203:AA213)</f>
        <v>0</v>
      </c>
      <c r="AR202" s="119" t="s">
        <v>136</v>
      </c>
      <c r="AT202" s="120" t="s">
        <v>104</v>
      </c>
      <c r="AU202" s="120" t="s">
        <v>113</v>
      </c>
      <c r="AY202" s="119" t="s">
        <v>169</v>
      </c>
      <c r="BK202" s="121">
        <f>SUM(BK203:BK213)</f>
        <v>0</v>
      </c>
    </row>
    <row r="203" spans="2:65" s="1" customFormat="1" ht="31.5" customHeight="1">
      <c r="B203" s="30"/>
      <c r="C203" s="123" t="s">
        <v>395</v>
      </c>
      <c r="D203" s="123" t="s">
        <v>170</v>
      </c>
      <c r="E203" s="124" t="s">
        <v>396</v>
      </c>
      <c r="F203" s="189" t="s">
        <v>1320</v>
      </c>
      <c r="G203" s="189"/>
      <c r="H203" s="189"/>
      <c r="I203" s="189"/>
      <c r="J203" s="125" t="s">
        <v>172</v>
      </c>
      <c r="K203" s="126">
        <v>1</v>
      </c>
      <c r="L203" s="190"/>
      <c r="M203" s="190"/>
      <c r="N203" s="190">
        <f t="shared" ref="N203:N213" si="50">ROUND(L203*K203,2)</f>
        <v>0</v>
      </c>
      <c r="O203" s="191"/>
      <c r="P203" s="191"/>
      <c r="Q203" s="191"/>
      <c r="R203" s="31"/>
      <c r="T203" s="127" t="s">
        <v>50</v>
      </c>
      <c r="U203" s="37" t="s">
        <v>70</v>
      </c>
      <c r="V203" s="128">
        <v>0</v>
      </c>
      <c r="W203" s="128">
        <f t="shared" ref="W203:W213" si="51">V203*K203</f>
        <v>0</v>
      </c>
      <c r="X203" s="128">
        <v>0</v>
      </c>
      <c r="Y203" s="128">
        <f t="shared" ref="Y203:Y213" si="52">X203*K203</f>
        <v>0</v>
      </c>
      <c r="Z203" s="128">
        <v>0</v>
      </c>
      <c r="AA203" s="129">
        <f t="shared" ref="AA203:AA213" si="53">Z203*K203</f>
        <v>0</v>
      </c>
      <c r="AR203" s="17" t="s">
        <v>256</v>
      </c>
      <c r="AT203" s="17" t="s">
        <v>170</v>
      </c>
      <c r="AU203" s="17" t="s">
        <v>136</v>
      </c>
      <c r="AY203" s="17" t="s">
        <v>169</v>
      </c>
      <c r="BE203" s="130">
        <f t="shared" ref="BE203:BE213" si="54">IF(U203="základní",N203,0)</f>
        <v>0</v>
      </c>
      <c r="BF203" s="130">
        <f t="shared" ref="BF203:BF213" si="55">IF(U203="snížená",N203,0)</f>
        <v>0</v>
      </c>
      <c r="BG203" s="130">
        <f t="shared" ref="BG203:BG213" si="56">IF(U203="zákl. přenesená",N203,0)</f>
        <v>0</v>
      </c>
      <c r="BH203" s="130">
        <f t="shared" ref="BH203:BH213" si="57">IF(U203="sníž. přenesená",N203,0)</f>
        <v>0</v>
      </c>
      <c r="BI203" s="130">
        <f t="shared" ref="BI203:BI213" si="58">IF(U203="nulová",N203,0)</f>
        <v>0</v>
      </c>
      <c r="BJ203" s="17" t="s">
        <v>113</v>
      </c>
      <c r="BK203" s="130">
        <f t="shared" ref="BK203:BK213" si="59">ROUND(L203*K203,2)</f>
        <v>0</v>
      </c>
      <c r="BL203" s="17" t="s">
        <v>206</v>
      </c>
      <c r="BM203" s="17" t="s">
        <v>397</v>
      </c>
    </row>
    <row r="204" spans="2:65" s="1" customFormat="1" ht="22.5" customHeight="1">
      <c r="B204" s="30"/>
      <c r="C204" s="123" t="s">
        <v>398</v>
      </c>
      <c r="D204" s="123" t="s">
        <v>170</v>
      </c>
      <c r="E204" s="124" t="s">
        <v>187</v>
      </c>
      <c r="F204" s="189" t="s">
        <v>188</v>
      </c>
      <c r="G204" s="189"/>
      <c r="H204" s="189"/>
      <c r="I204" s="189"/>
      <c r="J204" s="125" t="s">
        <v>172</v>
      </c>
      <c r="K204" s="126">
        <v>1</v>
      </c>
      <c r="L204" s="190"/>
      <c r="M204" s="190"/>
      <c r="N204" s="190">
        <f t="shared" si="50"/>
        <v>0</v>
      </c>
      <c r="O204" s="191"/>
      <c r="P204" s="191"/>
      <c r="Q204" s="191"/>
      <c r="R204" s="31"/>
      <c r="T204" s="127" t="s">
        <v>50</v>
      </c>
      <c r="U204" s="37" t="s">
        <v>70</v>
      </c>
      <c r="V204" s="128">
        <v>0</v>
      </c>
      <c r="W204" s="128">
        <f t="shared" si="51"/>
        <v>0</v>
      </c>
      <c r="X204" s="128">
        <v>0</v>
      </c>
      <c r="Y204" s="128">
        <f t="shared" si="52"/>
        <v>0</v>
      </c>
      <c r="Z204" s="128">
        <v>0</v>
      </c>
      <c r="AA204" s="129">
        <f t="shared" si="53"/>
        <v>0</v>
      </c>
      <c r="AR204" s="17" t="s">
        <v>256</v>
      </c>
      <c r="AT204" s="17" t="s">
        <v>170</v>
      </c>
      <c r="AU204" s="17" t="s">
        <v>136</v>
      </c>
      <c r="AY204" s="17" t="s">
        <v>169</v>
      </c>
      <c r="BE204" s="130">
        <f t="shared" si="54"/>
        <v>0</v>
      </c>
      <c r="BF204" s="130">
        <f t="shared" si="55"/>
        <v>0</v>
      </c>
      <c r="BG204" s="130">
        <f t="shared" si="56"/>
        <v>0</v>
      </c>
      <c r="BH204" s="130">
        <f t="shared" si="57"/>
        <v>0</v>
      </c>
      <c r="BI204" s="130">
        <f t="shared" si="58"/>
        <v>0</v>
      </c>
      <c r="BJ204" s="17" t="s">
        <v>113</v>
      </c>
      <c r="BK204" s="130">
        <f t="shared" si="59"/>
        <v>0</v>
      </c>
      <c r="BL204" s="17" t="s">
        <v>206</v>
      </c>
      <c r="BM204" s="17" t="s">
        <v>399</v>
      </c>
    </row>
    <row r="205" spans="2:65" s="1" customFormat="1" ht="31.5" customHeight="1">
      <c r="B205" s="30"/>
      <c r="C205" s="123" t="s">
        <v>400</v>
      </c>
      <c r="D205" s="123" t="s">
        <v>170</v>
      </c>
      <c r="E205" s="124" t="s">
        <v>207</v>
      </c>
      <c r="F205" s="189" t="s">
        <v>1321</v>
      </c>
      <c r="G205" s="189"/>
      <c r="H205" s="189"/>
      <c r="I205" s="189"/>
      <c r="J205" s="125" t="s">
        <v>172</v>
      </c>
      <c r="K205" s="126">
        <v>1</v>
      </c>
      <c r="L205" s="190"/>
      <c r="M205" s="190"/>
      <c r="N205" s="190">
        <f t="shared" si="50"/>
        <v>0</v>
      </c>
      <c r="O205" s="191"/>
      <c r="P205" s="191"/>
      <c r="Q205" s="191"/>
      <c r="R205" s="31"/>
      <c r="T205" s="127" t="s">
        <v>50</v>
      </c>
      <c r="U205" s="37" t="s">
        <v>70</v>
      </c>
      <c r="V205" s="128">
        <v>0</v>
      </c>
      <c r="W205" s="128">
        <f t="shared" si="51"/>
        <v>0</v>
      </c>
      <c r="X205" s="128">
        <v>0</v>
      </c>
      <c r="Y205" s="128">
        <f t="shared" si="52"/>
        <v>0</v>
      </c>
      <c r="Z205" s="128">
        <v>0</v>
      </c>
      <c r="AA205" s="129">
        <f t="shared" si="53"/>
        <v>0</v>
      </c>
      <c r="AR205" s="17" t="s">
        <v>256</v>
      </c>
      <c r="AT205" s="17" t="s">
        <v>170</v>
      </c>
      <c r="AU205" s="17" t="s">
        <v>136</v>
      </c>
      <c r="AY205" s="17" t="s">
        <v>169</v>
      </c>
      <c r="BE205" s="130">
        <f t="shared" si="54"/>
        <v>0</v>
      </c>
      <c r="BF205" s="130">
        <f t="shared" si="55"/>
        <v>0</v>
      </c>
      <c r="BG205" s="130">
        <f t="shared" si="56"/>
        <v>0</v>
      </c>
      <c r="BH205" s="130">
        <f t="shared" si="57"/>
        <v>0</v>
      </c>
      <c r="BI205" s="130">
        <f t="shared" si="58"/>
        <v>0</v>
      </c>
      <c r="BJ205" s="17" t="s">
        <v>113</v>
      </c>
      <c r="BK205" s="130">
        <f t="shared" si="59"/>
        <v>0</v>
      </c>
      <c r="BL205" s="17" t="s">
        <v>206</v>
      </c>
      <c r="BM205" s="17" t="s">
        <v>401</v>
      </c>
    </row>
    <row r="206" spans="2:65" s="1" customFormat="1" ht="22.5" customHeight="1">
      <c r="B206" s="30"/>
      <c r="C206" s="123" t="s">
        <v>402</v>
      </c>
      <c r="D206" s="123" t="s">
        <v>170</v>
      </c>
      <c r="E206" s="124" t="s">
        <v>210</v>
      </c>
      <c r="F206" s="189" t="s">
        <v>211</v>
      </c>
      <c r="G206" s="189"/>
      <c r="H206" s="189"/>
      <c r="I206" s="189"/>
      <c r="J206" s="125" t="s">
        <v>212</v>
      </c>
      <c r="K206" s="126">
        <v>12</v>
      </c>
      <c r="L206" s="190"/>
      <c r="M206" s="190"/>
      <c r="N206" s="190">
        <f t="shared" si="50"/>
        <v>0</v>
      </c>
      <c r="O206" s="191"/>
      <c r="P206" s="191"/>
      <c r="Q206" s="191"/>
      <c r="R206" s="31"/>
      <c r="T206" s="127" t="s">
        <v>50</v>
      </c>
      <c r="U206" s="37" t="s">
        <v>70</v>
      </c>
      <c r="V206" s="128">
        <v>0</v>
      </c>
      <c r="W206" s="128">
        <f t="shared" si="51"/>
        <v>0</v>
      </c>
      <c r="X206" s="128">
        <v>0</v>
      </c>
      <c r="Y206" s="128">
        <f t="shared" si="52"/>
        <v>0</v>
      </c>
      <c r="Z206" s="128">
        <v>0</v>
      </c>
      <c r="AA206" s="129">
        <f t="shared" si="53"/>
        <v>0</v>
      </c>
      <c r="AR206" s="17" t="s">
        <v>256</v>
      </c>
      <c r="AT206" s="17" t="s">
        <v>170</v>
      </c>
      <c r="AU206" s="17" t="s">
        <v>136</v>
      </c>
      <c r="AY206" s="17" t="s">
        <v>169</v>
      </c>
      <c r="BE206" s="130">
        <f t="shared" si="54"/>
        <v>0</v>
      </c>
      <c r="BF206" s="130">
        <f t="shared" si="55"/>
        <v>0</v>
      </c>
      <c r="BG206" s="130">
        <f t="shared" si="56"/>
        <v>0</v>
      </c>
      <c r="BH206" s="130">
        <f t="shared" si="57"/>
        <v>0</v>
      </c>
      <c r="BI206" s="130">
        <f t="shared" si="58"/>
        <v>0</v>
      </c>
      <c r="BJ206" s="17" t="s">
        <v>113</v>
      </c>
      <c r="BK206" s="130">
        <f t="shared" si="59"/>
        <v>0</v>
      </c>
      <c r="BL206" s="17" t="s">
        <v>206</v>
      </c>
      <c r="BM206" s="17" t="s">
        <v>403</v>
      </c>
    </row>
    <row r="207" spans="2:65" s="1" customFormat="1" ht="22.5" customHeight="1">
      <c r="B207" s="30"/>
      <c r="C207" s="123" t="s">
        <v>404</v>
      </c>
      <c r="D207" s="123" t="s">
        <v>170</v>
      </c>
      <c r="E207" s="124" t="s">
        <v>219</v>
      </c>
      <c r="F207" s="189" t="s">
        <v>220</v>
      </c>
      <c r="G207" s="189"/>
      <c r="H207" s="189"/>
      <c r="I207" s="189"/>
      <c r="J207" s="125" t="s">
        <v>212</v>
      </c>
      <c r="K207" s="126">
        <v>12</v>
      </c>
      <c r="L207" s="190"/>
      <c r="M207" s="190"/>
      <c r="N207" s="190">
        <f t="shared" si="50"/>
        <v>0</v>
      </c>
      <c r="O207" s="191"/>
      <c r="P207" s="191"/>
      <c r="Q207" s="191"/>
      <c r="R207" s="31"/>
      <c r="T207" s="127" t="s">
        <v>50</v>
      </c>
      <c r="U207" s="37" t="s">
        <v>70</v>
      </c>
      <c r="V207" s="128">
        <v>0</v>
      </c>
      <c r="W207" s="128">
        <f t="shared" si="51"/>
        <v>0</v>
      </c>
      <c r="X207" s="128">
        <v>0</v>
      </c>
      <c r="Y207" s="128">
        <f t="shared" si="52"/>
        <v>0</v>
      </c>
      <c r="Z207" s="128">
        <v>0</v>
      </c>
      <c r="AA207" s="129">
        <f t="shared" si="53"/>
        <v>0</v>
      </c>
      <c r="AR207" s="17" t="s">
        <v>256</v>
      </c>
      <c r="AT207" s="17" t="s">
        <v>170</v>
      </c>
      <c r="AU207" s="17" t="s">
        <v>136</v>
      </c>
      <c r="AY207" s="17" t="s">
        <v>169</v>
      </c>
      <c r="BE207" s="130">
        <f t="shared" si="54"/>
        <v>0</v>
      </c>
      <c r="BF207" s="130">
        <f t="shared" si="55"/>
        <v>0</v>
      </c>
      <c r="BG207" s="130">
        <f t="shared" si="56"/>
        <v>0</v>
      </c>
      <c r="BH207" s="130">
        <f t="shared" si="57"/>
        <v>0</v>
      </c>
      <c r="BI207" s="130">
        <f t="shared" si="58"/>
        <v>0</v>
      </c>
      <c r="BJ207" s="17" t="s">
        <v>113</v>
      </c>
      <c r="BK207" s="130">
        <f t="shared" si="59"/>
        <v>0</v>
      </c>
      <c r="BL207" s="17" t="s">
        <v>206</v>
      </c>
      <c r="BM207" s="17" t="s">
        <v>405</v>
      </c>
    </row>
    <row r="208" spans="2:65" s="1" customFormat="1" ht="22.5" customHeight="1">
      <c r="B208" s="30"/>
      <c r="C208" s="123" t="s">
        <v>406</v>
      </c>
      <c r="D208" s="123" t="s">
        <v>170</v>
      </c>
      <c r="E208" s="124" t="s">
        <v>226</v>
      </c>
      <c r="F208" s="189" t="s">
        <v>1312</v>
      </c>
      <c r="G208" s="189"/>
      <c r="H208" s="189"/>
      <c r="I208" s="189"/>
      <c r="J208" s="125" t="s">
        <v>228</v>
      </c>
      <c r="K208" s="126">
        <v>1</v>
      </c>
      <c r="L208" s="190"/>
      <c r="M208" s="190"/>
      <c r="N208" s="190">
        <f t="shared" si="50"/>
        <v>0</v>
      </c>
      <c r="O208" s="191"/>
      <c r="P208" s="191"/>
      <c r="Q208" s="191"/>
      <c r="R208" s="31"/>
      <c r="T208" s="127" t="s">
        <v>50</v>
      </c>
      <c r="U208" s="37" t="s">
        <v>70</v>
      </c>
      <c r="V208" s="128">
        <v>0</v>
      </c>
      <c r="W208" s="128">
        <f t="shared" si="51"/>
        <v>0</v>
      </c>
      <c r="X208" s="128">
        <v>0</v>
      </c>
      <c r="Y208" s="128">
        <f t="shared" si="52"/>
        <v>0</v>
      </c>
      <c r="Z208" s="128">
        <v>0</v>
      </c>
      <c r="AA208" s="129">
        <f t="shared" si="53"/>
        <v>0</v>
      </c>
      <c r="AR208" s="17" t="s">
        <v>256</v>
      </c>
      <c r="AT208" s="17" t="s">
        <v>170</v>
      </c>
      <c r="AU208" s="17" t="s">
        <v>136</v>
      </c>
      <c r="AY208" s="17" t="s">
        <v>169</v>
      </c>
      <c r="BE208" s="130">
        <f t="shared" si="54"/>
        <v>0</v>
      </c>
      <c r="BF208" s="130">
        <f t="shared" si="55"/>
        <v>0</v>
      </c>
      <c r="BG208" s="130">
        <f t="shared" si="56"/>
        <v>0</v>
      </c>
      <c r="BH208" s="130">
        <f t="shared" si="57"/>
        <v>0</v>
      </c>
      <c r="BI208" s="130">
        <f t="shared" si="58"/>
        <v>0</v>
      </c>
      <c r="BJ208" s="17" t="s">
        <v>113</v>
      </c>
      <c r="BK208" s="130">
        <f t="shared" si="59"/>
        <v>0</v>
      </c>
      <c r="BL208" s="17" t="s">
        <v>206</v>
      </c>
      <c r="BM208" s="17" t="s">
        <v>407</v>
      </c>
    </row>
    <row r="209" spans="2:65" s="1" customFormat="1" ht="22.5" customHeight="1">
      <c r="B209" s="30"/>
      <c r="C209" s="123" t="s">
        <v>408</v>
      </c>
      <c r="D209" s="123" t="s">
        <v>170</v>
      </c>
      <c r="E209" s="124" t="s">
        <v>231</v>
      </c>
      <c r="F209" s="189" t="s">
        <v>232</v>
      </c>
      <c r="G209" s="189"/>
      <c r="H209" s="189"/>
      <c r="I209" s="189"/>
      <c r="J209" s="125" t="s">
        <v>172</v>
      </c>
      <c r="K209" s="126">
        <v>1</v>
      </c>
      <c r="L209" s="190"/>
      <c r="M209" s="190"/>
      <c r="N209" s="190">
        <f t="shared" si="50"/>
        <v>0</v>
      </c>
      <c r="O209" s="191"/>
      <c r="P209" s="191"/>
      <c r="Q209" s="191"/>
      <c r="R209" s="31"/>
      <c r="T209" s="127" t="s">
        <v>50</v>
      </c>
      <c r="U209" s="37" t="s">
        <v>70</v>
      </c>
      <c r="V209" s="128">
        <v>0</v>
      </c>
      <c r="W209" s="128">
        <f t="shared" si="51"/>
        <v>0</v>
      </c>
      <c r="X209" s="128">
        <v>0</v>
      </c>
      <c r="Y209" s="128">
        <f t="shared" si="52"/>
        <v>0</v>
      </c>
      <c r="Z209" s="128">
        <v>0</v>
      </c>
      <c r="AA209" s="129">
        <f t="shared" si="53"/>
        <v>0</v>
      </c>
      <c r="AR209" s="17" t="s">
        <v>256</v>
      </c>
      <c r="AT209" s="17" t="s">
        <v>170</v>
      </c>
      <c r="AU209" s="17" t="s">
        <v>136</v>
      </c>
      <c r="AY209" s="17" t="s">
        <v>169</v>
      </c>
      <c r="BE209" s="130">
        <f t="shared" si="54"/>
        <v>0</v>
      </c>
      <c r="BF209" s="130">
        <f t="shared" si="55"/>
        <v>0</v>
      </c>
      <c r="BG209" s="130">
        <f t="shared" si="56"/>
        <v>0</v>
      </c>
      <c r="BH209" s="130">
        <f t="shared" si="57"/>
        <v>0</v>
      </c>
      <c r="BI209" s="130">
        <f t="shared" si="58"/>
        <v>0</v>
      </c>
      <c r="BJ209" s="17" t="s">
        <v>113</v>
      </c>
      <c r="BK209" s="130">
        <f t="shared" si="59"/>
        <v>0</v>
      </c>
      <c r="BL209" s="17" t="s">
        <v>206</v>
      </c>
      <c r="BM209" s="17" t="s">
        <v>409</v>
      </c>
    </row>
    <row r="210" spans="2:65" s="1" customFormat="1" ht="22.5" customHeight="1">
      <c r="B210" s="30"/>
      <c r="C210" s="123" t="s">
        <v>410</v>
      </c>
      <c r="D210" s="123" t="s">
        <v>170</v>
      </c>
      <c r="E210" s="124" t="s">
        <v>235</v>
      </c>
      <c r="F210" s="189" t="s">
        <v>236</v>
      </c>
      <c r="G210" s="189"/>
      <c r="H210" s="189"/>
      <c r="I210" s="189"/>
      <c r="J210" s="125" t="s">
        <v>212</v>
      </c>
      <c r="K210" s="126">
        <v>12</v>
      </c>
      <c r="L210" s="190"/>
      <c r="M210" s="190"/>
      <c r="N210" s="190">
        <f t="shared" si="50"/>
        <v>0</v>
      </c>
      <c r="O210" s="191"/>
      <c r="P210" s="191"/>
      <c r="Q210" s="191"/>
      <c r="R210" s="31"/>
      <c r="T210" s="127" t="s">
        <v>50</v>
      </c>
      <c r="U210" s="37" t="s">
        <v>70</v>
      </c>
      <c r="V210" s="128">
        <v>0</v>
      </c>
      <c r="W210" s="128">
        <f t="shared" si="51"/>
        <v>0</v>
      </c>
      <c r="X210" s="128">
        <v>0</v>
      </c>
      <c r="Y210" s="128">
        <f t="shared" si="52"/>
        <v>0</v>
      </c>
      <c r="Z210" s="128">
        <v>0</v>
      </c>
      <c r="AA210" s="129">
        <f t="shared" si="53"/>
        <v>0</v>
      </c>
      <c r="AR210" s="17" t="s">
        <v>256</v>
      </c>
      <c r="AT210" s="17" t="s">
        <v>170</v>
      </c>
      <c r="AU210" s="17" t="s">
        <v>136</v>
      </c>
      <c r="AY210" s="17" t="s">
        <v>169</v>
      </c>
      <c r="BE210" s="130">
        <f t="shared" si="54"/>
        <v>0</v>
      </c>
      <c r="BF210" s="130">
        <f t="shared" si="55"/>
        <v>0</v>
      </c>
      <c r="BG210" s="130">
        <f t="shared" si="56"/>
        <v>0</v>
      </c>
      <c r="BH210" s="130">
        <f t="shared" si="57"/>
        <v>0</v>
      </c>
      <c r="BI210" s="130">
        <f t="shared" si="58"/>
        <v>0</v>
      </c>
      <c r="BJ210" s="17" t="s">
        <v>113</v>
      </c>
      <c r="BK210" s="130">
        <f t="shared" si="59"/>
        <v>0</v>
      </c>
      <c r="BL210" s="17" t="s">
        <v>206</v>
      </c>
      <c r="BM210" s="17" t="s">
        <v>411</v>
      </c>
    </row>
    <row r="211" spans="2:65" s="1" customFormat="1" ht="22.5" customHeight="1">
      <c r="B211" s="30"/>
      <c r="C211" s="123" t="s">
        <v>412</v>
      </c>
      <c r="D211" s="123" t="s">
        <v>170</v>
      </c>
      <c r="E211" s="124" t="s">
        <v>243</v>
      </c>
      <c r="F211" s="189" t="s">
        <v>244</v>
      </c>
      <c r="G211" s="189"/>
      <c r="H211" s="189"/>
      <c r="I211" s="189"/>
      <c r="J211" s="125" t="s">
        <v>228</v>
      </c>
      <c r="K211" s="126">
        <v>5</v>
      </c>
      <c r="L211" s="190"/>
      <c r="M211" s="190"/>
      <c r="N211" s="190">
        <f t="shared" si="50"/>
        <v>0</v>
      </c>
      <c r="O211" s="191"/>
      <c r="P211" s="191"/>
      <c r="Q211" s="191"/>
      <c r="R211" s="31"/>
      <c r="T211" s="127" t="s">
        <v>50</v>
      </c>
      <c r="U211" s="37" t="s">
        <v>70</v>
      </c>
      <c r="V211" s="128">
        <v>0</v>
      </c>
      <c r="W211" s="128">
        <f t="shared" si="51"/>
        <v>0</v>
      </c>
      <c r="X211" s="128">
        <v>0</v>
      </c>
      <c r="Y211" s="128">
        <f t="shared" si="52"/>
        <v>0</v>
      </c>
      <c r="Z211" s="128">
        <v>0</v>
      </c>
      <c r="AA211" s="129">
        <f t="shared" si="53"/>
        <v>0</v>
      </c>
      <c r="AR211" s="17" t="s">
        <v>256</v>
      </c>
      <c r="AT211" s="17" t="s">
        <v>170</v>
      </c>
      <c r="AU211" s="17" t="s">
        <v>136</v>
      </c>
      <c r="AY211" s="17" t="s">
        <v>169</v>
      </c>
      <c r="BE211" s="130">
        <f t="shared" si="54"/>
        <v>0</v>
      </c>
      <c r="BF211" s="130">
        <f t="shared" si="55"/>
        <v>0</v>
      </c>
      <c r="BG211" s="130">
        <f t="shared" si="56"/>
        <v>0</v>
      </c>
      <c r="BH211" s="130">
        <f t="shared" si="57"/>
        <v>0</v>
      </c>
      <c r="BI211" s="130">
        <f t="shared" si="58"/>
        <v>0</v>
      </c>
      <c r="BJ211" s="17" t="s">
        <v>113</v>
      </c>
      <c r="BK211" s="130">
        <f t="shared" si="59"/>
        <v>0</v>
      </c>
      <c r="BL211" s="17" t="s">
        <v>206</v>
      </c>
      <c r="BM211" s="17" t="s">
        <v>413</v>
      </c>
    </row>
    <row r="212" spans="2:65" s="1" customFormat="1" ht="22.5" customHeight="1">
      <c r="B212" s="30"/>
      <c r="C212" s="123" t="s">
        <v>414</v>
      </c>
      <c r="D212" s="123" t="s">
        <v>170</v>
      </c>
      <c r="E212" s="124" t="s">
        <v>415</v>
      </c>
      <c r="F212" s="189" t="s">
        <v>248</v>
      </c>
      <c r="G212" s="189"/>
      <c r="H212" s="189"/>
      <c r="I212" s="189"/>
      <c r="J212" s="125" t="s">
        <v>172</v>
      </c>
      <c r="K212" s="126">
        <v>1</v>
      </c>
      <c r="L212" s="190"/>
      <c r="M212" s="190"/>
      <c r="N212" s="190">
        <f t="shared" si="50"/>
        <v>0</v>
      </c>
      <c r="O212" s="191"/>
      <c r="P212" s="191"/>
      <c r="Q212" s="191"/>
      <c r="R212" s="31"/>
      <c r="T212" s="127" t="s">
        <v>50</v>
      </c>
      <c r="U212" s="37" t="s">
        <v>70</v>
      </c>
      <c r="V212" s="128">
        <v>0</v>
      </c>
      <c r="W212" s="128">
        <f t="shared" si="51"/>
        <v>0</v>
      </c>
      <c r="X212" s="128">
        <v>0</v>
      </c>
      <c r="Y212" s="128">
        <f t="shared" si="52"/>
        <v>0</v>
      </c>
      <c r="Z212" s="128">
        <v>0</v>
      </c>
      <c r="AA212" s="129">
        <f t="shared" si="53"/>
        <v>0</v>
      </c>
      <c r="AR212" s="17" t="s">
        <v>256</v>
      </c>
      <c r="AT212" s="17" t="s">
        <v>170</v>
      </c>
      <c r="AU212" s="17" t="s">
        <v>136</v>
      </c>
      <c r="AY212" s="17" t="s">
        <v>169</v>
      </c>
      <c r="BE212" s="130">
        <f t="shared" si="54"/>
        <v>0</v>
      </c>
      <c r="BF212" s="130">
        <f t="shared" si="55"/>
        <v>0</v>
      </c>
      <c r="BG212" s="130">
        <f t="shared" si="56"/>
        <v>0</v>
      </c>
      <c r="BH212" s="130">
        <f t="shared" si="57"/>
        <v>0</v>
      </c>
      <c r="BI212" s="130">
        <f t="shared" si="58"/>
        <v>0</v>
      </c>
      <c r="BJ212" s="17" t="s">
        <v>113</v>
      </c>
      <c r="BK212" s="130">
        <f t="shared" si="59"/>
        <v>0</v>
      </c>
      <c r="BL212" s="17" t="s">
        <v>206</v>
      </c>
      <c r="BM212" s="17" t="s">
        <v>416</v>
      </c>
    </row>
    <row r="213" spans="2:65" s="1" customFormat="1" ht="31.5" customHeight="1">
      <c r="B213" s="30"/>
      <c r="C213" s="123" t="s">
        <v>417</v>
      </c>
      <c r="D213" s="123" t="s">
        <v>170</v>
      </c>
      <c r="E213" s="124" t="s">
        <v>418</v>
      </c>
      <c r="F213" s="189" t="s">
        <v>252</v>
      </c>
      <c r="G213" s="189"/>
      <c r="H213" s="189"/>
      <c r="I213" s="189"/>
      <c r="J213" s="125" t="s">
        <v>172</v>
      </c>
      <c r="K213" s="126">
        <v>1</v>
      </c>
      <c r="L213" s="190"/>
      <c r="M213" s="190"/>
      <c r="N213" s="190">
        <f t="shared" si="50"/>
        <v>0</v>
      </c>
      <c r="O213" s="191"/>
      <c r="P213" s="191"/>
      <c r="Q213" s="191"/>
      <c r="R213" s="31"/>
      <c r="T213" s="127" t="s">
        <v>50</v>
      </c>
      <c r="U213" s="131" t="s">
        <v>70</v>
      </c>
      <c r="V213" s="132">
        <v>0</v>
      </c>
      <c r="W213" s="132">
        <f t="shared" si="51"/>
        <v>0</v>
      </c>
      <c r="X213" s="132">
        <v>0</v>
      </c>
      <c r="Y213" s="132">
        <f t="shared" si="52"/>
        <v>0</v>
      </c>
      <c r="Z213" s="132">
        <v>0</v>
      </c>
      <c r="AA213" s="133">
        <f t="shared" si="53"/>
        <v>0</v>
      </c>
      <c r="AR213" s="17" t="s">
        <v>256</v>
      </c>
      <c r="AT213" s="17" t="s">
        <v>170</v>
      </c>
      <c r="AU213" s="17" t="s">
        <v>136</v>
      </c>
      <c r="AY213" s="17" t="s">
        <v>169</v>
      </c>
      <c r="BE213" s="130">
        <f t="shared" si="54"/>
        <v>0</v>
      </c>
      <c r="BF213" s="130">
        <f t="shared" si="55"/>
        <v>0</v>
      </c>
      <c r="BG213" s="130">
        <f t="shared" si="56"/>
        <v>0</v>
      </c>
      <c r="BH213" s="130">
        <f t="shared" si="57"/>
        <v>0</v>
      </c>
      <c r="BI213" s="130">
        <f t="shared" si="58"/>
        <v>0</v>
      </c>
      <c r="BJ213" s="17" t="s">
        <v>113</v>
      </c>
      <c r="BK213" s="130">
        <f t="shared" si="59"/>
        <v>0</v>
      </c>
      <c r="BL213" s="17" t="s">
        <v>206</v>
      </c>
      <c r="BM213" s="17" t="s">
        <v>419</v>
      </c>
    </row>
    <row r="214" spans="2:65" s="1" customFormat="1" ht="7" customHeight="1">
      <c r="B214" s="52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4"/>
    </row>
  </sheetData>
  <sheetProtection algorithmName="SHA-512" hashValue="f6fTkrQsD/Q6esNN7xFaV2d9h/aPDC+kSFn82iLGghCrs0F0dgOyPH6CAH6mHeqH72BGCwPMUb2g+vzFsycxMQ==" saltValue="r2grSPmBy5kaMdyR2jvOwQ==" spinCount="100000" sheet="1" formatCells="0" formatColumns="0" formatRows="0" sort="0" autoFilter="0"/>
  <protectedRanges>
    <protectedRange sqref="L119:M213" name="Oblast1"/>
  </protectedRanges>
  <mergeCells count="335">
    <mergeCell ref="S2:AC2"/>
    <mergeCell ref="N116:Q116"/>
    <mergeCell ref="N117:Q117"/>
    <mergeCell ref="N118:Q118"/>
    <mergeCell ref="L99:Q99"/>
    <mergeCell ref="C76:Q76"/>
    <mergeCell ref="F78:P78"/>
    <mergeCell ref="F79:P79"/>
    <mergeCell ref="M81:P81"/>
    <mergeCell ref="M83:Q83"/>
    <mergeCell ref="M110:P110"/>
    <mergeCell ref="M112:Q112"/>
    <mergeCell ref="M113:Q113"/>
    <mergeCell ref="F115:I115"/>
    <mergeCell ref="M84:Q84"/>
    <mergeCell ref="C86:G86"/>
    <mergeCell ref="N86:Q86"/>
    <mergeCell ref="N88:Q88"/>
    <mergeCell ref="N89:Q89"/>
    <mergeCell ref="N90:Q90"/>
    <mergeCell ref="N91:Q91"/>
    <mergeCell ref="N92:Q92"/>
    <mergeCell ref="H35:J35"/>
    <mergeCell ref="M35:P35"/>
    <mergeCell ref="H1:K1"/>
    <mergeCell ref="F211:I211"/>
    <mergeCell ref="L211:M211"/>
    <mergeCell ref="N211:Q211"/>
    <mergeCell ref="F208:I208"/>
    <mergeCell ref="L208:M208"/>
    <mergeCell ref="N208:Q208"/>
    <mergeCell ref="F209:I209"/>
    <mergeCell ref="L209:M209"/>
    <mergeCell ref="L203:M203"/>
    <mergeCell ref="N203:Q203"/>
    <mergeCell ref="F204:I204"/>
    <mergeCell ref="F205:I205"/>
    <mergeCell ref="L205:M205"/>
    <mergeCell ref="N205:Q205"/>
    <mergeCell ref="N199:Q199"/>
    <mergeCell ref="F200:I200"/>
    <mergeCell ref="L200:M200"/>
    <mergeCell ref="F201:I201"/>
    <mergeCell ref="L201:M201"/>
    <mergeCell ref="N201:Q201"/>
    <mergeCell ref="F203:I203"/>
    <mergeCell ref="F197:I197"/>
    <mergeCell ref="N146:Q146"/>
    <mergeCell ref="F213:I213"/>
    <mergeCell ref="L213:M213"/>
    <mergeCell ref="N213:Q213"/>
    <mergeCell ref="F206:I206"/>
    <mergeCell ref="L206:M206"/>
    <mergeCell ref="N206:Q206"/>
    <mergeCell ref="N209:Q209"/>
    <mergeCell ref="F210:I210"/>
    <mergeCell ref="L210:M210"/>
    <mergeCell ref="N210:Q210"/>
    <mergeCell ref="F207:I207"/>
    <mergeCell ref="L207:M207"/>
    <mergeCell ref="N207:Q207"/>
    <mergeCell ref="L204:M204"/>
    <mergeCell ref="N204:Q204"/>
    <mergeCell ref="F198:I198"/>
    <mergeCell ref="L198:M198"/>
    <mergeCell ref="N198:Q198"/>
    <mergeCell ref="F199:I199"/>
    <mergeCell ref="L199:M199"/>
    <mergeCell ref="F212:I212"/>
    <mergeCell ref="L212:M212"/>
    <mergeCell ref="N212:Q212"/>
    <mergeCell ref="N202:Q202"/>
    <mergeCell ref="F193:I193"/>
    <mergeCell ref="L193:M193"/>
    <mergeCell ref="N193:Q193"/>
    <mergeCell ref="N200:Q200"/>
    <mergeCell ref="F195:I195"/>
    <mergeCell ref="L195:M195"/>
    <mergeCell ref="N195:Q195"/>
    <mergeCell ref="F196:I196"/>
    <mergeCell ref="L196:M196"/>
    <mergeCell ref="N196:Q196"/>
    <mergeCell ref="F194:I194"/>
    <mergeCell ref="L194:M194"/>
    <mergeCell ref="N194:Q194"/>
    <mergeCell ref="L197:M197"/>
    <mergeCell ref="N197:Q197"/>
    <mergeCell ref="F192:I192"/>
    <mergeCell ref="L192:M192"/>
    <mergeCell ref="N192:Q192"/>
    <mergeCell ref="N186:Q186"/>
    <mergeCell ref="F187:I187"/>
    <mergeCell ref="L187:M187"/>
    <mergeCell ref="F189:I189"/>
    <mergeCell ref="L189:M189"/>
    <mergeCell ref="N189:Q189"/>
    <mergeCell ref="F190:I190"/>
    <mergeCell ref="N188:Q188"/>
    <mergeCell ref="N187:Q187"/>
    <mergeCell ref="F183:I183"/>
    <mergeCell ref="L183:M183"/>
    <mergeCell ref="N183:Q183"/>
    <mergeCell ref="L191:M191"/>
    <mergeCell ref="N191:Q191"/>
    <mergeCell ref="F185:I185"/>
    <mergeCell ref="L185:M185"/>
    <mergeCell ref="N185:Q185"/>
    <mergeCell ref="F186:I186"/>
    <mergeCell ref="L186:M186"/>
    <mergeCell ref="F184:I184"/>
    <mergeCell ref="L184:M184"/>
    <mergeCell ref="N184:Q184"/>
    <mergeCell ref="L190:M190"/>
    <mergeCell ref="N190:Q190"/>
    <mergeCell ref="F191:I191"/>
    <mergeCell ref="F182:I182"/>
    <mergeCell ref="L182:M182"/>
    <mergeCell ref="N182:Q182"/>
    <mergeCell ref="N177:Q177"/>
    <mergeCell ref="F178:I178"/>
    <mergeCell ref="L178:M178"/>
    <mergeCell ref="F179:I179"/>
    <mergeCell ref="L179:M179"/>
    <mergeCell ref="N179:Q179"/>
    <mergeCell ref="F180:I180"/>
    <mergeCell ref="N178:Q178"/>
    <mergeCell ref="F173:I173"/>
    <mergeCell ref="L173:M173"/>
    <mergeCell ref="N173:Q173"/>
    <mergeCell ref="L181:M181"/>
    <mergeCell ref="N181:Q181"/>
    <mergeCell ref="F176:I176"/>
    <mergeCell ref="L176:M176"/>
    <mergeCell ref="N176:Q176"/>
    <mergeCell ref="F177:I177"/>
    <mergeCell ref="L177:M177"/>
    <mergeCell ref="F174:I174"/>
    <mergeCell ref="L174:M174"/>
    <mergeCell ref="N174:Q174"/>
    <mergeCell ref="L180:M180"/>
    <mergeCell ref="N180:Q180"/>
    <mergeCell ref="F181:I181"/>
    <mergeCell ref="N175:Q175"/>
    <mergeCell ref="F172:I172"/>
    <mergeCell ref="L172:M172"/>
    <mergeCell ref="N172:Q172"/>
    <mergeCell ref="N167:Q167"/>
    <mergeCell ref="F168:I168"/>
    <mergeCell ref="L168:M168"/>
    <mergeCell ref="F169:I169"/>
    <mergeCell ref="L169:M169"/>
    <mergeCell ref="N169:Q169"/>
    <mergeCell ref="F170:I170"/>
    <mergeCell ref="N168:Q168"/>
    <mergeCell ref="F164:I164"/>
    <mergeCell ref="L164:M164"/>
    <mergeCell ref="N164:Q164"/>
    <mergeCell ref="L171:M171"/>
    <mergeCell ref="N171:Q171"/>
    <mergeCell ref="F166:I166"/>
    <mergeCell ref="L166:M166"/>
    <mergeCell ref="N166:Q166"/>
    <mergeCell ref="F167:I167"/>
    <mergeCell ref="L167:M167"/>
    <mergeCell ref="F165:I165"/>
    <mergeCell ref="L165:M165"/>
    <mergeCell ref="N165:Q165"/>
    <mergeCell ref="L170:M170"/>
    <mergeCell ref="N170:Q170"/>
    <mergeCell ref="F171:I171"/>
    <mergeCell ref="F163:I163"/>
    <mergeCell ref="L163:M163"/>
    <mergeCell ref="N163:Q163"/>
    <mergeCell ref="N157:Q157"/>
    <mergeCell ref="F158:I158"/>
    <mergeCell ref="L158:M158"/>
    <mergeCell ref="F159:I159"/>
    <mergeCell ref="L159:M159"/>
    <mergeCell ref="N159:Q159"/>
    <mergeCell ref="F160:I160"/>
    <mergeCell ref="N161:Q161"/>
    <mergeCell ref="N158:Q158"/>
    <mergeCell ref="F154:I154"/>
    <mergeCell ref="L154:M154"/>
    <mergeCell ref="N154:Q154"/>
    <mergeCell ref="L162:M162"/>
    <mergeCell ref="N162:Q162"/>
    <mergeCell ref="F156:I156"/>
    <mergeCell ref="L156:M156"/>
    <mergeCell ref="N156:Q156"/>
    <mergeCell ref="F157:I157"/>
    <mergeCell ref="L157:M157"/>
    <mergeCell ref="F155:I155"/>
    <mergeCell ref="L155:M155"/>
    <mergeCell ref="N155:Q155"/>
    <mergeCell ref="L160:M160"/>
    <mergeCell ref="N160:Q160"/>
    <mergeCell ref="F162:I162"/>
    <mergeCell ref="F153:I153"/>
    <mergeCell ref="L153:M153"/>
    <mergeCell ref="N153:Q153"/>
    <mergeCell ref="N148:Q148"/>
    <mergeCell ref="F149:I149"/>
    <mergeCell ref="L149:M149"/>
    <mergeCell ref="F150:I150"/>
    <mergeCell ref="L150:M150"/>
    <mergeCell ref="N150:Q150"/>
    <mergeCell ref="F151:I151"/>
    <mergeCell ref="N149:Q149"/>
    <mergeCell ref="F144:I144"/>
    <mergeCell ref="L144:M144"/>
    <mergeCell ref="N144:Q144"/>
    <mergeCell ref="L152:M152"/>
    <mergeCell ref="N152:Q152"/>
    <mergeCell ref="F147:I147"/>
    <mergeCell ref="L147:M147"/>
    <mergeCell ref="N147:Q147"/>
    <mergeCell ref="F148:I148"/>
    <mergeCell ref="L148:M148"/>
    <mergeCell ref="F145:I145"/>
    <mergeCell ref="L145:M145"/>
    <mergeCell ref="N145:Q145"/>
    <mergeCell ref="L151:M151"/>
    <mergeCell ref="N151:Q151"/>
    <mergeCell ref="F152:I152"/>
    <mergeCell ref="F143:I143"/>
    <mergeCell ref="L143:M143"/>
    <mergeCell ref="N143:Q143"/>
    <mergeCell ref="N138:Q138"/>
    <mergeCell ref="F139:I139"/>
    <mergeCell ref="L139:M139"/>
    <mergeCell ref="F140:I140"/>
    <mergeCell ref="L140:M140"/>
    <mergeCell ref="N140:Q140"/>
    <mergeCell ref="F141:I141"/>
    <mergeCell ref="L142:M142"/>
    <mergeCell ref="N142:Q142"/>
    <mergeCell ref="F137:I137"/>
    <mergeCell ref="L137:M137"/>
    <mergeCell ref="N137:Q137"/>
    <mergeCell ref="F138:I138"/>
    <mergeCell ref="L138:M138"/>
    <mergeCell ref="L141:M141"/>
    <mergeCell ref="N141:Q141"/>
    <mergeCell ref="F142:I142"/>
    <mergeCell ref="F132:I132"/>
    <mergeCell ref="L132:M132"/>
    <mergeCell ref="N132:Q132"/>
    <mergeCell ref="N139:Q139"/>
    <mergeCell ref="F134:I134"/>
    <mergeCell ref="L134:M134"/>
    <mergeCell ref="N134:Q134"/>
    <mergeCell ref="F135:I135"/>
    <mergeCell ref="L135:M135"/>
    <mergeCell ref="N135:Q135"/>
    <mergeCell ref="F133:I133"/>
    <mergeCell ref="L133:M133"/>
    <mergeCell ref="N133:Q133"/>
    <mergeCell ref="F136:I136"/>
    <mergeCell ref="L136:M136"/>
    <mergeCell ref="N136:Q136"/>
    <mergeCell ref="F131:I131"/>
    <mergeCell ref="L131:M131"/>
    <mergeCell ref="N131:Q131"/>
    <mergeCell ref="N126:Q126"/>
    <mergeCell ref="F127:I127"/>
    <mergeCell ref="L127:M127"/>
    <mergeCell ref="F128:I128"/>
    <mergeCell ref="L128:M128"/>
    <mergeCell ref="N128:Q128"/>
    <mergeCell ref="F129:I129"/>
    <mergeCell ref="L130:M130"/>
    <mergeCell ref="N130:Q130"/>
    <mergeCell ref="F125:I125"/>
    <mergeCell ref="L125:M125"/>
    <mergeCell ref="N125:Q125"/>
    <mergeCell ref="F126:I126"/>
    <mergeCell ref="L126:M126"/>
    <mergeCell ref="L129:M129"/>
    <mergeCell ref="N129:Q129"/>
    <mergeCell ref="F130:I130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N119:Q119"/>
    <mergeCell ref="N93:Q93"/>
    <mergeCell ref="N94:Q94"/>
    <mergeCell ref="N95:Q95"/>
    <mergeCell ref="N97:Q97"/>
    <mergeCell ref="F121:I121"/>
    <mergeCell ref="L121:M121"/>
    <mergeCell ref="N121:Q121"/>
    <mergeCell ref="C105:Q105"/>
    <mergeCell ref="F107:P107"/>
    <mergeCell ref="F108:P108"/>
    <mergeCell ref="L115:M115"/>
    <mergeCell ref="N115:Q115"/>
    <mergeCell ref="F120:I120"/>
    <mergeCell ref="L120:M120"/>
    <mergeCell ref="N120:Q120"/>
    <mergeCell ref="H36:J36"/>
    <mergeCell ref="M36:P36"/>
    <mergeCell ref="H33:J33"/>
    <mergeCell ref="M33:P33"/>
    <mergeCell ref="H34:J34"/>
    <mergeCell ref="M34:P34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honeticPr fontId="36" type="noConversion"/>
  <hyperlinks>
    <hyperlink ref="F1:G1" location="C2" display="1) Krycí list rozpočtu" xr:uid="{00000000-0004-0000-0100-000000000000}"/>
    <hyperlink ref="H1:K1" location="C86" display="2) Rekapitulace rozpočtu" xr:uid="{00000000-0004-0000-0100-000001000000}"/>
    <hyperlink ref="L1" location="C115" display="3) Rozpočet" xr:uid="{00000000-0004-0000-0100-000002000000}"/>
    <hyperlink ref="S1:T1" location="'Rekapitulace stavby'!C2" display="Rekapitulace stavby" xr:uid="{00000000-0004-0000-01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249"/>
  <sheetViews>
    <sheetView showGridLines="0" workbookViewId="0">
      <pane ySplit="1" topLeftCell="A169" activePane="bottomLeft" state="frozen"/>
      <selection pane="bottomLeft" activeCell="L126" sqref="L126:M126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 customWidth="1"/>
  </cols>
  <sheetData>
    <row r="1" spans="1:66" ht="21.75" customHeight="1">
      <c r="A1" s="15"/>
      <c r="B1" s="12"/>
      <c r="C1" s="12"/>
      <c r="D1" s="13" t="s">
        <v>31</v>
      </c>
      <c r="E1" s="12"/>
      <c r="F1" s="14" t="s">
        <v>131</v>
      </c>
      <c r="G1" s="14"/>
      <c r="H1" s="201" t="s">
        <v>132</v>
      </c>
      <c r="I1" s="201"/>
      <c r="J1" s="201"/>
      <c r="K1" s="201"/>
      <c r="L1" s="14" t="s">
        <v>133</v>
      </c>
      <c r="M1" s="12"/>
      <c r="N1" s="12"/>
      <c r="O1" s="13" t="s">
        <v>134</v>
      </c>
      <c r="P1" s="12"/>
      <c r="Q1" s="12"/>
      <c r="R1" s="12"/>
      <c r="S1" s="14" t="s">
        <v>135</v>
      </c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7" customHeight="1">
      <c r="C2" s="150" t="s">
        <v>37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S2" s="165" t="s">
        <v>38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7" t="s">
        <v>117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136</v>
      </c>
    </row>
    <row r="4" spans="1:66" ht="37" customHeight="1">
      <c r="B4" s="21"/>
      <c r="C4" s="152" t="s">
        <v>137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2"/>
      <c r="T4" s="23" t="s">
        <v>43</v>
      </c>
      <c r="AT4" s="17" t="s">
        <v>36</v>
      </c>
    </row>
    <row r="5" spans="1:66" ht="7" customHeight="1">
      <c r="B5" s="21"/>
      <c r="R5" s="22"/>
    </row>
    <row r="6" spans="1:66" ht="25.4" customHeight="1">
      <c r="B6" s="21"/>
      <c r="D6" s="27" t="s">
        <v>47</v>
      </c>
      <c r="F6" s="182" t="str">
        <f>'Rekapitulace stavby'!K6</f>
        <v>Rozšíření VZT a klimatizace v prostorách knihovny a sálu objektu K-TRIO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R6" s="22"/>
    </row>
    <row r="7" spans="1:66" s="1" customFormat="1" ht="32.9" customHeight="1">
      <c r="B7" s="30"/>
      <c r="D7" s="26" t="s">
        <v>138</v>
      </c>
      <c r="F7" s="156" t="s">
        <v>420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R7" s="31"/>
    </row>
    <row r="8" spans="1:66" s="1" customFormat="1" ht="14.5" customHeight="1">
      <c r="B8" s="30"/>
      <c r="D8" s="27" t="s">
        <v>49</v>
      </c>
      <c r="F8" s="25" t="s">
        <v>50</v>
      </c>
      <c r="M8" s="27" t="s">
        <v>51</v>
      </c>
      <c r="O8" s="25" t="s">
        <v>50</v>
      </c>
      <c r="R8" s="31"/>
    </row>
    <row r="9" spans="1:66" s="1" customFormat="1" ht="14.5" customHeight="1">
      <c r="B9" s="30"/>
      <c r="D9" s="27" t="s">
        <v>52</v>
      </c>
      <c r="F9" s="25" t="s">
        <v>53</v>
      </c>
      <c r="M9" s="27" t="s">
        <v>54</v>
      </c>
      <c r="O9" s="185">
        <f>'Rekapitulace stavby'!AN8</f>
        <v>44306</v>
      </c>
      <c r="P9" s="185"/>
      <c r="R9" s="31"/>
    </row>
    <row r="10" spans="1:66" s="1" customFormat="1" ht="10.9" customHeight="1">
      <c r="B10" s="30"/>
      <c r="R10" s="31"/>
    </row>
    <row r="11" spans="1:66" s="1" customFormat="1" ht="14.5" customHeight="1">
      <c r="B11" s="30"/>
      <c r="D11" s="27" t="s">
        <v>55</v>
      </c>
      <c r="M11" s="27" t="s">
        <v>56</v>
      </c>
      <c r="O11" s="154" t="s">
        <v>50</v>
      </c>
      <c r="P11" s="154"/>
      <c r="R11" s="31"/>
    </row>
    <row r="12" spans="1:66" s="1" customFormat="1" ht="18" customHeight="1">
      <c r="B12" s="30"/>
      <c r="E12" s="25" t="s">
        <v>57</v>
      </c>
      <c r="M12" s="27" t="s">
        <v>58</v>
      </c>
      <c r="O12" s="154" t="s">
        <v>50</v>
      </c>
      <c r="P12" s="154"/>
      <c r="R12" s="31"/>
    </row>
    <row r="13" spans="1:66" s="1" customFormat="1" ht="7" customHeight="1">
      <c r="B13" s="30"/>
      <c r="R13" s="31"/>
    </row>
    <row r="14" spans="1:66" s="1" customFormat="1" ht="14.5" customHeight="1">
      <c r="B14" s="30"/>
      <c r="D14" s="27" t="s">
        <v>59</v>
      </c>
      <c r="M14" s="27" t="s">
        <v>56</v>
      </c>
      <c r="O14" s="154" t="s">
        <v>50</v>
      </c>
      <c r="P14" s="154"/>
      <c r="R14" s="31"/>
    </row>
    <row r="15" spans="1:66" s="1" customFormat="1" ht="18" customHeight="1">
      <c r="B15" s="30"/>
      <c r="E15" s="25" t="s">
        <v>60</v>
      </c>
      <c r="M15" s="27" t="s">
        <v>58</v>
      </c>
      <c r="O15" s="154" t="s">
        <v>50</v>
      </c>
      <c r="P15" s="154"/>
      <c r="R15" s="31"/>
    </row>
    <row r="16" spans="1:66" s="1" customFormat="1" ht="7" customHeight="1">
      <c r="B16" s="30"/>
      <c r="R16" s="31"/>
    </row>
    <row r="17" spans="2:18" s="1" customFormat="1" ht="14.5" customHeight="1">
      <c r="B17" s="30"/>
      <c r="D17" s="27" t="s">
        <v>61</v>
      </c>
      <c r="M17" s="27" t="s">
        <v>56</v>
      </c>
      <c r="O17" s="154" t="s">
        <v>50</v>
      </c>
      <c r="P17" s="154"/>
      <c r="R17" s="31"/>
    </row>
    <row r="18" spans="2:18" s="1" customFormat="1" ht="18" customHeight="1">
      <c r="B18" s="30"/>
      <c r="E18" s="25" t="s">
        <v>62</v>
      </c>
      <c r="M18" s="27" t="s">
        <v>58</v>
      </c>
      <c r="O18" s="154" t="s">
        <v>50</v>
      </c>
      <c r="P18" s="154"/>
      <c r="R18" s="31"/>
    </row>
    <row r="19" spans="2:18" s="1" customFormat="1" ht="7" customHeight="1">
      <c r="B19" s="30"/>
      <c r="R19" s="31"/>
    </row>
    <row r="20" spans="2:18" s="1" customFormat="1" ht="14.5" customHeight="1">
      <c r="B20" s="30"/>
      <c r="D20" s="27" t="s">
        <v>64</v>
      </c>
      <c r="M20" s="27" t="s">
        <v>56</v>
      </c>
      <c r="O20" s="154" t="s">
        <v>50</v>
      </c>
      <c r="P20" s="154"/>
      <c r="R20" s="31"/>
    </row>
    <row r="21" spans="2:18" s="1" customFormat="1" ht="18" customHeight="1">
      <c r="B21" s="30"/>
      <c r="E21" s="25" t="s">
        <v>60</v>
      </c>
      <c r="M21" s="27" t="s">
        <v>58</v>
      </c>
      <c r="O21" s="154" t="s">
        <v>50</v>
      </c>
      <c r="P21" s="154"/>
      <c r="R21" s="31"/>
    </row>
    <row r="22" spans="2:18" s="1" customFormat="1" ht="7" customHeight="1">
      <c r="B22" s="30"/>
      <c r="R22" s="31"/>
    </row>
    <row r="23" spans="2:18" s="1" customFormat="1" ht="14.5" customHeight="1">
      <c r="B23" s="30"/>
      <c r="D23" s="27" t="s">
        <v>65</v>
      </c>
      <c r="R23" s="31"/>
    </row>
    <row r="24" spans="2:18" s="1" customFormat="1" ht="22.5" customHeight="1">
      <c r="B24" s="30"/>
      <c r="E24" s="149" t="s">
        <v>50</v>
      </c>
      <c r="F24" s="149"/>
      <c r="G24" s="149"/>
      <c r="H24" s="149"/>
      <c r="I24" s="149"/>
      <c r="J24" s="149"/>
      <c r="K24" s="149"/>
      <c r="L24" s="149"/>
      <c r="R24" s="31"/>
    </row>
    <row r="25" spans="2:18" s="1" customFormat="1" ht="7" customHeight="1">
      <c r="B25" s="30"/>
      <c r="R25" s="31"/>
    </row>
    <row r="26" spans="2:18" s="1" customFormat="1" ht="7" customHeight="1">
      <c r="B26" s="3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R26" s="31"/>
    </row>
    <row r="27" spans="2:18" s="1" customFormat="1" ht="14.5" customHeight="1">
      <c r="B27" s="30"/>
      <c r="D27" s="93" t="s">
        <v>140</v>
      </c>
      <c r="M27" s="157">
        <f>N88</f>
        <v>0</v>
      </c>
      <c r="N27" s="157"/>
      <c r="O27" s="157"/>
      <c r="P27" s="157"/>
      <c r="R27" s="31"/>
    </row>
    <row r="28" spans="2:18" s="1" customFormat="1" ht="14.5" customHeight="1">
      <c r="B28" s="30"/>
      <c r="D28" s="29" t="s">
        <v>141</v>
      </c>
      <c r="M28" s="157">
        <f>N100</f>
        <v>0</v>
      </c>
      <c r="N28" s="157"/>
      <c r="O28" s="157"/>
      <c r="P28" s="157"/>
      <c r="R28" s="31"/>
    </row>
    <row r="29" spans="2:18" s="1" customFormat="1" ht="7" customHeight="1">
      <c r="B29" s="30"/>
      <c r="R29" s="31"/>
    </row>
    <row r="30" spans="2:18" s="1" customFormat="1" ht="25.4" customHeight="1">
      <c r="B30" s="30"/>
      <c r="D30" s="94" t="s">
        <v>68</v>
      </c>
      <c r="M30" s="188">
        <f>ROUND(M27+M28,2)</f>
        <v>0</v>
      </c>
      <c r="N30" s="184"/>
      <c r="O30" s="184"/>
      <c r="P30" s="184"/>
      <c r="R30" s="31"/>
    </row>
    <row r="31" spans="2:18" s="1" customFormat="1" ht="7" customHeight="1">
      <c r="B31" s="3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R31" s="31"/>
    </row>
    <row r="32" spans="2:18" s="1" customFormat="1" ht="14.5" customHeight="1">
      <c r="B32" s="30"/>
      <c r="D32" s="35" t="s">
        <v>69</v>
      </c>
      <c r="E32" s="35" t="s">
        <v>70</v>
      </c>
      <c r="F32" s="36">
        <v>0.21</v>
      </c>
      <c r="G32" s="95" t="s">
        <v>71</v>
      </c>
      <c r="H32" s="186">
        <f>ROUND((SUM(BE100:BE101)+SUM(BE119:BE248)), 2)</f>
        <v>0</v>
      </c>
      <c r="I32" s="184"/>
      <c r="J32" s="184"/>
      <c r="M32" s="186">
        <f>ROUND(ROUND((SUM(BE100:BE101)+SUM(BE119:BE248)), 2)*F32, 2)</f>
        <v>0</v>
      </c>
      <c r="N32" s="184"/>
      <c r="O32" s="184"/>
      <c r="P32" s="184"/>
      <c r="R32" s="31"/>
    </row>
    <row r="33" spans="2:18" s="1" customFormat="1" ht="14.5" customHeight="1">
      <c r="B33" s="30"/>
      <c r="E33" s="35" t="s">
        <v>72</v>
      </c>
      <c r="F33" s="36">
        <v>0.15</v>
      </c>
      <c r="G33" s="95" t="s">
        <v>71</v>
      </c>
      <c r="H33" s="186">
        <f>ROUND((SUM(BF100:BF101)+SUM(BF119:BF248)), 2)</f>
        <v>0</v>
      </c>
      <c r="I33" s="184"/>
      <c r="J33" s="184"/>
      <c r="M33" s="186">
        <f>ROUND(ROUND((SUM(BF100:BF101)+SUM(BF119:BF248)), 2)*F33, 2)</f>
        <v>0</v>
      </c>
      <c r="N33" s="184"/>
      <c r="O33" s="184"/>
      <c r="P33" s="184"/>
      <c r="R33" s="31"/>
    </row>
    <row r="34" spans="2:18" s="1" customFormat="1" ht="14.5" hidden="1" customHeight="1">
      <c r="B34" s="30"/>
      <c r="E34" s="35" t="s">
        <v>73</v>
      </c>
      <c r="F34" s="36">
        <v>0.21</v>
      </c>
      <c r="G34" s="95" t="s">
        <v>71</v>
      </c>
      <c r="H34" s="186">
        <f>ROUND((SUM(BG100:BG101)+SUM(BG119:BG248)), 2)</f>
        <v>0</v>
      </c>
      <c r="I34" s="184"/>
      <c r="J34" s="184"/>
      <c r="M34" s="186">
        <v>0</v>
      </c>
      <c r="N34" s="184"/>
      <c r="O34" s="184"/>
      <c r="P34" s="184"/>
      <c r="R34" s="31"/>
    </row>
    <row r="35" spans="2:18" s="1" customFormat="1" ht="14.5" hidden="1" customHeight="1">
      <c r="B35" s="30"/>
      <c r="E35" s="35" t="s">
        <v>74</v>
      </c>
      <c r="F35" s="36">
        <v>0.15</v>
      </c>
      <c r="G35" s="95" t="s">
        <v>71</v>
      </c>
      <c r="H35" s="186">
        <f>ROUND((SUM(BH100:BH101)+SUM(BH119:BH248)), 2)</f>
        <v>0</v>
      </c>
      <c r="I35" s="184"/>
      <c r="J35" s="184"/>
      <c r="M35" s="186">
        <v>0</v>
      </c>
      <c r="N35" s="184"/>
      <c r="O35" s="184"/>
      <c r="P35" s="184"/>
      <c r="R35" s="31"/>
    </row>
    <row r="36" spans="2:18" s="1" customFormat="1" ht="14.5" hidden="1" customHeight="1">
      <c r="B36" s="30"/>
      <c r="E36" s="35" t="s">
        <v>75</v>
      </c>
      <c r="F36" s="36">
        <v>0</v>
      </c>
      <c r="G36" s="95" t="s">
        <v>71</v>
      </c>
      <c r="H36" s="186">
        <f>ROUND((SUM(BI100:BI101)+SUM(BI119:BI248)), 2)</f>
        <v>0</v>
      </c>
      <c r="I36" s="184"/>
      <c r="J36" s="184"/>
      <c r="M36" s="186">
        <v>0</v>
      </c>
      <c r="N36" s="184"/>
      <c r="O36" s="184"/>
      <c r="P36" s="184"/>
      <c r="R36" s="31"/>
    </row>
    <row r="37" spans="2:18" s="1" customFormat="1" ht="7" customHeight="1">
      <c r="B37" s="30"/>
      <c r="R37" s="31"/>
    </row>
    <row r="38" spans="2:18" s="1" customFormat="1" ht="25.4" customHeight="1">
      <c r="B38" s="30"/>
      <c r="C38" s="39"/>
      <c r="D38" s="40" t="s">
        <v>76</v>
      </c>
      <c r="E38" s="41"/>
      <c r="F38" s="41"/>
      <c r="G38" s="96" t="s">
        <v>77</v>
      </c>
      <c r="H38" s="42" t="s">
        <v>78</v>
      </c>
      <c r="I38" s="41"/>
      <c r="J38" s="41"/>
      <c r="K38" s="41"/>
      <c r="L38" s="163">
        <f>SUM(M30:M36)</f>
        <v>0</v>
      </c>
      <c r="M38" s="163"/>
      <c r="N38" s="163"/>
      <c r="O38" s="163"/>
      <c r="P38" s="187"/>
      <c r="Q38" s="39"/>
      <c r="R38" s="31"/>
    </row>
    <row r="39" spans="2:18" s="1" customFormat="1" ht="14.5" customHeight="1">
      <c r="B39" s="30"/>
      <c r="R39" s="31"/>
    </row>
    <row r="40" spans="2:18" s="1" customFormat="1" ht="14.5" customHeight="1">
      <c r="B40" s="30"/>
      <c r="R40" s="31"/>
    </row>
    <row r="41" spans="2:18">
      <c r="B41" s="21"/>
      <c r="R41" s="22"/>
    </row>
    <row r="42" spans="2:18">
      <c r="B42" s="21"/>
      <c r="R42" s="22"/>
    </row>
    <row r="43" spans="2:18">
      <c r="B43" s="21"/>
      <c r="R43" s="22"/>
    </row>
    <row r="44" spans="2:18">
      <c r="B44" s="21"/>
      <c r="R44" s="22"/>
    </row>
    <row r="45" spans="2:18">
      <c r="B45" s="21"/>
      <c r="R45" s="22"/>
    </row>
    <row r="46" spans="2:18" ht="1.9" customHeight="1">
      <c r="B46" s="21"/>
      <c r="R46" s="22"/>
    </row>
    <row r="47" spans="2:18" hidden="1">
      <c r="B47" s="21"/>
      <c r="R47" s="22"/>
    </row>
    <row r="48" spans="2:18" ht="0.65" customHeight="1">
      <c r="B48" s="21"/>
      <c r="R48" s="22"/>
    </row>
    <row r="49" spans="2:18">
      <c r="B49" s="21"/>
      <c r="R49" s="22"/>
    </row>
    <row r="50" spans="2:18" s="1" customFormat="1" ht="13.5">
      <c r="B50" s="30"/>
      <c r="D50" s="43" t="s">
        <v>79</v>
      </c>
      <c r="E50" s="44"/>
      <c r="F50" s="44"/>
      <c r="G50" s="44"/>
      <c r="H50" s="45"/>
      <c r="J50" s="43" t="s">
        <v>80</v>
      </c>
      <c r="K50" s="44"/>
      <c r="L50" s="44"/>
      <c r="M50" s="44"/>
      <c r="N50" s="44"/>
      <c r="O50" s="44"/>
      <c r="P50" s="45"/>
      <c r="R50" s="31"/>
    </row>
    <row r="51" spans="2:18">
      <c r="B51" s="21"/>
      <c r="D51" s="46"/>
      <c r="H51" s="47"/>
      <c r="J51" s="46"/>
      <c r="P51" s="47"/>
      <c r="R51" s="22"/>
    </row>
    <row r="52" spans="2:18">
      <c r="B52" s="21"/>
      <c r="D52" s="46"/>
      <c r="H52" s="47"/>
      <c r="J52" s="46"/>
      <c r="P52" s="47"/>
      <c r="R52" s="22"/>
    </row>
    <row r="53" spans="2:18">
      <c r="B53" s="21"/>
      <c r="D53" s="46"/>
      <c r="H53" s="47"/>
      <c r="J53" s="46"/>
      <c r="P53" s="47"/>
      <c r="R53" s="22"/>
    </row>
    <row r="54" spans="2:18">
      <c r="B54" s="21"/>
      <c r="D54" s="46"/>
      <c r="H54" s="47"/>
      <c r="J54" s="46"/>
      <c r="P54" s="47"/>
      <c r="R54" s="22"/>
    </row>
    <row r="55" spans="2:18">
      <c r="B55" s="21"/>
      <c r="D55" s="46"/>
      <c r="H55" s="47"/>
      <c r="J55" s="46"/>
      <c r="P55" s="47"/>
      <c r="R55" s="22"/>
    </row>
    <row r="56" spans="2:18">
      <c r="B56" s="21"/>
      <c r="D56" s="46"/>
      <c r="H56" s="47"/>
      <c r="J56" s="46"/>
      <c r="P56" s="47"/>
      <c r="R56" s="22"/>
    </row>
    <row r="57" spans="2:18">
      <c r="B57" s="21"/>
      <c r="D57" s="46"/>
      <c r="H57" s="47"/>
      <c r="J57" s="46"/>
      <c r="P57" s="47"/>
      <c r="R57" s="22"/>
    </row>
    <row r="58" spans="2:18">
      <c r="B58" s="21"/>
      <c r="D58" s="46"/>
      <c r="H58" s="47"/>
      <c r="J58" s="46"/>
      <c r="P58" s="47"/>
      <c r="R58" s="22"/>
    </row>
    <row r="59" spans="2:18" s="1" customFormat="1" ht="13.5">
      <c r="B59" s="30"/>
      <c r="D59" s="48" t="s">
        <v>81</v>
      </c>
      <c r="E59" s="49"/>
      <c r="F59" s="49"/>
      <c r="G59" s="50" t="s">
        <v>82</v>
      </c>
      <c r="H59" s="51"/>
      <c r="J59" s="48" t="s">
        <v>81</v>
      </c>
      <c r="K59" s="49"/>
      <c r="L59" s="49"/>
      <c r="M59" s="49"/>
      <c r="N59" s="50" t="s">
        <v>82</v>
      </c>
      <c r="O59" s="49"/>
      <c r="P59" s="51"/>
      <c r="R59" s="31"/>
    </row>
    <row r="60" spans="2:18">
      <c r="B60" s="21"/>
      <c r="R60" s="22"/>
    </row>
    <row r="61" spans="2:18" s="1" customFormat="1" ht="13.5">
      <c r="B61" s="30"/>
      <c r="D61" s="43" t="s">
        <v>83</v>
      </c>
      <c r="E61" s="44"/>
      <c r="F61" s="44"/>
      <c r="G61" s="44"/>
      <c r="H61" s="45"/>
      <c r="J61" s="43" t="s">
        <v>84</v>
      </c>
      <c r="K61" s="44"/>
      <c r="L61" s="44"/>
      <c r="M61" s="44"/>
      <c r="N61" s="44"/>
      <c r="O61" s="44"/>
      <c r="P61" s="45"/>
      <c r="R61" s="31"/>
    </row>
    <row r="62" spans="2:18">
      <c r="B62" s="21"/>
      <c r="D62" s="46"/>
      <c r="H62" s="47"/>
      <c r="J62" s="46"/>
      <c r="P62" s="47"/>
      <c r="R62" s="22"/>
    </row>
    <row r="63" spans="2:18">
      <c r="B63" s="21"/>
      <c r="D63" s="46"/>
      <c r="H63" s="47"/>
      <c r="J63" s="46"/>
      <c r="P63" s="47"/>
      <c r="R63" s="22"/>
    </row>
    <row r="64" spans="2:18">
      <c r="B64" s="21"/>
      <c r="D64" s="46"/>
      <c r="H64" s="47"/>
      <c r="J64" s="46"/>
      <c r="P64" s="47"/>
      <c r="R64" s="22"/>
    </row>
    <row r="65" spans="2:18">
      <c r="B65" s="21"/>
      <c r="D65" s="46"/>
      <c r="H65" s="47"/>
      <c r="J65" s="46"/>
      <c r="P65" s="47"/>
      <c r="R65" s="22"/>
    </row>
    <row r="66" spans="2:18">
      <c r="B66" s="21"/>
      <c r="D66" s="46"/>
      <c r="H66" s="47"/>
      <c r="J66" s="46"/>
      <c r="P66" s="47"/>
      <c r="R66" s="22"/>
    </row>
    <row r="67" spans="2:18">
      <c r="B67" s="21"/>
      <c r="D67" s="46"/>
      <c r="H67" s="47"/>
      <c r="J67" s="46"/>
      <c r="P67" s="47"/>
      <c r="R67" s="22"/>
    </row>
    <row r="68" spans="2:18">
      <c r="B68" s="21"/>
      <c r="D68" s="46"/>
      <c r="H68" s="47"/>
      <c r="J68" s="46"/>
      <c r="P68" s="47"/>
      <c r="R68" s="22"/>
    </row>
    <row r="69" spans="2:18">
      <c r="B69" s="21"/>
      <c r="D69" s="46"/>
      <c r="H69" s="47"/>
      <c r="J69" s="46"/>
      <c r="P69" s="47"/>
      <c r="R69" s="22"/>
    </row>
    <row r="70" spans="2:18" s="1" customFormat="1" ht="13.5">
      <c r="B70" s="30"/>
      <c r="D70" s="48" t="s">
        <v>81</v>
      </c>
      <c r="E70" s="49"/>
      <c r="F70" s="49"/>
      <c r="G70" s="50" t="s">
        <v>82</v>
      </c>
      <c r="H70" s="51"/>
      <c r="J70" s="48" t="s">
        <v>81</v>
      </c>
      <c r="K70" s="49"/>
      <c r="L70" s="49"/>
      <c r="M70" s="49"/>
      <c r="N70" s="50" t="s">
        <v>82</v>
      </c>
      <c r="O70" s="49"/>
      <c r="P70" s="51"/>
      <c r="R70" s="31"/>
    </row>
    <row r="71" spans="2:18" s="1" customFormat="1" ht="14.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7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7" customHeight="1">
      <c r="B76" s="30"/>
      <c r="C76" s="152" t="s">
        <v>142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31"/>
    </row>
    <row r="77" spans="2:18" s="1" customFormat="1" ht="7" customHeight="1">
      <c r="B77" s="30"/>
      <c r="R77" s="31"/>
    </row>
    <row r="78" spans="2:18" s="1" customFormat="1" ht="30" customHeight="1">
      <c r="B78" s="30"/>
      <c r="C78" s="27" t="s">
        <v>47</v>
      </c>
      <c r="F78" s="182" t="str">
        <f>F6</f>
        <v>Rozšíření VZT a klimatizace v prostorách knihovny a sálu objektu K-TRIO</v>
      </c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R78" s="31"/>
    </row>
    <row r="79" spans="2:18" s="1" customFormat="1" ht="37" customHeight="1">
      <c r="B79" s="30"/>
      <c r="C79" s="61" t="s">
        <v>138</v>
      </c>
      <c r="F79" s="169" t="str">
        <f>F7</f>
        <v>D.1.4.c - Zařízení vzduchotechniky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R79" s="31"/>
    </row>
    <row r="80" spans="2:18" s="1" customFormat="1" ht="7" customHeight="1">
      <c r="B80" s="30"/>
      <c r="R80" s="31"/>
    </row>
    <row r="81" spans="2:47" s="1" customFormat="1" ht="18" customHeight="1">
      <c r="B81" s="30"/>
      <c r="C81" s="27" t="s">
        <v>52</v>
      </c>
      <c r="F81" s="25" t="str">
        <f>F9</f>
        <v>Ostrava</v>
      </c>
      <c r="K81" s="27" t="s">
        <v>54</v>
      </c>
      <c r="M81" s="185">
        <f>IF(O9="","",O9)</f>
        <v>44306</v>
      </c>
      <c r="N81" s="185"/>
      <c r="O81" s="185"/>
      <c r="P81" s="185"/>
      <c r="R81" s="31"/>
    </row>
    <row r="82" spans="2:47" s="1" customFormat="1" ht="7" customHeight="1">
      <c r="B82" s="30"/>
      <c r="R82" s="31"/>
    </row>
    <row r="83" spans="2:47" s="1" customFormat="1">
      <c r="B83" s="30"/>
      <c r="C83" s="27" t="s">
        <v>55</v>
      </c>
      <c r="F83" s="25" t="str">
        <f>E12</f>
        <v>Statutární město Ostrava, městský obvod Ostrava-Ji</v>
      </c>
      <c r="K83" s="27" t="s">
        <v>61</v>
      </c>
      <c r="M83" s="154" t="str">
        <f>E18</f>
        <v>Air Technology s.r.o.</v>
      </c>
      <c r="N83" s="154"/>
      <c r="O83" s="154"/>
      <c r="P83" s="154"/>
      <c r="Q83" s="154"/>
      <c r="R83" s="31"/>
    </row>
    <row r="84" spans="2:47" s="1" customFormat="1" ht="14.5" customHeight="1">
      <c r="B84" s="30"/>
      <c r="C84" s="27" t="s">
        <v>59</v>
      </c>
      <c r="F84" s="25" t="str">
        <f>IF(E15="","",E15)</f>
        <v xml:space="preserve"> </v>
      </c>
      <c r="K84" s="27" t="s">
        <v>64</v>
      </c>
      <c r="M84" s="154" t="str">
        <f>E21</f>
        <v xml:space="preserve"> </v>
      </c>
      <c r="N84" s="154"/>
      <c r="O84" s="154"/>
      <c r="P84" s="154"/>
      <c r="Q84" s="154"/>
      <c r="R84" s="31"/>
    </row>
    <row r="85" spans="2:47" s="1" customFormat="1" ht="10.4" customHeight="1">
      <c r="B85" s="30"/>
      <c r="R85" s="31"/>
    </row>
    <row r="86" spans="2:47" s="1" customFormat="1" ht="29.25" customHeight="1">
      <c r="B86" s="30"/>
      <c r="C86" s="208" t="s">
        <v>143</v>
      </c>
      <c r="D86" s="209"/>
      <c r="E86" s="209"/>
      <c r="F86" s="209"/>
      <c r="G86" s="209"/>
      <c r="H86" s="39"/>
      <c r="I86" s="39"/>
      <c r="J86" s="39"/>
      <c r="K86" s="39"/>
      <c r="L86" s="39"/>
      <c r="M86" s="39"/>
      <c r="N86" s="208" t="s">
        <v>144</v>
      </c>
      <c r="O86" s="209"/>
      <c r="P86" s="209"/>
      <c r="Q86" s="209"/>
      <c r="R86" s="31"/>
    </row>
    <row r="87" spans="2:47" s="1" customFormat="1" ht="10.4" customHeight="1">
      <c r="B87" s="30"/>
      <c r="R87" s="31"/>
    </row>
    <row r="88" spans="2:47" s="1" customFormat="1" ht="29.25" customHeight="1">
      <c r="B88" s="30"/>
      <c r="C88" s="97" t="s">
        <v>145</v>
      </c>
      <c r="N88" s="180">
        <f>N119</f>
        <v>0</v>
      </c>
      <c r="O88" s="194"/>
      <c r="P88" s="194"/>
      <c r="Q88" s="194"/>
      <c r="R88" s="31"/>
      <c r="AU88" s="17" t="s">
        <v>146</v>
      </c>
    </row>
    <row r="89" spans="2:47" s="6" customFormat="1" ht="25" customHeight="1">
      <c r="B89" s="98"/>
      <c r="D89" s="99" t="s">
        <v>421</v>
      </c>
      <c r="N89" s="205">
        <f>N120</f>
        <v>0</v>
      </c>
      <c r="O89" s="210"/>
      <c r="P89" s="210"/>
      <c r="Q89" s="210"/>
      <c r="R89" s="100"/>
    </row>
    <row r="90" spans="2:47" s="6" customFormat="1" ht="25" customHeight="1">
      <c r="B90" s="98"/>
      <c r="D90" s="99" t="s">
        <v>147</v>
      </c>
      <c r="N90" s="205">
        <f>N124</f>
        <v>0</v>
      </c>
      <c r="O90" s="210"/>
      <c r="P90" s="210"/>
      <c r="Q90" s="210"/>
      <c r="R90" s="100"/>
    </row>
    <row r="91" spans="2:47" s="7" customFormat="1" ht="19.899999999999999" customHeight="1">
      <c r="B91" s="101"/>
      <c r="D91" s="102" t="s">
        <v>422</v>
      </c>
      <c r="N91" s="192">
        <f>N125</f>
        <v>0</v>
      </c>
      <c r="O91" s="193"/>
      <c r="P91" s="193"/>
      <c r="Q91" s="193"/>
      <c r="R91" s="103"/>
    </row>
    <row r="92" spans="2:47" s="7" customFormat="1" ht="19.899999999999999" customHeight="1">
      <c r="B92" s="101"/>
      <c r="D92" s="102" t="s">
        <v>423</v>
      </c>
      <c r="N92" s="192">
        <f>N149</f>
        <v>0</v>
      </c>
      <c r="O92" s="193"/>
      <c r="P92" s="193"/>
      <c r="Q92" s="193"/>
      <c r="R92" s="103"/>
    </row>
    <row r="93" spans="2:47" s="7" customFormat="1" ht="19.899999999999999" customHeight="1">
      <c r="B93" s="101"/>
      <c r="D93" s="102" t="s">
        <v>424</v>
      </c>
      <c r="N93" s="192">
        <f>N152</f>
        <v>0</v>
      </c>
      <c r="O93" s="193"/>
      <c r="P93" s="193"/>
      <c r="Q93" s="193"/>
      <c r="R93" s="103"/>
    </row>
    <row r="94" spans="2:47" s="7" customFormat="1" ht="19.899999999999999" customHeight="1">
      <c r="B94" s="101"/>
      <c r="D94" s="102" t="s">
        <v>425</v>
      </c>
      <c r="N94" s="192">
        <f>N156</f>
        <v>0</v>
      </c>
      <c r="O94" s="193"/>
      <c r="P94" s="193"/>
      <c r="Q94" s="193"/>
      <c r="R94" s="103"/>
    </row>
    <row r="95" spans="2:47" s="7" customFormat="1" ht="19.899999999999999" customHeight="1">
      <c r="B95" s="101"/>
      <c r="D95" s="102" t="s">
        <v>426</v>
      </c>
      <c r="N95" s="192">
        <f>N195</f>
        <v>0</v>
      </c>
      <c r="O95" s="193"/>
      <c r="P95" s="193"/>
      <c r="Q95" s="193"/>
      <c r="R95" s="103"/>
    </row>
    <row r="96" spans="2:47" s="7" customFormat="1" ht="19.899999999999999" customHeight="1">
      <c r="B96" s="101"/>
      <c r="D96" s="102" t="s">
        <v>427</v>
      </c>
      <c r="N96" s="192">
        <f>N218</f>
        <v>0</v>
      </c>
      <c r="O96" s="193"/>
      <c r="P96" s="193"/>
      <c r="Q96" s="193"/>
      <c r="R96" s="103"/>
    </row>
    <row r="97" spans="2:21" s="7" customFormat="1" ht="19.899999999999999" customHeight="1">
      <c r="B97" s="101"/>
      <c r="D97" s="102" t="s">
        <v>428</v>
      </c>
      <c r="N97" s="192">
        <f>N221</f>
        <v>0</v>
      </c>
      <c r="O97" s="193"/>
      <c r="P97" s="193"/>
      <c r="Q97" s="193"/>
      <c r="R97" s="103"/>
    </row>
    <row r="98" spans="2:21" s="6" customFormat="1" ht="25" customHeight="1">
      <c r="B98" s="98"/>
      <c r="D98" s="99" t="s">
        <v>429</v>
      </c>
      <c r="N98" s="205">
        <f>N241</f>
        <v>0</v>
      </c>
      <c r="O98" s="210"/>
      <c r="P98" s="210"/>
      <c r="Q98" s="210"/>
      <c r="R98" s="100"/>
    </row>
    <row r="99" spans="2:21" s="1" customFormat="1" ht="21.75" customHeight="1">
      <c r="B99" s="30"/>
      <c r="R99" s="31"/>
    </row>
    <row r="100" spans="2:21" s="1" customFormat="1" ht="29.25" customHeight="1">
      <c r="B100" s="30"/>
      <c r="C100" s="97" t="s">
        <v>154</v>
      </c>
      <c r="N100" s="194">
        <v>0</v>
      </c>
      <c r="O100" s="195"/>
      <c r="P100" s="195"/>
      <c r="Q100" s="195"/>
      <c r="R100" s="31"/>
      <c r="T100" s="104"/>
      <c r="U100" s="105" t="s">
        <v>69</v>
      </c>
    </row>
    <row r="101" spans="2:21" s="1" customFormat="1" ht="18" customHeight="1">
      <c r="B101" s="30"/>
      <c r="R101" s="31"/>
    </row>
    <row r="102" spans="2:21" s="1" customFormat="1" ht="29.25" customHeight="1">
      <c r="B102" s="30"/>
      <c r="C102" s="92" t="s">
        <v>130</v>
      </c>
      <c r="D102" s="39"/>
      <c r="E102" s="39"/>
      <c r="F102" s="39"/>
      <c r="G102" s="39"/>
      <c r="H102" s="39"/>
      <c r="I102" s="39"/>
      <c r="J102" s="39"/>
      <c r="K102" s="39"/>
      <c r="L102" s="181">
        <f>ROUND(SUM(N88+N100),2)</f>
        <v>0</v>
      </c>
      <c r="M102" s="181"/>
      <c r="N102" s="181"/>
      <c r="O102" s="181"/>
      <c r="P102" s="181"/>
      <c r="Q102" s="181"/>
      <c r="R102" s="31"/>
    </row>
    <row r="103" spans="2:21" s="1" customFormat="1" ht="7" customHeight="1"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4"/>
    </row>
    <row r="107" spans="2:21" s="1" customFormat="1" ht="7" customHeight="1"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7"/>
    </row>
    <row r="108" spans="2:21" s="1" customFormat="1" ht="37" customHeight="1">
      <c r="B108" s="30"/>
      <c r="C108" s="152" t="s">
        <v>155</v>
      </c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4"/>
      <c r="R108" s="31"/>
    </row>
    <row r="109" spans="2:21" s="1" customFormat="1" ht="7" customHeight="1">
      <c r="B109" s="30"/>
      <c r="R109" s="31"/>
    </row>
    <row r="110" spans="2:21" s="1" customFormat="1" ht="30" customHeight="1">
      <c r="B110" s="30"/>
      <c r="C110" s="27" t="s">
        <v>47</v>
      </c>
      <c r="F110" s="182" t="str">
        <f>F6</f>
        <v>Rozšíření VZT a klimatizace v prostorách knihovny a sálu objektu K-TRIO</v>
      </c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R110" s="31"/>
    </row>
    <row r="111" spans="2:21" s="1" customFormat="1" ht="37" customHeight="1">
      <c r="B111" s="30"/>
      <c r="C111" s="61" t="s">
        <v>138</v>
      </c>
      <c r="F111" s="169" t="str">
        <f>F7</f>
        <v>D.1.4.c - Zařízení vzduchotechniky</v>
      </c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R111" s="31"/>
    </row>
    <row r="112" spans="2:21" s="1" customFormat="1" ht="7" customHeight="1">
      <c r="B112" s="30"/>
      <c r="R112" s="31"/>
    </row>
    <row r="113" spans="2:65" s="1" customFormat="1" ht="18" customHeight="1">
      <c r="B113" s="30"/>
      <c r="C113" s="27" t="s">
        <v>52</v>
      </c>
      <c r="F113" s="25" t="str">
        <f>F9</f>
        <v>Ostrava</v>
      </c>
      <c r="K113" s="27" t="s">
        <v>54</v>
      </c>
      <c r="M113" s="185">
        <f>IF(O9="","",O9)</f>
        <v>44306</v>
      </c>
      <c r="N113" s="185"/>
      <c r="O113" s="185"/>
      <c r="P113" s="185"/>
      <c r="R113" s="31"/>
    </row>
    <row r="114" spans="2:65" s="1" customFormat="1" ht="7" customHeight="1">
      <c r="B114" s="30"/>
      <c r="R114" s="31"/>
    </row>
    <row r="115" spans="2:65" s="1" customFormat="1">
      <c r="B115" s="30"/>
      <c r="C115" s="27" t="s">
        <v>55</v>
      </c>
      <c r="F115" s="25" t="str">
        <f>E12</f>
        <v>Statutární město Ostrava, městský obvod Ostrava-Ji</v>
      </c>
      <c r="K115" s="27" t="s">
        <v>61</v>
      </c>
      <c r="M115" s="154" t="str">
        <f>E18</f>
        <v>Air Technology s.r.o.</v>
      </c>
      <c r="N115" s="154"/>
      <c r="O115" s="154"/>
      <c r="P115" s="154"/>
      <c r="Q115" s="154"/>
      <c r="R115" s="31"/>
    </row>
    <row r="116" spans="2:65" s="1" customFormat="1" ht="14.5" customHeight="1">
      <c r="B116" s="30"/>
      <c r="C116" s="27" t="s">
        <v>59</v>
      </c>
      <c r="F116" s="25" t="str">
        <f>IF(E15="","",E15)</f>
        <v xml:space="preserve"> </v>
      </c>
      <c r="K116" s="27" t="s">
        <v>64</v>
      </c>
      <c r="M116" s="154" t="str">
        <f>E21</f>
        <v xml:space="preserve"> </v>
      </c>
      <c r="N116" s="154"/>
      <c r="O116" s="154"/>
      <c r="P116" s="154"/>
      <c r="Q116" s="154"/>
      <c r="R116" s="31"/>
    </row>
    <row r="117" spans="2:65" s="1" customFormat="1" ht="10.4" customHeight="1">
      <c r="B117" s="30"/>
      <c r="R117" s="31"/>
    </row>
    <row r="118" spans="2:65" s="8" customFormat="1" ht="29.25" customHeight="1">
      <c r="B118" s="106"/>
      <c r="C118" s="107" t="s">
        <v>156</v>
      </c>
      <c r="D118" s="108" t="s">
        <v>157</v>
      </c>
      <c r="E118" s="108" t="s">
        <v>87</v>
      </c>
      <c r="F118" s="197" t="s">
        <v>158</v>
      </c>
      <c r="G118" s="197"/>
      <c r="H118" s="197"/>
      <c r="I118" s="197"/>
      <c r="J118" s="108" t="s">
        <v>159</v>
      </c>
      <c r="K118" s="108" t="s">
        <v>160</v>
      </c>
      <c r="L118" s="196" t="s">
        <v>161</v>
      </c>
      <c r="M118" s="196"/>
      <c r="N118" s="197" t="s">
        <v>144</v>
      </c>
      <c r="O118" s="197"/>
      <c r="P118" s="197"/>
      <c r="Q118" s="198"/>
      <c r="R118" s="109"/>
      <c r="T118" s="66" t="s">
        <v>162</v>
      </c>
      <c r="U118" s="67" t="s">
        <v>69</v>
      </c>
      <c r="V118" s="67" t="s">
        <v>163</v>
      </c>
      <c r="W118" s="67" t="s">
        <v>164</v>
      </c>
      <c r="X118" s="67" t="s">
        <v>165</v>
      </c>
      <c r="Y118" s="67" t="s">
        <v>166</v>
      </c>
      <c r="Z118" s="67" t="s">
        <v>167</v>
      </c>
      <c r="AA118" s="68" t="s">
        <v>168</v>
      </c>
    </row>
    <row r="119" spans="2:65" s="1" customFormat="1" ht="29.25" customHeight="1">
      <c r="B119" s="30"/>
      <c r="C119" s="70" t="s">
        <v>140</v>
      </c>
      <c r="N119" s="202">
        <f>BK119</f>
        <v>0</v>
      </c>
      <c r="O119" s="203"/>
      <c r="P119" s="203"/>
      <c r="Q119" s="203"/>
      <c r="R119" s="31"/>
      <c r="T119" s="69"/>
      <c r="U119" s="44"/>
      <c r="V119" s="44"/>
      <c r="W119" s="110">
        <f>W120+W124+W241</f>
        <v>300</v>
      </c>
      <c r="X119" s="44"/>
      <c r="Y119" s="110">
        <f>Y120+Y124+Y241</f>
        <v>0</v>
      </c>
      <c r="Z119" s="44"/>
      <c r="AA119" s="111">
        <f>AA120+AA124+AA241</f>
        <v>0</v>
      </c>
      <c r="AT119" s="17" t="s">
        <v>104</v>
      </c>
      <c r="AU119" s="17" t="s">
        <v>146</v>
      </c>
      <c r="BK119" s="112">
        <f>BK120+BK124+BK241</f>
        <v>0</v>
      </c>
    </row>
    <row r="120" spans="2:65" s="9" customFormat="1" ht="37.4" customHeight="1">
      <c r="B120" s="113"/>
      <c r="D120" s="114" t="s">
        <v>421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211">
        <f>BK120</f>
        <v>0</v>
      </c>
      <c r="O120" s="212"/>
      <c r="P120" s="212"/>
      <c r="Q120" s="212"/>
      <c r="R120" s="115"/>
      <c r="T120" s="116"/>
      <c r="W120" s="117">
        <f>SUM(W121:W123)</f>
        <v>300</v>
      </c>
      <c r="Y120" s="117">
        <f>SUM(Y121:Y123)</f>
        <v>0</v>
      </c>
      <c r="AA120" s="118">
        <f>SUM(AA121:AA123)</f>
        <v>0</v>
      </c>
      <c r="AR120" s="119" t="s">
        <v>113</v>
      </c>
      <c r="AT120" s="120" t="s">
        <v>104</v>
      </c>
      <c r="AU120" s="120" t="s">
        <v>105</v>
      </c>
      <c r="AY120" s="119" t="s">
        <v>169</v>
      </c>
      <c r="BK120" s="121">
        <f>SUM(BK121:BK123)</f>
        <v>0</v>
      </c>
    </row>
    <row r="121" spans="2:65" s="1" customFormat="1" ht="22.5" customHeight="1">
      <c r="B121" s="30"/>
      <c r="C121" s="134" t="s">
        <v>113</v>
      </c>
      <c r="D121" s="134" t="s">
        <v>430</v>
      </c>
      <c r="E121" s="135" t="s">
        <v>431</v>
      </c>
      <c r="F121" s="213" t="s">
        <v>432</v>
      </c>
      <c r="G121" s="213"/>
      <c r="H121" s="213"/>
      <c r="I121" s="213"/>
      <c r="J121" s="136" t="s">
        <v>433</v>
      </c>
      <c r="K121" s="137">
        <v>13293.84</v>
      </c>
      <c r="L121" s="191"/>
      <c r="M121" s="191"/>
      <c r="N121" s="191">
        <f>ROUND(L121*K121,2)</f>
        <v>0</v>
      </c>
      <c r="O121" s="191"/>
      <c r="P121" s="191"/>
      <c r="Q121" s="191"/>
      <c r="R121" s="31"/>
      <c r="T121" s="127" t="s">
        <v>50</v>
      </c>
      <c r="U121" s="37" t="s">
        <v>70</v>
      </c>
      <c r="V121" s="128">
        <v>0</v>
      </c>
      <c r="W121" s="128">
        <f>V121*K121</f>
        <v>0</v>
      </c>
      <c r="X121" s="128">
        <v>0</v>
      </c>
      <c r="Y121" s="128">
        <f>X121*K121</f>
        <v>0</v>
      </c>
      <c r="Z121" s="128">
        <v>0</v>
      </c>
      <c r="AA121" s="129">
        <f>Z121*K121</f>
        <v>0</v>
      </c>
      <c r="AR121" s="17" t="s">
        <v>174</v>
      </c>
      <c r="AT121" s="17" t="s">
        <v>430</v>
      </c>
      <c r="AU121" s="17" t="s">
        <v>113</v>
      </c>
      <c r="AY121" s="17" t="s">
        <v>169</v>
      </c>
      <c r="BE121" s="130">
        <f>IF(U121="základní",N121,0)</f>
        <v>0</v>
      </c>
      <c r="BF121" s="130">
        <f>IF(U121="snížená",N121,0)</f>
        <v>0</v>
      </c>
      <c r="BG121" s="130">
        <f>IF(U121="zákl. přenesená",N121,0)</f>
        <v>0</v>
      </c>
      <c r="BH121" s="130">
        <f>IF(U121="sníž. přenesená",N121,0)</f>
        <v>0</v>
      </c>
      <c r="BI121" s="130">
        <f>IF(U121="nulová",N121,0)</f>
        <v>0</v>
      </c>
      <c r="BJ121" s="17" t="s">
        <v>113</v>
      </c>
      <c r="BK121" s="130">
        <f>ROUND(L121*K121,2)</f>
        <v>0</v>
      </c>
      <c r="BL121" s="17" t="s">
        <v>174</v>
      </c>
      <c r="BM121" s="17" t="s">
        <v>434</v>
      </c>
    </row>
    <row r="122" spans="2:65" s="1" customFormat="1" ht="22.5" customHeight="1">
      <c r="B122" s="30"/>
      <c r="C122" s="134" t="s">
        <v>136</v>
      </c>
      <c r="D122" s="134" t="s">
        <v>430</v>
      </c>
      <c r="E122" s="135" t="s">
        <v>435</v>
      </c>
      <c r="F122" s="213" t="s">
        <v>436</v>
      </c>
      <c r="G122" s="213"/>
      <c r="H122" s="213"/>
      <c r="I122" s="213"/>
      <c r="J122" s="136" t="s">
        <v>437</v>
      </c>
      <c r="K122" s="137">
        <v>300</v>
      </c>
      <c r="L122" s="191"/>
      <c r="M122" s="191"/>
      <c r="N122" s="191">
        <f>ROUND(L122*K122,2)</f>
        <v>0</v>
      </c>
      <c r="O122" s="191"/>
      <c r="P122" s="191"/>
      <c r="Q122" s="191"/>
      <c r="R122" s="31"/>
      <c r="T122" s="127" t="s">
        <v>50</v>
      </c>
      <c r="U122" s="37" t="s">
        <v>70</v>
      </c>
      <c r="V122" s="128">
        <v>1</v>
      </c>
      <c r="W122" s="128">
        <f>V122*K122</f>
        <v>300</v>
      </c>
      <c r="X122" s="128">
        <v>0</v>
      </c>
      <c r="Y122" s="128">
        <f>X122*K122</f>
        <v>0</v>
      </c>
      <c r="Z122" s="128">
        <v>0</v>
      </c>
      <c r="AA122" s="129">
        <f>Z122*K122</f>
        <v>0</v>
      </c>
      <c r="AR122" s="17" t="s">
        <v>174</v>
      </c>
      <c r="AT122" s="17" t="s">
        <v>430</v>
      </c>
      <c r="AU122" s="17" t="s">
        <v>113</v>
      </c>
      <c r="AY122" s="17" t="s">
        <v>169</v>
      </c>
      <c r="BE122" s="130">
        <f>IF(U122="základní",N122,0)</f>
        <v>0</v>
      </c>
      <c r="BF122" s="130">
        <f>IF(U122="snížená",N122,0)</f>
        <v>0</v>
      </c>
      <c r="BG122" s="130">
        <f>IF(U122="zákl. přenesená",N122,0)</f>
        <v>0</v>
      </c>
      <c r="BH122" s="130">
        <f>IF(U122="sníž. přenesená",N122,0)</f>
        <v>0</v>
      </c>
      <c r="BI122" s="130">
        <f>IF(U122="nulová",N122,0)</f>
        <v>0</v>
      </c>
      <c r="BJ122" s="17" t="s">
        <v>113</v>
      </c>
      <c r="BK122" s="130">
        <f>ROUND(L122*K122,2)</f>
        <v>0</v>
      </c>
      <c r="BL122" s="17" t="s">
        <v>174</v>
      </c>
      <c r="BM122" s="17" t="s">
        <v>438</v>
      </c>
    </row>
    <row r="123" spans="2:65" s="1" customFormat="1" ht="22.5" customHeight="1">
      <c r="B123" s="30"/>
      <c r="C123" s="123" t="s">
        <v>177</v>
      </c>
      <c r="D123" s="123" t="s">
        <v>170</v>
      </c>
      <c r="E123" s="124" t="s">
        <v>439</v>
      </c>
      <c r="F123" s="189" t="s">
        <v>440</v>
      </c>
      <c r="G123" s="189"/>
      <c r="H123" s="189"/>
      <c r="I123" s="189"/>
      <c r="J123" s="125" t="s">
        <v>441</v>
      </c>
      <c r="K123" s="126">
        <v>38.131999999999998</v>
      </c>
      <c r="L123" s="190"/>
      <c r="M123" s="190"/>
      <c r="N123" s="190">
        <f>ROUND(L123*K123,2)</f>
        <v>0</v>
      </c>
      <c r="O123" s="191"/>
      <c r="P123" s="191"/>
      <c r="Q123" s="191"/>
      <c r="R123" s="31"/>
      <c r="T123" s="127" t="s">
        <v>50</v>
      </c>
      <c r="U123" s="37" t="s">
        <v>70</v>
      </c>
      <c r="V123" s="128">
        <v>0</v>
      </c>
      <c r="W123" s="128">
        <f>V123*K123</f>
        <v>0</v>
      </c>
      <c r="X123" s="128">
        <v>0</v>
      </c>
      <c r="Y123" s="128">
        <f>X123*K123</f>
        <v>0</v>
      </c>
      <c r="Z123" s="128">
        <v>0</v>
      </c>
      <c r="AA123" s="129">
        <f>Z123*K123</f>
        <v>0</v>
      </c>
      <c r="AR123" s="17" t="s">
        <v>173</v>
      </c>
      <c r="AT123" s="17" t="s">
        <v>170</v>
      </c>
      <c r="AU123" s="17" t="s">
        <v>113</v>
      </c>
      <c r="AY123" s="17" t="s">
        <v>169</v>
      </c>
      <c r="BE123" s="130">
        <f>IF(U123="základní",N123,0)</f>
        <v>0</v>
      </c>
      <c r="BF123" s="130">
        <f>IF(U123="snížená",N123,0)</f>
        <v>0</v>
      </c>
      <c r="BG123" s="130">
        <f>IF(U123="zákl. přenesená",N123,0)</f>
        <v>0</v>
      </c>
      <c r="BH123" s="130">
        <f>IF(U123="sníž. přenesená",N123,0)</f>
        <v>0</v>
      </c>
      <c r="BI123" s="130">
        <f>IF(U123="nulová",N123,0)</f>
        <v>0</v>
      </c>
      <c r="BJ123" s="17" t="s">
        <v>113</v>
      </c>
      <c r="BK123" s="130">
        <f>ROUND(L123*K123,2)</f>
        <v>0</v>
      </c>
      <c r="BL123" s="17" t="s">
        <v>174</v>
      </c>
      <c r="BM123" s="17" t="s">
        <v>442</v>
      </c>
    </row>
    <row r="124" spans="2:65" s="9" customFormat="1" ht="37.4" customHeight="1">
      <c r="B124" s="113"/>
      <c r="D124" s="114" t="s">
        <v>787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214">
        <f>BK124</f>
        <v>0</v>
      </c>
      <c r="O124" s="215"/>
      <c r="P124" s="215"/>
      <c r="Q124" s="215"/>
      <c r="R124" s="115"/>
      <c r="T124" s="116"/>
      <c r="W124" s="117">
        <f>W125+W149+W152+W156+W195+W218+W221</f>
        <v>0</v>
      </c>
      <c r="Y124" s="117">
        <f>Y125+Y149+Y152+Y156+Y195+Y218+Y221</f>
        <v>0</v>
      </c>
      <c r="AA124" s="118">
        <f>AA125+AA149+AA152+AA156+AA195+AA218+AA221</f>
        <v>0</v>
      </c>
      <c r="AR124" s="119" t="s">
        <v>136</v>
      </c>
      <c r="AT124" s="120" t="s">
        <v>104</v>
      </c>
      <c r="AU124" s="120" t="s">
        <v>105</v>
      </c>
      <c r="AY124" s="119" t="s">
        <v>169</v>
      </c>
      <c r="BK124" s="121">
        <f>BK125+BK149+BK152+BK156+BK195+BK218+BK221</f>
        <v>0</v>
      </c>
    </row>
    <row r="125" spans="2:65" s="9" customFormat="1" ht="19.899999999999999" customHeight="1">
      <c r="B125" s="113"/>
      <c r="D125" s="122" t="s">
        <v>422</v>
      </c>
      <c r="E125" s="122"/>
      <c r="F125" s="122"/>
      <c r="G125" s="122"/>
      <c r="H125" s="122"/>
      <c r="I125" s="122"/>
      <c r="J125" s="122"/>
      <c r="K125" s="122"/>
      <c r="L125" s="122"/>
      <c r="M125" s="122"/>
      <c r="N125" s="206">
        <f>BK125</f>
        <v>0</v>
      </c>
      <c r="O125" s="207"/>
      <c r="P125" s="207"/>
      <c r="Q125" s="207"/>
      <c r="R125" s="115"/>
      <c r="T125" s="116"/>
      <c r="W125" s="117">
        <f>SUM(W126:W148)</f>
        <v>0</v>
      </c>
      <c r="Y125" s="117">
        <f>SUM(Y126:Y148)</f>
        <v>0</v>
      </c>
      <c r="AA125" s="118">
        <f>SUM(AA126:AA148)</f>
        <v>0</v>
      </c>
      <c r="AR125" s="119" t="s">
        <v>136</v>
      </c>
      <c r="AT125" s="120" t="s">
        <v>104</v>
      </c>
      <c r="AU125" s="120" t="s">
        <v>113</v>
      </c>
      <c r="AY125" s="119" t="s">
        <v>169</v>
      </c>
      <c r="BK125" s="121">
        <f>SUM(BK126:BK148)</f>
        <v>0</v>
      </c>
    </row>
    <row r="126" spans="2:65" s="1" customFormat="1" ht="44.25" customHeight="1">
      <c r="B126" s="30"/>
      <c r="C126" s="123" t="s">
        <v>174</v>
      </c>
      <c r="D126" s="123" t="s">
        <v>170</v>
      </c>
      <c r="E126" s="124" t="s">
        <v>443</v>
      </c>
      <c r="F126" s="189" t="s">
        <v>444</v>
      </c>
      <c r="G126" s="189"/>
      <c r="H126" s="189"/>
      <c r="I126" s="189"/>
      <c r="J126" s="125" t="s">
        <v>172</v>
      </c>
      <c r="K126" s="126">
        <v>1</v>
      </c>
      <c r="L126" s="190"/>
      <c r="M126" s="190"/>
      <c r="N126" s="190">
        <f t="shared" ref="N126:N148" si="0">ROUND(L126*K126,2)</f>
        <v>0</v>
      </c>
      <c r="O126" s="191"/>
      <c r="P126" s="191"/>
      <c r="Q126" s="191"/>
      <c r="R126" s="31"/>
      <c r="T126" s="127" t="s">
        <v>50</v>
      </c>
      <c r="U126" s="37" t="s">
        <v>70</v>
      </c>
      <c r="V126" s="128">
        <v>0</v>
      </c>
      <c r="W126" s="128">
        <f t="shared" ref="W126:W148" si="1">V126*K126</f>
        <v>0</v>
      </c>
      <c r="X126" s="128">
        <v>0</v>
      </c>
      <c r="Y126" s="128">
        <f t="shared" ref="Y126:Y148" si="2">X126*K126</f>
        <v>0</v>
      </c>
      <c r="Z126" s="128">
        <v>0</v>
      </c>
      <c r="AA126" s="129">
        <f t="shared" ref="AA126:AA148" si="3">Z126*K126</f>
        <v>0</v>
      </c>
      <c r="AR126" s="17" t="s">
        <v>256</v>
      </c>
      <c r="AT126" s="17" t="s">
        <v>170</v>
      </c>
      <c r="AU126" s="17" t="s">
        <v>136</v>
      </c>
      <c r="AY126" s="17" t="s">
        <v>169</v>
      </c>
      <c r="BE126" s="130">
        <f t="shared" ref="BE126:BE148" si="4">IF(U126="základní",N126,0)</f>
        <v>0</v>
      </c>
      <c r="BF126" s="130">
        <f t="shared" ref="BF126:BF148" si="5">IF(U126="snížená",N126,0)</f>
        <v>0</v>
      </c>
      <c r="BG126" s="130">
        <f t="shared" ref="BG126:BG148" si="6">IF(U126="zákl. přenesená",N126,0)</f>
        <v>0</v>
      </c>
      <c r="BH126" s="130">
        <f t="shared" ref="BH126:BH148" si="7">IF(U126="sníž. přenesená",N126,0)</f>
        <v>0</v>
      </c>
      <c r="BI126" s="130">
        <f t="shared" ref="BI126:BI148" si="8">IF(U126="nulová",N126,0)</f>
        <v>0</v>
      </c>
      <c r="BJ126" s="17" t="s">
        <v>113</v>
      </c>
      <c r="BK126" s="130">
        <f t="shared" ref="BK126:BK148" si="9">ROUND(L126*K126,2)</f>
        <v>0</v>
      </c>
      <c r="BL126" s="17" t="s">
        <v>206</v>
      </c>
      <c r="BM126" s="17" t="s">
        <v>445</v>
      </c>
    </row>
    <row r="127" spans="2:65" s="1" customFormat="1" ht="22.5" customHeight="1">
      <c r="B127" s="30"/>
      <c r="C127" s="123" t="s">
        <v>180</v>
      </c>
      <c r="D127" s="123" t="s">
        <v>170</v>
      </c>
      <c r="E127" s="124" t="s">
        <v>446</v>
      </c>
      <c r="F127" s="189" t="s">
        <v>447</v>
      </c>
      <c r="G127" s="189"/>
      <c r="H127" s="189"/>
      <c r="I127" s="189"/>
      <c r="J127" s="125" t="s">
        <v>172</v>
      </c>
      <c r="K127" s="126">
        <v>1</v>
      </c>
      <c r="L127" s="190"/>
      <c r="M127" s="190"/>
      <c r="N127" s="190">
        <f t="shared" si="0"/>
        <v>0</v>
      </c>
      <c r="O127" s="191"/>
      <c r="P127" s="191"/>
      <c r="Q127" s="191"/>
      <c r="R127" s="31"/>
      <c r="T127" s="127" t="s">
        <v>50</v>
      </c>
      <c r="U127" s="37" t="s">
        <v>70</v>
      </c>
      <c r="V127" s="128">
        <v>0</v>
      </c>
      <c r="W127" s="128">
        <f t="shared" si="1"/>
        <v>0</v>
      </c>
      <c r="X127" s="128">
        <v>0</v>
      </c>
      <c r="Y127" s="128">
        <f t="shared" si="2"/>
        <v>0</v>
      </c>
      <c r="Z127" s="128">
        <v>0</v>
      </c>
      <c r="AA127" s="129">
        <f t="shared" si="3"/>
        <v>0</v>
      </c>
      <c r="AR127" s="17" t="s">
        <v>256</v>
      </c>
      <c r="AT127" s="17" t="s">
        <v>170</v>
      </c>
      <c r="AU127" s="17" t="s">
        <v>136</v>
      </c>
      <c r="AY127" s="17" t="s">
        <v>169</v>
      </c>
      <c r="BE127" s="130">
        <f t="shared" si="4"/>
        <v>0</v>
      </c>
      <c r="BF127" s="130">
        <f t="shared" si="5"/>
        <v>0</v>
      </c>
      <c r="BG127" s="130">
        <f t="shared" si="6"/>
        <v>0</v>
      </c>
      <c r="BH127" s="130">
        <f t="shared" si="7"/>
        <v>0</v>
      </c>
      <c r="BI127" s="130">
        <f t="shared" si="8"/>
        <v>0</v>
      </c>
      <c r="BJ127" s="17" t="s">
        <v>113</v>
      </c>
      <c r="BK127" s="130">
        <f t="shared" si="9"/>
        <v>0</v>
      </c>
      <c r="BL127" s="17" t="s">
        <v>206</v>
      </c>
      <c r="BM127" s="17" t="s">
        <v>448</v>
      </c>
    </row>
    <row r="128" spans="2:65" s="1" customFormat="1" ht="22.5" customHeight="1">
      <c r="B128" s="30"/>
      <c r="C128" s="123" t="s">
        <v>183</v>
      </c>
      <c r="D128" s="123" t="s">
        <v>170</v>
      </c>
      <c r="E128" s="124" t="s">
        <v>449</v>
      </c>
      <c r="F128" s="189" t="s">
        <v>450</v>
      </c>
      <c r="G128" s="189"/>
      <c r="H128" s="189"/>
      <c r="I128" s="189"/>
      <c r="J128" s="125" t="s">
        <v>172</v>
      </c>
      <c r="K128" s="126">
        <v>1</v>
      </c>
      <c r="L128" s="190"/>
      <c r="M128" s="190"/>
      <c r="N128" s="190">
        <f t="shared" si="0"/>
        <v>0</v>
      </c>
      <c r="O128" s="191"/>
      <c r="P128" s="191"/>
      <c r="Q128" s="191"/>
      <c r="R128" s="31"/>
      <c r="T128" s="127" t="s">
        <v>50</v>
      </c>
      <c r="U128" s="37" t="s">
        <v>70</v>
      </c>
      <c r="V128" s="128">
        <v>0</v>
      </c>
      <c r="W128" s="128">
        <f t="shared" si="1"/>
        <v>0</v>
      </c>
      <c r="X128" s="128">
        <v>0</v>
      </c>
      <c r="Y128" s="128">
        <f t="shared" si="2"/>
        <v>0</v>
      </c>
      <c r="Z128" s="128">
        <v>0</v>
      </c>
      <c r="AA128" s="129">
        <f t="shared" si="3"/>
        <v>0</v>
      </c>
      <c r="AR128" s="17" t="s">
        <v>256</v>
      </c>
      <c r="AT128" s="17" t="s">
        <v>170</v>
      </c>
      <c r="AU128" s="17" t="s">
        <v>136</v>
      </c>
      <c r="AY128" s="17" t="s">
        <v>169</v>
      </c>
      <c r="BE128" s="130">
        <f t="shared" si="4"/>
        <v>0</v>
      </c>
      <c r="BF128" s="130">
        <f t="shared" si="5"/>
        <v>0</v>
      </c>
      <c r="BG128" s="130">
        <f t="shared" si="6"/>
        <v>0</v>
      </c>
      <c r="BH128" s="130">
        <f t="shared" si="7"/>
        <v>0</v>
      </c>
      <c r="BI128" s="130">
        <f t="shared" si="8"/>
        <v>0</v>
      </c>
      <c r="BJ128" s="17" t="s">
        <v>113</v>
      </c>
      <c r="BK128" s="130">
        <f t="shared" si="9"/>
        <v>0</v>
      </c>
      <c r="BL128" s="17" t="s">
        <v>206</v>
      </c>
      <c r="BM128" s="17" t="s">
        <v>451</v>
      </c>
    </row>
    <row r="129" spans="2:65" s="1" customFormat="1" ht="22.5" customHeight="1">
      <c r="B129" s="30"/>
      <c r="C129" s="123" t="s">
        <v>185</v>
      </c>
      <c r="D129" s="123" t="s">
        <v>170</v>
      </c>
      <c r="E129" s="124" t="s">
        <v>452</v>
      </c>
      <c r="F129" s="189" t="s">
        <v>453</v>
      </c>
      <c r="G129" s="189"/>
      <c r="H129" s="189"/>
      <c r="I129" s="189"/>
      <c r="J129" s="125" t="s">
        <v>172</v>
      </c>
      <c r="K129" s="126">
        <v>1</v>
      </c>
      <c r="L129" s="190"/>
      <c r="M129" s="190"/>
      <c r="N129" s="190">
        <f t="shared" si="0"/>
        <v>0</v>
      </c>
      <c r="O129" s="191"/>
      <c r="P129" s="191"/>
      <c r="Q129" s="191"/>
      <c r="R129" s="31"/>
      <c r="T129" s="127" t="s">
        <v>50</v>
      </c>
      <c r="U129" s="37" t="s">
        <v>70</v>
      </c>
      <c r="V129" s="128">
        <v>0</v>
      </c>
      <c r="W129" s="128">
        <f t="shared" si="1"/>
        <v>0</v>
      </c>
      <c r="X129" s="128">
        <v>0</v>
      </c>
      <c r="Y129" s="128">
        <f t="shared" si="2"/>
        <v>0</v>
      </c>
      <c r="Z129" s="128">
        <v>0</v>
      </c>
      <c r="AA129" s="129">
        <f t="shared" si="3"/>
        <v>0</v>
      </c>
      <c r="AR129" s="17" t="s">
        <v>256</v>
      </c>
      <c r="AT129" s="17" t="s">
        <v>170</v>
      </c>
      <c r="AU129" s="17" t="s">
        <v>136</v>
      </c>
      <c r="AY129" s="17" t="s">
        <v>169</v>
      </c>
      <c r="BE129" s="130">
        <f t="shared" si="4"/>
        <v>0</v>
      </c>
      <c r="BF129" s="130">
        <f t="shared" si="5"/>
        <v>0</v>
      </c>
      <c r="BG129" s="130">
        <f t="shared" si="6"/>
        <v>0</v>
      </c>
      <c r="BH129" s="130">
        <f t="shared" si="7"/>
        <v>0</v>
      </c>
      <c r="BI129" s="130">
        <f t="shared" si="8"/>
        <v>0</v>
      </c>
      <c r="BJ129" s="17" t="s">
        <v>113</v>
      </c>
      <c r="BK129" s="130">
        <f t="shared" si="9"/>
        <v>0</v>
      </c>
      <c r="BL129" s="17" t="s">
        <v>206</v>
      </c>
      <c r="BM129" s="17" t="s">
        <v>454</v>
      </c>
    </row>
    <row r="130" spans="2:65" s="1" customFormat="1" ht="31.5" customHeight="1">
      <c r="B130" s="30"/>
      <c r="C130" s="123" t="s">
        <v>173</v>
      </c>
      <c r="D130" s="123" t="s">
        <v>170</v>
      </c>
      <c r="E130" s="124" t="s">
        <v>455</v>
      </c>
      <c r="F130" s="189" t="s">
        <v>456</v>
      </c>
      <c r="G130" s="189"/>
      <c r="H130" s="189"/>
      <c r="I130" s="189"/>
      <c r="J130" s="125" t="s">
        <v>212</v>
      </c>
      <c r="K130" s="126">
        <v>15</v>
      </c>
      <c r="L130" s="190"/>
      <c r="M130" s="190"/>
      <c r="N130" s="190">
        <f t="shared" si="0"/>
        <v>0</v>
      </c>
      <c r="O130" s="191"/>
      <c r="P130" s="191"/>
      <c r="Q130" s="191"/>
      <c r="R130" s="31"/>
      <c r="T130" s="127" t="s">
        <v>50</v>
      </c>
      <c r="U130" s="37" t="s">
        <v>70</v>
      </c>
      <c r="V130" s="128">
        <v>0</v>
      </c>
      <c r="W130" s="128">
        <f t="shared" si="1"/>
        <v>0</v>
      </c>
      <c r="X130" s="128">
        <v>0</v>
      </c>
      <c r="Y130" s="128">
        <f t="shared" si="2"/>
        <v>0</v>
      </c>
      <c r="Z130" s="128">
        <v>0</v>
      </c>
      <c r="AA130" s="129">
        <f t="shared" si="3"/>
        <v>0</v>
      </c>
      <c r="AR130" s="17" t="s">
        <v>256</v>
      </c>
      <c r="AT130" s="17" t="s">
        <v>170</v>
      </c>
      <c r="AU130" s="17" t="s">
        <v>136</v>
      </c>
      <c r="AY130" s="17" t="s">
        <v>169</v>
      </c>
      <c r="BE130" s="130">
        <f t="shared" si="4"/>
        <v>0</v>
      </c>
      <c r="BF130" s="130">
        <f t="shared" si="5"/>
        <v>0</v>
      </c>
      <c r="BG130" s="130">
        <f t="shared" si="6"/>
        <v>0</v>
      </c>
      <c r="BH130" s="130">
        <f t="shared" si="7"/>
        <v>0</v>
      </c>
      <c r="BI130" s="130">
        <f t="shared" si="8"/>
        <v>0</v>
      </c>
      <c r="BJ130" s="17" t="s">
        <v>113</v>
      </c>
      <c r="BK130" s="130">
        <f t="shared" si="9"/>
        <v>0</v>
      </c>
      <c r="BL130" s="17" t="s">
        <v>206</v>
      </c>
      <c r="BM130" s="17" t="s">
        <v>457</v>
      </c>
    </row>
    <row r="131" spans="2:65" s="1" customFormat="1" ht="22.5" customHeight="1">
      <c r="B131" s="30"/>
      <c r="C131" s="123" t="s">
        <v>190</v>
      </c>
      <c r="D131" s="123" t="s">
        <v>170</v>
      </c>
      <c r="E131" s="124" t="s">
        <v>458</v>
      </c>
      <c r="F131" s="189" t="s">
        <v>459</v>
      </c>
      <c r="G131" s="189"/>
      <c r="H131" s="189"/>
      <c r="I131" s="189"/>
      <c r="J131" s="125" t="s">
        <v>172</v>
      </c>
      <c r="K131" s="126">
        <v>1</v>
      </c>
      <c r="L131" s="190"/>
      <c r="M131" s="190"/>
      <c r="N131" s="190">
        <f t="shared" si="0"/>
        <v>0</v>
      </c>
      <c r="O131" s="191"/>
      <c r="P131" s="191"/>
      <c r="Q131" s="191"/>
      <c r="R131" s="31"/>
      <c r="T131" s="127" t="s">
        <v>50</v>
      </c>
      <c r="U131" s="37" t="s">
        <v>70</v>
      </c>
      <c r="V131" s="128">
        <v>0</v>
      </c>
      <c r="W131" s="128">
        <f t="shared" si="1"/>
        <v>0</v>
      </c>
      <c r="X131" s="128">
        <v>0</v>
      </c>
      <c r="Y131" s="128">
        <f t="shared" si="2"/>
        <v>0</v>
      </c>
      <c r="Z131" s="128">
        <v>0</v>
      </c>
      <c r="AA131" s="129">
        <f t="shared" si="3"/>
        <v>0</v>
      </c>
      <c r="AR131" s="17" t="s">
        <v>256</v>
      </c>
      <c r="AT131" s="17" t="s">
        <v>170</v>
      </c>
      <c r="AU131" s="17" t="s">
        <v>136</v>
      </c>
      <c r="AY131" s="17" t="s">
        <v>169</v>
      </c>
      <c r="BE131" s="130">
        <f t="shared" si="4"/>
        <v>0</v>
      </c>
      <c r="BF131" s="130">
        <f t="shared" si="5"/>
        <v>0</v>
      </c>
      <c r="BG131" s="130">
        <f t="shared" si="6"/>
        <v>0</v>
      </c>
      <c r="BH131" s="130">
        <f t="shared" si="7"/>
        <v>0</v>
      </c>
      <c r="BI131" s="130">
        <f t="shared" si="8"/>
        <v>0</v>
      </c>
      <c r="BJ131" s="17" t="s">
        <v>113</v>
      </c>
      <c r="BK131" s="130">
        <f t="shared" si="9"/>
        <v>0</v>
      </c>
      <c r="BL131" s="17" t="s">
        <v>206</v>
      </c>
      <c r="BM131" s="17" t="s">
        <v>460</v>
      </c>
    </row>
    <row r="132" spans="2:65" s="1" customFormat="1" ht="22.5" customHeight="1">
      <c r="B132" s="30"/>
      <c r="C132" s="123" t="s">
        <v>193</v>
      </c>
      <c r="D132" s="123" t="s">
        <v>170</v>
      </c>
      <c r="E132" s="124" t="s">
        <v>461</v>
      </c>
      <c r="F132" s="189" t="s">
        <v>462</v>
      </c>
      <c r="G132" s="189"/>
      <c r="H132" s="189"/>
      <c r="I132" s="189"/>
      <c r="J132" s="125" t="s">
        <v>172</v>
      </c>
      <c r="K132" s="126">
        <v>1</v>
      </c>
      <c r="L132" s="190"/>
      <c r="M132" s="190"/>
      <c r="N132" s="190">
        <f t="shared" si="0"/>
        <v>0</v>
      </c>
      <c r="O132" s="191"/>
      <c r="P132" s="191"/>
      <c r="Q132" s="191"/>
      <c r="R132" s="31"/>
      <c r="T132" s="127" t="s">
        <v>50</v>
      </c>
      <c r="U132" s="37" t="s">
        <v>70</v>
      </c>
      <c r="V132" s="128">
        <v>0</v>
      </c>
      <c r="W132" s="128">
        <f t="shared" si="1"/>
        <v>0</v>
      </c>
      <c r="X132" s="128">
        <v>0</v>
      </c>
      <c r="Y132" s="128">
        <f t="shared" si="2"/>
        <v>0</v>
      </c>
      <c r="Z132" s="128">
        <v>0</v>
      </c>
      <c r="AA132" s="129">
        <f t="shared" si="3"/>
        <v>0</v>
      </c>
      <c r="AR132" s="17" t="s">
        <v>256</v>
      </c>
      <c r="AT132" s="17" t="s">
        <v>170</v>
      </c>
      <c r="AU132" s="17" t="s">
        <v>136</v>
      </c>
      <c r="AY132" s="17" t="s">
        <v>169</v>
      </c>
      <c r="BE132" s="130">
        <f t="shared" si="4"/>
        <v>0</v>
      </c>
      <c r="BF132" s="130">
        <f t="shared" si="5"/>
        <v>0</v>
      </c>
      <c r="BG132" s="130">
        <f t="shared" si="6"/>
        <v>0</v>
      </c>
      <c r="BH132" s="130">
        <f t="shared" si="7"/>
        <v>0</v>
      </c>
      <c r="BI132" s="130">
        <f t="shared" si="8"/>
        <v>0</v>
      </c>
      <c r="BJ132" s="17" t="s">
        <v>113</v>
      </c>
      <c r="BK132" s="130">
        <f t="shared" si="9"/>
        <v>0</v>
      </c>
      <c r="BL132" s="17" t="s">
        <v>206</v>
      </c>
      <c r="BM132" s="17" t="s">
        <v>463</v>
      </c>
    </row>
    <row r="133" spans="2:65" s="1" customFormat="1" ht="22.5" customHeight="1">
      <c r="B133" s="30"/>
      <c r="C133" s="123" t="s">
        <v>195</v>
      </c>
      <c r="D133" s="123" t="s">
        <v>170</v>
      </c>
      <c r="E133" s="124" t="s">
        <v>464</v>
      </c>
      <c r="F133" s="189" t="s">
        <v>465</v>
      </c>
      <c r="G133" s="189"/>
      <c r="H133" s="189"/>
      <c r="I133" s="189"/>
      <c r="J133" s="125" t="s">
        <v>172</v>
      </c>
      <c r="K133" s="126">
        <v>1</v>
      </c>
      <c r="L133" s="190"/>
      <c r="M133" s="190"/>
      <c r="N133" s="190">
        <f t="shared" si="0"/>
        <v>0</v>
      </c>
      <c r="O133" s="191"/>
      <c r="P133" s="191"/>
      <c r="Q133" s="191"/>
      <c r="R133" s="31"/>
      <c r="T133" s="127" t="s">
        <v>50</v>
      </c>
      <c r="U133" s="37" t="s">
        <v>70</v>
      </c>
      <c r="V133" s="128">
        <v>0</v>
      </c>
      <c r="W133" s="128">
        <f t="shared" si="1"/>
        <v>0</v>
      </c>
      <c r="X133" s="128">
        <v>0</v>
      </c>
      <c r="Y133" s="128">
        <f t="shared" si="2"/>
        <v>0</v>
      </c>
      <c r="Z133" s="128">
        <v>0</v>
      </c>
      <c r="AA133" s="129">
        <f t="shared" si="3"/>
        <v>0</v>
      </c>
      <c r="AR133" s="17" t="s">
        <v>256</v>
      </c>
      <c r="AT133" s="17" t="s">
        <v>170</v>
      </c>
      <c r="AU133" s="17" t="s">
        <v>136</v>
      </c>
      <c r="AY133" s="17" t="s">
        <v>169</v>
      </c>
      <c r="BE133" s="130">
        <f t="shared" si="4"/>
        <v>0</v>
      </c>
      <c r="BF133" s="130">
        <f t="shared" si="5"/>
        <v>0</v>
      </c>
      <c r="BG133" s="130">
        <f t="shared" si="6"/>
        <v>0</v>
      </c>
      <c r="BH133" s="130">
        <f t="shared" si="7"/>
        <v>0</v>
      </c>
      <c r="BI133" s="130">
        <f t="shared" si="8"/>
        <v>0</v>
      </c>
      <c r="BJ133" s="17" t="s">
        <v>113</v>
      </c>
      <c r="BK133" s="130">
        <f t="shared" si="9"/>
        <v>0</v>
      </c>
      <c r="BL133" s="17" t="s">
        <v>206</v>
      </c>
      <c r="BM133" s="17" t="s">
        <v>466</v>
      </c>
    </row>
    <row r="134" spans="2:65" s="1" customFormat="1" ht="22.5" customHeight="1">
      <c r="B134" s="30"/>
      <c r="C134" s="123" t="s">
        <v>197</v>
      </c>
      <c r="D134" s="123" t="s">
        <v>170</v>
      </c>
      <c r="E134" s="124" t="s">
        <v>467</v>
      </c>
      <c r="F134" s="189" t="s">
        <v>468</v>
      </c>
      <c r="G134" s="189"/>
      <c r="H134" s="189"/>
      <c r="I134" s="189"/>
      <c r="J134" s="125" t="s">
        <v>172</v>
      </c>
      <c r="K134" s="126">
        <v>1</v>
      </c>
      <c r="L134" s="190"/>
      <c r="M134" s="190"/>
      <c r="N134" s="190">
        <f t="shared" si="0"/>
        <v>0</v>
      </c>
      <c r="O134" s="191"/>
      <c r="P134" s="191"/>
      <c r="Q134" s="191"/>
      <c r="R134" s="31"/>
      <c r="T134" s="127" t="s">
        <v>50</v>
      </c>
      <c r="U134" s="37" t="s">
        <v>70</v>
      </c>
      <c r="V134" s="128">
        <v>0</v>
      </c>
      <c r="W134" s="128">
        <f t="shared" si="1"/>
        <v>0</v>
      </c>
      <c r="X134" s="128">
        <v>0</v>
      </c>
      <c r="Y134" s="128">
        <f t="shared" si="2"/>
        <v>0</v>
      </c>
      <c r="Z134" s="128">
        <v>0</v>
      </c>
      <c r="AA134" s="129">
        <f t="shared" si="3"/>
        <v>0</v>
      </c>
      <c r="AR134" s="17" t="s">
        <v>256</v>
      </c>
      <c r="AT134" s="17" t="s">
        <v>170</v>
      </c>
      <c r="AU134" s="17" t="s">
        <v>136</v>
      </c>
      <c r="AY134" s="17" t="s">
        <v>169</v>
      </c>
      <c r="BE134" s="130">
        <f t="shared" si="4"/>
        <v>0</v>
      </c>
      <c r="BF134" s="130">
        <f t="shared" si="5"/>
        <v>0</v>
      </c>
      <c r="BG134" s="130">
        <f t="shared" si="6"/>
        <v>0</v>
      </c>
      <c r="BH134" s="130">
        <f t="shared" si="7"/>
        <v>0</v>
      </c>
      <c r="BI134" s="130">
        <f t="shared" si="8"/>
        <v>0</v>
      </c>
      <c r="BJ134" s="17" t="s">
        <v>113</v>
      </c>
      <c r="BK134" s="130">
        <f t="shared" si="9"/>
        <v>0</v>
      </c>
      <c r="BL134" s="17" t="s">
        <v>206</v>
      </c>
      <c r="BM134" s="17" t="s">
        <v>469</v>
      </c>
    </row>
    <row r="135" spans="2:65" s="1" customFormat="1" ht="22.5" customHeight="1">
      <c r="B135" s="30"/>
      <c r="C135" s="123" t="s">
        <v>199</v>
      </c>
      <c r="D135" s="123" t="s">
        <v>170</v>
      </c>
      <c r="E135" s="124" t="s">
        <v>446</v>
      </c>
      <c r="F135" s="189" t="s">
        <v>447</v>
      </c>
      <c r="G135" s="189"/>
      <c r="H135" s="189"/>
      <c r="I135" s="189"/>
      <c r="J135" s="125" t="s">
        <v>172</v>
      </c>
      <c r="K135" s="126">
        <v>1</v>
      </c>
      <c r="L135" s="190"/>
      <c r="M135" s="190"/>
      <c r="N135" s="190">
        <f t="shared" si="0"/>
        <v>0</v>
      </c>
      <c r="O135" s="191"/>
      <c r="P135" s="191"/>
      <c r="Q135" s="191"/>
      <c r="R135" s="31"/>
      <c r="T135" s="127" t="s">
        <v>50</v>
      </c>
      <c r="U135" s="37" t="s">
        <v>70</v>
      </c>
      <c r="V135" s="128">
        <v>0</v>
      </c>
      <c r="W135" s="128">
        <f t="shared" si="1"/>
        <v>0</v>
      </c>
      <c r="X135" s="128">
        <v>0</v>
      </c>
      <c r="Y135" s="128">
        <f t="shared" si="2"/>
        <v>0</v>
      </c>
      <c r="Z135" s="128">
        <v>0</v>
      </c>
      <c r="AA135" s="129">
        <f t="shared" si="3"/>
        <v>0</v>
      </c>
      <c r="AR135" s="17" t="s">
        <v>256</v>
      </c>
      <c r="AT135" s="17" t="s">
        <v>170</v>
      </c>
      <c r="AU135" s="17" t="s">
        <v>136</v>
      </c>
      <c r="AY135" s="17" t="s">
        <v>169</v>
      </c>
      <c r="BE135" s="130">
        <f t="shared" si="4"/>
        <v>0</v>
      </c>
      <c r="BF135" s="130">
        <f t="shared" si="5"/>
        <v>0</v>
      </c>
      <c r="BG135" s="130">
        <f t="shared" si="6"/>
        <v>0</v>
      </c>
      <c r="BH135" s="130">
        <f t="shared" si="7"/>
        <v>0</v>
      </c>
      <c r="BI135" s="130">
        <f t="shared" si="8"/>
        <v>0</v>
      </c>
      <c r="BJ135" s="17" t="s">
        <v>113</v>
      </c>
      <c r="BK135" s="130">
        <f t="shared" si="9"/>
        <v>0</v>
      </c>
      <c r="BL135" s="17" t="s">
        <v>206</v>
      </c>
      <c r="BM135" s="17" t="s">
        <v>470</v>
      </c>
    </row>
    <row r="136" spans="2:65" s="1" customFormat="1" ht="22.5" customHeight="1">
      <c r="B136" s="30"/>
      <c r="C136" s="123" t="s">
        <v>201</v>
      </c>
      <c r="D136" s="123" t="s">
        <v>170</v>
      </c>
      <c r="E136" s="124" t="s">
        <v>471</v>
      </c>
      <c r="F136" s="189" t="s">
        <v>465</v>
      </c>
      <c r="G136" s="189"/>
      <c r="H136" s="189"/>
      <c r="I136" s="189"/>
      <c r="J136" s="125" t="s">
        <v>172</v>
      </c>
      <c r="K136" s="126">
        <v>1</v>
      </c>
      <c r="L136" s="190"/>
      <c r="M136" s="190"/>
      <c r="N136" s="190">
        <f t="shared" si="0"/>
        <v>0</v>
      </c>
      <c r="O136" s="191"/>
      <c r="P136" s="191"/>
      <c r="Q136" s="191"/>
      <c r="R136" s="31"/>
      <c r="T136" s="127" t="s">
        <v>50</v>
      </c>
      <c r="U136" s="37" t="s">
        <v>70</v>
      </c>
      <c r="V136" s="128">
        <v>0</v>
      </c>
      <c r="W136" s="128">
        <f t="shared" si="1"/>
        <v>0</v>
      </c>
      <c r="X136" s="128">
        <v>0</v>
      </c>
      <c r="Y136" s="128">
        <f t="shared" si="2"/>
        <v>0</v>
      </c>
      <c r="Z136" s="128">
        <v>0</v>
      </c>
      <c r="AA136" s="129">
        <f t="shared" si="3"/>
        <v>0</v>
      </c>
      <c r="AR136" s="17" t="s">
        <v>256</v>
      </c>
      <c r="AT136" s="17" t="s">
        <v>170</v>
      </c>
      <c r="AU136" s="17" t="s">
        <v>136</v>
      </c>
      <c r="AY136" s="17" t="s">
        <v>169</v>
      </c>
      <c r="BE136" s="130">
        <f t="shared" si="4"/>
        <v>0</v>
      </c>
      <c r="BF136" s="130">
        <f t="shared" si="5"/>
        <v>0</v>
      </c>
      <c r="BG136" s="130">
        <f t="shared" si="6"/>
        <v>0</v>
      </c>
      <c r="BH136" s="130">
        <f t="shared" si="7"/>
        <v>0</v>
      </c>
      <c r="BI136" s="130">
        <f t="shared" si="8"/>
        <v>0</v>
      </c>
      <c r="BJ136" s="17" t="s">
        <v>113</v>
      </c>
      <c r="BK136" s="130">
        <f t="shared" si="9"/>
        <v>0</v>
      </c>
      <c r="BL136" s="17" t="s">
        <v>206</v>
      </c>
      <c r="BM136" s="17" t="s">
        <v>472</v>
      </c>
    </row>
    <row r="137" spans="2:65" s="1" customFormat="1" ht="22.5" customHeight="1">
      <c r="B137" s="30"/>
      <c r="C137" s="123" t="s">
        <v>41</v>
      </c>
      <c r="D137" s="123" t="s">
        <v>170</v>
      </c>
      <c r="E137" s="124" t="s">
        <v>467</v>
      </c>
      <c r="F137" s="189" t="s">
        <v>468</v>
      </c>
      <c r="G137" s="189"/>
      <c r="H137" s="189"/>
      <c r="I137" s="189"/>
      <c r="J137" s="125" t="s">
        <v>172</v>
      </c>
      <c r="K137" s="126">
        <v>1</v>
      </c>
      <c r="L137" s="190"/>
      <c r="M137" s="190"/>
      <c r="N137" s="190">
        <f t="shared" si="0"/>
        <v>0</v>
      </c>
      <c r="O137" s="191"/>
      <c r="P137" s="191"/>
      <c r="Q137" s="191"/>
      <c r="R137" s="31"/>
      <c r="T137" s="127" t="s">
        <v>50</v>
      </c>
      <c r="U137" s="37" t="s">
        <v>70</v>
      </c>
      <c r="V137" s="128">
        <v>0</v>
      </c>
      <c r="W137" s="128">
        <f t="shared" si="1"/>
        <v>0</v>
      </c>
      <c r="X137" s="128">
        <v>0</v>
      </c>
      <c r="Y137" s="128">
        <f t="shared" si="2"/>
        <v>0</v>
      </c>
      <c r="Z137" s="128">
        <v>0</v>
      </c>
      <c r="AA137" s="129">
        <f t="shared" si="3"/>
        <v>0</v>
      </c>
      <c r="AR137" s="17" t="s">
        <v>256</v>
      </c>
      <c r="AT137" s="17" t="s">
        <v>170</v>
      </c>
      <c r="AU137" s="17" t="s">
        <v>136</v>
      </c>
      <c r="AY137" s="17" t="s">
        <v>169</v>
      </c>
      <c r="BE137" s="130">
        <f t="shared" si="4"/>
        <v>0</v>
      </c>
      <c r="BF137" s="130">
        <f t="shared" si="5"/>
        <v>0</v>
      </c>
      <c r="BG137" s="130">
        <f t="shared" si="6"/>
        <v>0</v>
      </c>
      <c r="BH137" s="130">
        <f t="shared" si="7"/>
        <v>0</v>
      </c>
      <c r="BI137" s="130">
        <f t="shared" si="8"/>
        <v>0</v>
      </c>
      <c r="BJ137" s="17" t="s">
        <v>113</v>
      </c>
      <c r="BK137" s="130">
        <f t="shared" si="9"/>
        <v>0</v>
      </c>
      <c r="BL137" s="17" t="s">
        <v>206</v>
      </c>
      <c r="BM137" s="17" t="s">
        <v>473</v>
      </c>
    </row>
    <row r="138" spans="2:65" s="1" customFormat="1" ht="22.5" customHeight="1">
      <c r="B138" s="30"/>
      <c r="C138" s="123" t="s">
        <v>206</v>
      </c>
      <c r="D138" s="123" t="s">
        <v>170</v>
      </c>
      <c r="E138" s="124" t="s">
        <v>474</v>
      </c>
      <c r="F138" s="189" t="s">
        <v>475</v>
      </c>
      <c r="G138" s="189"/>
      <c r="H138" s="189"/>
      <c r="I138" s="189"/>
      <c r="J138" s="125" t="s">
        <v>476</v>
      </c>
      <c r="K138" s="126">
        <v>94</v>
      </c>
      <c r="L138" s="190"/>
      <c r="M138" s="190"/>
      <c r="N138" s="190">
        <f t="shared" si="0"/>
        <v>0</v>
      </c>
      <c r="O138" s="191"/>
      <c r="P138" s="191"/>
      <c r="Q138" s="191"/>
      <c r="R138" s="31"/>
      <c r="T138" s="127" t="s">
        <v>50</v>
      </c>
      <c r="U138" s="37" t="s">
        <v>70</v>
      </c>
      <c r="V138" s="128">
        <v>0</v>
      </c>
      <c r="W138" s="128">
        <f t="shared" si="1"/>
        <v>0</v>
      </c>
      <c r="X138" s="128">
        <v>0</v>
      </c>
      <c r="Y138" s="128">
        <f t="shared" si="2"/>
        <v>0</v>
      </c>
      <c r="Z138" s="128">
        <v>0</v>
      </c>
      <c r="AA138" s="129">
        <f t="shared" si="3"/>
        <v>0</v>
      </c>
      <c r="AR138" s="17" t="s">
        <v>256</v>
      </c>
      <c r="AT138" s="17" t="s">
        <v>170</v>
      </c>
      <c r="AU138" s="17" t="s">
        <v>136</v>
      </c>
      <c r="AY138" s="17" t="s">
        <v>169</v>
      </c>
      <c r="BE138" s="130">
        <f t="shared" si="4"/>
        <v>0</v>
      </c>
      <c r="BF138" s="130">
        <f t="shared" si="5"/>
        <v>0</v>
      </c>
      <c r="BG138" s="130">
        <f t="shared" si="6"/>
        <v>0</v>
      </c>
      <c r="BH138" s="130">
        <f t="shared" si="7"/>
        <v>0</v>
      </c>
      <c r="BI138" s="130">
        <f t="shared" si="8"/>
        <v>0</v>
      </c>
      <c r="BJ138" s="17" t="s">
        <v>113</v>
      </c>
      <c r="BK138" s="130">
        <f t="shared" si="9"/>
        <v>0</v>
      </c>
      <c r="BL138" s="17" t="s">
        <v>206</v>
      </c>
      <c r="BM138" s="17" t="s">
        <v>477</v>
      </c>
    </row>
    <row r="139" spans="2:65" s="1" customFormat="1" ht="22.5" customHeight="1">
      <c r="B139" s="30"/>
      <c r="C139" s="123" t="s">
        <v>209</v>
      </c>
      <c r="D139" s="123" t="s">
        <v>170</v>
      </c>
      <c r="E139" s="124" t="s">
        <v>478</v>
      </c>
      <c r="F139" s="189" t="s">
        <v>479</v>
      </c>
      <c r="G139" s="189"/>
      <c r="H139" s="189"/>
      <c r="I139" s="189"/>
      <c r="J139" s="125" t="s">
        <v>476</v>
      </c>
      <c r="K139" s="126">
        <v>16</v>
      </c>
      <c r="L139" s="190"/>
      <c r="M139" s="190"/>
      <c r="N139" s="190">
        <f t="shared" si="0"/>
        <v>0</v>
      </c>
      <c r="O139" s="191"/>
      <c r="P139" s="191"/>
      <c r="Q139" s="191"/>
      <c r="R139" s="31"/>
      <c r="T139" s="127" t="s">
        <v>50</v>
      </c>
      <c r="U139" s="37" t="s">
        <v>70</v>
      </c>
      <c r="V139" s="128">
        <v>0</v>
      </c>
      <c r="W139" s="128">
        <f t="shared" si="1"/>
        <v>0</v>
      </c>
      <c r="X139" s="128">
        <v>0</v>
      </c>
      <c r="Y139" s="128">
        <f t="shared" si="2"/>
        <v>0</v>
      </c>
      <c r="Z139" s="128">
        <v>0</v>
      </c>
      <c r="AA139" s="129">
        <f t="shared" si="3"/>
        <v>0</v>
      </c>
      <c r="AR139" s="17" t="s">
        <v>256</v>
      </c>
      <c r="AT139" s="17" t="s">
        <v>170</v>
      </c>
      <c r="AU139" s="17" t="s">
        <v>136</v>
      </c>
      <c r="AY139" s="17" t="s">
        <v>169</v>
      </c>
      <c r="BE139" s="130">
        <f t="shared" si="4"/>
        <v>0</v>
      </c>
      <c r="BF139" s="130">
        <f t="shared" si="5"/>
        <v>0</v>
      </c>
      <c r="BG139" s="130">
        <f t="shared" si="6"/>
        <v>0</v>
      </c>
      <c r="BH139" s="130">
        <f t="shared" si="7"/>
        <v>0</v>
      </c>
      <c r="BI139" s="130">
        <f t="shared" si="8"/>
        <v>0</v>
      </c>
      <c r="BJ139" s="17" t="s">
        <v>113</v>
      </c>
      <c r="BK139" s="130">
        <f t="shared" si="9"/>
        <v>0</v>
      </c>
      <c r="BL139" s="17" t="s">
        <v>206</v>
      </c>
      <c r="BM139" s="17" t="s">
        <v>480</v>
      </c>
    </row>
    <row r="140" spans="2:65" s="1" customFormat="1" ht="22.5" customHeight="1">
      <c r="B140" s="30"/>
      <c r="C140" s="123" t="s">
        <v>214</v>
      </c>
      <c r="D140" s="123" t="s">
        <v>170</v>
      </c>
      <c r="E140" s="124" t="s">
        <v>481</v>
      </c>
      <c r="F140" s="189" t="s">
        <v>482</v>
      </c>
      <c r="G140" s="189"/>
      <c r="H140" s="189"/>
      <c r="I140" s="189"/>
      <c r="J140" s="125" t="s">
        <v>172</v>
      </c>
      <c r="K140" s="126">
        <v>6</v>
      </c>
      <c r="L140" s="190"/>
      <c r="M140" s="190"/>
      <c r="N140" s="190">
        <f t="shared" si="0"/>
        <v>0</v>
      </c>
      <c r="O140" s="191"/>
      <c r="P140" s="191"/>
      <c r="Q140" s="191"/>
      <c r="R140" s="31"/>
      <c r="T140" s="127" t="s">
        <v>50</v>
      </c>
      <c r="U140" s="37" t="s">
        <v>70</v>
      </c>
      <c r="V140" s="128">
        <v>0</v>
      </c>
      <c r="W140" s="128">
        <f t="shared" si="1"/>
        <v>0</v>
      </c>
      <c r="X140" s="128">
        <v>0</v>
      </c>
      <c r="Y140" s="128">
        <f t="shared" si="2"/>
        <v>0</v>
      </c>
      <c r="Z140" s="128">
        <v>0</v>
      </c>
      <c r="AA140" s="129">
        <f t="shared" si="3"/>
        <v>0</v>
      </c>
      <c r="AR140" s="17" t="s">
        <v>256</v>
      </c>
      <c r="AT140" s="17" t="s">
        <v>170</v>
      </c>
      <c r="AU140" s="17" t="s">
        <v>136</v>
      </c>
      <c r="AY140" s="17" t="s">
        <v>169</v>
      </c>
      <c r="BE140" s="130">
        <f t="shared" si="4"/>
        <v>0</v>
      </c>
      <c r="BF140" s="130">
        <f t="shared" si="5"/>
        <v>0</v>
      </c>
      <c r="BG140" s="130">
        <f t="shared" si="6"/>
        <v>0</v>
      </c>
      <c r="BH140" s="130">
        <f t="shared" si="7"/>
        <v>0</v>
      </c>
      <c r="BI140" s="130">
        <f t="shared" si="8"/>
        <v>0</v>
      </c>
      <c r="BJ140" s="17" t="s">
        <v>113</v>
      </c>
      <c r="BK140" s="130">
        <f t="shared" si="9"/>
        <v>0</v>
      </c>
      <c r="BL140" s="17" t="s">
        <v>206</v>
      </c>
      <c r="BM140" s="17" t="s">
        <v>483</v>
      </c>
    </row>
    <row r="141" spans="2:65" s="1" customFormat="1" ht="22.5" customHeight="1">
      <c r="B141" s="30"/>
      <c r="C141" s="123" t="s">
        <v>218</v>
      </c>
      <c r="D141" s="123" t="s">
        <v>170</v>
      </c>
      <c r="E141" s="124" t="s">
        <v>484</v>
      </c>
      <c r="F141" s="189" t="s">
        <v>485</v>
      </c>
      <c r="G141" s="189"/>
      <c r="H141" s="189"/>
      <c r="I141" s="189"/>
      <c r="J141" s="125" t="s">
        <v>172</v>
      </c>
      <c r="K141" s="126">
        <v>1</v>
      </c>
      <c r="L141" s="190"/>
      <c r="M141" s="190"/>
      <c r="N141" s="190">
        <f t="shared" si="0"/>
        <v>0</v>
      </c>
      <c r="O141" s="191"/>
      <c r="P141" s="191"/>
      <c r="Q141" s="191"/>
      <c r="R141" s="31"/>
      <c r="T141" s="127" t="s">
        <v>50</v>
      </c>
      <c r="U141" s="37" t="s">
        <v>70</v>
      </c>
      <c r="V141" s="128">
        <v>0</v>
      </c>
      <c r="W141" s="128">
        <f t="shared" si="1"/>
        <v>0</v>
      </c>
      <c r="X141" s="128">
        <v>0</v>
      </c>
      <c r="Y141" s="128">
        <f t="shared" si="2"/>
        <v>0</v>
      </c>
      <c r="Z141" s="128">
        <v>0</v>
      </c>
      <c r="AA141" s="129">
        <f t="shared" si="3"/>
        <v>0</v>
      </c>
      <c r="AR141" s="17" t="s">
        <v>256</v>
      </c>
      <c r="AT141" s="17" t="s">
        <v>170</v>
      </c>
      <c r="AU141" s="17" t="s">
        <v>136</v>
      </c>
      <c r="AY141" s="17" t="s">
        <v>169</v>
      </c>
      <c r="BE141" s="130">
        <f t="shared" si="4"/>
        <v>0</v>
      </c>
      <c r="BF141" s="130">
        <f t="shared" si="5"/>
        <v>0</v>
      </c>
      <c r="BG141" s="130">
        <f t="shared" si="6"/>
        <v>0</v>
      </c>
      <c r="BH141" s="130">
        <f t="shared" si="7"/>
        <v>0</v>
      </c>
      <c r="BI141" s="130">
        <f t="shared" si="8"/>
        <v>0</v>
      </c>
      <c r="BJ141" s="17" t="s">
        <v>113</v>
      </c>
      <c r="BK141" s="130">
        <f t="shared" si="9"/>
        <v>0</v>
      </c>
      <c r="BL141" s="17" t="s">
        <v>206</v>
      </c>
      <c r="BM141" s="17" t="s">
        <v>486</v>
      </c>
    </row>
    <row r="142" spans="2:65" s="1" customFormat="1" ht="22.5" customHeight="1">
      <c r="B142" s="30"/>
      <c r="C142" s="123" t="s">
        <v>222</v>
      </c>
      <c r="D142" s="123" t="s">
        <v>170</v>
      </c>
      <c r="E142" s="124" t="s">
        <v>487</v>
      </c>
      <c r="F142" s="189" t="s">
        <v>488</v>
      </c>
      <c r="G142" s="189"/>
      <c r="H142" s="189"/>
      <c r="I142" s="189"/>
      <c r="J142" s="125" t="s">
        <v>172</v>
      </c>
      <c r="K142" s="126">
        <v>4</v>
      </c>
      <c r="L142" s="190"/>
      <c r="M142" s="190"/>
      <c r="N142" s="190">
        <f t="shared" si="0"/>
        <v>0</v>
      </c>
      <c r="O142" s="191"/>
      <c r="P142" s="191"/>
      <c r="Q142" s="191"/>
      <c r="R142" s="31"/>
      <c r="T142" s="127" t="s">
        <v>50</v>
      </c>
      <c r="U142" s="37" t="s">
        <v>70</v>
      </c>
      <c r="V142" s="128">
        <v>0</v>
      </c>
      <c r="W142" s="128">
        <f t="shared" si="1"/>
        <v>0</v>
      </c>
      <c r="X142" s="128">
        <v>0</v>
      </c>
      <c r="Y142" s="128">
        <f t="shared" si="2"/>
        <v>0</v>
      </c>
      <c r="Z142" s="128">
        <v>0</v>
      </c>
      <c r="AA142" s="129">
        <f t="shared" si="3"/>
        <v>0</v>
      </c>
      <c r="AR142" s="17" t="s">
        <v>256</v>
      </c>
      <c r="AT142" s="17" t="s">
        <v>170</v>
      </c>
      <c r="AU142" s="17" t="s">
        <v>136</v>
      </c>
      <c r="AY142" s="17" t="s">
        <v>169</v>
      </c>
      <c r="BE142" s="130">
        <f t="shared" si="4"/>
        <v>0</v>
      </c>
      <c r="BF142" s="130">
        <f t="shared" si="5"/>
        <v>0</v>
      </c>
      <c r="BG142" s="130">
        <f t="shared" si="6"/>
        <v>0</v>
      </c>
      <c r="BH142" s="130">
        <f t="shared" si="7"/>
        <v>0</v>
      </c>
      <c r="BI142" s="130">
        <f t="shared" si="8"/>
        <v>0</v>
      </c>
      <c r="BJ142" s="17" t="s">
        <v>113</v>
      </c>
      <c r="BK142" s="130">
        <f t="shared" si="9"/>
        <v>0</v>
      </c>
      <c r="BL142" s="17" t="s">
        <v>206</v>
      </c>
      <c r="BM142" s="17" t="s">
        <v>489</v>
      </c>
    </row>
    <row r="143" spans="2:65" s="1" customFormat="1" ht="22.5" customHeight="1">
      <c r="B143" s="30"/>
      <c r="C143" s="123" t="s">
        <v>40</v>
      </c>
      <c r="D143" s="123" t="s">
        <v>170</v>
      </c>
      <c r="E143" s="124" t="s">
        <v>490</v>
      </c>
      <c r="F143" s="189" t="s">
        <v>491</v>
      </c>
      <c r="G143" s="189"/>
      <c r="H143" s="189"/>
      <c r="I143" s="189"/>
      <c r="J143" s="125" t="s">
        <v>172</v>
      </c>
      <c r="K143" s="126">
        <v>2</v>
      </c>
      <c r="L143" s="190"/>
      <c r="M143" s="190"/>
      <c r="N143" s="190">
        <f t="shared" si="0"/>
        <v>0</v>
      </c>
      <c r="O143" s="191"/>
      <c r="P143" s="191"/>
      <c r="Q143" s="191"/>
      <c r="R143" s="31"/>
      <c r="T143" s="127" t="s">
        <v>50</v>
      </c>
      <c r="U143" s="37" t="s">
        <v>70</v>
      </c>
      <c r="V143" s="128">
        <v>0</v>
      </c>
      <c r="W143" s="128">
        <f t="shared" si="1"/>
        <v>0</v>
      </c>
      <c r="X143" s="128">
        <v>0</v>
      </c>
      <c r="Y143" s="128">
        <f t="shared" si="2"/>
        <v>0</v>
      </c>
      <c r="Z143" s="128">
        <v>0</v>
      </c>
      <c r="AA143" s="129">
        <f t="shared" si="3"/>
        <v>0</v>
      </c>
      <c r="AR143" s="17" t="s">
        <v>256</v>
      </c>
      <c r="AT143" s="17" t="s">
        <v>170</v>
      </c>
      <c r="AU143" s="17" t="s">
        <v>136</v>
      </c>
      <c r="AY143" s="17" t="s">
        <v>169</v>
      </c>
      <c r="BE143" s="130">
        <f t="shared" si="4"/>
        <v>0</v>
      </c>
      <c r="BF143" s="130">
        <f t="shared" si="5"/>
        <v>0</v>
      </c>
      <c r="BG143" s="130">
        <f t="shared" si="6"/>
        <v>0</v>
      </c>
      <c r="BH143" s="130">
        <f t="shared" si="7"/>
        <v>0</v>
      </c>
      <c r="BI143" s="130">
        <f t="shared" si="8"/>
        <v>0</v>
      </c>
      <c r="BJ143" s="17" t="s">
        <v>113</v>
      </c>
      <c r="BK143" s="130">
        <f t="shared" si="9"/>
        <v>0</v>
      </c>
      <c r="BL143" s="17" t="s">
        <v>206</v>
      </c>
      <c r="BM143" s="17" t="s">
        <v>492</v>
      </c>
    </row>
    <row r="144" spans="2:65" s="1" customFormat="1" ht="22.5" customHeight="1">
      <c r="B144" s="30"/>
      <c r="C144" s="123" t="s">
        <v>230</v>
      </c>
      <c r="D144" s="123" t="s">
        <v>170</v>
      </c>
      <c r="E144" s="124" t="s">
        <v>493</v>
      </c>
      <c r="F144" s="189" t="s">
        <v>494</v>
      </c>
      <c r="G144" s="189"/>
      <c r="H144" s="189"/>
      <c r="I144" s="189"/>
      <c r="J144" s="125" t="s">
        <v>172</v>
      </c>
      <c r="K144" s="126">
        <v>2</v>
      </c>
      <c r="L144" s="190"/>
      <c r="M144" s="190"/>
      <c r="N144" s="190">
        <f t="shared" si="0"/>
        <v>0</v>
      </c>
      <c r="O144" s="191"/>
      <c r="P144" s="191"/>
      <c r="Q144" s="191"/>
      <c r="R144" s="31"/>
      <c r="T144" s="127" t="s">
        <v>50</v>
      </c>
      <c r="U144" s="37" t="s">
        <v>70</v>
      </c>
      <c r="V144" s="128">
        <v>0</v>
      </c>
      <c r="W144" s="128">
        <f t="shared" si="1"/>
        <v>0</v>
      </c>
      <c r="X144" s="128">
        <v>0</v>
      </c>
      <c r="Y144" s="128">
        <f t="shared" si="2"/>
        <v>0</v>
      </c>
      <c r="Z144" s="128">
        <v>0</v>
      </c>
      <c r="AA144" s="129">
        <f t="shared" si="3"/>
        <v>0</v>
      </c>
      <c r="AR144" s="17" t="s">
        <v>256</v>
      </c>
      <c r="AT144" s="17" t="s">
        <v>170</v>
      </c>
      <c r="AU144" s="17" t="s">
        <v>136</v>
      </c>
      <c r="AY144" s="17" t="s">
        <v>169</v>
      </c>
      <c r="BE144" s="130">
        <f t="shared" si="4"/>
        <v>0</v>
      </c>
      <c r="BF144" s="130">
        <f t="shared" si="5"/>
        <v>0</v>
      </c>
      <c r="BG144" s="130">
        <f t="shared" si="6"/>
        <v>0</v>
      </c>
      <c r="BH144" s="130">
        <f t="shared" si="7"/>
        <v>0</v>
      </c>
      <c r="BI144" s="130">
        <f t="shared" si="8"/>
        <v>0</v>
      </c>
      <c r="BJ144" s="17" t="s">
        <v>113</v>
      </c>
      <c r="BK144" s="130">
        <f t="shared" si="9"/>
        <v>0</v>
      </c>
      <c r="BL144" s="17" t="s">
        <v>206</v>
      </c>
      <c r="BM144" s="17" t="s">
        <v>495</v>
      </c>
    </row>
    <row r="145" spans="2:65" s="1" customFormat="1" ht="22.5" customHeight="1">
      <c r="B145" s="30"/>
      <c r="C145" s="123" t="s">
        <v>234</v>
      </c>
      <c r="D145" s="123" t="s">
        <v>170</v>
      </c>
      <c r="E145" s="124" t="s">
        <v>496</v>
      </c>
      <c r="F145" s="189" t="s">
        <v>497</v>
      </c>
      <c r="G145" s="189"/>
      <c r="H145" s="189"/>
      <c r="I145" s="189"/>
      <c r="J145" s="125" t="s">
        <v>212</v>
      </c>
      <c r="K145" s="126">
        <v>60</v>
      </c>
      <c r="L145" s="190"/>
      <c r="M145" s="190"/>
      <c r="N145" s="190">
        <f t="shared" si="0"/>
        <v>0</v>
      </c>
      <c r="O145" s="191"/>
      <c r="P145" s="191"/>
      <c r="Q145" s="191"/>
      <c r="R145" s="31"/>
      <c r="T145" s="127" t="s">
        <v>50</v>
      </c>
      <c r="U145" s="37" t="s">
        <v>70</v>
      </c>
      <c r="V145" s="128">
        <v>0</v>
      </c>
      <c r="W145" s="128">
        <f t="shared" si="1"/>
        <v>0</v>
      </c>
      <c r="X145" s="128">
        <v>0</v>
      </c>
      <c r="Y145" s="128">
        <f t="shared" si="2"/>
        <v>0</v>
      </c>
      <c r="Z145" s="128">
        <v>0</v>
      </c>
      <c r="AA145" s="129">
        <f t="shared" si="3"/>
        <v>0</v>
      </c>
      <c r="AR145" s="17" t="s">
        <v>256</v>
      </c>
      <c r="AT145" s="17" t="s">
        <v>170</v>
      </c>
      <c r="AU145" s="17" t="s">
        <v>136</v>
      </c>
      <c r="AY145" s="17" t="s">
        <v>169</v>
      </c>
      <c r="BE145" s="130">
        <f t="shared" si="4"/>
        <v>0</v>
      </c>
      <c r="BF145" s="130">
        <f t="shared" si="5"/>
        <v>0</v>
      </c>
      <c r="BG145" s="130">
        <f t="shared" si="6"/>
        <v>0</v>
      </c>
      <c r="BH145" s="130">
        <f t="shared" si="7"/>
        <v>0</v>
      </c>
      <c r="BI145" s="130">
        <f t="shared" si="8"/>
        <v>0</v>
      </c>
      <c r="BJ145" s="17" t="s">
        <v>113</v>
      </c>
      <c r="BK145" s="130">
        <f t="shared" si="9"/>
        <v>0</v>
      </c>
      <c r="BL145" s="17" t="s">
        <v>206</v>
      </c>
      <c r="BM145" s="17" t="s">
        <v>498</v>
      </c>
    </row>
    <row r="146" spans="2:65" s="1" customFormat="1" ht="22.5" customHeight="1">
      <c r="B146" s="30"/>
      <c r="C146" s="123" t="s">
        <v>238</v>
      </c>
      <c r="D146" s="123" t="s">
        <v>170</v>
      </c>
      <c r="E146" s="124" t="s">
        <v>499</v>
      </c>
      <c r="F146" s="189" t="s">
        <v>500</v>
      </c>
      <c r="G146" s="189"/>
      <c r="H146" s="189"/>
      <c r="I146" s="189"/>
      <c r="J146" s="125" t="s">
        <v>212</v>
      </c>
      <c r="K146" s="126">
        <v>60</v>
      </c>
      <c r="L146" s="190"/>
      <c r="M146" s="190"/>
      <c r="N146" s="190">
        <f t="shared" si="0"/>
        <v>0</v>
      </c>
      <c r="O146" s="191"/>
      <c r="P146" s="191"/>
      <c r="Q146" s="191"/>
      <c r="R146" s="31"/>
      <c r="T146" s="127" t="s">
        <v>50</v>
      </c>
      <c r="U146" s="37" t="s">
        <v>70</v>
      </c>
      <c r="V146" s="128">
        <v>0</v>
      </c>
      <c r="W146" s="128">
        <f t="shared" si="1"/>
        <v>0</v>
      </c>
      <c r="X146" s="128">
        <v>0</v>
      </c>
      <c r="Y146" s="128">
        <f t="shared" si="2"/>
        <v>0</v>
      </c>
      <c r="Z146" s="128">
        <v>0</v>
      </c>
      <c r="AA146" s="129">
        <f t="shared" si="3"/>
        <v>0</v>
      </c>
      <c r="AR146" s="17" t="s">
        <v>256</v>
      </c>
      <c r="AT146" s="17" t="s">
        <v>170</v>
      </c>
      <c r="AU146" s="17" t="s">
        <v>136</v>
      </c>
      <c r="AY146" s="17" t="s">
        <v>169</v>
      </c>
      <c r="BE146" s="130">
        <f t="shared" si="4"/>
        <v>0</v>
      </c>
      <c r="BF146" s="130">
        <f t="shared" si="5"/>
        <v>0</v>
      </c>
      <c r="BG146" s="130">
        <f t="shared" si="6"/>
        <v>0</v>
      </c>
      <c r="BH146" s="130">
        <f t="shared" si="7"/>
        <v>0</v>
      </c>
      <c r="BI146" s="130">
        <f t="shared" si="8"/>
        <v>0</v>
      </c>
      <c r="BJ146" s="17" t="s">
        <v>113</v>
      </c>
      <c r="BK146" s="130">
        <f t="shared" si="9"/>
        <v>0</v>
      </c>
      <c r="BL146" s="17" t="s">
        <v>206</v>
      </c>
      <c r="BM146" s="17" t="s">
        <v>501</v>
      </c>
    </row>
    <row r="147" spans="2:65" s="1" customFormat="1" ht="22.5" customHeight="1">
      <c r="B147" s="30"/>
      <c r="C147" s="123" t="s">
        <v>242</v>
      </c>
      <c r="D147" s="123" t="s">
        <v>170</v>
      </c>
      <c r="E147" s="124" t="s">
        <v>502</v>
      </c>
      <c r="F147" s="189" t="s">
        <v>503</v>
      </c>
      <c r="G147" s="189"/>
      <c r="H147" s="189"/>
      <c r="I147" s="189"/>
      <c r="J147" s="125" t="s">
        <v>172</v>
      </c>
      <c r="K147" s="126">
        <v>1</v>
      </c>
      <c r="L147" s="190"/>
      <c r="M147" s="190"/>
      <c r="N147" s="190">
        <f t="shared" si="0"/>
        <v>0</v>
      </c>
      <c r="O147" s="191"/>
      <c r="P147" s="191"/>
      <c r="Q147" s="191"/>
      <c r="R147" s="31"/>
      <c r="T147" s="127" t="s">
        <v>50</v>
      </c>
      <c r="U147" s="37" t="s">
        <v>70</v>
      </c>
      <c r="V147" s="128">
        <v>0</v>
      </c>
      <c r="W147" s="128">
        <f t="shared" si="1"/>
        <v>0</v>
      </c>
      <c r="X147" s="128">
        <v>0</v>
      </c>
      <c r="Y147" s="128">
        <f t="shared" si="2"/>
        <v>0</v>
      </c>
      <c r="Z147" s="128">
        <v>0</v>
      </c>
      <c r="AA147" s="129">
        <f t="shared" si="3"/>
        <v>0</v>
      </c>
      <c r="AR147" s="17" t="s">
        <v>256</v>
      </c>
      <c r="AT147" s="17" t="s">
        <v>170</v>
      </c>
      <c r="AU147" s="17" t="s">
        <v>136</v>
      </c>
      <c r="AY147" s="17" t="s">
        <v>169</v>
      </c>
      <c r="BE147" s="130">
        <f t="shared" si="4"/>
        <v>0</v>
      </c>
      <c r="BF147" s="130">
        <f t="shared" si="5"/>
        <v>0</v>
      </c>
      <c r="BG147" s="130">
        <f t="shared" si="6"/>
        <v>0</v>
      </c>
      <c r="BH147" s="130">
        <f t="shared" si="7"/>
        <v>0</v>
      </c>
      <c r="BI147" s="130">
        <f t="shared" si="8"/>
        <v>0</v>
      </c>
      <c r="BJ147" s="17" t="s">
        <v>113</v>
      </c>
      <c r="BK147" s="130">
        <f t="shared" si="9"/>
        <v>0</v>
      </c>
      <c r="BL147" s="17" t="s">
        <v>206</v>
      </c>
      <c r="BM147" s="17" t="s">
        <v>504</v>
      </c>
    </row>
    <row r="148" spans="2:65" s="1" customFormat="1" ht="22.5" customHeight="1">
      <c r="B148" s="30"/>
      <c r="C148" s="123" t="s">
        <v>246</v>
      </c>
      <c r="D148" s="123" t="s">
        <v>170</v>
      </c>
      <c r="E148" s="124" t="s">
        <v>505</v>
      </c>
      <c r="F148" s="189" t="s">
        <v>506</v>
      </c>
      <c r="G148" s="189"/>
      <c r="H148" s="189"/>
      <c r="I148" s="189"/>
      <c r="J148" s="125" t="s">
        <v>172</v>
      </c>
      <c r="K148" s="126">
        <v>1</v>
      </c>
      <c r="L148" s="190"/>
      <c r="M148" s="190"/>
      <c r="N148" s="190">
        <f t="shared" si="0"/>
        <v>0</v>
      </c>
      <c r="O148" s="191"/>
      <c r="P148" s="191"/>
      <c r="Q148" s="191"/>
      <c r="R148" s="31"/>
      <c r="T148" s="127" t="s">
        <v>50</v>
      </c>
      <c r="U148" s="37" t="s">
        <v>70</v>
      </c>
      <c r="V148" s="128">
        <v>0</v>
      </c>
      <c r="W148" s="128">
        <f t="shared" si="1"/>
        <v>0</v>
      </c>
      <c r="X148" s="128">
        <v>0</v>
      </c>
      <c r="Y148" s="128">
        <f t="shared" si="2"/>
        <v>0</v>
      </c>
      <c r="Z148" s="128">
        <v>0</v>
      </c>
      <c r="AA148" s="129">
        <f t="shared" si="3"/>
        <v>0</v>
      </c>
      <c r="AR148" s="17" t="s">
        <v>256</v>
      </c>
      <c r="AT148" s="17" t="s">
        <v>170</v>
      </c>
      <c r="AU148" s="17" t="s">
        <v>136</v>
      </c>
      <c r="AY148" s="17" t="s">
        <v>169</v>
      </c>
      <c r="BE148" s="130">
        <f t="shared" si="4"/>
        <v>0</v>
      </c>
      <c r="BF148" s="130">
        <f t="shared" si="5"/>
        <v>0</v>
      </c>
      <c r="BG148" s="130">
        <f t="shared" si="6"/>
        <v>0</v>
      </c>
      <c r="BH148" s="130">
        <f t="shared" si="7"/>
        <v>0</v>
      </c>
      <c r="BI148" s="130">
        <f t="shared" si="8"/>
        <v>0</v>
      </c>
      <c r="BJ148" s="17" t="s">
        <v>113</v>
      </c>
      <c r="BK148" s="130">
        <f t="shared" si="9"/>
        <v>0</v>
      </c>
      <c r="BL148" s="17" t="s">
        <v>206</v>
      </c>
      <c r="BM148" s="17" t="s">
        <v>507</v>
      </c>
    </row>
    <row r="149" spans="2:65" s="9" customFormat="1" ht="29.9" customHeight="1">
      <c r="B149" s="113"/>
      <c r="D149" s="122" t="s">
        <v>423</v>
      </c>
      <c r="E149" s="122"/>
      <c r="F149" s="122"/>
      <c r="G149" s="122"/>
      <c r="H149" s="122"/>
      <c r="I149" s="122"/>
      <c r="J149" s="122"/>
      <c r="K149" s="122"/>
      <c r="L149" s="122"/>
      <c r="M149" s="122"/>
      <c r="N149" s="199">
        <f>BK149</f>
        <v>0</v>
      </c>
      <c r="O149" s="200"/>
      <c r="P149" s="200"/>
      <c r="Q149" s="200"/>
      <c r="R149" s="115"/>
      <c r="T149" s="116"/>
      <c r="W149" s="117">
        <f>SUM(W150:W151)</f>
        <v>0</v>
      </c>
      <c r="Y149" s="117">
        <f>SUM(Y150:Y151)</f>
        <v>0</v>
      </c>
      <c r="AA149" s="118">
        <f>SUM(AA150:AA151)</f>
        <v>0</v>
      </c>
      <c r="AR149" s="119" t="s">
        <v>136</v>
      </c>
      <c r="AT149" s="120" t="s">
        <v>104</v>
      </c>
      <c r="AU149" s="120" t="s">
        <v>113</v>
      </c>
      <c r="AY149" s="119" t="s">
        <v>169</v>
      </c>
      <c r="BK149" s="121">
        <f>SUM(BK150:BK151)</f>
        <v>0</v>
      </c>
    </row>
    <row r="150" spans="2:65" s="1" customFormat="1" ht="44.25" customHeight="1">
      <c r="B150" s="30"/>
      <c r="C150" s="123" t="s">
        <v>250</v>
      </c>
      <c r="D150" s="123" t="s">
        <v>170</v>
      </c>
      <c r="E150" s="124" t="s">
        <v>508</v>
      </c>
      <c r="F150" s="189" t="s">
        <v>509</v>
      </c>
      <c r="G150" s="189"/>
      <c r="H150" s="189"/>
      <c r="I150" s="189"/>
      <c r="J150" s="125" t="s">
        <v>172</v>
      </c>
      <c r="K150" s="126">
        <v>1</v>
      </c>
      <c r="L150" s="190"/>
      <c r="M150" s="190"/>
      <c r="N150" s="190">
        <f>ROUND(L150*K150,2)</f>
        <v>0</v>
      </c>
      <c r="O150" s="191"/>
      <c r="P150" s="191"/>
      <c r="Q150" s="191"/>
      <c r="R150" s="31"/>
      <c r="T150" s="127" t="s">
        <v>50</v>
      </c>
      <c r="U150" s="37" t="s">
        <v>70</v>
      </c>
      <c r="V150" s="128">
        <v>0</v>
      </c>
      <c r="W150" s="128">
        <f>V150*K150</f>
        <v>0</v>
      </c>
      <c r="X150" s="128">
        <v>0</v>
      </c>
      <c r="Y150" s="128">
        <f>X150*K150</f>
        <v>0</v>
      </c>
      <c r="Z150" s="128">
        <v>0</v>
      </c>
      <c r="AA150" s="129">
        <f>Z150*K150</f>
        <v>0</v>
      </c>
      <c r="AR150" s="17" t="s">
        <v>256</v>
      </c>
      <c r="AT150" s="17" t="s">
        <v>170</v>
      </c>
      <c r="AU150" s="17" t="s">
        <v>136</v>
      </c>
      <c r="AY150" s="17" t="s">
        <v>169</v>
      </c>
      <c r="BE150" s="130">
        <f>IF(U150="základní",N150,0)</f>
        <v>0</v>
      </c>
      <c r="BF150" s="130">
        <f>IF(U150="snížená",N150,0)</f>
        <v>0</v>
      </c>
      <c r="BG150" s="130">
        <f>IF(U150="zákl. přenesená",N150,0)</f>
        <v>0</v>
      </c>
      <c r="BH150" s="130">
        <f>IF(U150="sníž. přenesená",N150,0)</f>
        <v>0</v>
      </c>
      <c r="BI150" s="130">
        <f>IF(U150="nulová",N150,0)</f>
        <v>0</v>
      </c>
      <c r="BJ150" s="17" t="s">
        <v>113</v>
      </c>
      <c r="BK150" s="130">
        <f>ROUND(L150*K150,2)</f>
        <v>0</v>
      </c>
      <c r="BL150" s="17" t="s">
        <v>206</v>
      </c>
      <c r="BM150" s="17" t="s">
        <v>510</v>
      </c>
    </row>
    <row r="151" spans="2:65" s="1" customFormat="1" ht="22.5" customHeight="1">
      <c r="B151" s="30"/>
      <c r="C151" s="123" t="s">
        <v>254</v>
      </c>
      <c r="D151" s="123" t="s">
        <v>170</v>
      </c>
      <c r="E151" s="124" t="s">
        <v>511</v>
      </c>
      <c r="F151" s="189" t="s">
        <v>512</v>
      </c>
      <c r="G151" s="189"/>
      <c r="H151" s="189"/>
      <c r="I151" s="189"/>
      <c r="J151" s="125" t="s">
        <v>172</v>
      </c>
      <c r="K151" s="126">
        <v>1</v>
      </c>
      <c r="L151" s="190"/>
      <c r="M151" s="190"/>
      <c r="N151" s="190">
        <f>ROUND(L151*K151,2)</f>
        <v>0</v>
      </c>
      <c r="O151" s="191"/>
      <c r="P151" s="191"/>
      <c r="Q151" s="191"/>
      <c r="R151" s="31"/>
      <c r="T151" s="127" t="s">
        <v>50</v>
      </c>
      <c r="U151" s="37" t="s">
        <v>70</v>
      </c>
      <c r="V151" s="128">
        <v>0</v>
      </c>
      <c r="W151" s="128">
        <f>V151*K151</f>
        <v>0</v>
      </c>
      <c r="X151" s="128">
        <v>0</v>
      </c>
      <c r="Y151" s="128">
        <f>X151*K151</f>
        <v>0</v>
      </c>
      <c r="Z151" s="128">
        <v>0</v>
      </c>
      <c r="AA151" s="129">
        <f>Z151*K151</f>
        <v>0</v>
      </c>
      <c r="AR151" s="17" t="s">
        <v>256</v>
      </c>
      <c r="AT151" s="17" t="s">
        <v>170</v>
      </c>
      <c r="AU151" s="17" t="s">
        <v>136</v>
      </c>
      <c r="AY151" s="17" t="s">
        <v>169</v>
      </c>
      <c r="BE151" s="130">
        <f>IF(U151="základní",N151,0)</f>
        <v>0</v>
      </c>
      <c r="BF151" s="130">
        <f>IF(U151="snížená",N151,0)</f>
        <v>0</v>
      </c>
      <c r="BG151" s="130">
        <f>IF(U151="zákl. přenesená",N151,0)</f>
        <v>0</v>
      </c>
      <c r="BH151" s="130">
        <f>IF(U151="sníž. přenesená",N151,0)</f>
        <v>0</v>
      </c>
      <c r="BI151" s="130">
        <f>IF(U151="nulová",N151,0)</f>
        <v>0</v>
      </c>
      <c r="BJ151" s="17" t="s">
        <v>113</v>
      </c>
      <c r="BK151" s="130">
        <f>ROUND(L151*K151,2)</f>
        <v>0</v>
      </c>
      <c r="BL151" s="17" t="s">
        <v>206</v>
      </c>
      <c r="BM151" s="17" t="s">
        <v>513</v>
      </c>
    </row>
    <row r="152" spans="2:65" s="9" customFormat="1" ht="29.9" customHeight="1">
      <c r="B152" s="113"/>
      <c r="D152" s="122" t="s">
        <v>424</v>
      </c>
      <c r="E152" s="122"/>
      <c r="F152" s="122"/>
      <c r="G152" s="122"/>
      <c r="H152" s="122"/>
      <c r="I152" s="122"/>
      <c r="J152" s="122"/>
      <c r="K152" s="122"/>
      <c r="L152" s="122"/>
      <c r="M152" s="122"/>
      <c r="N152" s="199">
        <f>BK152</f>
        <v>0</v>
      </c>
      <c r="O152" s="200"/>
      <c r="P152" s="200"/>
      <c r="Q152" s="200"/>
      <c r="R152" s="115"/>
      <c r="T152" s="116"/>
      <c r="W152" s="117">
        <f>SUM(W153:W155)</f>
        <v>0</v>
      </c>
      <c r="Y152" s="117">
        <f>SUM(Y153:Y155)</f>
        <v>0</v>
      </c>
      <c r="AA152" s="118">
        <f>SUM(AA153:AA155)</f>
        <v>0</v>
      </c>
      <c r="AR152" s="119" t="s">
        <v>136</v>
      </c>
      <c r="AT152" s="120" t="s">
        <v>104</v>
      </c>
      <c r="AU152" s="120" t="s">
        <v>113</v>
      </c>
      <c r="AY152" s="119" t="s">
        <v>169</v>
      </c>
      <c r="BK152" s="121">
        <f>SUM(BK153:BK155)</f>
        <v>0</v>
      </c>
    </row>
    <row r="153" spans="2:65" s="1" customFormat="1" ht="44.25" customHeight="1">
      <c r="B153" s="30"/>
      <c r="C153" s="123" t="s">
        <v>258</v>
      </c>
      <c r="D153" s="123" t="s">
        <v>170</v>
      </c>
      <c r="E153" s="124" t="s">
        <v>514</v>
      </c>
      <c r="F153" s="189" t="s">
        <v>515</v>
      </c>
      <c r="G153" s="189"/>
      <c r="H153" s="189"/>
      <c r="I153" s="189"/>
      <c r="J153" s="125" t="s">
        <v>172</v>
      </c>
      <c r="K153" s="126">
        <v>1</v>
      </c>
      <c r="L153" s="190"/>
      <c r="M153" s="190"/>
      <c r="N153" s="190">
        <f>ROUND(L153*K153,2)</f>
        <v>0</v>
      </c>
      <c r="O153" s="191"/>
      <c r="P153" s="191"/>
      <c r="Q153" s="191"/>
      <c r="R153" s="31"/>
      <c r="T153" s="127" t="s">
        <v>50</v>
      </c>
      <c r="U153" s="37" t="s">
        <v>70</v>
      </c>
      <c r="V153" s="128">
        <v>0</v>
      </c>
      <c r="W153" s="128">
        <f>V153*K153</f>
        <v>0</v>
      </c>
      <c r="X153" s="128">
        <v>0</v>
      </c>
      <c r="Y153" s="128">
        <f>X153*K153</f>
        <v>0</v>
      </c>
      <c r="Z153" s="128">
        <v>0</v>
      </c>
      <c r="AA153" s="129">
        <f>Z153*K153</f>
        <v>0</v>
      </c>
      <c r="AR153" s="17" t="s">
        <v>256</v>
      </c>
      <c r="AT153" s="17" t="s">
        <v>170</v>
      </c>
      <c r="AU153" s="17" t="s">
        <v>136</v>
      </c>
      <c r="AY153" s="17" t="s">
        <v>169</v>
      </c>
      <c r="BE153" s="130">
        <f>IF(U153="základní",N153,0)</f>
        <v>0</v>
      </c>
      <c r="BF153" s="130">
        <f>IF(U153="snížená",N153,0)</f>
        <v>0</v>
      </c>
      <c r="BG153" s="130">
        <f>IF(U153="zákl. přenesená",N153,0)</f>
        <v>0</v>
      </c>
      <c r="BH153" s="130">
        <f>IF(U153="sníž. přenesená",N153,0)</f>
        <v>0</v>
      </c>
      <c r="BI153" s="130">
        <f>IF(U153="nulová",N153,0)</f>
        <v>0</v>
      </c>
      <c r="BJ153" s="17" t="s">
        <v>113</v>
      </c>
      <c r="BK153" s="130">
        <f>ROUND(L153*K153,2)</f>
        <v>0</v>
      </c>
      <c r="BL153" s="17" t="s">
        <v>206</v>
      </c>
      <c r="BM153" s="17" t="s">
        <v>516</v>
      </c>
    </row>
    <row r="154" spans="2:65" s="1" customFormat="1" ht="44.25" customHeight="1">
      <c r="B154" s="30"/>
      <c r="C154" s="123" t="s">
        <v>260</v>
      </c>
      <c r="D154" s="123" t="s">
        <v>170</v>
      </c>
      <c r="E154" s="124" t="s">
        <v>517</v>
      </c>
      <c r="F154" s="189" t="s">
        <v>518</v>
      </c>
      <c r="G154" s="189"/>
      <c r="H154" s="189"/>
      <c r="I154" s="189"/>
      <c r="J154" s="125" t="s">
        <v>172</v>
      </c>
      <c r="K154" s="126">
        <v>1</v>
      </c>
      <c r="L154" s="190"/>
      <c r="M154" s="190"/>
      <c r="N154" s="190">
        <f>ROUND(L154*K154,2)</f>
        <v>0</v>
      </c>
      <c r="O154" s="191"/>
      <c r="P154" s="191"/>
      <c r="Q154" s="191"/>
      <c r="R154" s="31"/>
      <c r="T154" s="127" t="s">
        <v>50</v>
      </c>
      <c r="U154" s="37" t="s">
        <v>70</v>
      </c>
      <c r="V154" s="128">
        <v>0</v>
      </c>
      <c r="W154" s="128">
        <f>V154*K154</f>
        <v>0</v>
      </c>
      <c r="X154" s="128">
        <v>0</v>
      </c>
      <c r="Y154" s="128">
        <f>X154*K154</f>
        <v>0</v>
      </c>
      <c r="Z154" s="128">
        <v>0</v>
      </c>
      <c r="AA154" s="129">
        <f>Z154*K154</f>
        <v>0</v>
      </c>
      <c r="AR154" s="17" t="s">
        <v>256</v>
      </c>
      <c r="AT154" s="17" t="s">
        <v>170</v>
      </c>
      <c r="AU154" s="17" t="s">
        <v>136</v>
      </c>
      <c r="AY154" s="17" t="s">
        <v>169</v>
      </c>
      <c r="BE154" s="130">
        <f>IF(U154="základní",N154,0)</f>
        <v>0</v>
      </c>
      <c r="BF154" s="130">
        <f>IF(U154="snížená",N154,0)</f>
        <v>0</v>
      </c>
      <c r="BG154" s="130">
        <f>IF(U154="zákl. přenesená",N154,0)</f>
        <v>0</v>
      </c>
      <c r="BH154" s="130">
        <f>IF(U154="sníž. přenesená",N154,0)</f>
        <v>0</v>
      </c>
      <c r="BI154" s="130">
        <f>IF(U154="nulová",N154,0)</f>
        <v>0</v>
      </c>
      <c r="BJ154" s="17" t="s">
        <v>113</v>
      </c>
      <c r="BK154" s="130">
        <f>ROUND(L154*K154,2)</f>
        <v>0</v>
      </c>
      <c r="BL154" s="17" t="s">
        <v>206</v>
      </c>
      <c r="BM154" s="17" t="s">
        <v>519</v>
      </c>
    </row>
    <row r="155" spans="2:65" s="1" customFormat="1" ht="22.5" customHeight="1">
      <c r="B155" s="30"/>
      <c r="C155" s="123" t="s">
        <v>262</v>
      </c>
      <c r="D155" s="123" t="s">
        <v>170</v>
      </c>
      <c r="E155" s="124" t="s">
        <v>511</v>
      </c>
      <c r="F155" s="189" t="s">
        <v>512</v>
      </c>
      <c r="G155" s="189"/>
      <c r="H155" s="189"/>
      <c r="I155" s="189"/>
      <c r="J155" s="125" t="s">
        <v>172</v>
      </c>
      <c r="K155" s="126">
        <v>1</v>
      </c>
      <c r="L155" s="190"/>
      <c r="M155" s="190"/>
      <c r="N155" s="190">
        <f>ROUND(L155*K155,2)</f>
        <v>0</v>
      </c>
      <c r="O155" s="191"/>
      <c r="P155" s="191"/>
      <c r="Q155" s="191"/>
      <c r="R155" s="31"/>
      <c r="T155" s="127" t="s">
        <v>50</v>
      </c>
      <c r="U155" s="37" t="s">
        <v>70</v>
      </c>
      <c r="V155" s="128">
        <v>0</v>
      </c>
      <c r="W155" s="128">
        <f>V155*K155</f>
        <v>0</v>
      </c>
      <c r="X155" s="128">
        <v>0</v>
      </c>
      <c r="Y155" s="128">
        <f>X155*K155</f>
        <v>0</v>
      </c>
      <c r="Z155" s="128">
        <v>0</v>
      </c>
      <c r="AA155" s="129">
        <f>Z155*K155</f>
        <v>0</v>
      </c>
      <c r="AR155" s="17" t="s">
        <v>256</v>
      </c>
      <c r="AT155" s="17" t="s">
        <v>170</v>
      </c>
      <c r="AU155" s="17" t="s">
        <v>136</v>
      </c>
      <c r="AY155" s="17" t="s">
        <v>169</v>
      </c>
      <c r="BE155" s="130">
        <f>IF(U155="základní",N155,0)</f>
        <v>0</v>
      </c>
      <c r="BF155" s="130">
        <f>IF(U155="snížená",N155,0)</f>
        <v>0</v>
      </c>
      <c r="BG155" s="130">
        <f>IF(U155="zákl. přenesená",N155,0)</f>
        <v>0</v>
      </c>
      <c r="BH155" s="130">
        <f>IF(U155="sníž. přenesená",N155,0)</f>
        <v>0</v>
      </c>
      <c r="BI155" s="130">
        <f>IF(U155="nulová",N155,0)</f>
        <v>0</v>
      </c>
      <c r="BJ155" s="17" t="s">
        <v>113</v>
      </c>
      <c r="BK155" s="130">
        <f>ROUND(L155*K155,2)</f>
        <v>0</v>
      </c>
      <c r="BL155" s="17" t="s">
        <v>206</v>
      </c>
      <c r="BM155" s="17" t="s">
        <v>520</v>
      </c>
    </row>
    <row r="156" spans="2:65" s="9" customFormat="1" ht="29.9" customHeight="1">
      <c r="B156" s="113"/>
      <c r="D156" s="122" t="s">
        <v>425</v>
      </c>
      <c r="E156" s="122"/>
      <c r="F156" s="122"/>
      <c r="G156" s="122"/>
      <c r="H156" s="122"/>
      <c r="I156" s="122"/>
      <c r="J156" s="122"/>
      <c r="K156" s="122"/>
      <c r="L156" s="122"/>
      <c r="M156" s="122"/>
      <c r="N156" s="199">
        <f>BK156</f>
        <v>0</v>
      </c>
      <c r="O156" s="200"/>
      <c r="P156" s="200"/>
      <c r="Q156" s="200"/>
      <c r="R156" s="115"/>
      <c r="T156" s="116"/>
      <c r="W156" s="117">
        <f>SUM(W157:W194)</f>
        <v>0</v>
      </c>
      <c r="Y156" s="117">
        <f>SUM(Y157:Y194)</f>
        <v>0</v>
      </c>
      <c r="AA156" s="118">
        <f>SUM(AA157:AA194)</f>
        <v>0</v>
      </c>
      <c r="AR156" s="119" t="s">
        <v>136</v>
      </c>
      <c r="AT156" s="120" t="s">
        <v>104</v>
      </c>
      <c r="AU156" s="120" t="s">
        <v>113</v>
      </c>
      <c r="AY156" s="119" t="s">
        <v>169</v>
      </c>
      <c r="BK156" s="121">
        <f>SUM(BK157:BK194)</f>
        <v>0</v>
      </c>
    </row>
    <row r="157" spans="2:65" s="1" customFormat="1" ht="82.5" customHeight="1">
      <c r="B157" s="30"/>
      <c r="C157" s="123" t="s">
        <v>256</v>
      </c>
      <c r="D157" s="123" t="s">
        <v>170</v>
      </c>
      <c r="E157" s="124" t="s">
        <v>521</v>
      </c>
      <c r="F157" s="189" t="s">
        <v>522</v>
      </c>
      <c r="G157" s="189"/>
      <c r="H157" s="189"/>
      <c r="I157" s="189"/>
      <c r="J157" s="125" t="s">
        <v>172</v>
      </c>
      <c r="K157" s="126">
        <v>1</v>
      </c>
      <c r="L157" s="190"/>
      <c r="M157" s="190"/>
      <c r="N157" s="190">
        <f t="shared" ref="N157:N194" si="10">ROUND(L157*K157,2)</f>
        <v>0</v>
      </c>
      <c r="O157" s="191"/>
      <c r="P157" s="191"/>
      <c r="Q157" s="191"/>
      <c r="R157" s="31"/>
      <c r="T157" s="127" t="s">
        <v>50</v>
      </c>
      <c r="U157" s="37" t="s">
        <v>70</v>
      </c>
      <c r="V157" s="128">
        <v>0</v>
      </c>
      <c r="W157" s="128">
        <f t="shared" ref="W157:W194" si="11">V157*K157</f>
        <v>0</v>
      </c>
      <c r="X157" s="128">
        <v>0</v>
      </c>
      <c r="Y157" s="128">
        <f t="shared" ref="Y157:Y194" si="12">X157*K157</f>
        <v>0</v>
      </c>
      <c r="Z157" s="128">
        <v>0</v>
      </c>
      <c r="AA157" s="129">
        <f t="shared" ref="AA157:AA194" si="13">Z157*K157</f>
        <v>0</v>
      </c>
      <c r="AR157" s="17" t="s">
        <v>256</v>
      </c>
      <c r="AT157" s="17" t="s">
        <v>170</v>
      </c>
      <c r="AU157" s="17" t="s">
        <v>136</v>
      </c>
      <c r="AY157" s="17" t="s">
        <v>169</v>
      </c>
      <c r="BE157" s="130">
        <f t="shared" ref="BE157:BE194" si="14">IF(U157="základní",N157,0)</f>
        <v>0</v>
      </c>
      <c r="BF157" s="130">
        <f t="shared" ref="BF157:BF194" si="15">IF(U157="snížená",N157,0)</f>
        <v>0</v>
      </c>
      <c r="BG157" s="130">
        <f t="shared" ref="BG157:BG194" si="16">IF(U157="zákl. přenesená",N157,0)</f>
        <v>0</v>
      </c>
      <c r="BH157" s="130">
        <f t="shared" ref="BH157:BH194" si="17">IF(U157="sníž. přenesená",N157,0)</f>
        <v>0</v>
      </c>
      <c r="BI157" s="130">
        <f t="shared" ref="BI157:BI194" si="18">IF(U157="nulová",N157,0)</f>
        <v>0</v>
      </c>
      <c r="BJ157" s="17" t="s">
        <v>113</v>
      </c>
      <c r="BK157" s="130">
        <f t="shared" ref="BK157:BK194" si="19">ROUND(L157*K157,2)</f>
        <v>0</v>
      </c>
      <c r="BL157" s="17" t="s">
        <v>206</v>
      </c>
      <c r="BM157" s="17" t="s">
        <v>523</v>
      </c>
    </row>
    <row r="158" spans="2:65" s="1" customFormat="1" ht="82.5" customHeight="1">
      <c r="B158" s="30"/>
      <c r="C158" s="123" t="s">
        <v>266</v>
      </c>
      <c r="D158" s="123" t="s">
        <v>170</v>
      </c>
      <c r="E158" s="124" t="s">
        <v>524</v>
      </c>
      <c r="F158" s="189" t="s">
        <v>525</v>
      </c>
      <c r="G158" s="189"/>
      <c r="H158" s="189"/>
      <c r="I158" s="189"/>
      <c r="J158" s="125" t="s">
        <v>172</v>
      </c>
      <c r="K158" s="126">
        <v>1</v>
      </c>
      <c r="L158" s="190"/>
      <c r="M158" s="190"/>
      <c r="N158" s="190">
        <f t="shared" si="10"/>
        <v>0</v>
      </c>
      <c r="O158" s="191"/>
      <c r="P158" s="191"/>
      <c r="Q158" s="191"/>
      <c r="R158" s="31"/>
      <c r="T158" s="127" t="s">
        <v>50</v>
      </c>
      <c r="U158" s="37" t="s">
        <v>70</v>
      </c>
      <c r="V158" s="128">
        <v>0</v>
      </c>
      <c r="W158" s="128">
        <f t="shared" si="11"/>
        <v>0</v>
      </c>
      <c r="X158" s="128">
        <v>0</v>
      </c>
      <c r="Y158" s="128">
        <f t="shared" si="12"/>
        <v>0</v>
      </c>
      <c r="Z158" s="128">
        <v>0</v>
      </c>
      <c r="AA158" s="129">
        <f t="shared" si="13"/>
        <v>0</v>
      </c>
      <c r="AR158" s="17" t="s">
        <v>256</v>
      </c>
      <c r="AT158" s="17" t="s">
        <v>170</v>
      </c>
      <c r="AU158" s="17" t="s">
        <v>136</v>
      </c>
      <c r="AY158" s="17" t="s">
        <v>169</v>
      </c>
      <c r="BE158" s="130">
        <f t="shared" si="14"/>
        <v>0</v>
      </c>
      <c r="BF158" s="130">
        <f t="shared" si="15"/>
        <v>0</v>
      </c>
      <c r="BG158" s="130">
        <f t="shared" si="16"/>
        <v>0</v>
      </c>
      <c r="BH158" s="130">
        <f t="shared" si="17"/>
        <v>0</v>
      </c>
      <c r="BI158" s="130">
        <f t="shared" si="18"/>
        <v>0</v>
      </c>
      <c r="BJ158" s="17" t="s">
        <v>113</v>
      </c>
      <c r="BK158" s="130">
        <f t="shared" si="19"/>
        <v>0</v>
      </c>
      <c r="BL158" s="17" t="s">
        <v>206</v>
      </c>
      <c r="BM158" s="17" t="s">
        <v>526</v>
      </c>
    </row>
    <row r="159" spans="2:65" s="1" customFormat="1" ht="44.25" customHeight="1">
      <c r="B159" s="30"/>
      <c r="C159" s="123" t="s">
        <v>269</v>
      </c>
      <c r="D159" s="123" t="s">
        <v>170</v>
      </c>
      <c r="E159" s="124" t="s">
        <v>527</v>
      </c>
      <c r="F159" s="189" t="s">
        <v>528</v>
      </c>
      <c r="G159" s="189"/>
      <c r="H159" s="189"/>
      <c r="I159" s="189"/>
      <c r="J159" s="125" t="s">
        <v>172</v>
      </c>
      <c r="K159" s="126">
        <v>1</v>
      </c>
      <c r="L159" s="190"/>
      <c r="M159" s="190"/>
      <c r="N159" s="190">
        <f t="shared" si="10"/>
        <v>0</v>
      </c>
      <c r="O159" s="191"/>
      <c r="P159" s="191"/>
      <c r="Q159" s="191"/>
      <c r="R159" s="31"/>
      <c r="T159" s="127" t="s">
        <v>50</v>
      </c>
      <c r="U159" s="37" t="s">
        <v>70</v>
      </c>
      <c r="V159" s="128">
        <v>0</v>
      </c>
      <c r="W159" s="128">
        <f t="shared" si="11"/>
        <v>0</v>
      </c>
      <c r="X159" s="128">
        <v>0</v>
      </c>
      <c r="Y159" s="128">
        <f t="shared" si="12"/>
        <v>0</v>
      </c>
      <c r="Z159" s="128">
        <v>0</v>
      </c>
      <c r="AA159" s="129">
        <f t="shared" si="13"/>
        <v>0</v>
      </c>
      <c r="AR159" s="17" t="s">
        <v>256</v>
      </c>
      <c r="AT159" s="17" t="s">
        <v>170</v>
      </c>
      <c r="AU159" s="17" t="s">
        <v>136</v>
      </c>
      <c r="AY159" s="17" t="s">
        <v>169</v>
      </c>
      <c r="BE159" s="130">
        <f t="shared" si="14"/>
        <v>0</v>
      </c>
      <c r="BF159" s="130">
        <f t="shared" si="15"/>
        <v>0</v>
      </c>
      <c r="BG159" s="130">
        <f t="shared" si="16"/>
        <v>0</v>
      </c>
      <c r="BH159" s="130">
        <f t="shared" si="17"/>
        <v>0</v>
      </c>
      <c r="BI159" s="130">
        <f t="shared" si="18"/>
        <v>0</v>
      </c>
      <c r="BJ159" s="17" t="s">
        <v>113</v>
      </c>
      <c r="BK159" s="130">
        <f t="shared" si="19"/>
        <v>0</v>
      </c>
      <c r="BL159" s="17" t="s">
        <v>206</v>
      </c>
      <c r="BM159" s="17" t="s">
        <v>529</v>
      </c>
    </row>
    <row r="160" spans="2:65" s="1" customFormat="1" ht="31.5" customHeight="1">
      <c r="B160" s="30"/>
      <c r="C160" s="123" t="s">
        <v>271</v>
      </c>
      <c r="D160" s="123" t="s">
        <v>170</v>
      </c>
      <c r="E160" s="124" t="s">
        <v>530</v>
      </c>
      <c r="F160" s="189" t="s">
        <v>531</v>
      </c>
      <c r="G160" s="189"/>
      <c r="H160" s="189"/>
      <c r="I160" s="189"/>
      <c r="J160" s="125" t="s">
        <v>172</v>
      </c>
      <c r="K160" s="126">
        <v>1</v>
      </c>
      <c r="L160" s="190"/>
      <c r="M160" s="190"/>
      <c r="N160" s="190">
        <f t="shared" si="10"/>
        <v>0</v>
      </c>
      <c r="O160" s="191"/>
      <c r="P160" s="191"/>
      <c r="Q160" s="191"/>
      <c r="R160" s="31"/>
      <c r="T160" s="127" t="s">
        <v>50</v>
      </c>
      <c r="U160" s="37" t="s">
        <v>70</v>
      </c>
      <c r="V160" s="128">
        <v>0</v>
      </c>
      <c r="W160" s="128">
        <f t="shared" si="11"/>
        <v>0</v>
      </c>
      <c r="X160" s="128">
        <v>0</v>
      </c>
      <c r="Y160" s="128">
        <f t="shared" si="12"/>
        <v>0</v>
      </c>
      <c r="Z160" s="128">
        <v>0</v>
      </c>
      <c r="AA160" s="129">
        <f t="shared" si="13"/>
        <v>0</v>
      </c>
      <c r="AR160" s="17" t="s">
        <v>256</v>
      </c>
      <c r="AT160" s="17" t="s">
        <v>170</v>
      </c>
      <c r="AU160" s="17" t="s">
        <v>136</v>
      </c>
      <c r="AY160" s="17" t="s">
        <v>169</v>
      </c>
      <c r="BE160" s="130">
        <f t="shared" si="14"/>
        <v>0</v>
      </c>
      <c r="BF160" s="130">
        <f t="shared" si="15"/>
        <v>0</v>
      </c>
      <c r="BG160" s="130">
        <f t="shared" si="16"/>
        <v>0</v>
      </c>
      <c r="BH160" s="130">
        <f t="shared" si="17"/>
        <v>0</v>
      </c>
      <c r="BI160" s="130">
        <f t="shared" si="18"/>
        <v>0</v>
      </c>
      <c r="BJ160" s="17" t="s">
        <v>113</v>
      </c>
      <c r="BK160" s="130">
        <f t="shared" si="19"/>
        <v>0</v>
      </c>
      <c r="BL160" s="17" t="s">
        <v>206</v>
      </c>
      <c r="BM160" s="17" t="s">
        <v>532</v>
      </c>
    </row>
    <row r="161" spans="2:65" s="1" customFormat="1" ht="31.5" customHeight="1">
      <c r="B161" s="30"/>
      <c r="C161" s="123" t="s">
        <v>273</v>
      </c>
      <c r="D161" s="123" t="s">
        <v>170</v>
      </c>
      <c r="E161" s="124" t="s">
        <v>533</v>
      </c>
      <c r="F161" s="189" t="s">
        <v>534</v>
      </c>
      <c r="G161" s="189"/>
      <c r="H161" s="189"/>
      <c r="I161" s="189"/>
      <c r="J161" s="125" t="s">
        <v>476</v>
      </c>
      <c r="K161" s="126">
        <v>2</v>
      </c>
      <c r="L161" s="190"/>
      <c r="M161" s="190"/>
      <c r="N161" s="190">
        <f t="shared" si="10"/>
        <v>0</v>
      </c>
      <c r="O161" s="191"/>
      <c r="P161" s="191"/>
      <c r="Q161" s="191"/>
      <c r="R161" s="31"/>
      <c r="T161" s="127" t="s">
        <v>50</v>
      </c>
      <c r="U161" s="37" t="s">
        <v>70</v>
      </c>
      <c r="V161" s="128">
        <v>0</v>
      </c>
      <c r="W161" s="128">
        <f t="shared" si="11"/>
        <v>0</v>
      </c>
      <c r="X161" s="128">
        <v>0</v>
      </c>
      <c r="Y161" s="128">
        <f t="shared" si="12"/>
        <v>0</v>
      </c>
      <c r="Z161" s="128">
        <v>0</v>
      </c>
      <c r="AA161" s="129">
        <f t="shared" si="13"/>
        <v>0</v>
      </c>
      <c r="AR161" s="17" t="s">
        <v>256</v>
      </c>
      <c r="AT161" s="17" t="s">
        <v>170</v>
      </c>
      <c r="AU161" s="17" t="s">
        <v>136</v>
      </c>
      <c r="AY161" s="17" t="s">
        <v>169</v>
      </c>
      <c r="BE161" s="130">
        <f t="shared" si="14"/>
        <v>0</v>
      </c>
      <c r="BF161" s="130">
        <f t="shared" si="15"/>
        <v>0</v>
      </c>
      <c r="BG161" s="130">
        <f t="shared" si="16"/>
        <v>0</v>
      </c>
      <c r="BH161" s="130">
        <f t="shared" si="17"/>
        <v>0</v>
      </c>
      <c r="BI161" s="130">
        <f t="shared" si="18"/>
        <v>0</v>
      </c>
      <c r="BJ161" s="17" t="s">
        <v>113</v>
      </c>
      <c r="BK161" s="130">
        <f t="shared" si="19"/>
        <v>0</v>
      </c>
      <c r="BL161" s="17" t="s">
        <v>206</v>
      </c>
      <c r="BM161" s="17" t="s">
        <v>535</v>
      </c>
    </row>
    <row r="162" spans="2:65" s="1" customFormat="1" ht="22.5" customHeight="1">
      <c r="B162" s="30"/>
      <c r="C162" s="123" t="s">
        <v>275</v>
      </c>
      <c r="D162" s="123" t="s">
        <v>170</v>
      </c>
      <c r="E162" s="124" t="s">
        <v>536</v>
      </c>
      <c r="F162" s="189" t="s">
        <v>537</v>
      </c>
      <c r="G162" s="189"/>
      <c r="H162" s="189"/>
      <c r="I162" s="189"/>
      <c r="J162" s="125" t="s">
        <v>172</v>
      </c>
      <c r="K162" s="126">
        <v>2</v>
      </c>
      <c r="L162" s="190"/>
      <c r="M162" s="190"/>
      <c r="N162" s="190">
        <f t="shared" si="10"/>
        <v>0</v>
      </c>
      <c r="O162" s="191"/>
      <c r="P162" s="191"/>
      <c r="Q162" s="191"/>
      <c r="R162" s="31"/>
      <c r="T162" s="127" t="s">
        <v>50</v>
      </c>
      <c r="U162" s="37" t="s">
        <v>70</v>
      </c>
      <c r="V162" s="128">
        <v>0</v>
      </c>
      <c r="W162" s="128">
        <f t="shared" si="11"/>
        <v>0</v>
      </c>
      <c r="X162" s="128">
        <v>0</v>
      </c>
      <c r="Y162" s="128">
        <f t="shared" si="12"/>
        <v>0</v>
      </c>
      <c r="Z162" s="128">
        <v>0</v>
      </c>
      <c r="AA162" s="129">
        <f t="shared" si="13"/>
        <v>0</v>
      </c>
      <c r="AR162" s="17" t="s">
        <v>256</v>
      </c>
      <c r="AT162" s="17" t="s">
        <v>170</v>
      </c>
      <c r="AU162" s="17" t="s">
        <v>136</v>
      </c>
      <c r="AY162" s="17" t="s">
        <v>169</v>
      </c>
      <c r="BE162" s="130">
        <f t="shared" si="14"/>
        <v>0</v>
      </c>
      <c r="BF162" s="130">
        <f t="shared" si="15"/>
        <v>0</v>
      </c>
      <c r="BG162" s="130">
        <f t="shared" si="16"/>
        <v>0</v>
      </c>
      <c r="BH162" s="130">
        <f t="shared" si="17"/>
        <v>0</v>
      </c>
      <c r="BI162" s="130">
        <f t="shared" si="18"/>
        <v>0</v>
      </c>
      <c r="BJ162" s="17" t="s">
        <v>113</v>
      </c>
      <c r="BK162" s="130">
        <f t="shared" si="19"/>
        <v>0</v>
      </c>
      <c r="BL162" s="17" t="s">
        <v>206</v>
      </c>
      <c r="BM162" s="17" t="s">
        <v>538</v>
      </c>
    </row>
    <row r="163" spans="2:65" s="1" customFormat="1" ht="22.5" customHeight="1">
      <c r="B163" s="30"/>
      <c r="C163" s="123" t="s">
        <v>277</v>
      </c>
      <c r="D163" s="123" t="s">
        <v>170</v>
      </c>
      <c r="E163" s="124" t="s">
        <v>235</v>
      </c>
      <c r="F163" s="189" t="s">
        <v>236</v>
      </c>
      <c r="G163" s="189"/>
      <c r="H163" s="189"/>
      <c r="I163" s="189"/>
      <c r="J163" s="125" t="s">
        <v>212</v>
      </c>
      <c r="K163" s="126">
        <v>1</v>
      </c>
      <c r="L163" s="190"/>
      <c r="M163" s="190"/>
      <c r="N163" s="190">
        <f t="shared" si="10"/>
        <v>0</v>
      </c>
      <c r="O163" s="191"/>
      <c r="P163" s="191"/>
      <c r="Q163" s="191"/>
      <c r="R163" s="31"/>
      <c r="T163" s="127" t="s">
        <v>50</v>
      </c>
      <c r="U163" s="37" t="s">
        <v>70</v>
      </c>
      <c r="V163" s="128">
        <v>0</v>
      </c>
      <c r="W163" s="128">
        <f t="shared" si="11"/>
        <v>0</v>
      </c>
      <c r="X163" s="128">
        <v>0</v>
      </c>
      <c r="Y163" s="128">
        <f t="shared" si="12"/>
        <v>0</v>
      </c>
      <c r="Z163" s="128">
        <v>0</v>
      </c>
      <c r="AA163" s="129">
        <f t="shared" si="13"/>
        <v>0</v>
      </c>
      <c r="AR163" s="17" t="s">
        <v>256</v>
      </c>
      <c r="AT163" s="17" t="s">
        <v>170</v>
      </c>
      <c r="AU163" s="17" t="s">
        <v>136</v>
      </c>
      <c r="AY163" s="17" t="s">
        <v>169</v>
      </c>
      <c r="BE163" s="130">
        <f t="shared" si="14"/>
        <v>0</v>
      </c>
      <c r="BF163" s="130">
        <f t="shared" si="15"/>
        <v>0</v>
      </c>
      <c r="BG163" s="130">
        <f t="shared" si="16"/>
        <v>0</v>
      </c>
      <c r="BH163" s="130">
        <f t="shared" si="17"/>
        <v>0</v>
      </c>
      <c r="BI163" s="130">
        <f t="shared" si="18"/>
        <v>0</v>
      </c>
      <c r="BJ163" s="17" t="s">
        <v>113</v>
      </c>
      <c r="BK163" s="130">
        <f t="shared" si="19"/>
        <v>0</v>
      </c>
      <c r="BL163" s="17" t="s">
        <v>206</v>
      </c>
      <c r="BM163" s="17" t="s">
        <v>539</v>
      </c>
    </row>
    <row r="164" spans="2:65" s="1" customFormat="1" ht="22.5" customHeight="1">
      <c r="B164" s="30"/>
      <c r="C164" s="123" t="s">
        <v>279</v>
      </c>
      <c r="D164" s="123" t="s">
        <v>170</v>
      </c>
      <c r="E164" s="124" t="s">
        <v>239</v>
      </c>
      <c r="F164" s="189" t="s">
        <v>240</v>
      </c>
      <c r="G164" s="189"/>
      <c r="H164" s="189"/>
      <c r="I164" s="189"/>
      <c r="J164" s="125" t="s">
        <v>212</v>
      </c>
      <c r="K164" s="126">
        <v>5</v>
      </c>
      <c r="L164" s="190"/>
      <c r="M164" s="190"/>
      <c r="N164" s="190">
        <f t="shared" si="10"/>
        <v>0</v>
      </c>
      <c r="O164" s="191"/>
      <c r="P164" s="191"/>
      <c r="Q164" s="191"/>
      <c r="R164" s="31"/>
      <c r="T164" s="127" t="s">
        <v>50</v>
      </c>
      <c r="U164" s="37" t="s">
        <v>70</v>
      </c>
      <c r="V164" s="128">
        <v>0</v>
      </c>
      <c r="W164" s="128">
        <f t="shared" si="11"/>
        <v>0</v>
      </c>
      <c r="X164" s="128">
        <v>0</v>
      </c>
      <c r="Y164" s="128">
        <f t="shared" si="12"/>
        <v>0</v>
      </c>
      <c r="Z164" s="128">
        <v>0</v>
      </c>
      <c r="AA164" s="129">
        <f t="shared" si="13"/>
        <v>0</v>
      </c>
      <c r="AR164" s="17" t="s">
        <v>256</v>
      </c>
      <c r="AT164" s="17" t="s">
        <v>170</v>
      </c>
      <c r="AU164" s="17" t="s">
        <v>136</v>
      </c>
      <c r="AY164" s="17" t="s">
        <v>169</v>
      </c>
      <c r="BE164" s="130">
        <f t="shared" si="14"/>
        <v>0</v>
      </c>
      <c r="BF164" s="130">
        <f t="shared" si="15"/>
        <v>0</v>
      </c>
      <c r="BG164" s="130">
        <f t="shared" si="16"/>
        <v>0</v>
      </c>
      <c r="BH164" s="130">
        <f t="shared" si="17"/>
        <v>0</v>
      </c>
      <c r="BI164" s="130">
        <f t="shared" si="18"/>
        <v>0</v>
      </c>
      <c r="BJ164" s="17" t="s">
        <v>113</v>
      </c>
      <c r="BK164" s="130">
        <f t="shared" si="19"/>
        <v>0</v>
      </c>
      <c r="BL164" s="17" t="s">
        <v>206</v>
      </c>
      <c r="BM164" s="17" t="s">
        <v>540</v>
      </c>
    </row>
    <row r="165" spans="2:65" s="1" customFormat="1" ht="31.5" customHeight="1">
      <c r="B165" s="30"/>
      <c r="C165" s="123" t="s">
        <v>281</v>
      </c>
      <c r="D165" s="123" t="s">
        <v>170</v>
      </c>
      <c r="E165" s="124" t="s">
        <v>541</v>
      </c>
      <c r="F165" s="189" t="s">
        <v>542</v>
      </c>
      <c r="G165" s="189"/>
      <c r="H165" s="189"/>
      <c r="I165" s="189"/>
      <c r="J165" s="125" t="s">
        <v>172</v>
      </c>
      <c r="K165" s="126">
        <v>2</v>
      </c>
      <c r="L165" s="190"/>
      <c r="M165" s="190"/>
      <c r="N165" s="190">
        <f t="shared" si="10"/>
        <v>0</v>
      </c>
      <c r="O165" s="191"/>
      <c r="P165" s="191"/>
      <c r="Q165" s="191"/>
      <c r="R165" s="31"/>
      <c r="T165" s="127" t="s">
        <v>50</v>
      </c>
      <c r="U165" s="37" t="s">
        <v>70</v>
      </c>
      <c r="V165" s="128">
        <v>0</v>
      </c>
      <c r="W165" s="128">
        <f t="shared" si="11"/>
        <v>0</v>
      </c>
      <c r="X165" s="128">
        <v>0</v>
      </c>
      <c r="Y165" s="128">
        <f t="shared" si="12"/>
        <v>0</v>
      </c>
      <c r="Z165" s="128">
        <v>0</v>
      </c>
      <c r="AA165" s="129">
        <f t="shared" si="13"/>
        <v>0</v>
      </c>
      <c r="AR165" s="17" t="s">
        <v>256</v>
      </c>
      <c r="AT165" s="17" t="s">
        <v>170</v>
      </c>
      <c r="AU165" s="17" t="s">
        <v>136</v>
      </c>
      <c r="AY165" s="17" t="s">
        <v>169</v>
      </c>
      <c r="BE165" s="130">
        <f t="shared" si="14"/>
        <v>0</v>
      </c>
      <c r="BF165" s="130">
        <f t="shared" si="15"/>
        <v>0</v>
      </c>
      <c r="BG165" s="130">
        <f t="shared" si="16"/>
        <v>0</v>
      </c>
      <c r="BH165" s="130">
        <f t="shared" si="17"/>
        <v>0</v>
      </c>
      <c r="BI165" s="130">
        <f t="shared" si="18"/>
        <v>0</v>
      </c>
      <c r="BJ165" s="17" t="s">
        <v>113</v>
      </c>
      <c r="BK165" s="130">
        <f t="shared" si="19"/>
        <v>0</v>
      </c>
      <c r="BL165" s="17" t="s">
        <v>206</v>
      </c>
      <c r="BM165" s="17" t="s">
        <v>543</v>
      </c>
    </row>
    <row r="166" spans="2:65" s="1" customFormat="1" ht="22.5" customHeight="1">
      <c r="B166" s="30"/>
      <c r="C166" s="123" t="s">
        <v>283</v>
      </c>
      <c r="D166" s="123" t="s">
        <v>170</v>
      </c>
      <c r="E166" s="124" t="s">
        <v>544</v>
      </c>
      <c r="F166" s="189" t="s">
        <v>545</v>
      </c>
      <c r="G166" s="189"/>
      <c r="H166" s="189"/>
      <c r="I166" s="189"/>
      <c r="J166" s="125" t="s">
        <v>172</v>
      </c>
      <c r="K166" s="126">
        <v>3</v>
      </c>
      <c r="L166" s="190"/>
      <c r="M166" s="190"/>
      <c r="N166" s="190">
        <f t="shared" si="10"/>
        <v>0</v>
      </c>
      <c r="O166" s="191"/>
      <c r="P166" s="191"/>
      <c r="Q166" s="191"/>
      <c r="R166" s="31"/>
      <c r="T166" s="127" t="s">
        <v>50</v>
      </c>
      <c r="U166" s="37" t="s">
        <v>70</v>
      </c>
      <c r="V166" s="128">
        <v>0</v>
      </c>
      <c r="W166" s="128">
        <f t="shared" si="11"/>
        <v>0</v>
      </c>
      <c r="X166" s="128">
        <v>0</v>
      </c>
      <c r="Y166" s="128">
        <f t="shared" si="12"/>
        <v>0</v>
      </c>
      <c r="Z166" s="128">
        <v>0</v>
      </c>
      <c r="AA166" s="129">
        <f t="shared" si="13"/>
        <v>0</v>
      </c>
      <c r="AR166" s="17" t="s">
        <v>256</v>
      </c>
      <c r="AT166" s="17" t="s">
        <v>170</v>
      </c>
      <c r="AU166" s="17" t="s">
        <v>136</v>
      </c>
      <c r="AY166" s="17" t="s">
        <v>169</v>
      </c>
      <c r="BE166" s="130">
        <f t="shared" si="14"/>
        <v>0</v>
      </c>
      <c r="BF166" s="130">
        <f t="shared" si="15"/>
        <v>0</v>
      </c>
      <c r="BG166" s="130">
        <f t="shared" si="16"/>
        <v>0</v>
      </c>
      <c r="BH166" s="130">
        <f t="shared" si="17"/>
        <v>0</v>
      </c>
      <c r="BI166" s="130">
        <f t="shared" si="18"/>
        <v>0</v>
      </c>
      <c r="BJ166" s="17" t="s">
        <v>113</v>
      </c>
      <c r="BK166" s="130">
        <f t="shared" si="19"/>
        <v>0</v>
      </c>
      <c r="BL166" s="17" t="s">
        <v>206</v>
      </c>
      <c r="BM166" s="17" t="s">
        <v>546</v>
      </c>
    </row>
    <row r="167" spans="2:65" s="1" customFormat="1" ht="22.5" customHeight="1">
      <c r="B167" s="30"/>
      <c r="C167" s="123" t="s">
        <v>285</v>
      </c>
      <c r="D167" s="123" t="s">
        <v>170</v>
      </c>
      <c r="E167" s="124" t="s">
        <v>547</v>
      </c>
      <c r="F167" s="189" t="s">
        <v>548</v>
      </c>
      <c r="G167" s="189"/>
      <c r="H167" s="189"/>
      <c r="I167" s="189"/>
      <c r="J167" s="125" t="s">
        <v>172</v>
      </c>
      <c r="K167" s="126">
        <v>1</v>
      </c>
      <c r="L167" s="190"/>
      <c r="M167" s="190"/>
      <c r="N167" s="190">
        <f t="shared" si="10"/>
        <v>0</v>
      </c>
      <c r="O167" s="191"/>
      <c r="P167" s="191"/>
      <c r="Q167" s="191"/>
      <c r="R167" s="31"/>
      <c r="T167" s="127" t="s">
        <v>50</v>
      </c>
      <c r="U167" s="37" t="s">
        <v>70</v>
      </c>
      <c r="V167" s="128">
        <v>0</v>
      </c>
      <c r="W167" s="128">
        <f t="shared" si="11"/>
        <v>0</v>
      </c>
      <c r="X167" s="128">
        <v>0</v>
      </c>
      <c r="Y167" s="128">
        <f t="shared" si="12"/>
        <v>0</v>
      </c>
      <c r="Z167" s="128">
        <v>0</v>
      </c>
      <c r="AA167" s="129">
        <f t="shared" si="13"/>
        <v>0</v>
      </c>
      <c r="AR167" s="17" t="s">
        <v>256</v>
      </c>
      <c r="AT167" s="17" t="s">
        <v>170</v>
      </c>
      <c r="AU167" s="17" t="s">
        <v>136</v>
      </c>
      <c r="AY167" s="17" t="s">
        <v>169</v>
      </c>
      <c r="BE167" s="130">
        <f t="shared" si="14"/>
        <v>0</v>
      </c>
      <c r="BF167" s="130">
        <f t="shared" si="15"/>
        <v>0</v>
      </c>
      <c r="BG167" s="130">
        <f t="shared" si="16"/>
        <v>0</v>
      </c>
      <c r="BH167" s="130">
        <f t="shared" si="17"/>
        <v>0</v>
      </c>
      <c r="BI167" s="130">
        <f t="shared" si="18"/>
        <v>0</v>
      </c>
      <c r="BJ167" s="17" t="s">
        <v>113</v>
      </c>
      <c r="BK167" s="130">
        <f t="shared" si="19"/>
        <v>0</v>
      </c>
      <c r="BL167" s="17" t="s">
        <v>206</v>
      </c>
      <c r="BM167" s="17" t="s">
        <v>549</v>
      </c>
    </row>
    <row r="168" spans="2:65" s="1" customFormat="1" ht="44.25" customHeight="1">
      <c r="B168" s="30"/>
      <c r="C168" s="123" t="s">
        <v>288</v>
      </c>
      <c r="D168" s="123" t="s">
        <v>170</v>
      </c>
      <c r="E168" s="124" t="s">
        <v>550</v>
      </c>
      <c r="F168" s="189" t="s">
        <v>551</v>
      </c>
      <c r="G168" s="189"/>
      <c r="H168" s="189"/>
      <c r="I168" s="189"/>
      <c r="J168" s="125" t="s">
        <v>172</v>
      </c>
      <c r="K168" s="126">
        <v>8</v>
      </c>
      <c r="L168" s="190"/>
      <c r="M168" s="190"/>
      <c r="N168" s="190">
        <f t="shared" si="10"/>
        <v>0</v>
      </c>
      <c r="O168" s="191"/>
      <c r="P168" s="191"/>
      <c r="Q168" s="191"/>
      <c r="R168" s="31"/>
      <c r="T168" s="127" t="s">
        <v>50</v>
      </c>
      <c r="U168" s="37" t="s">
        <v>70</v>
      </c>
      <c r="V168" s="128">
        <v>0</v>
      </c>
      <c r="W168" s="128">
        <f t="shared" si="11"/>
        <v>0</v>
      </c>
      <c r="X168" s="128">
        <v>0</v>
      </c>
      <c r="Y168" s="128">
        <f t="shared" si="12"/>
        <v>0</v>
      </c>
      <c r="Z168" s="128">
        <v>0</v>
      </c>
      <c r="AA168" s="129">
        <f t="shared" si="13"/>
        <v>0</v>
      </c>
      <c r="AR168" s="17" t="s">
        <v>256</v>
      </c>
      <c r="AT168" s="17" t="s">
        <v>170</v>
      </c>
      <c r="AU168" s="17" t="s">
        <v>136</v>
      </c>
      <c r="AY168" s="17" t="s">
        <v>169</v>
      </c>
      <c r="BE168" s="130">
        <f t="shared" si="14"/>
        <v>0</v>
      </c>
      <c r="BF168" s="130">
        <f t="shared" si="15"/>
        <v>0</v>
      </c>
      <c r="BG168" s="130">
        <f t="shared" si="16"/>
        <v>0</v>
      </c>
      <c r="BH168" s="130">
        <f t="shared" si="17"/>
        <v>0</v>
      </c>
      <c r="BI168" s="130">
        <f t="shared" si="18"/>
        <v>0</v>
      </c>
      <c r="BJ168" s="17" t="s">
        <v>113</v>
      </c>
      <c r="BK168" s="130">
        <f t="shared" si="19"/>
        <v>0</v>
      </c>
      <c r="BL168" s="17" t="s">
        <v>206</v>
      </c>
      <c r="BM168" s="17" t="s">
        <v>552</v>
      </c>
    </row>
    <row r="169" spans="2:65" s="1" customFormat="1" ht="44.25" customHeight="1">
      <c r="B169" s="30"/>
      <c r="C169" s="123" t="s">
        <v>290</v>
      </c>
      <c r="D169" s="123" t="s">
        <v>170</v>
      </c>
      <c r="E169" s="124" t="s">
        <v>553</v>
      </c>
      <c r="F169" s="189" t="s">
        <v>554</v>
      </c>
      <c r="G169" s="189"/>
      <c r="H169" s="189"/>
      <c r="I169" s="189"/>
      <c r="J169" s="125" t="s">
        <v>172</v>
      </c>
      <c r="K169" s="126">
        <v>2</v>
      </c>
      <c r="L169" s="190"/>
      <c r="M169" s="190"/>
      <c r="N169" s="190">
        <f t="shared" si="10"/>
        <v>0</v>
      </c>
      <c r="O169" s="191"/>
      <c r="P169" s="191"/>
      <c r="Q169" s="191"/>
      <c r="R169" s="31"/>
      <c r="T169" s="127" t="s">
        <v>50</v>
      </c>
      <c r="U169" s="37" t="s">
        <v>70</v>
      </c>
      <c r="V169" s="128">
        <v>0</v>
      </c>
      <c r="W169" s="128">
        <f t="shared" si="11"/>
        <v>0</v>
      </c>
      <c r="X169" s="128">
        <v>0</v>
      </c>
      <c r="Y169" s="128">
        <f t="shared" si="12"/>
        <v>0</v>
      </c>
      <c r="Z169" s="128">
        <v>0</v>
      </c>
      <c r="AA169" s="129">
        <f t="shared" si="13"/>
        <v>0</v>
      </c>
      <c r="AR169" s="17" t="s">
        <v>256</v>
      </c>
      <c r="AT169" s="17" t="s">
        <v>170</v>
      </c>
      <c r="AU169" s="17" t="s">
        <v>136</v>
      </c>
      <c r="AY169" s="17" t="s">
        <v>169</v>
      </c>
      <c r="BE169" s="130">
        <f t="shared" si="14"/>
        <v>0</v>
      </c>
      <c r="BF169" s="130">
        <f t="shared" si="15"/>
        <v>0</v>
      </c>
      <c r="BG169" s="130">
        <f t="shared" si="16"/>
        <v>0</v>
      </c>
      <c r="BH169" s="130">
        <f t="shared" si="17"/>
        <v>0</v>
      </c>
      <c r="BI169" s="130">
        <f t="shared" si="18"/>
        <v>0</v>
      </c>
      <c r="BJ169" s="17" t="s">
        <v>113</v>
      </c>
      <c r="BK169" s="130">
        <f t="shared" si="19"/>
        <v>0</v>
      </c>
      <c r="BL169" s="17" t="s">
        <v>206</v>
      </c>
      <c r="BM169" s="17" t="s">
        <v>555</v>
      </c>
    </row>
    <row r="170" spans="2:65" s="1" customFormat="1" ht="44.25" customHeight="1">
      <c r="B170" s="30"/>
      <c r="C170" s="123" t="s">
        <v>292</v>
      </c>
      <c r="D170" s="123" t="s">
        <v>170</v>
      </c>
      <c r="E170" s="124" t="s">
        <v>556</v>
      </c>
      <c r="F170" s="189" t="s">
        <v>557</v>
      </c>
      <c r="G170" s="189"/>
      <c r="H170" s="189"/>
      <c r="I170" s="189"/>
      <c r="J170" s="125" t="s">
        <v>172</v>
      </c>
      <c r="K170" s="126">
        <v>2</v>
      </c>
      <c r="L170" s="190"/>
      <c r="M170" s="190"/>
      <c r="N170" s="190">
        <f t="shared" si="10"/>
        <v>0</v>
      </c>
      <c r="O170" s="191"/>
      <c r="P170" s="191"/>
      <c r="Q170" s="191"/>
      <c r="R170" s="31"/>
      <c r="T170" s="127" t="s">
        <v>50</v>
      </c>
      <c r="U170" s="37" t="s">
        <v>70</v>
      </c>
      <c r="V170" s="128">
        <v>0</v>
      </c>
      <c r="W170" s="128">
        <f t="shared" si="11"/>
        <v>0</v>
      </c>
      <c r="X170" s="128">
        <v>0</v>
      </c>
      <c r="Y170" s="128">
        <f t="shared" si="12"/>
        <v>0</v>
      </c>
      <c r="Z170" s="128">
        <v>0</v>
      </c>
      <c r="AA170" s="129">
        <f t="shared" si="13"/>
        <v>0</v>
      </c>
      <c r="AR170" s="17" t="s">
        <v>256</v>
      </c>
      <c r="AT170" s="17" t="s">
        <v>170</v>
      </c>
      <c r="AU170" s="17" t="s">
        <v>136</v>
      </c>
      <c r="AY170" s="17" t="s">
        <v>169</v>
      </c>
      <c r="BE170" s="130">
        <f t="shared" si="14"/>
        <v>0</v>
      </c>
      <c r="BF170" s="130">
        <f t="shared" si="15"/>
        <v>0</v>
      </c>
      <c r="BG170" s="130">
        <f t="shared" si="16"/>
        <v>0</v>
      </c>
      <c r="BH170" s="130">
        <f t="shared" si="17"/>
        <v>0</v>
      </c>
      <c r="BI170" s="130">
        <f t="shared" si="18"/>
        <v>0</v>
      </c>
      <c r="BJ170" s="17" t="s">
        <v>113</v>
      </c>
      <c r="BK170" s="130">
        <f t="shared" si="19"/>
        <v>0</v>
      </c>
      <c r="BL170" s="17" t="s">
        <v>206</v>
      </c>
      <c r="BM170" s="17" t="s">
        <v>558</v>
      </c>
    </row>
    <row r="171" spans="2:65" s="1" customFormat="1" ht="31.5" customHeight="1">
      <c r="B171" s="30"/>
      <c r="C171" s="123" t="s">
        <v>295</v>
      </c>
      <c r="D171" s="123" t="s">
        <v>170</v>
      </c>
      <c r="E171" s="124" t="s">
        <v>559</v>
      </c>
      <c r="F171" s="189" t="s">
        <v>560</v>
      </c>
      <c r="G171" s="189"/>
      <c r="H171" s="189"/>
      <c r="I171" s="189"/>
      <c r="J171" s="125" t="s">
        <v>172</v>
      </c>
      <c r="K171" s="126">
        <v>4</v>
      </c>
      <c r="L171" s="190"/>
      <c r="M171" s="190"/>
      <c r="N171" s="190">
        <f t="shared" si="10"/>
        <v>0</v>
      </c>
      <c r="O171" s="191"/>
      <c r="P171" s="191"/>
      <c r="Q171" s="191"/>
      <c r="R171" s="31"/>
      <c r="T171" s="127" t="s">
        <v>50</v>
      </c>
      <c r="U171" s="37" t="s">
        <v>70</v>
      </c>
      <c r="V171" s="128">
        <v>0</v>
      </c>
      <c r="W171" s="128">
        <f t="shared" si="11"/>
        <v>0</v>
      </c>
      <c r="X171" s="128">
        <v>0</v>
      </c>
      <c r="Y171" s="128">
        <f t="shared" si="12"/>
        <v>0</v>
      </c>
      <c r="Z171" s="128">
        <v>0</v>
      </c>
      <c r="AA171" s="129">
        <f t="shared" si="13"/>
        <v>0</v>
      </c>
      <c r="AR171" s="17" t="s">
        <v>256</v>
      </c>
      <c r="AT171" s="17" t="s">
        <v>170</v>
      </c>
      <c r="AU171" s="17" t="s">
        <v>136</v>
      </c>
      <c r="AY171" s="17" t="s">
        <v>169</v>
      </c>
      <c r="BE171" s="130">
        <f t="shared" si="14"/>
        <v>0</v>
      </c>
      <c r="BF171" s="130">
        <f t="shared" si="15"/>
        <v>0</v>
      </c>
      <c r="BG171" s="130">
        <f t="shared" si="16"/>
        <v>0</v>
      </c>
      <c r="BH171" s="130">
        <f t="shared" si="17"/>
        <v>0</v>
      </c>
      <c r="BI171" s="130">
        <f t="shared" si="18"/>
        <v>0</v>
      </c>
      <c r="BJ171" s="17" t="s">
        <v>113</v>
      </c>
      <c r="BK171" s="130">
        <f t="shared" si="19"/>
        <v>0</v>
      </c>
      <c r="BL171" s="17" t="s">
        <v>206</v>
      </c>
      <c r="BM171" s="17" t="s">
        <v>561</v>
      </c>
    </row>
    <row r="172" spans="2:65" s="1" customFormat="1" ht="22.5" customHeight="1">
      <c r="B172" s="30"/>
      <c r="C172" s="123" t="s">
        <v>297</v>
      </c>
      <c r="D172" s="123" t="s">
        <v>170</v>
      </c>
      <c r="E172" s="124" t="s">
        <v>562</v>
      </c>
      <c r="F172" s="189" t="s">
        <v>563</v>
      </c>
      <c r="G172" s="189"/>
      <c r="H172" s="189"/>
      <c r="I172" s="189"/>
      <c r="J172" s="125" t="s">
        <v>172</v>
      </c>
      <c r="K172" s="126">
        <v>2</v>
      </c>
      <c r="L172" s="190"/>
      <c r="M172" s="190"/>
      <c r="N172" s="190">
        <f t="shared" si="10"/>
        <v>0</v>
      </c>
      <c r="O172" s="191"/>
      <c r="P172" s="191"/>
      <c r="Q172" s="191"/>
      <c r="R172" s="31"/>
      <c r="T172" s="127" t="s">
        <v>50</v>
      </c>
      <c r="U172" s="37" t="s">
        <v>70</v>
      </c>
      <c r="V172" s="128">
        <v>0</v>
      </c>
      <c r="W172" s="128">
        <f t="shared" si="11"/>
        <v>0</v>
      </c>
      <c r="X172" s="128">
        <v>0</v>
      </c>
      <c r="Y172" s="128">
        <f t="shared" si="12"/>
        <v>0</v>
      </c>
      <c r="Z172" s="128">
        <v>0</v>
      </c>
      <c r="AA172" s="129">
        <f t="shared" si="13"/>
        <v>0</v>
      </c>
      <c r="AR172" s="17" t="s">
        <v>256</v>
      </c>
      <c r="AT172" s="17" t="s">
        <v>170</v>
      </c>
      <c r="AU172" s="17" t="s">
        <v>136</v>
      </c>
      <c r="AY172" s="17" t="s">
        <v>169</v>
      </c>
      <c r="BE172" s="130">
        <f t="shared" si="14"/>
        <v>0</v>
      </c>
      <c r="BF172" s="130">
        <f t="shared" si="15"/>
        <v>0</v>
      </c>
      <c r="BG172" s="130">
        <f t="shared" si="16"/>
        <v>0</v>
      </c>
      <c r="BH172" s="130">
        <f t="shared" si="17"/>
        <v>0</v>
      </c>
      <c r="BI172" s="130">
        <f t="shared" si="18"/>
        <v>0</v>
      </c>
      <c r="BJ172" s="17" t="s">
        <v>113</v>
      </c>
      <c r="BK172" s="130">
        <f t="shared" si="19"/>
        <v>0</v>
      </c>
      <c r="BL172" s="17" t="s">
        <v>206</v>
      </c>
      <c r="BM172" s="17" t="s">
        <v>564</v>
      </c>
    </row>
    <row r="173" spans="2:65" s="1" customFormat="1" ht="22.5" customHeight="1">
      <c r="B173" s="30"/>
      <c r="C173" s="123" t="s">
        <v>301</v>
      </c>
      <c r="D173" s="123" t="s">
        <v>170</v>
      </c>
      <c r="E173" s="124" t="s">
        <v>565</v>
      </c>
      <c r="F173" s="189" t="s">
        <v>566</v>
      </c>
      <c r="G173" s="189"/>
      <c r="H173" s="189"/>
      <c r="I173" s="189"/>
      <c r="J173" s="125" t="s">
        <v>172</v>
      </c>
      <c r="K173" s="126">
        <v>4</v>
      </c>
      <c r="L173" s="190"/>
      <c r="M173" s="190"/>
      <c r="N173" s="190">
        <f t="shared" si="10"/>
        <v>0</v>
      </c>
      <c r="O173" s="191"/>
      <c r="P173" s="191"/>
      <c r="Q173" s="191"/>
      <c r="R173" s="31"/>
      <c r="T173" s="127" t="s">
        <v>50</v>
      </c>
      <c r="U173" s="37" t="s">
        <v>70</v>
      </c>
      <c r="V173" s="128">
        <v>0</v>
      </c>
      <c r="W173" s="128">
        <f t="shared" si="11"/>
        <v>0</v>
      </c>
      <c r="X173" s="128">
        <v>0</v>
      </c>
      <c r="Y173" s="128">
        <f t="shared" si="12"/>
        <v>0</v>
      </c>
      <c r="Z173" s="128">
        <v>0</v>
      </c>
      <c r="AA173" s="129">
        <f t="shared" si="13"/>
        <v>0</v>
      </c>
      <c r="AR173" s="17" t="s">
        <v>256</v>
      </c>
      <c r="AT173" s="17" t="s">
        <v>170</v>
      </c>
      <c r="AU173" s="17" t="s">
        <v>136</v>
      </c>
      <c r="AY173" s="17" t="s">
        <v>169</v>
      </c>
      <c r="BE173" s="130">
        <f t="shared" si="14"/>
        <v>0</v>
      </c>
      <c r="BF173" s="130">
        <f t="shared" si="15"/>
        <v>0</v>
      </c>
      <c r="BG173" s="130">
        <f t="shared" si="16"/>
        <v>0</v>
      </c>
      <c r="BH173" s="130">
        <f t="shared" si="17"/>
        <v>0</v>
      </c>
      <c r="BI173" s="130">
        <f t="shared" si="18"/>
        <v>0</v>
      </c>
      <c r="BJ173" s="17" t="s">
        <v>113</v>
      </c>
      <c r="BK173" s="130">
        <f t="shared" si="19"/>
        <v>0</v>
      </c>
      <c r="BL173" s="17" t="s">
        <v>206</v>
      </c>
      <c r="BM173" s="17" t="s">
        <v>567</v>
      </c>
    </row>
    <row r="174" spans="2:65" s="1" customFormat="1" ht="22.5" customHeight="1">
      <c r="B174" s="30"/>
      <c r="C174" s="123" t="s">
        <v>303</v>
      </c>
      <c r="D174" s="123" t="s">
        <v>170</v>
      </c>
      <c r="E174" s="124" t="s">
        <v>568</v>
      </c>
      <c r="F174" s="189" t="s">
        <v>569</v>
      </c>
      <c r="G174" s="189"/>
      <c r="H174" s="189"/>
      <c r="I174" s="189"/>
      <c r="J174" s="125" t="s">
        <v>172</v>
      </c>
      <c r="K174" s="126">
        <v>2</v>
      </c>
      <c r="L174" s="190"/>
      <c r="M174" s="190"/>
      <c r="N174" s="190">
        <f t="shared" si="10"/>
        <v>0</v>
      </c>
      <c r="O174" s="191"/>
      <c r="P174" s="191"/>
      <c r="Q174" s="191"/>
      <c r="R174" s="31"/>
      <c r="T174" s="127" t="s">
        <v>50</v>
      </c>
      <c r="U174" s="37" t="s">
        <v>70</v>
      </c>
      <c r="V174" s="128">
        <v>0</v>
      </c>
      <c r="W174" s="128">
        <f t="shared" si="11"/>
        <v>0</v>
      </c>
      <c r="X174" s="128">
        <v>0</v>
      </c>
      <c r="Y174" s="128">
        <f t="shared" si="12"/>
        <v>0</v>
      </c>
      <c r="Z174" s="128">
        <v>0</v>
      </c>
      <c r="AA174" s="129">
        <f t="shared" si="13"/>
        <v>0</v>
      </c>
      <c r="AR174" s="17" t="s">
        <v>256</v>
      </c>
      <c r="AT174" s="17" t="s">
        <v>170</v>
      </c>
      <c r="AU174" s="17" t="s">
        <v>136</v>
      </c>
      <c r="AY174" s="17" t="s">
        <v>169</v>
      </c>
      <c r="BE174" s="130">
        <f t="shared" si="14"/>
        <v>0</v>
      </c>
      <c r="BF174" s="130">
        <f t="shared" si="15"/>
        <v>0</v>
      </c>
      <c r="BG174" s="130">
        <f t="shared" si="16"/>
        <v>0</v>
      </c>
      <c r="BH174" s="130">
        <f t="shared" si="17"/>
        <v>0</v>
      </c>
      <c r="BI174" s="130">
        <f t="shared" si="18"/>
        <v>0</v>
      </c>
      <c r="BJ174" s="17" t="s">
        <v>113</v>
      </c>
      <c r="BK174" s="130">
        <f t="shared" si="19"/>
        <v>0</v>
      </c>
      <c r="BL174" s="17" t="s">
        <v>206</v>
      </c>
      <c r="BM174" s="17" t="s">
        <v>570</v>
      </c>
    </row>
    <row r="175" spans="2:65" s="1" customFormat="1" ht="22.5" customHeight="1">
      <c r="B175" s="30"/>
      <c r="C175" s="123" t="s">
        <v>305</v>
      </c>
      <c r="D175" s="123" t="s">
        <v>170</v>
      </c>
      <c r="E175" s="124" t="s">
        <v>571</v>
      </c>
      <c r="F175" s="189" t="s">
        <v>1330</v>
      </c>
      <c r="G175" s="189"/>
      <c r="H175" s="189"/>
      <c r="I175" s="189"/>
      <c r="J175" s="125" t="s">
        <v>172</v>
      </c>
      <c r="K175" s="126">
        <v>2</v>
      </c>
      <c r="L175" s="190"/>
      <c r="M175" s="190"/>
      <c r="N175" s="190">
        <f t="shared" si="10"/>
        <v>0</v>
      </c>
      <c r="O175" s="191"/>
      <c r="P175" s="191"/>
      <c r="Q175" s="191"/>
      <c r="R175" s="31"/>
      <c r="T175" s="127" t="s">
        <v>50</v>
      </c>
      <c r="U175" s="37" t="s">
        <v>70</v>
      </c>
      <c r="V175" s="128">
        <v>0</v>
      </c>
      <c r="W175" s="128">
        <f t="shared" si="11"/>
        <v>0</v>
      </c>
      <c r="X175" s="128">
        <v>0</v>
      </c>
      <c r="Y175" s="128">
        <f t="shared" si="12"/>
        <v>0</v>
      </c>
      <c r="Z175" s="128">
        <v>0</v>
      </c>
      <c r="AA175" s="129">
        <f t="shared" si="13"/>
        <v>0</v>
      </c>
      <c r="AR175" s="17" t="s">
        <v>256</v>
      </c>
      <c r="AT175" s="17" t="s">
        <v>170</v>
      </c>
      <c r="AU175" s="17" t="s">
        <v>136</v>
      </c>
      <c r="AY175" s="17" t="s">
        <v>169</v>
      </c>
      <c r="BE175" s="130">
        <f t="shared" si="14"/>
        <v>0</v>
      </c>
      <c r="BF175" s="130">
        <f t="shared" si="15"/>
        <v>0</v>
      </c>
      <c r="BG175" s="130">
        <f t="shared" si="16"/>
        <v>0</v>
      </c>
      <c r="BH175" s="130">
        <f t="shared" si="17"/>
        <v>0</v>
      </c>
      <c r="BI175" s="130">
        <f t="shared" si="18"/>
        <v>0</v>
      </c>
      <c r="BJ175" s="17" t="s">
        <v>113</v>
      </c>
      <c r="BK175" s="130">
        <f t="shared" si="19"/>
        <v>0</v>
      </c>
      <c r="BL175" s="17" t="s">
        <v>206</v>
      </c>
      <c r="BM175" s="17" t="s">
        <v>572</v>
      </c>
    </row>
    <row r="176" spans="2:65" s="1" customFormat="1" ht="31.5" customHeight="1">
      <c r="B176" s="30"/>
      <c r="C176" s="123" t="s">
        <v>307</v>
      </c>
      <c r="D176" s="123" t="s">
        <v>170</v>
      </c>
      <c r="E176" s="124" t="s">
        <v>573</v>
      </c>
      <c r="F176" s="189" t="s">
        <v>574</v>
      </c>
      <c r="G176" s="189"/>
      <c r="H176" s="189"/>
      <c r="I176" s="189"/>
      <c r="J176" s="125" t="s">
        <v>172</v>
      </c>
      <c r="K176" s="126">
        <v>10</v>
      </c>
      <c r="L176" s="190"/>
      <c r="M176" s="190"/>
      <c r="N176" s="190">
        <f t="shared" si="10"/>
        <v>0</v>
      </c>
      <c r="O176" s="191"/>
      <c r="P176" s="191"/>
      <c r="Q176" s="191"/>
      <c r="R176" s="31"/>
      <c r="T176" s="127" t="s">
        <v>50</v>
      </c>
      <c r="U176" s="37" t="s">
        <v>70</v>
      </c>
      <c r="V176" s="128">
        <v>0</v>
      </c>
      <c r="W176" s="128">
        <f t="shared" si="11"/>
        <v>0</v>
      </c>
      <c r="X176" s="128">
        <v>0</v>
      </c>
      <c r="Y176" s="128">
        <f t="shared" si="12"/>
        <v>0</v>
      </c>
      <c r="Z176" s="128">
        <v>0</v>
      </c>
      <c r="AA176" s="129">
        <f t="shared" si="13"/>
        <v>0</v>
      </c>
      <c r="AR176" s="17" t="s">
        <v>256</v>
      </c>
      <c r="AT176" s="17" t="s">
        <v>170</v>
      </c>
      <c r="AU176" s="17" t="s">
        <v>136</v>
      </c>
      <c r="AY176" s="17" t="s">
        <v>169</v>
      </c>
      <c r="BE176" s="130">
        <f t="shared" si="14"/>
        <v>0</v>
      </c>
      <c r="BF176" s="130">
        <f t="shared" si="15"/>
        <v>0</v>
      </c>
      <c r="BG176" s="130">
        <f t="shared" si="16"/>
        <v>0</v>
      </c>
      <c r="BH176" s="130">
        <f t="shared" si="17"/>
        <v>0</v>
      </c>
      <c r="BI176" s="130">
        <f t="shared" si="18"/>
        <v>0</v>
      </c>
      <c r="BJ176" s="17" t="s">
        <v>113</v>
      </c>
      <c r="BK176" s="130">
        <f t="shared" si="19"/>
        <v>0</v>
      </c>
      <c r="BL176" s="17" t="s">
        <v>206</v>
      </c>
      <c r="BM176" s="17" t="s">
        <v>575</v>
      </c>
    </row>
    <row r="177" spans="2:65" s="1" customFormat="1" ht="31.5" customHeight="1">
      <c r="B177" s="30"/>
      <c r="C177" s="123" t="s">
        <v>309</v>
      </c>
      <c r="D177" s="123" t="s">
        <v>170</v>
      </c>
      <c r="E177" s="124" t="s">
        <v>576</v>
      </c>
      <c r="F177" s="189" t="s">
        <v>577</v>
      </c>
      <c r="G177" s="189"/>
      <c r="H177" s="189"/>
      <c r="I177" s="189"/>
      <c r="J177" s="125" t="s">
        <v>172</v>
      </c>
      <c r="K177" s="126">
        <v>10</v>
      </c>
      <c r="L177" s="190"/>
      <c r="M177" s="190"/>
      <c r="N177" s="190">
        <f t="shared" si="10"/>
        <v>0</v>
      </c>
      <c r="O177" s="191"/>
      <c r="P177" s="191"/>
      <c r="Q177" s="191"/>
      <c r="R177" s="31"/>
      <c r="T177" s="127" t="s">
        <v>50</v>
      </c>
      <c r="U177" s="37" t="s">
        <v>70</v>
      </c>
      <c r="V177" s="128">
        <v>0</v>
      </c>
      <c r="W177" s="128">
        <f t="shared" si="11"/>
        <v>0</v>
      </c>
      <c r="X177" s="128">
        <v>0</v>
      </c>
      <c r="Y177" s="128">
        <f t="shared" si="12"/>
        <v>0</v>
      </c>
      <c r="Z177" s="128">
        <v>0</v>
      </c>
      <c r="AA177" s="129">
        <f t="shared" si="13"/>
        <v>0</v>
      </c>
      <c r="AR177" s="17" t="s">
        <v>256</v>
      </c>
      <c r="AT177" s="17" t="s">
        <v>170</v>
      </c>
      <c r="AU177" s="17" t="s">
        <v>136</v>
      </c>
      <c r="AY177" s="17" t="s">
        <v>169</v>
      </c>
      <c r="BE177" s="130">
        <f t="shared" si="14"/>
        <v>0</v>
      </c>
      <c r="BF177" s="130">
        <f t="shared" si="15"/>
        <v>0</v>
      </c>
      <c r="BG177" s="130">
        <f t="shared" si="16"/>
        <v>0</v>
      </c>
      <c r="BH177" s="130">
        <f t="shared" si="17"/>
        <v>0</v>
      </c>
      <c r="BI177" s="130">
        <f t="shared" si="18"/>
        <v>0</v>
      </c>
      <c r="BJ177" s="17" t="s">
        <v>113</v>
      </c>
      <c r="BK177" s="130">
        <f t="shared" si="19"/>
        <v>0</v>
      </c>
      <c r="BL177" s="17" t="s">
        <v>206</v>
      </c>
      <c r="BM177" s="17" t="s">
        <v>578</v>
      </c>
    </row>
    <row r="178" spans="2:65" s="1" customFormat="1" ht="31.5" customHeight="1">
      <c r="B178" s="30"/>
      <c r="C178" s="123" t="s">
        <v>311</v>
      </c>
      <c r="D178" s="123" t="s">
        <v>170</v>
      </c>
      <c r="E178" s="124" t="s">
        <v>579</v>
      </c>
      <c r="F178" s="189" t="s">
        <v>580</v>
      </c>
      <c r="G178" s="189"/>
      <c r="H178" s="189"/>
      <c r="I178" s="189"/>
      <c r="J178" s="125" t="s">
        <v>172</v>
      </c>
      <c r="K178" s="126">
        <v>2</v>
      </c>
      <c r="L178" s="190"/>
      <c r="M178" s="190"/>
      <c r="N178" s="190">
        <f t="shared" si="10"/>
        <v>0</v>
      </c>
      <c r="O178" s="191"/>
      <c r="P178" s="191"/>
      <c r="Q178" s="191"/>
      <c r="R178" s="31"/>
      <c r="T178" s="127" t="s">
        <v>50</v>
      </c>
      <c r="U178" s="37" t="s">
        <v>70</v>
      </c>
      <c r="V178" s="128">
        <v>0</v>
      </c>
      <c r="W178" s="128">
        <f t="shared" si="11"/>
        <v>0</v>
      </c>
      <c r="X178" s="128">
        <v>0</v>
      </c>
      <c r="Y178" s="128">
        <f t="shared" si="12"/>
        <v>0</v>
      </c>
      <c r="Z178" s="128">
        <v>0</v>
      </c>
      <c r="AA178" s="129">
        <f t="shared" si="13"/>
        <v>0</v>
      </c>
      <c r="AR178" s="17" t="s">
        <v>256</v>
      </c>
      <c r="AT178" s="17" t="s">
        <v>170</v>
      </c>
      <c r="AU178" s="17" t="s">
        <v>136</v>
      </c>
      <c r="AY178" s="17" t="s">
        <v>169</v>
      </c>
      <c r="BE178" s="130">
        <f t="shared" si="14"/>
        <v>0</v>
      </c>
      <c r="BF178" s="130">
        <f t="shared" si="15"/>
        <v>0</v>
      </c>
      <c r="BG178" s="130">
        <f t="shared" si="16"/>
        <v>0</v>
      </c>
      <c r="BH178" s="130">
        <f t="shared" si="17"/>
        <v>0</v>
      </c>
      <c r="BI178" s="130">
        <f t="shared" si="18"/>
        <v>0</v>
      </c>
      <c r="BJ178" s="17" t="s">
        <v>113</v>
      </c>
      <c r="BK178" s="130">
        <f t="shared" si="19"/>
        <v>0</v>
      </c>
      <c r="BL178" s="17" t="s">
        <v>206</v>
      </c>
      <c r="BM178" s="17" t="s">
        <v>581</v>
      </c>
    </row>
    <row r="179" spans="2:65" s="1" customFormat="1" ht="31.5" customHeight="1">
      <c r="B179" s="30"/>
      <c r="C179" s="123" t="s">
        <v>314</v>
      </c>
      <c r="D179" s="123" t="s">
        <v>170</v>
      </c>
      <c r="E179" s="124" t="s">
        <v>582</v>
      </c>
      <c r="F179" s="189" t="s">
        <v>583</v>
      </c>
      <c r="G179" s="189"/>
      <c r="H179" s="189"/>
      <c r="I179" s="189"/>
      <c r="J179" s="125" t="s">
        <v>172</v>
      </c>
      <c r="K179" s="126">
        <v>4</v>
      </c>
      <c r="L179" s="190"/>
      <c r="M179" s="190"/>
      <c r="N179" s="190">
        <f t="shared" si="10"/>
        <v>0</v>
      </c>
      <c r="O179" s="191"/>
      <c r="P179" s="191"/>
      <c r="Q179" s="191"/>
      <c r="R179" s="31"/>
      <c r="T179" s="127" t="s">
        <v>50</v>
      </c>
      <c r="U179" s="37" t="s">
        <v>70</v>
      </c>
      <c r="V179" s="128">
        <v>0</v>
      </c>
      <c r="W179" s="128">
        <f t="shared" si="11"/>
        <v>0</v>
      </c>
      <c r="X179" s="128">
        <v>0</v>
      </c>
      <c r="Y179" s="128">
        <f t="shared" si="12"/>
        <v>0</v>
      </c>
      <c r="Z179" s="128">
        <v>0</v>
      </c>
      <c r="AA179" s="129">
        <f t="shared" si="13"/>
        <v>0</v>
      </c>
      <c r="AR179" s="17" t="s">
        <v>256</v>
      </c>
      <c r="AT179" s="17" t="s">
        <v>170</v>
      </c>
      <c r="AU179" s="17" t="s">
        <v>136</v>
      </c>
      <c r="AY179" s="17" t="s">
        <v>169</v>
      </c>
      <c r="BE179" s="130">
        <f t="shared" si="14"/>
        <v>0</v>
      </c>
      <c r="BF179" s="130">
        <f t="shared" si="15"/>
        <v>0</v>
      </c>
      <c r="BG179" s="130">
        <f t="shared" si="16"/>
        <v>0</v>
      </c>
      <c r="BH179" s="130">
        <f t="shared" si="17"/>
        <v>0</v>
      </c>
      <c r="BI179" s="130">
        <f t="shared" si="18"/>
        <v>0</v>
      </c>
      <c r="BJ179" s="17" t="s">
        <v>113</v>
      </c>
      <c r="BK179" s="130">
        <f t="shared" si="19"/>
        <v>0</v>
      </c>
      <c r="BL179" s="17" t="s">
        <v>206</v>
      </c>
      <c r="BM179" s="17" t="s">
        <v>584</v>
      </c>
    </row>
    <row r="180" spans="2:65" s="1" customFormat="1" ht="31.5" customHeight="1">
      <c r="B180" s="30"/>
      <c r="C180" s="123" t="s">
        <v>317</v>
      </c>
      <c r="D180" s="123" t="s">
        <v>170</v>
      </c>
      <c r="E180" s="124" t="s">
        <v>585</v>
      </c>
      <c r="F180" s="189" t="s">
        <v>586</v>
      </c>
      <c r="G180" s="189"/>
      <c r="H180" s="189"/>
      <c r="I180" s="189"/>
      <c r="J180" s="125" t="s">
        <v>587</v>
      </c>
      <c r="K180" s="126">
        <v>1</v>
      </c>
      <c r="L180" s="190"/>
      <c r="M180" s="190"/>
      <c r="N180" s="190">
        <f t="shared" si="10"/>
        <v>0</v>
      </c>
      <c r="O180" s="191"/>
      <c r="P180" s="191"/>
      <c r="Q180" s="191"/>
      <c r="R180" s="31"/>
      <c r="T180" s="127" t="s">
        <v>50</v>
      </c>
      <c r="U180" s="37" t="s">
        <v>70</v>
      </c>
      <c r="V180" s="128">
        <v>0</v>
      </c>
      <c r="W180" s="128">
        <f t="shared" si="11"/>
        <v>0</v>
      </c>
      <c r="X180" s="128">
        <v>0</v>
      </c>
      <c r="Y180" s="128">
        <f t="shared" si="12"/>
        <v>0</v>
      </c>
      <c r="Z180" s="128">
        <v>0</v>
      </c>
      <c r="AA180" s="129">
        <f t="shared" si="13"/>
        <v>0</v>
      </c>
      <c r="AR180" s="17" t="s">
        <v>256</v>
      </c>
      <c r="AT180" s="17" t="s">
        <v>170</v>
      </c>
      <c r="AU180" s="17" t="s">
        <v>136</v>
      </c>
      <c r="AY180" s="17" t="s">
        <v>169</v>
      </c>
      <c r="BE180" s="130">
        <f t="shared" si="14"/>
        <v>0</v>
      </c>
      <c r="BF180" s="130">
        <f t="shared" si="15"/>
        <v>0</v>
      </c>
      <c r="BG180" s="130">
        <f t="shared" si="16"/>
        <v>0</v>
      </c>
      <c r="BH180" s="130">
        <f t="shared" si="17"/>
        <v>0</v>
      </c>
      <c r="BI180" s="130">
        <f t="shared" si="18"/>
        <v>0</v>
      </c>
      <c r="BJ180" s="17" t="s">
        <v>113</v>
      </c>
      <c r="BK180" s="130">
        <f t="shared" si="19"/>
        <v>0</v>
      </c>
      <c r="BL180" s="17" t="s">
        <v>206</v>
      </c>
      <c r="BM180" s="17" t="s">
        <v>588</v>
      </c>
    </row>
    <row r="181" spans="2:65" s="1" customFormat="1" ht="31.5" customHeight="1">
      <c r="B181" s="30"/>
      <c r="C181" s="123" t="s">
        <v>320</v>
      </c>
      <c r="D181" s="123" t="s">
        <v>170</v>
      </c>
      <c r="E181" s="124" t="s">
        <v>589</v>
      </c>
      <c r="F181" s="189" t="s">
        <v>590</v>
      </c>
      <c r="G181" s="189"/>
      <c r="H181" s="189"/>
      <c r="I181" s="189"/>
      <c r="J181" s="125" t="s">
        <v>587</v>
      </c>
      <c r="K181" s="126">
        <v>1</v>
      </c>
      <c r="L181" s="190"/>
      <c r="M181" s="190"/>
      <c r="N181" s="190">
        <f t="shared" si="10"/>
        <v>0</v>
      </c>
      <c r="O181" s="191"/>
      <c r="P181" s="191"/>
      <c r="Q181" s="191"/>
      <c r="R181" s="31"/>
      <c r="T181" s="127" t="s">
        <v>50</v>
      </c>
      <c r="U181" s="37" t="s">
        <v>70</v>
      </c>
      <c r="V181" s="128">
        <v>0</v>
      </c>
      <c r="W181" s="128">
        <f t="shared" si="11"/>
        <v>0</v>
      </c>
      <c r="X181" s="128">
        <v>0</v>
      </c>
      <c r="Y181" s="128">
        <f t="shared" si="12"/>
        <v>0</v>
      </c>
      <c r="Z181" s="128">
        <v>0</v>
      </c>
      <c r="AA181" s="129">
        <f t="shared" si="13"/>
        <v>0</v>
      </c>
      <c r="AR181" s="17" t="s">
        <v>256</v>
      </c>
      <c r="AT181" s="17" t="s">
        <v>170</v>
      </c>
      <c r="AU181" s="17" t="s">
        <v>136</v>
      </c>
      <c r="AY181" s="17" t="s">
        <v>169</v>
      </c>
      <c r="BE181" s="130">
        <f t="shared" si="14"/>
        <v>0</v>
      </c>
      <c r="BF181" s="130">
        <f t="shared" si="15"/>
        <v>0</v>
      </c>
      <c r="BG181" s="130">
        <f t="shared" si="16"/>
        <v>0</v>
      </c>
      <c r="BH181" s="130">
        <f t="shared" si="17"/>
        <v>0</v>
      </c>
      <c r="BI181" s="130">
        <f t="shared" si="18"/>
        <v>0</v>
      </c>
      <c r="BJ181" s="17" t="s">
        <v>113</v>
      </c>
      <c r="BK181" s="130">
        <f t="shared" si="19"/>
        <v>0</v>
      </c>
      <c r="BL181" s="17" t="s">
        <v>206</v>
      </c>
      <c r="BM181" s="17" t="s">
        <v>591</v>
      </c>
    </row>
    <row r="182" spans="2:65" s="1" customFormat="1" ht="44.25" customHeight="1">
      <c r="B182" s="30"/>
      <c r="C182" s="123" t="s">
        <v>322</v>
      </c>
      <c r="D182" s="123" t="s">
        <v>170</v>
      </c>
      <c r="E182" s="124" t="s">
        <v>592</v>
      </c>
      <c r="F182" s="189" t="s">
        <v>593</v>
      </c>
      <c r="G182" s="189"/>
      <c r="H182" s="189"/>
      <c r="I182" s="189"/>
      <c r="J182" s="125" t="s">
        <v>476</v>
      </c>
      <c r="K182" s="126">
        <v>35</v>
      </c>
      <c r="L182" s="190"/>
      <c r="M182" s="190"/>
      <c r="N182" s="190">
        <f t="shared" si="10"/>
        <v>0</v>
      </c>
      <c r="O182" s="191"/>
      <c r="P182" s="191"/>
      <c r="Q182" s="191"/>
      <c r="R182" s="31"/>
      <c r="T182" s="127" t="s">
        <v>50</v>
      </c>
      <c r="U182" s="37" t="s">
        <v>70</v>
      </c>
      <c r="V182" s="128">
        <v>0</v>
      </c>
      <c r="W182" s="128">
        <f t="shared" si="11"/>
        <v>0</v>
      </c>
      <c r="X182" s="128">
        <v>0</v>
      </c>
      <c r="Y182" s="128">
        <f t="shared" si="12"/>
        <v>0</v>
      </c>
      <c r="Z182" s="128">
        <v>0</v>
      </c>
      <c r="AA182" s="129">
        <f t="shared" si="13"/>
        <v>0</v>
      </c>
      <c r="AR182" s="17" t="s">
        <v>256</v>
      </c>
      <c r="AT182" s="17" t="s">
        <v>170</v>
      </c>
      <c r="AU182" s="17" t="s">
        <v>136</v>
      </c>
      <c r="AY182" s="17" t="s">
        <v>169</v>
      </c>
      <c r="BE182" s="130">
        <f t="shared" si="14"/>
        <v>0</v>
      </c>
      <c r="BF182" s="130">
        <f t="shared" si="15"/>
        <v>0</v>
      </c>
      <c r="BG182" s="130">
        <f t="shared" si="16"/>
        <v>0</v>
      </c>
      <c r="BH182" s="130">
        <f t="shared" si="17"/>
        <v>0</v>
      </c>
      <c r="BI182" s="130">
        <f t="shared" si="18"/>
        <v>0</v>
      </c>
      <c r="BJ182" s="17" t="s">
        <v>113</v>
      </c>
      <c r="BK182" s="130">
        <f t="shared" si="19"/>
        <v>0</v>
      </c>
      <c r="BL182" s="17" t="s">
        <v>206</v>
      </c>
      <c r="BM182" s="17" t="s">
        <v>594</v>
      </c>
    </row>
    <row r="183" spans="2:65" s="1" customFormat="1" ht="44.25" customHeight="1">
      <c r="B183" s="30"/>
      <c r="C183" s="123" t="s">
        <v>325</v>
      </c>
      <c r="D183" s="123" t="s">
        <v>170</v>
      </c>
      <c r="E183" s="124" t="s">
        <v>595</v>
      </c>
      <c r="F183" s="189" t="s">
        <v>593</v>
      </c>
      <c r="G183" s="189"/>
      <c r="H183" s="189"/>
      <c r="I183" s="189"/>
      <c r="J183" s="125" t="s">
        <v>476</v>
      </c>
      <c r="K183" s="126">
        <v>7</v>
      </c>
      <c r="L183" s="190"/>
      <c r="M183" s="190"/>
      <c r="N183" s="190">
        <f t="shared" si="10"/>
        <v>0</v>
      </c>
      <c r="O183" s="191"/>
      <c r="P183" s="191"/>
      <c r="Q183" s="191"/>
      <c r="R183" s="31"/>
      <c r="T183" s="127" t="s">
        <v>50</v>
      </c>
      <c r="U183" s="37" t="s">
        <v>70</v>
      </c>
      <c r="V183" s="128">
        <v>0</v>
      </c>
      <c r="W183" s="128">
        <f t="shared" si="11"/>
        <v>0</v>
      </c>
      <c r="X183" s="128">
        <v>0</v>
      </c>
      <c r="Y183" s="128">
        <f t="shared" si="12"/>
        <v>0</v>
      </c>
      <c r="Z183" s="128">
        <v>0</v>
      </c>
      <c r="AA183" s="129">
        <f t="shared" si="13"/>
        <v>0</v>
      </c>
      <c r="AR183" s="17" t="s">
        <v>256</v>
      </c>
      <c r="AT183" s="17" t="s">
        <v>170</v>
      </c>
      <c r="AU183" s="17" t="s">
        <v>136</v>
      </c>
      <c r="AY183" s="17" t="s">
        <v>169</v>
      </c>
      <c r="BE183" s="130">
        <f t="shared" si="14"/>
        <v>0</v>
      </c>
      <c r="BF183" s="130">
        <f t="shared" si="15"/>
        <v>0</v>
      </c>
      <c r="BG183" s="130">
        <f t="shared" si="16"/>
        <v>0</v>
      </c>
      <c r="BH183" s="130">
        <f t="shared" si="17"/>
        <v>0</v>
      </c>
      <c r="BI183" s="130">
        <f t="shared" si="18"/>
        <v>0</v>
      </c>
      <c r="BJ183" s="17" t="s">
        <v>113</v>
      </c>
      <c r="BK183" s="130">
        <f t="shared" si="19"/>
        <v>0</v>
      </c>
      <c r="BL183" s="17" t="s">
        <v>206</v>
      </c>
      <c r="BM183" s="17" t="s">
        <v>596</v>
      </c>
    </row>
    <row r="184" spans="2:65" s="1" customFormat="1" ht="44.25" customHeight="1">
      <c r="B184" s="30"/>
      <c r="C184" s="123" t="s">
        <v>328</v>
      </c>
      <c r="D184" s="123" t="s">
        <v>170</v>
      </c>
      <c r="E184" s="124" t="s">
        <v>597</v>
      </c>
      <c r="F184" s="189" t="s">
        <v>598</v>
      </c>
      <c r="G184" s="189"/>
      <c r="H184" s="189"/>
      <c r="I184" s="189"/>
      <c r="J184" s="125" t="s">
        <v>476</v>
      </c>
      <c r="K184" s="126">
        <v>42</v>
      </c>
      <c r="L184" s="190"/>
      <c r="M184" s="190"/>
      <c r="N184" s="190">
        <f t="shared" si="10"/>
        <v>0</v>
      </c>
      <c r="O184" s="191"/>
      <c r="P184" s="191"/>
      <c r="Q184" s="191"/>
      <c r="R184" s="31"/>
      <c r="T184" s="127" t="s">
        <v>50</v>
      </c>
      <c r="U184" s="37" t="s">
        <v>70</v>
      </c>
      <c r="V184" s="128">
        <v>0</v>
      </c>
      <c r="W184" s="128">
        <f t="shared" si="11"/>
        <v>0</v>
      </c>
      <c r="X184" s="128">
        <v>0</v>
      </c>
      <c r="Y184" s="128">
        <f t="shared" si="12"/>
        <v>0</v>
      </c>
      <c r="Z184" s="128">
        <v>0</v>
      </c>
      <c r="AA184" s="129">
        <f t="shared" si="13"/>
        <v>0</v>
      </c>
      <c r="AR184" s="17" t="s">
        <v>256</v>
      </c>
      <c r="AT184" s="17" t="s">
        <v>170</v>
      </c>
      <c r="AU184" s="17" t="s">
        <v>136</v>
      </c>
      <c r="AY184" s="17" t="s">
        <v>169</v>
      </c>
      <c r="BE184" s="130">
        <f t="shared" si="14"/>
        <v>0</v>
      </c>
      <c r="BF184" s="130">
        <f t="shared" si="15"/>
        <v>0</v>
      </c>
      <c r="BG184" s="130">
        <f t="shared" si="16"/>
        <v>0</v>
      </c>
      <c r="BH184" s="130">
        <f t="shared" si="17"/>
        <v>0</v>
      </c>
      <c r="BI184" s="130">
        <f t="shared" si="18"/>
        <v>0</v>
      </c>
      <c r="BJ184" s="17" t="s">
        <v>113</v>
      </c>
      <c r="BK184" s="130">
        <f t="shared" si="19"/>
        <v>0</v>
      </c>
      <c r="BL184" s="17" t="s">
        <v>206</v>
      </c>
      <c r="BM184" s="17" t="s">
        <v>599</v>
      </c>
    </row>
    <row r="185" spans="2:65" s="1" customFormat="1" ht="44.25" customHeight="1">
      <c r="B185" s="30"/>
      <c r="C185" s="123" t="s">
        <v>332</v>
      </c>
      <c r="D185" s="123" t="s">
        <v>170</v>
      </c>
      <c r="E185" s="124" t="s">
        <v>600</v>
      </c>
      <c r="F185" s="189" t="s">
        <v>598</v>
      </c>
      <c r="G185" s="189"/>
      <c r="H185" s="189"/>
      <c r="I185" s="189"/>
      <c r="J185" s="125" t="s">
        <v>476</v>
      </c>
      <c r="K185" s="126">
        <v>121</v>
      </c>
      <c r="L185" s="190"/>
      <c r="M185" s="190"/>
      <c r="N185" s="190">
        <f t="shared" si="10"/>
        <v>0</v>
      </c>
      <c r="O185" s="191"/>
      <c r="P185" s="191"/>
      <c r="Q185" s="191"/>
      <c r="R185" s="31"/>
      <c r="T185" s="127" t="s">
        <v>50</v>
      </c>
      <c r="U185" s="37" t="s">
        <v>70</v>
      </c>
      <c r="V185" s="128">
        <v>0</v>
      </c>
      <c r="W185" s="128">
        <f t="shared" si="11"/>
        <v>0</v>
      </c>
      <c r="X185" s="128">
        <v>0</v>
      </c>
      <c r="Y185" s="128">
        <f t="shared" si="12"/>
        <v>0</v>
      </c>
      <c r="Z185" s="128">
        <v>0</v>
      </c>
      <c r="AA185" s="129">
        <f t="shared" si="13"/>
        <v>0</v>
      </c>
      <c r="AR185" s="17" t="s">
        <v>256</v>
      </c>
      <c r="AT185" s="17" t="s">
        <v>170</v>
      </c>
      <c r="AU185" s="17" t="s">
        <v>136</v>
      </c>
      <c r="AY185" s="17" t="s">
        <v>169</v>
      </c>
      <c r="BE185" s="130">
        <f t="shared" si="14"/>
        <v>0</v>
      </c>
      <c r="BF185" s="130">
        <f t="shared" si="15"/>
        <v>0</v>
      </c>
      <c r="BG185" s="130">
        <f t="shared" si="16"/>
        <v>0</v>
      </c>
      <c r="BH185" s="130">
        <f t="shared" si="17"/>
        <v>0</v>
      </c>
      <c r="BI185" s="130">
        <f t="shared" si="18"/>
        <v>0</v>
      </c>
      <c r="BJ185" s="17" t="s">
        <v>113</v>
      </c>
      <c r="BK185" s="130">
        <f t="shared" si="19"/>
        <v>0</v>
      </c>
      <c r="BL185" s="17" t="s">
        <v>206</v>
      </c>
      <c r="BM185" s="17" t="s">
        <v>601</v>
      </c>
    </row>
    <row r="186" spans="2:65" s="1" customFormat="1" ht="31.5" customHeight="1">
      <c r="B186" s="30"/>
      <c r="C186" s="123" t="s">
        <v>336</v>
      </c>
      <c r="D186" s="123" t="s">
        <v>170</v>
      </c>
      <c r="E186" s="124" t="s">
        <v>602</v>
      </c>
      <c r="F186" s="189" t="s">
        <v>603</v>
      </c>
      <c r="G186" s="189"/>
      <c r="H186" s="189"/>
      <c r="I186" s="189"/>
      <c r="J186" s="125" t="s">
        <v>604</v>
      </c>
      <c r="K186" s="126">
        <v>35</v>
      </c>
      <c r="L186" s="190"/>
      <c r="M186" s="190"/>
      <c r="N186" s="190">
        <f t="shared" si="10"/>
        <v>0</v>
      </c>
      <c r="O186" s="191"/>
      <c r="P186" s="191"/>
      <c r="Q186" s="191"/>
      <c r="R186" s="31"/>
      <c r="T186" s="127" t="s">
        <v>50</v>
      </c>
      <c r="U186" s="37" t="s">
        <v>70</v>
      </c>
      <c r="V186" s="128">
        <v>0</v>
      </c>
      <c r="W186" s="128">
        <f t="shared" si="11"/>
        <v>0</v>
      </c>
      <c r="X186" s="128">
        <v>0</v>
      </c>
      <c r="Y186" s="128">
        <f t="shared" si="12"/>
        <v>0</v>
      </c>
      <c r="Z186" s="128">
        <v>0</v>
      </c>
      <c r="AA186" s="129">
        <f t="shared" si="13"/>
        <v>0</v>
      </c>
      <c r="AR186" s="17" t="s">
        <v>256</v>
      </c>
      <c r="AT186" s="17" t="s">
        <v>170</v>
      </c>
      <c r="AU186" s="17" t="s">
        <v>136</v>
      </c>
      <c r="AY186" s="17" t="s">
        <v>169</v>
      </c>
      <c r="BE186" s="130">
        <f t="shared" si="14"/>
        <v>0</v>
      </c>
      <c r="BF186" s="130">
        <f t="shared" si="15"/>
        <v>0</v>
      </c>
      <c r="BG186" s="130">
        <f t="shared" si="16"/>
        <v>0</v>
      </c>
      <c r="BH186" s="130">
        <f t="shared" si="17"/>
        <v>0</v>
      </c>
      <c r="BI186" s="130">
        <f t="shared" si="18"/>
        <v>0</v>
      </c>
      <c r="BJ186" s="17" t="s">
        <v>113</v>
      </c>
      <c r="BK186" s="130">
        <f t="shared" si="19"/>
        <v>0</v>
      </c>
      <c r="BL186" s="17" t="s">
        <v>206</v>
      </c>
      <c r="BM186" s="17" t="s">
        <v>605</v>
      </c>
    </row>
    <row r="187" spans="2:65" s="1" customFormat="1" ht="31.5" customHeight="1">
      <c r="B187" s="30"/>
      <c r="C187" s="123" t="s">
        <v>338</v>
      </c>
      <c r="D187" s="123" t="s">
        <v>170</v>
      </c>
      <c r="E187" s="124" t="s">
        <v>606</v>
      </c>
      <c r="F187" s="189" t="s">
        <v>607</v>
      </c>
      <c r="G187" s="189"/>
      <c r="H187" s="189"/>
      <c r="I187" s="189"/>
      <c r="J187" s="125" t="s">
        <v>604</v>
      </c>
      <c r="K187" s="126">
        <v>70</v>
      </c>
      <c r="L187" s="190"/>
      <c r="M187" s="190"/>
      <c r="N187" s="190">
        <f t="shared" si="10"/>
        <v>0</v>
      </c>
      <c r="O187" s="191"/>
      <c r="P187" s="191"/>
      <c r="Q187" s="191"/>
      <c r="R187" s="31"/>
      <c r="T187" s="127" t="s">
        <v>50</v>
      </c>
      <c r="U187" s="37" t="s">
        <v>70</v>
      </c>
      <c r="V187" s="128">
        <v>0</v>
      </c>
      <c r="W187" s="128">
        <f t="shared" si="11"/>
        <v>0</v>
      </c>
      <c r="X187" s="128">
        <v>0</v>
      </c>
      <c r="Y187" s="128">
        <f t="shared" si="12"/>
        <v>0</v>
      </c>
      <c r="Z187" s="128">
        <v>0</v>
      </c>
      <c r="AA187" s="129">
        <f t="shared" si="13"/>
        <v>0</v>
      </c>
      <c r="AR187" s="17" t="s">
        <v>256</v>
      </c>
      <c r="AT187" s="17" t="s">
        <v>170</v>
      </c>
      <c r="AU187" s="17" t="s">
        <v>136</v>
      </c>
      <c r="AY187" s="17" t="s">
        <v>169</v>
      </c>
      <c r="BE187" s="130">
        <f t="shared" si="14"/>
        <v>0</v>
      </c>
      <c r="BF187" s="130">
        <f t="shared" si="15"/>
        <v>0</v>
      </c>
      <c r="BG187" s="130">
        <f t="shared" si="16"/>
        <v>0</v>
      </c>
      <c r="BH187" s="130">
        <f t="shared" si="17"/>
        <v>0</v>
      </c>
      <c r="BI187" s="130">
        <f t="shared" si="18"/>
        <v>0</v>
      </c>
      <c r="BJ187" s="17" t="s">
        <v>113</v>
      </c>
      <c r="BK187" s="130">
        <f t="shared" si="19"/>
        <v>0</v>
      </c>
      <c r="BL187" s="17" t="s">
        <v>206</v>
      </c>
      <c r="BM187" s="17" t="s">
        <v>608</v>
      </c>
    </row>
    <row r="188" spans="2:65" s="1" customFormat="1" ht="31.5" customHeight="1">
      <c r="B188" s="30"/>
      <c r="C188" s="123" t="s">
        <v>340</v>
      </c>
      <c r="D188" s="123" t="s">
        <v>170</v>
      </c>
      <c r="E188" s="124" t="s">
        <v>609</v>
      </c>
      <c r="F188" s="189" t="s">
        <v>610</v>
      </c>
      <c r="G188" s="189"/>
      <c r="H188" s="189"/>
      <c r="I188" s="189"/>
      <c r="J188" s="125" t="s">
        <v>476</v>
      </c>
      <c r="K188" s="126">
        <v>82</v>
      </c>
      <c r="L188" s="190"/>
      <c r="M188" s="190"/>
      <c r="N188" s="190">
        <f t="shared" si="10"/>
        <v>0</v>
      </c>
      <c r="O188" s="191"/>
      <c r="P188" s="191"/>
      <c r="Q188" s="191"/>
      <c r="R188" s="31"/>
      <c r="T188" s="127" t="s">
        <v>50</v>
      </c>
      <c r="U188" s="37" t="s">
        <v>70</v>
      </c>
      <c r="V188" s="128">
        <v>0</v>
      </c>
      <c r="W188" s="128">
        <f t="shared" si="11"/>
        <v>0</v>
      </c>
      <c r="X188" s="128">
        <v>0</v>
      </c>
      <c r="Y188" s="128">
        <f t="shared" si="12"/>
        <v>0</v>
      </c>
      <c r="Z188" s="128">
        <v>0</v>
      </c>
      <c r="AA188" s="129">
        <f t="shared" si="13"/>
        <v>0</v>
      </c>
      <c r="AR188" s="17" t="s">
        <v>256</v>
      </c>
      <c r="AT188" s="17" t="s">
        <v>170</v>
      </c>
      <c r="AU188" s="17" t="s">
        <v>136</v>
      </c>
      <c r="AY188" s="17" t="s">
        <v>169</v>
      </c>
      <c r="BE188" s="130">
        <f t="shared" si="14"/>
        <v>0</v>
      </c>
      <c r="BF188" s="130">
        <f t="shared" si="15"/>
        <v>0</v>
      </c>
      <c r="BG188" s="130">
        <f t="shared" si="16"/>
        <v>0</v>
      </c>
      <c r="BH188" s="130">
        <f t="shared" si="17"/>
        <v>0</v>
      </c>
      <c r="BI188" s="130">
        <f t="shared" si="18"/>
        <v>0</v>
      </c>
      <c r="BJ188" s="17" t="s">
        <v>113</v>
      </c>
      <c r="BK188" s="130">
        <f t="shared" si="19"/>
        <v>0</v>
      </c>
      <c r="BL188" s="17" t="s">
        <v>206</v>
      </c>
      <c r="BM188" s="17" t="s">
        <v>611</v>
      </c>
    </row>
    <row r="189" spans="2:65" s="1" customFormat="1" ht="31.5" customHeight="1">
      <c r="B189" s="30"/>
      <c r="C189" s="123" t="s">
        <v>342</v>
      </c>
      <c r="D189" s="123" t="s">
        <v>170</v>
      </c>
      <c r="E189" s="124" t="s">
        <v>612</v>
      </c>
      <c r="F189" s="189" t="s">
        <v>613</v>
      </c>
      <c r="G189" s="189"/>
      <c r="H189" s="189"/>
      <c r="I189" s="189"/>
      <c r="J189" s="125" t="s">
        <v>476</v>
      </c>
      <c r="K189" s="126">
        <v>80</v>
      </c>
      <c r="L189" s="190"/>
      <c r="M189" s="190"/>
      <c r="N189" s="190">
        <f t="shared" si="10"/>
        <v>0</v>
      </c>
      <c r="O189" s="191"/>
      <c r="P189" s="191"/>
      <c r="Q189" s="191"/>
      <c r="R189" s="31"/>
      <c r="T189" s="127" t="s">
        <v>50</v>
      </c>
      <c r="U189" s="37" t="s">
        <v>70</v>
      </c>
      <c r="V189" s="128">
        <v>0</v>
      </c>
      <c r="W189" s="128">
        <f t="shared" si="11"/>
        <v>0</v>
      </c>
      <c r="X189" s="128">
        <v>0</v>
      </c>
      <c r="Y189" s="128">
        <f t="shared" si="12"/>
        <v>0</v>
      </c>
      <c r="Z189" s="128">
        <v>0</v>
      </c>
      <c r="AA189" s="129">
        <f t="shared" si="13"/>
        <v>0</v>
      </c>
      <c r="AR189" s="17" t="s">
        <v>256</v>
      </c>
      <c r="AT189" s="17" t="s">
        <v>170</v>
      </c>
      <c r="AU189" s="17" t="s">
        <v>136</v>
      </c>
      <c r="AY189" s="17" t="s">
        <v>169</v>
      </c>
      <c r="BE189" s="130">
        <f t="shared" si="14"/>
        <v>0</v>
      </c>
      <c r="BF189" s="130">
        <f t="shared" si="15"/>
        <v>0</v>
      </c>
      <c r="BG189" s="130">
        <f t="shared" si="16"/>
        <v>0</v>
      </c>
      <c r="BH189" s="130">
        <f t="shared" si="17"/>
        <v>0</v>
      </c>
      <c r="BI189" s="130">
        <f t="shared" si="18"/>
        <v>0</v>
      </c>
      <c r="BJ189" s="17" t="s">
        <v>113</v>
      </c>
      <c r="BK189" s="130">
        <f t="shared" si="19"/>
        <v>0</v>
      </c>
      <c r="BL189" s="17" t="s">
        <v>206</v>
      </c>
      <c r="BM189" s="17" t="s">
        <v>614</v>
      </c>
    </row>
    <row r="190" spans="2:65" s="1" customFormat="1" ht="31.5" customHeight="1">
      <c r="B190" s="30"/>
      <c r="C190" s="123" t="s">
        <v>344</v>
      </c>
      <c r="D190" s="123" t="s">
        <v>170</v>
      </c>
      <c r="E190" s="124" t="s">
        <v>615</v>
      </c>
      <c r="F190" s="189" t="s">
        <v>616</v>
      </c>
      <c r="G190" s="189"/>
      <c r="H190" s="189"/>
      <c r="I190" s="189"/>
      <c r="J190" s="125" t="s">
        <v>476</v>
      </c>
      <c r="K190" s="126">
        <v>35</v>
      </c>
      <c r="L190" s="190"/>
      <c r="M190" s="190"/>
      <c r="N190" s="190">
        <f t="shared" si="10"/>
        <v>0</v>
      </c>
      <c r="O190" s="191"/>
      <c r="P190" s="191"/>
      <c r="Q190" s="191"/>
      <c r="R190" s="31"/>
      <c r="T190" s="127" t="s">
        <v>50</v>
      </c>
      <c r="U190" s="37" t="s">
        <v>70</v>
      </c>
      <c r="V190" s="128">
        <v>0</v>
      </c>
      <c r="W190" s="128">
        <f t="shared" si="11"/>
        <v>0</v>
      </c>
      <c r="X190" s="128">
        <v>0</v>
      </c>
      <c r="Y190" s="128">
        <f t="shared" si="12"/>
        <v>0</v>
      </c>
      <c r="Z190" s="128">
        <v>0</v>
      </c>
      <c r="AA190" s="129">
        <f t="shared" si="13"/>
        <v>0</v>
      </c>
      <c r="AR190" s="17" t="s">
        <v>256</v>
      </c>
      <c r="AT190" s="17" t="s">
        <v>170</v>
      </c>
      <c r="AU190" s="17" t="s">
        <v>136</v>
      </c>
      <c r="AY190" s="17" t="s">
        <v>169</v>
      </c>
      <c r="BE190" s="130">
        <f t="shared" si="14"/>
        <v>0</v>
      </c>
      <c r="BF190" s="130">
        <f t="shared" si="15"/>
        <v>0</v>
      </c>
      <c r="BG190" s="130">
        <f t="shared" si="16"/>
        <v>0</v>
      </c>
      <c r="BH190" s="130">
        <f t="shared" si="17"/>
        <v>0</v>
      </c>
      <c r="BI190" s="130">
        <f t="shared" si="18"/>
        <v>0</v>
      </c>
      <c r="BJ190" s="17" t="s">
        <v>113</v>
      </c>
      <c r="BK190" s="130">
        <f t="shared" si="19"/>
        <v>0</v>
      </c>
      <c r="BL190" s="17" t="s">
        <v>206</v>
      </c>
      <c r="BM190" s="17" t="s">
        <v>617</v>
      </c>
    </row>
    <row r="191" spans="2:65" s="1" customFormat="1" ht="22.5" customHeight="1">
      <c r="B191" s="30"/>
      <c r="C191" s="123" t="s">
        <v>346</v>
      </c>
      <c r="D191" s="123" t="s">
        <v>170</v>
      </c>
      <c r="E191" s="124" t="s">
        <v>618</v>
      </c>
      <c r="F191" s="189" t="s">
        <v>244</v>
      </c>
      <c r="G191" s="189"/>
      <c r="H191" s="189"/>
      <c r="I191" s="189"/>
      <c r="J191" s="125" t="s">
        <v>228</v>
      </c>
      <c r="K191" s="126">
        <v>120</v>
      </c>
      <c r="L191" s="190"/>
      <c r="M191" s="190"/>
      <c r="N191" s="190">
        <f t="shared" si="10"/>
        <v>0</v>
      </c>
      <c r="O191" s="191"/>
      <c r="P191" s="191"/>
      <c r="Q191" s="191"/>
      <c r="R191" s="31"/>
      <c r="T191" s="127" t="s">
        <v>50</v>
      </c>
      <c r="U191" s="37" t="s">
        <v>70</v>
      </c>
      <c r="V191" s="128">
        <v>0</v>
      </c>
      <c r="W191" s="128">
        <f t="shared" si="11"/>
        <v>0</v>
      </c>
      <c r="X191" s="128">
        <v>0</v>
      </c>
      <c r="Y191" s="128">
        <f t="shared" si="12"/>
        <v>0</v>
      </c>
      <c r="Z191" s="128">
        <v>0</v>
      </c>
      <c r="AA191" s="129">
        <f t="shared" si="13"/>
        <v>0</v>
      </c>
      <c r="AR191" s="17" t="s">
        <v>256</v>
      </c>
      <c r="AT191" s="17" t="s">
        <v>170</v>
      </c>
      <c r="AU191" s="17" t="s">
        <v>136</v>
      </c>
      <c r="AY191" s="17" t="s">
        <v>169</v>
      </c>
      <c r="BE191" s="130">
        <f t="shared" si="14"/>
        <v>0</v>
      </c>
      <c r="BF191" s="130">
        <f t="shared" si="15"/>
        <v>0</v>
      </c>
      <c r="BG191" s="130">
        <f t="shared" si="16"/>
        <v>0</v>
      </c>
      <c r="BH191" s="130">
        <f t="shared" si="17"/>
        <v>0</v>
      </c>
      <c r="BI191" s="130">
        <f t="shared" si="18"/>
        <v>0</v>
      </c>
      <c r="BJ191" s="17" t="s">
        <v>113</v>
      </c>
      <c r="BK191" s="130">
        <f t="shared" si="19"/>
        <v>0</v>
      </c>
      <c r="BL191" s="17" t="s">
        <v>206</v>
      </c>
      <c r="BM191" s="17" t="s">
        <v>619</v>
      </c>
    </row>
    <row r="192" spans="2:65" s="1" customFormat="1" ht="31.5" customHeight="1">
      <c r="B192" s="30"/>
      <c r="C192" s="123" t="s">
        <v>349</v>
      </c>
      <c r="D192" s="123" t="s">
        <v>170</v>
      </c>
      <c r="E192" s="124" t="s">
        <v>620</v>
      </c>
      <c r="F192" s="189" t="s">
        <v>621</v>
      </c>
      <c r="G192" s="189"/>
      <c r="H192" s="189"/>
      <c r="I192" s="189"/>
      <c r="J192" s="125" t="s">
        <v>172</v>
      </c>
      <c r="K192" s="126">
        <v>1</v>
      </c>
      <c r="L192" s="190"/>
      <c r="M192" s="190"/>
      <c r="N192" s="190">
        <f t="shared" si="10"/>
        <v>0</v>
      </c>
      <c r="O192" s="191"/>
      <c r="P192" s="191"/>
      <c r="Q192" s="191"/>
      <c r="R192" s="31"/>
      <c r="T192" s="127" t="s">
        <v>50</v>
      </c>
      <c r="U192" s="37" t="s">
        <v>70</v>
      </c>
      <c r="V192" s="128">
        <v>0</v>
      </c>
      <c r="W192" s="128">
        <f t="shared" si="11"/>
        <v>0</v>
      </c>
      <c r="X192" s="128">
        <v>0</v>
      </c>
      <c r="Y192" s="128">
        <f t="shared" si="12"/>
        <v>0</v>
      </c>
      <c r="Z192" s="128">
        <v>0</v>
      </c>
      <c r="AA192" s="129">
        <f t="shared" si="13"/>
        <v>0</v>
      </c>
      <c r="AR192" s="17" t="s">
        <v>256</v>
      </c>
      <c r="AT192" s="17" t="s">
        <v>170</v>
      </c>
      <c r="AU192" s="17" t="s">
        <v>136</v>
      </c>
      <c r="AY192" s="17" t="s">
        <v>169</v>
      </c>
      <c r="BE192" s="130">
        <f t="shared" si="14"/>
        <v>0</v>
      </c>
      <c r="BF192" s="130">
        <f t="shared" si="15"/>
        <v>0</v>
      </c>
      <c r="BG192" s="130">
        <f t="shared" si="16"/>
        <v>0</v>
      </c>
      <c r="BH192" s="130">
        <f t="shared" si="17"/>
        <v>0</v>
      </c>
      <c r="BI192" s="130">
        <f t="shared" si="18"/>
        <v>0</v>
      </c>
      <c r="BJ192" s="17" t="s">
        <v>113</v>
      </c>
      <c r="BK192" s="130">
        <f t="shared" si="19"/>
        <v>0</v>
      </c>
      <c r="BL192" s="17" t="s">
        <v>206</v>
      </c>
      <c r="BM192" s="17" t="s">
        <v>622</v>
      </c>
    </row>
    <row r="193" spans="2:65" s="1" customFormat="1" ht="31.5" customHeight="1">
      <c r="B193" s="30"/>
      <c r="C193" s="123" t="s">
        <v>353</v>
      </c>
      <c r="D193" s="123" t="s">
        <v>170</v>
      </c>
      <c r="E193" s="124" t="s">
        <v>623</v>
      </c>
      <c r="F193" s="189" t="s">
        <v>624</v>
      </c>
      <c r="G193" s="189"/>
      <c r="H193" s="189"/>
      <c r="I193" s="189"/>
      <c r="J193" s="125" t="s">
        <v>172</v>
      </c>
      <c r="K193" s="126">
        <v>1</v>
      </c>
      <c r="L193" s="190"/>
      <c r="M193" s="190"/>
      <c r="N193" s="190">
        <f t="shared" si="10"/>
        <v>0</v>
      </c>
      <c r="O193" s="191"/>
      <c r="P193" s="191"/>
      <c r="Q193" s="191"/>
      <c r="R193" s="31"/>
      <c r="T193" s="127" t="s">
        <v>50</v>
      </c>
      <c r="U193" s="37" t="s">
        <v>70</v>
      </c>
      <c r="V193" s="128">
        <v>0</v>
      </c>
      <c r="W193" s="128">
        <f t="shared" si="11"/>
        <v>0</v>
      </c>
      <c r="X193" s="128">
        <v>0</v>
      </c>
      <c r="Y193" s="128">
        <f t="shared" si="12"/>
        <v>0</v>
      </c>
      <c r="Z193" s="128">
        <v>0</v>
      </c>
      <c r="AA193" s="129">
        <f t="shared" si="13"/>
        <v>0</v>
      </c>
      <c r="AR193" s="17" t="s">
        <v>256</v>
      </c>
      <c r="AT193" s="17" t="s">
        <v>170</v>
      </c>
      <c r="AU193" s="17" t="s">
        <v>136</v>
      </c>
      <c r="AY193" s="17" t="s">
        <v>169</v>
      </c>
      <c r="BE193" s="130">
        <f t="shared" si="14"/>
        <v>0</v>
      </c>
      <c r="BF193" s="130">
        <f t="shared" si="15"/>
        <v>0</v>
      </c>
      <c r="BG193" s="130">
        <f t="shared" si="16"/>
        <v>0</v>
      </c>
      <c r="BH193" s="130">
        <f t="shared" si="17"/>
        <v>0</v>
      </c>
      <c r="BI193" s="130">
        <f t="shared" si="18"/>
        <v>0</v>
      </c>
      <c r="BJ193" s="17" t="s">
        <v>113</v>
      </c>
      <c r="BK193" s="130">
        <f t="shared" si="19"/>
        <v>0</v>
      </c>
      <c r="BL193" s="17" t="s">
        <v>206</v>
      </c>
      <c r="BM193" s="17" t="s">
        <v>625</v>
      </c>
    </row>
    <row r="194" spans="2:65" s="1" customFormat="1" ht="31.5" customHeight="1">
      <c r="B194" s="30"/>
      <c r="C194" s="123" t="s">
        <v>357</v>
      </c>
      <c r="D194" s="123" t="s">
        <v>170</v>
      </c>
      <c r="E194" s="124" t="s">
        <v>626</v>
      </c>
      <c r="F194" s="189" t="s">
        <v>627</v>
      </c>
      <c r="G194" s="189"/>
      <c r="H194" s="189"/>
      <c r="I194" s="189"/>
      <c r="J194" s="125" t="s">
        <v>172</v>
      </c>
      <c r="K194" s="126">
        <v>10</v>
      </c>
      <c r="L194" s="190"/>
      <c r="M194" s="190"/>
      <c r="N194" s="190">
        <f t="shared" si="10"/>
        <v>0</v>
      </c>
      <c r="O194" s="191"/>
      <c r="P194" s="191"/>
      <c r="Q194" s="191"/>
      <c r="R194" s="31"/>
      <c r="T194" s="127" t="s">
        <v>50</v>
      </c>
      <c r="U194" s="37" t="s">
        <v>70</v>
      </c>
      <c r="V194" s="128">
        <v>0</v>
      </c>
      <c r="W194" s="128">
        <f t="shared" si="11"/>
        <v>0</v>
      </c>
      <c r="X194" s="128">
        <v>0</v>
      </c>
      <c r="Y194" s="128">
        <f t="shared" si="12"/>
        <v>0</v>
      </c>
      <c r="Z194" s="128">
        <v>0</v>
      </c>
      <c r="AA194" s="129">
        <f t="shared" si="13"/>
        <v>0</v>
      </c>
      <c r="AR194" s="17" t="s">
        <v>256</v>
      </c>
      <c r="AT194" s="17" t="s">
        <v>170</v>
      </c>
      <c r="AU194" s="17" t="s">
        <v>136</v>
      </c>
      <c r="AY194" s="17" t="s">
        <v>169</v>
      </c>
      <c r="BE194" s="130">
        <f t="shared" si="14"/>
        <v>0</v>
      </c>
      <c r="BF194" s="130">
        <f t="shared" si="15"/>
        <v>0</v>
      </c>
      <c r="BG194" s="130">
        <f t="shared" si="16"/>
        <v>0</v>
      </c>
      <c r="BH194" s="130">
        <f t="shared" si="17"/>
        <v>0</v>
      </c>
      <c r="BI194" s="130">
        <f t="shared" si="18"/>
        <v>0</v>
      </c>
      <c r="BJ194" s="17" t="s">
        <v>113</v>
      </c>
      <c r="BK194" s="130">
        <f t="shared" si="19"/>
        <v>0</v>
      </c>
      <c r="BL194" s="17" t="s">
        <v>206</v>
      </c>
      <c r="BM194" s="17" t="s">
        <v>628</v>
      </c>
    </row>
    <row r="195" spans="2:65" s="9" customFormat="1" ht="29.9" customHeight="1">
      <c r="B195" s="113"/>
      <c r="D195" s="122" t="s">
        <v>426</v>
      </c>
      <c r="E195" s="122"/>
      <c r="F195" s="122"/>
      <c r="G195" s="122"/>
      <c r="H195" s="122"/>
      <c r="I195" s="122"/>
      <c r="J195" s="122"/>
      <c r="K195" s="122"/>
      <c r="L195" s="122"/>
      <c r="M195" s="122"/>
      <c r="N195" s="199">
        <f>BK195</f>
        <v>0</v>
      </c>
      <c r="O195" s="200"/>
      <c r="P195" s="200"/>
      <c r="Q195" s="200"/>
      <c r="R195" s="115"/>
      <c r="T195" s="116"/>
      <c r="W195" s="117">
        <f>SUM(W196:W217)</f>
        <v>0</v>
      </c>
      <c r="Y195" s="117">
        <f>SUM(Y196:Y217)</f>
        <v>0</v>
      </c>
      <c r="AA195" s="118">
        <f>SUM(AA196:AA217)</f>
        <v>0</v>
      </c>
      <c r="AR195" s="119" t="s">
        <v>136</v>
      </c>
      <c r="AT195" s="120" t="s">
        <v>104</v>
      </c>
      <c r="AU195" s="120" t="s">
        <v>113</v>
      </c>
      <c r="AY195" s="119" t="s">
        <v>169</v>
      </c>
      <c r="BK195" s="121">
        <f>SUM(BK196:BK217)</f>
        <v>0</v>
      </c>
    </row>
    <row r="196" spans="2:65" s="1" customFormat="1" ht="57" customHeight="1">
      <c r="B196" s="30"/>
      <c r="C196" s="123" t="s">
        <v>361</v>
      </c>
      <c r="D196" s="123" t="s">
        <v>170</v>
      </c>
      <c r="E196" s="124" t="s">
        <v>629</v>
      </c>
      <c r="F196" s="189" t="s">
        <v>630</v>
      </c>
      <c r="G196" s="189"/>
      <c r="H196" s="189"/>
      <c r="I196" s="189"/>
      <c r="J196" s="125" t="s">
        <v>172</v>
      </c>
      <c r="K196" s="126">
        <v>1</v>
      </c>
      <c r="L196" s="190"/>
      <c r="M196" s="190"/>
      <c r="N196" s="190">
        <f t="shared" ref="N196:N217" si="20">ROUND(L196*K196,2)</f>
        <v>0</v>
      </c>
      <c r="O196" s="191"/>
      <c r="P196" s="191"/>
      <c r="Q196" s="191"/>
      <c r="R196" s="31"/>
      <c r="T196" s="127" t="s">
        <v>50</v>
      </c>
      <c r="U196" s="37" t="s">
        <v>70</v>
      </c>
      <c r="V196" s="128">
        <v>0</v>
      </c>
      <c r="W196" s="128">
        <f t="shared" ref="W196:W217" si="21">V196*K196</f>
        <v>0</v>
      </c>
      <c r="X196" s="128">
        <v>0</v>
      </c>
      <c r="Y196" s="128">
        <f t="shared" ref="Y196:Y217" si="22">X196*K196</f>
        <v>0</v>
      </c>
      <c r="Z196" s="128">
        <v>0</v>
      </c>
      <c r="AA196" s="129">
        <f t="shared" ref="AA196:AA217" si="23">Z196*K196</f>
        <v>0</v>
      </c>
      <c r="AR196" s="17" t="s">
        <v>173</v>
      </c>
      <c r="AT196" s="17" t="s">
        <v>170</v>
      </c>
      <c r="AU196" s="17" t="s">
        <v>136</v>
      </c>
      <c r="AY196" s="17" t="s">
        <v>169</v>
      </c>
      <c r="BE196" s="130">
        <f t="shared" ref="BE196:BE217" si="24">IF(U196="základní",N196,0)</f>
        <v>0</v>
      </c>
      <c r="BF196" s="130">
        <f t="shared" ref="BF196:BF217" si="25">IF(U196="snížená",N196,0)</f>
        <v>0</v>
      </c>
      <c r="BG196" s="130">
        <f t="shared" ref="BG196:BG217" si="26">IF(U196="zákl. přenesená",N196,0)</f>
        <v>0</v>
      </c>
      <c r="BH196" s="130">
        <f t="shared" ref="BH196:BH217" si="27">IF(U196="sníž. přenesená",N196,0)</f>
        <v>0</v>
      </c>
      <c r="BI196" s="130">
        <f t="shared" ref="BI196:BI217" si="28">IF(U196="nulová",N196,0)</f>
        <v>0</v>
      </c>
      <c r="BJ196" s="17" t="s">
        <v>113</v>
      </c>
      <c r="BK196" s="130">
        <f t="shared" ref="BK196:BK217" si="29">ROUND(L196*K196,2)</f>
        <v>0</v>
      </c>
      <c r="BL196" s="17" t="s">
        <v>174</v>
      </c>
      <c r="BM196" s="17" t="s">
        <v>631</v>
      </c>
    </row>
    <row r="197" spans="2:65" s="1" customFormat="1" ht="69.75" customHeight="1">
      <c r="B197" s="30"/>
      <c r="C197" s="123" t="s">
        <v>365</v>
      </c>
      <c r="D197" s="123" t="s">
        <v>170</v>
      </c>
      <c r="E197" s="124" t="s">
        <v>632</v>
      </c>
      <c r="F197" s="189" t="s">
        <v>633</v>
      </c>
      <c r="G197" s="189"/>
      <c r="H197" s="189"/>
      <c r="I197" s="189"/>
      <c r="J197" s="125" t="s">
        <v>172</v>
      </c>
      <c r="K197" s="126">
        <v>1</v>
      </c>
      <c r="L197" s="190"/>
      <c r="M197" s="190"/>
      <c r="N197" s="190">
        <f t="shared" si="20"/>
        <v>0</v>
      </c>
      <c r="O197" s="191"/>
      <c r="P197" s="191"/>
      <c r="Q197" s="191"/>
      <c r="R197" s="31"/>
      <c r="T197" s="127" t="s">
        <v>50</v>
      </c>
      <c r="U197" s="37" t="s">
        <v>70</v>
      </c>
      <c r="V197" s="128">
        <v>0</v>
      </c>
      <c r="W197" s="128">
        <f t="shared" si="21"/>
        <v>0</v>
      </c>
      <c r="X197" s="128">
        <v>0</v>
      </c>
      <c r="Y197" s="128">
        <f t="shared" si="22"/>
        <v>0</v>
      </c>
      <c r="Z197" s="128">
        <v>0</v>
      </c>
      <c r="AA197" s="129">
        <f t="shared" si="23"/>
        <v>0</v>
      </c>
      <c r="AR197" s="17" t="s">
        <v>173</v>
      </c>
      <c r="AT197" s="17" t="s">
        <v>170</v>
      </c>
      <c r="AU197" s="17" t="s">
        <v>136</v>
      </c>
      <c r="AY197" s="17" t="s">
        <v>169</v>
      </c>
      <c r="BE197" s="130">
        <f t="shared" si="24"/>
        <v>0</v>
      </c>
      <c r="BF197" s="130">
        <f t="shared" si="25"/>
        <v>0</v>
      </c>
      <c r="BG197" s="130">
        <f t="shared" si="26"/>
        <v>0</v>
      </c>
      <c r="BH197" s="130">
        <f t="shared" si="27"/>
        <v>0</v>
      </c>
      <c r="BI197" s="130">
        <f t="shared" si="28"/>
        <v>0</v>
      </c>
      <c r="BJ197" s="17" t="s">
        <v>113</v>
      </c>
      <c r="BK197" s="130">
        <f t="shared" si="29"/>
        <v>0</v>
      </c>
      <c r="BL197" s="17" t="s">
        <v>174</v>
      </c>
      <c r="BM197" s="17" t="s">
        <v>634</v>
      </c>
    </row>
    <row r="198" spans="2:65" s="1" customFormat="1" ht="22.5" customHeight="1">
      <c r="B198" s="30"/>
      <c r="C198" s="123" t="s">
        <v>369</v>
      </c>
      <c r="D198" s="123" t="s">
        <v>170</v>
      </c>
      <c r="E198" s="124" t="s">
        <v>635</v>
      </c>
      <c r="F198" s="189" t="s">
        <v>636</v>
      </c>
      <c r="G198" s="189"/>
      <c r="H198" s="189"/>
      <c r="I198" s="189"/>
      <c r="J198" s="125" t="s">
        <v>172</v>
      </c>
      <c r="K198" s="126">
        <v>1</v>
      </c>
      <c r="L198" s="190"/>
      <c r="M198" s="190"/>
      <c r="N198" s="190">
        <f t="shared" si="20"/>
        <v>0</v>
      </c>
      <c r="O198" s="191"/>
      <c r="P198" s="191"/>
      <c r="Q198" s="191"/>
      <c r="R198" s="31"/>
      <c r="T198" s="127" t="s">
        <v>50</v>
      </c>
      <c r="U198" s="37" t="s">
        <v>70</v>
      </c>
      <c r="V198" s="128">
        <v>0</v>
      </c>
      <c r="W198" s="128">
        <f t="shared" si="21"/>
        <v>0</v>
      </c>
      <c r="X198" s="128">
        <v>0</v>
      </c>
      <c r="Y198" s="128">
        <f t="shared" si="22"/>
        <v>0</v>
      </c>
      <c r="Z198" s="128">
        <v>0</v>
      </c>
      <c r="AA198" s="129">
        <f t="shared" si="23"/>
        <v>0</v>
      </c>
      <c r="AR198" s="17" t="s">
        <v>173</v>
      </c>
      <c r="AT198" s="17" t="s">
        <v>170</v>
      </c>
      <c r="AU198" s="17" t="s">
        <v>136</v>
      </c>
      <c r="AY198" s="17" t="s">
        <v>169</v>
      </c>
      <c r="BE198" s="130">
        <f t="shared" si="24"/>
        <v>0</v>
      </c>
      <c r="BF198" s="130">
        <f t="shared" si="25"/>
        <v>0</v>
      </c>
      <c r="BG198" s="130">
        <f t="shared" si="26"/>
        <v>0</v>
      </c>
      <c r="BH198" s="130">
        <f t="shared" si="27"/>
        <v>0</v>
      </c>
      <c r="BI198" s="130">
        <f t="shared" si="28"/>
        <v>0</v>
      </c>
      <c r="BJ198" s="17" t="s">
        <v>113</v>
      </c>
      <c r="BK198" s="130">
        <f t="shared" si="29"/>
        <v>0</v>
      </c>
      <c r="BL198" s="17" t="s">
        <v>174</v>
      </c>
      <c r="BM198" s="17" t="s">
        <v>637</v>
      </c>
    </row>
    <row r="199" spans="2:65" s="1" customFormat="1" ht="22.5" customHeight="1">
      <c r="B199" s="30"/>
      <c r="C199" s="123" t="s">
        <v>373</v>
      </c>
      <c r="D199" s="123" t="s">
        <v>170</v>
      </c>
      <c r="E199" s="124" t="s">
        <v>536</v>
      </c>
      <c r="F199" s="189" t="s">
        <v>537</v>
      </c>
      <c r="G199" s="189"/>
      <c r="H199" s="189"/>
      <c r="I199" s="189"/>
      <c r="J199" s="125" t="s">
        <v>172</v>
      </c>
      <c r="K199" s="126">
        <v>1</v>
      </c>
      <c r="L199" s="190"/>
      <c r="M199" s="190"/>
      <c r="N199" s="190">
        <f t="shared" si="20"/>
        <v>0</v>
      </c>
      <c r="O199" s="191"/>
      <c r="P199" s="191"/>
      <c r="Q199" s="191"/>
      <c r="R199" s="31"/>
      <c r="T199" s="127" t="s">
        <v>50</v>
      </c>
      <c r="U199" s="37" t="s">
        <v>70</v>
      </c>
      <c r="V199" s="128">
        <v>0</v>
      </c>
      <c r="W199" s="128">
        <f t="shared" si="21"/>
        <v>0</v>
      </c>
      <c r="X199" s="128">
        <v>0</v>
      </c>
      <c r="Y199" s="128">
        <f t="shared" si="22"/>
        <v>0</v>
      </c>
      <c r="Z199" s="128">
        <v>0</v>
      </c>
      <c r="AA199" s="129">
        <f t="shared" si="23"/>
        <v>0</v>
      </c>
      <c r="AR199" s="17" t="s">
        <v>173</v>
      </c>
      <c r="AT199" s="17" t="s">
        <v>170</v>
      </c>
      <c r="AU199" s="17" t="s">
        <v>136</v>
      </c>
      <c r="AY199" s="17" t="s">
        <v>169</v>
      </c>
      <c r="BE199" s="130">
        <f t="shared" si="24"/>
        <v>0</v>
      </c>
      <c r="BF199" s="130">
        <f t="shared" si="25"/>
        <v>0</v>
      </c>
      <c r="BG199" s="130">
        <f t="shared" si="26"/>
        <v>0</v>
      </c>
      <c r="BH199" s="130">
        <f t="shared" si="27"/>
        <v>0</v>
      </c>
      <c r="BI199" s="130">
        <f t="shared" si="28"/>
        <v>0</v>
      </c>
      <c r="BJ199" s="17" t="s">
        <v>113</v>
      </c>
      <c r="BK199" s="130">
        <f t="shared" si="29"/>
        <v>0</v>
      </c>
      <c r="BL199" s="17" t="s">
        <v>174</v>
      </c>
      <c r="BM199" s="17" t="s">
        <v>638</v>
      </c>
    </row>
    <row r="200" spans="2:65" s="1" customFormat="1" ht="22.5" customHeight="1">
      <c r="B200" s="30"/>
      <c r="C200" s="123" t="s">
        <v>377</v>
      </c>
      <c r="D200" s="123" t="s">
        <v>170</v>
      </c>
      <c r="E200" s="124" t="s">
        <v>235</v>
      </c>
      <c r="F200" s="189" t="s">
        <v>236</v>
      </c>
      <c r="G200" s="189"/>
      <c r="H200" s="189"/>
      <c r="I200" s="189"/>
      <c r="J200" s="125" t="s">
        <v>212</v>
      </c>
      <c r="K200" s="126">
        <v>7</v>
      </c>
      <c r="L200" s="190"/>
      <c r="M200" s="190"/>
      <c r="N200" s="190">
        <f t="shared" si="20"/>
        <v>0</v>
      </c>
      <c r="O200" s="191"/>
      <c r="P200" s="191"/>
      <c r="Q200" s="191"/>
      <c r="R200" s="31"/>
      <c r="T200" s="127" t="s">
        <v>50</v>
      </c>
      <c r="U200" s="37" t="s">
        <v>70</v>
      </c>
      <c r="V200" s="128">
        <v>0</v>
      </c>
      <c r="W200" s="128">
        <f t="shared" si="21"/>
        <v>0</v>
      </c>
      <c r="X200" s="128">
        <v>0</v>
      </c>
      <c r="Y200" s="128">
        <f t="shared" si="22"/>
        <v>0</v>
      </c>
      <c r="Z200" s="128">
        <v>0</v>
      </c>
      <c r="AA200" s="129">
        <f t="shared" si="23"/>
        <v>0</v>
      </c>
      <c r="AR200" s="17" t="s">
        <v>173</v>
      </c>
      <c r="AT200" s="17" t="s">
        <v>170</v>
      </c>
      <c r="AU200" s="17" t="s">
        <v>136</v>
      </c>
      <c r="AY200" s="17" t="s">
        <v>169</v>
      </c>
      <c r="BE200" s="130">
        <f t="shared" si="24"/>
        <v>0</v>
      </c>
      <c r="BF200" s="130">
        <f t="shared" si="25"/>
        <v>0</v>
      </c>
      <c r="BG200" s="130">
        <f t="shared" si="26"/>
        <v>0</v>
      </c>
      <c r="BH200" s="130">
        <f t="shared" si="27"/>
        <v>0</v>
      </c>
      <c r="BI200" s="130">
        <f t="shared" si="28"/>
        <v>0</v>
      </c>
      <c r="BJ200" s="17" t="s">
        <v>113</v>
      </c>
      <c r="BK200" s="130">
        <f t="shared" si="29"/>
        <v>0</v>
      </c>
      <c r="BL200" s="17" t="s">
        <v>174</v>
      </c>
      <c r="BM200" s="17" t="s">
        <v>639</v>
      </c>
    </row>
    <row r="201" spans="2:65" s="1" customFormat="1" ht="44.25" customHeight="1">
      <c r="B201" s="30"/>
      <c r="C201" s="123" t="s">
        <v>381</v>
      </c>
      <c r="D201" s="123" t="s">
        <v>170</v>
      </c>
      <c r="E201" s="124" t="s">
        <v>640</v>
      </c>
      <c r="F201" s="189" t="s">
        <v>641</v>
      </c>
      <c r="G201" s="189"/>
      <c r="H201" s="189"/>
      <c r="I201" s="189"/>
      <c r="J201" s="125" t="s">
        <v>172</v>
      </c>
      <c r="K201" s="126">
        <v>2</v>
      </c>
      <c r="L201" s="190"/>
      <c r="M201" s="190"/>
      <c r="N201" s="190">
        <f t="shared" si="20"/>
        <v>0</v>
      </c>
      <c r="O201" s="191"/>
      <c r="P201" s="191"/>
      <c r="Q201" s="191"/>
      <c r="R201" s="31"/>
      <c r="T201" s="127" t="s">
        <v>50</v>
      </c>
      <c r="U201" s="37" t="s">
        <v>70</v>
      </c>
      <c r="V201" s="128">
        <v>0</v>
      </c>
      <c r="W201" s="128">
        <f t="shared" si="21"/>
        <v>0</v>
      </c>
      <c r="X201" s="128">
        <v>0</v>
      </c>
      <c r="Y201" s="128">
        <f t="shared" si="22"/>
        <v>0</v>
      </c>
      <c r="Z201" s="128">
        <v>0</v>
      </c>
      <c r="AA201" s="129">
        <f t="shared" si="23"/>
        <v>0</v>
      </c>
      <c r="AR201" s="17" t="s">
        <v>173</v>
      </c>
      <c r="AT201" s="17" t="s">
        <v>170</v>
      </c>
      <c r="AU201" s="17" t="s">
        <v>136</v>
      </c>
      <c r="AY201" s="17" t="s">
        <v>169</v>
      </c>
      <c r="BE201" s="130">
        <f t="shared" si="24"/>
        <v>0</v>
      </c>
      <c r="BF201" s="130">
        <f t="shared" si="25"/>
        <v>0</v>
      </c>
      <c r="BG201" s="130">
        <f t="shared" si="26"/>
        <v>0</v>
      </c>
      <c r="BH201" s="130">
        <f t="shared" si="27"/>
        <v>0</v>
      </c>
      <c r="BI201" s="130">
        <f t="shared" si="28"/>
        <v>0</v>
      </c>
      <c r="BJ201" s="17" t="s">
        <v>113</v>
      </c>
      <c r="BK201" s="130">
        <f t="shared" si="29"/>
        <v>0</v>
      </c>
      <c r="BL201" s="17" t="s">
        <v>174</v>
      </c>
      <c r="BM201" s="17" t="s">
        <v>642</v>
      </c>
    </row>
    <row r="202" spans="2:65" s="1" customFormat="1" ht="44.25" customHeight="1">
      <c r="B202" s="30"/>
      <c r="C202" s="123" t="s">
        <v>385</v>
      </c>
      <c r="D202" s="123" t="s">
        <v>170</v>
      </c>
      <c r="E202" s="124" t="s">
        <v>643</v>
      </c>
      <c r="F202" s="189" t="s">
        <v>644</v>
      </c>
      <c r="G202" s="189"/>
      <c r="H202" s="189"/>
      <c r="I202" s="189"/>
      <c r="J202" s="125" t="s">
        <v>172</v>
      </c>
      <c r="K202" s="126">
        <v>4</v>
      </c>
      <c r="L202" s="190"/>
      <c r="M202" s="190"/>
      <c r="N202" s="190">
        <f t="shared" si="20"/>
        <v>0</v>
      </c>
      <c r="O202" s="191"/>
      <c r="P202" s="191"/>
      <c r="Q202" s="191"/>
      <c r="R202" s="31"/>
      <c r="T202" s="127" t="s">
        <v>50</v>
      </c>
      <c r="U202" s="37" t="s">
        <v>70</v>
      </c>
      <c r="V202" s="128">
        <v>0</v>
      </c>
      <c r="W202" s="128">
        <f t="shared" si="21"/>
        <v>0</v>
      </c>
      <c r="X202" s="128">
        <v>0</v>
      </c>
      <c r="Y202" s="128">
        <f t="shared" si="22"/>
        <v>0</v>
      </c>
      <c r="Z202" s="128">
        <v>0</v>
      </c>
      <c r="AA202" s="129">
        <f t="shared" si="23"/>
        <v>0</v>
      </c>
      <c r="AR202" s="17" t="s">
        <v>173</v>
      </c>
      <c r="AT202" s="17" t="s">
        <v>170</v>
      </c>
      <c r="AU202" s="17" t="s">
        <v>136</v>
      </c>
      <c r="AY202" s="17" t="s">
        <v>169</v>
      </c>
      <c r="BE202" s="130">
        <f t="shared" si="24"/>
        <v>0</v>
      </c>
      <c r="BF202" s="130">
        <f t="shared" si="25"/>
        <v>0</v>
      </c>
      <c r="BG202" s="130">
        <f t="shared" si="26"/>
        <v>0</v>
      </c>
      <c r="BH202" s="130">
        <f t="shared" si="27"/>
        <v>0</v>
      </c>
      <c r="BI202" s="130">
        <f t="shared" si="28"/>
        <v>0</v>
      </c>
      <c r="BJ202" s="17" t="s">
        <v>113</v>
      </c>
      <c r="BK202" s="130">
        <f t="shared" si="29"/>
        <v>0</v>
      </c>
      <c r="BL202" s="17" t="s">
        <v>174</v>
      </c>
      <c r="BM202" s="17" t="s">
        <v>645</v>
      </c>
    </row>
    <row r="203" spans="2:65" s="1" customFormat="1" ht="44.25" customHeight="1">
      <c r="B203" s="30"/>
      <c r="C203" s="123" t="s">
        <v>387</v>
      </c>
      <c r="D203" s="123" t="s">
        <v>170</v>
      </c>
      <c r="E203" s="124" t="s">
        <v>646</v>
      </c>
      <c r="F203" s="189" t="s">
        <v>647</v>
      </c>
      <c r="G203" s="189"/>
      <c r="H203" s="189"/>
      <c r="I203" s="189"/>
      <c r="J203" s="125" t="s">
        <v>172</v>
      </c>
      <c r="K203" s="126">
        <v>2</v>
      </c>
      <c r="L203" s="190"/>
      <c r="M203" s="190"/>
      <c r="N203" s="190">
        <f t="shared" si="20"/>
        <v>0</v>
      </c>
      <c r="O203" s="191"/>
      <c r="P203" s="191"/>
      <c r="Q203" s="191"/>
      <c r="R203" s="31"/>
      <c r="T203" s="127" t="s">
        <v>50</v>
      </c>
      <c r="U203" s="37" t="s">
        <v>70</v>
      </c>
      <c r="V203" s="128">
        <v>0</v>
      </c>
      <c r="W203" s="128">
        <f t="shared" si="21"/>
        <v>0</v>
      </c>
      <c r="X203" s="128">
        <v>0</v>
      </c>
      <c r="Y203" s="128">
        <f t="shared" si="22"/>
        <v>0</v>
      </c>
      <c r="Z203" s="128">
        <v>0</v>
      </c>
      <c r="AA203" s="129">
        <f t="shared" si="23"/>
        <v>0</v>
      </c>
      <c r="AR203" s="17" t="s">
        <v>173</v>
      </c>
      <c r="AT203" s="17" t="s">
        <v>170</v>
      </c>
      <c r="AU203" s="17" t="s">
        <v>136</v>
      </c>
      <c r="AY203" s="17" t="s">
        <v>169</v>
      </c>
      <c r="BE203" s="130">
        <f t="shared" si="24"/>
        <v>0</v>
      </c>
      <c r="BF203" s="130">
        <f t="shared" si="25"/>
        <v>0</v>
      </c>
      <c r="BG203" s="130">
        <f t="shared" si="26"/>
        <v>0</v>
      </c>
      <c r="BH203" s="130">
        <f t="shared" si="27"/>
        <v>0</v>
      </c>
      <c r="BI203" s="130">
        <f t="shared" si="28"/>
        <v>0</v>
      </c>
      <c r="BJ203" s="17" t="s">
        <v>113</v>
      </c>
      <c r="BK203" s="130">
        <f t="shared" si="29"/>
        <v>0</v>
      </c>
      <c r="BL203" s="17" t="s">
        <v>174</v>
      </c>
      <c r="BM203" s="17" t="s">
        <v>648</v>
      </c>
    </row>
    <row r="204" spans="2:65" s="1" customFormat="1" ht="44.25" customHeight="1">
      <c r="B204" s="30"/>
      <c r="C204" s="123" t="s">
        <v>389</v>
      </c>
      <c r="D204" s="123" t="s">
        <v>170</v>
      </c>
      <c r="E204" s="124" t="s">
        <v>649</v>
      </c>
      <c r="F204" s="189" t="s">
        <v>650</v>
      </c>
      <c r="G204" s="189"/>
      <c r="H204" s="189"/>
      <c r="I204" s="189"/>
      <c r="J204" s="125" t="s">
        <v>172</v>
      </c>
      <c r="K204" s="126">
        <v>4</v>
      </c>
      <c r="L204" s="190"/>
      <c r="M204" s="190"/>
      <c r="N204" s="190">
        <f t="shared" si="20"/>
        <v>0</v>
      </c>
      <c r="O204" s="191"/>
      <c r="P204" s="191"/>
      <c r="Q204" s="191"/>
      <c r="R204" s="31"/>
      <c r="T204" s="127" t="s">
        <v>50</v>
      </c>
      <c r="U204" s="37" t="s">
        <v>70</v>
      </c>
      <c r="V204" s="128">
        <v>0</v>
      </c>
      <c r="W204" s="128">
        <f t="shared" si="21"/>
        <v>0</v>
      </c>
      <c r="X204" s="128">
        <v>0</v>
      </c>
      <c r="Y204" s="128">
        <f t="shared" si="22"/>
        <v>0</v>
      </c>
      <c r="Z204" s="128">
        <v>0</v>
      </c>
      <c r="AA204" s="129">
        <f t="shared" si="23"/>
        <v>0</v>
      </c>
      <c r="AR204" s="17" t="s">
        <v>173</v>
      </c>
      <c r="AT204" s="17" t="s">
        <v>170</v>
      </c>
      <c r="AU204" s="17" t="s">
        <v>136</v>
      </c>
      <c r="AY204" s="17" t="s">
        <v>169</v>
      </c>
      <c r="BE204" s="130">
        <f t="shared" si="24"/>
        <v>0</v>
      </c>
      <c r="BF204" s="130">
        <f t="shared" si="25"/>
        <v>0</v>
      </c>
      <c r="BG204" s="130">
        <f t="shared" si="26"/>
        <v>0</v>
      </c>
      <c r="BH204" s="130">
        <f t="shared" si="27"/>
        <v>0</v>
      </c>
      <c r="BI204" s="130">
        <f t="shared" si="28"/>
        <v>0</v>
      </c>
      <c r="BJ204" s="17" t="s">
        <v>113</v>
      </c>
      <c r="BK204" s="130">
        <f t="shared" si="29"/>
        <v>0</v>
      </c>
      <c r="BL204" s="17" t="s">
        <v>174</v>
      </c>
      <c r="BM204" s="17" t="s">
        <v>651</v>
      </c>
    </row>
    <row r="205" spans="2:65" s="1" customFormat="1" ht="31.5" customHeight="1">
      <c r="B205" s="30"/>
      <c r="C205" s="123" t="s">
        <v>392</v>
      </c>
      <c r="D205" s="123" t="s">
        <v>170</v>
      </c>
      <c r="E205" s="124" t="s">
        <v>652</v>
      </c>
      <c r="F205" s="189" t="s">
        <v>653</v>
      </c>
      <c r="G205" s="189"/>
      <c r="H205" s="189"/>
      <c r="I205" s="189"/>
      <c r="J205" s="125" t="s">
        <v>172</v>
      </c>
      <c r="K205" s="126">
        <v>1</v>
      </c>
      <c r="L205" s="190"/>
      <c r="M205" s="190"/>
      <c r="N205" s="190">
        <f t="shared" si="20"/>
        <v>0</v>
      </c>
      <c r="O205" s="191"/>
      <c r="P205" s="191"/>
      <c r="Q205" s="191"/>
      <c r="R205" s="31"/>
      <c r="T205" s="127" t="s">
        <v>50</v>
      </c>
      <c r="U205" s="37" t="s">
        <v>70</v>
      </c>
      <c r="V205" s="128">
        <v>0</v>
      </c>
      <c r="W205" s="128">
        <f t="shared" si="21"/>
        <v>0</v>
      </c>
      <c r="X205" s="128">
        <v>0</v>
      </c>
      <c r="Y205" s="128">
        <f t="shared" si="22"/>
        <v>0</v>
      </c>
      <c r="Z205" s="128">
        <v>0</v>
      </c>
      <c r="AA205" s="129">
        <f t="shared" si="23"/>
        <v>0</v>
      </c>
      <c r="AR205" s="17" t="s">
        <v>173</v>
      </c>
      <c r="AT205" s="17" t="s">
        <v>170</v>
      </c>
      <c r="AU205" s="17" t="s">
        <v>136</v>
      </c>
      <c r="AY205" s="17" t="s">
        <v>169</v>
      </c>
      <c r="BE205" s="130">
        <f t="shared" si="24"/>
        <v>0</v>
      </c>
      <c r="BF205" s="130">
        <f t="shared" si="25"/>
        <v>0</v>
      </c>
      <c r="BG205" s="130">
        <f t="shared" si="26"/>
        <v>0</v>
      </c>
      <c r="BH205" s="130">
        <f t="shared" si="27"/>
        <v>0</v>
      </c>
      <c r="BI205" s="130">
        <f t="shared" si="28"/>
        <v>0</v>
      </c>
      <c r="BJ205" s="17" t="s">
        <v>113</v>
      </c>
      <c r="BK205" s="130">
        <f t="shared" si="29"/>
        <v>0</v>
      </c>
      <c r="BL205" s="17" t="s">
        <v>174</v>
      </c>
      <c r="BM205" s="17" t="s">
        <v>654</v>
      </c>
    </row>
    <row r="206" spans="2:65" s="1" customFormat="1" ht="31.5" customHeight="1">
      <c r="B206" s="30"/>
      <c r="C206" s="123" t="s">
        <v>395</v>
      </c>
      <c r="D206" s="123" t="s">
        <v>170</v>
      </c>
      <c r="E206" s="124" t="s">
        <v>655</v>
      </c>
      <c r="F206" s="189" t="s">
        <v>656</v>
      </c>
      <c r="G206" s="189"/>
      <c r="H206" s="189"/>
      <c r="I206" s="189"/>
      <c r="J206" s="125" t="s">
        <v>587</v>
      </c>
      <c r="K206" s="126">
        <v>1</v>
      </c>
      <c r="L206" s="190"/>
      <c r="M206" s="190"/>
      <c r="N206" s="190">
        <f t="shared" si="20"/>
        <v>0</v>
      </c>
      <c r="O206" s="191"/>
      <c r="P206" s="191"/>
      <c r="Q206" s="191"/>
      <c r="R206" s="31"/>
      <c r="T206" s="127" t="s">
        <v>50</v>
      </c>
      <c r="U206" s="37" t="s">
        <v>70</v>
      </c>
      <c r="V206" s="128">
        <v>0</v>
      </c>
      <c r="W206" s="128">
        <f t="shared" si="21"/>
        <v>0</v>
      </c>
      <c r="X206" s="128">
        <v>0</v>
      </c>
      <c r="Y206" s="128">
        <f t="shared" si="22"/>
        <v>0</v>
      </c>
      <c r="Z206" s="128">
        <v>0</v>
      </c>
      <c r="AA206" s="129">
        <f t="shared" si="23"/>
        <v>0</v>
      </c>
      <c r="AR206" s="17" t="s">
        <v>173</v>
      </c>
      <c r="AT206" s="17" t="s">
        <v>170</v>
      </c>
      <c r="AU206" s="17" t="s">
        <v>136</v>
      </c>
      <c r="AY206" s="17" t="s">
        <v>169</v>
      </c>
      <c r="BE206" s="130">
        <f t="shared" si="24"/>
        <v>0</v>
      </c>
      <c r="BF206" s="130">
        <f t="shared" si="25"/>
        <v>0</v>
      </c>
      <c r="BG206" s="130">
        <f t="shared" si="26"/>
        <v>0</v>
      </c>
      <c r="BH206" s="130">
        <f t="shared" si="27"/>
        <v>0</v>
      </c>
      <c r="BI206" s="130">
        <f t="shared" si="28"/>
        <v>0</v>
      </c>
      <c r="BJ206" s="17" t="s">
        <v>113</v>
      </c>
      <c r="BK206" s="130">
        <f t="shared" si="29"/>
        <v>0</v>
      </c>
      <c r="BL206" s="17" t="s">
        <v>174</v>
      </c>
      <c r="BM206" s="17" t="s">
        <v>657</v>
      </c>
    </row>
    <row r="207" spans="2:65" s="1" customFormat="1" ht="31.5" customHeight="1">
      <c r="B207" s="30"/>
      <c r="C207" s="123" t="s">
        <v>398</v>
      </c>
      <c r="D207" s="123" t="s">
        <v>170</v>
      </c>
      <c r="E207" s="124" t="s">
        <v>658</v>
      </c>
      <c r="F207" s="189" t="s">
        <v>659</v>
      </c>
      <c r="G207" s="189"/>
      <c r="H207" s="189"/>
      <c r="I207" s="189"/>
      <c r="J207" s="125" t="s">
        <v>587</v>
      </c>
      <c r="K207" s="126">
        <v>1</v>
      </c>
      <c r="L207" s="190"/>
      <c r="M207" s="190"/>
      <c r="N207" s="190">
        <f t="shared" si="20"/>
        <v>0</v>
      </c>
      <c r="O207" s="191"/>
      <c r="P207" s="191"/>
      <c r="Q207" s="191"/>
      <c r="R207" s="31"/>
      <c r="T207" s="127" t="s">
        <v>50</v>
      </c>
      <c r="U207" s="37" t="s">
        <v>70</v>
      </c>
      <c r="V207" s="128">
        <v>0</v>
      </c>
      <c r="W207" s="128">
        <f t="shared" si="21"/>
        <v>0</v>
      </c>
      <c r="X207" s="128">
        <v>0</v>
      </c>
      <c r="Y207" s="128">
        <f t="shared" si="22"/>
        <v>0</v>
      </c>
      <c r="Z207" s="128">
        <v>0</v>
      </c>
      <c r="AA207" s="129">
        <f t="shared" si="23"/>
        <v>0</v>
      </c>
      <c r="AR207" s="17" t="s">
        <v>173</v>
      </c>
      <c r="AT207" s="17" t="s">
        <v>170</v>
      </c>
      <c r="AU207" s="17" t="s">
        <v>136</v>
      </c>
      <c r="AY207" s="17" t="s">
        <v>169</v>
      </c>
      <c r="BE207" s="130">
        <f t="shared" si="24"/>
        <v>0</v>
      </c>
      <c r="BF207" s="130">
        <f t="shared" si="25"/>
        <v>0</v>
      </c>
      <c r="BG207" s="130">
        <f t="shared" si="26"/>
        <v>0</v>
      </c>
      <c r="BH207" s="130">
        <f t="shared" si="27"/>
        <v>0</v>
      </c>
      <c r="BI207" s="130">
        <f t="shared" si="28"/>
        <v>0</v>
      </c>
      <c r="BJ207" s="17" t="s">
        <v>113</v>
      </c>
      <c r="BK207" s="130">
        <f t="shared" si="29"/>
        <v>0</v>
      </c>
      <c r="BL207" s="17" t="s">
        <v>174</v>
      </c>
      <c r="BM207" s="17" t="s">
        <v>660</v>
      </c>
    </row>
    <row r="208" spans="2:65" s="1" customFormat="1" ht="31.5" customHeight="1">
      <c r="B208" s="30"/>
      <c r="C208" s="123" t="s">
        <v>400</v>
      </c>
      <c r="D208" s="123" t="s">
        <v>170</v>
      </c>
      <c r="E208" s="124" t="s">
        <v>661</v>
      </c>
      <c r="F208" s="189" t="s">
        <v>662</v>
      </c>
      <c r="G208" s="189"/>
      <c r="H208" s="189"/>
      <c r="I208" s="189"/>
      <c r="J208" s="125" t="s">
        <v>587</v>
      </c>
      <c r="K208" s="126">
        <v>1</v>
      </c>
      <c r="L208" s="190"/>
      <c r="M208" s="190"/>
      <c r="N208" s="190">
        <f t="shared" si="20"/>
        <v>0</v>
      </c>
      <c r="O208" s="191"/>
      <c r="P208" s="191"/>
      <c r="Q208" s="191"/>
      <c r="R208" s="31"/>
      <c r="T208" s="127" t="s">
        <v>50</v>
      </c>
      <c r="U208" s="37" t="s">
        <v>70</v>
      </c>
      <c r="V208" s="128">
        <v>0</v>
      </c>
      <c r="W208" s="128">
        <f t="shared" si="21"/>
        <v>0</v>
      </c>
      <c r="X208" s="128">
        <v>0</v>
      </c>
      <c r="Y208" s="128">
        <f t="shared" si="22"/>
        <v>0</v>
      </c>
      <c r="Z208" s="128">
        <v>0</v>
      </c>
      <c r="AA208" s="129">
        <f t="shared" si="23"/>
        <v>0</v>
      </c>
      <c r="AR208" s="17" t="s">
        <v>173</v>
      </c>
      <c r="AT208" s="17" t="s">
        <v>170</v>
      </c>
      <c r="AU208" s="17" t="s">
        <v>136</v>
      </c>
      <c r="AY208" s="17" t="s">
        <v>169</v>
      </c>
      <c r="BE208" s="130">
        <f t="shared" si="24"/>
        <v>0</v>
      </c>
      <c r="BF208" s="130">
        <f t="shared" si="25"/>
        <v>0</v>
      </c>
      <c r="BG208" s="130">
        <f t="shared" si="26"/>
        <v>0</v>
      </c>
      <c r="BH208" s="130">
        <f t="shared" si="27"/>
        <v>0</v>
      </c>
      <c r="BI208" s="130">
        <f t="shared" si="28"/>
        <v>0</v>
      </c>
      <c r="BJ208" s="17" t="s">
        <v>113</v>
      </c>
      <c r="BK208" s="130">
        <f t="shared" si="29"/>
        <v>0</v>
      </c>
      <c r="BL208" s="17" t="s">
        <v>174</v>
      </c>
      <c r="BM208" s="17" t="s">
        <v>663</v>
      </c>
    </row>
    <row r="209" spans="2:65" s="1" customFormat="1" ht="44.25" customHeight="1">
      <c r="B209" s="30"/>
      <c r="C209" s="123" t="s">
        <v>402</v>
      </c>
      <c r="D209" s="123" t="s">
        <v>170</v>
      </c>
      <c r="E209" s="124" t="s">
        <v>664</v>
      </c>
      <c r="F209" s="189" t="s">
        <v>665</v>
      </c>
      <c r="G209" s="189"/>
      <c r="H209" s="189"/>
      <c r="I209" s="189"/>
      <c r="J209" s="125" t="s">
        <v>476</v>
      </c>
      <c r="K209" s="126">
        <v>23</v>
      </c>
      <c r="L209" s="190"/>
      <c r="M209" s="190"/>
      <c r="N209" s="190">
        <f t="shared" si="20"/>
        <v>0</v>
      </c>
      <c r="O209" s="191"/>
      <c r="P209" s="191"/>
      <c r="Q209" s="191"/>
      <c r="R209" s="31"/>
      <c r="T209" s="127" t="s">
        <v>50</v>
      </c>
      <c r="U209" s="37" t="s">
        <v>70</v>
      </c>
      <c r="V209" s="128">
        <v>0</v>
      </c>
      <c r="W209" s="128">
        <f t="shared" si="21"/>
        <v>0</v>
      </c>
      <c r="X209" s="128">
        <v>0</v>
      </c>
      <c r="Y209" s="128">
        <f t="shared" si="22"/>
        <v>0</v>
      </c>
      <c r="Z209" s="128">
        <v>0</v>
      </c>
      <c r="AA209" s="129">
        <f t="shared" si="23"/>
        <v>0</v>
      </c>
      <c r="AR209" s="17" t="s">
        <v>173</v>
      </c>
      <c r="AT209" s="17" t="s">
        <v>170</v>
      </c>
      <c r="AU209" s="17" t="s">
        <v>136</v>
      </c>
      <c r="AY209" s="17" t="s">
        <v>169</v>
      </c>
      <c r="BE209" s="130">
        <f t="shared" si="24"/>
        <v>0</v>
      </c>
      <c r="BF209" s="130">
        <f t="shared" si="25"/>
        <v>0</v>
      </c>
      <c r="BG209" s="130">
        <f t="shared" si="26"/>
        <v>0</v>
      </c>
      <c r="BH209" s="130">
        <f t="shared" si="27"/>
        <v>0</v>
      </c>
      <c r="BI209" s="130">
        <f t="shared" si="28"/>
        <v>0</v>
      </c>
      <c r="BJ209" s="17" t="s">
        <v>113</v>
      </c>
      <c r="BK209" s="130">
        <f t="shared" si="29"/>
        <v>0</v>
      </c>
      <c r="BL209" s="17" t="s">
        <v>174</v>
      </c>
      <c r="BM209" s="17" t="s">
        <v>666</v>
      </c>
    </row>
    <row r="210" spans="2:65" s="1" customFormat="1" ht="44.25" customHeight="1">
      <c r="B210" s="30"/>
      <c r="C210" s="123" t="s">
        <v>404</v>
      </c>
      <c r="D210" s="123" t="s">
        <v>170</v>
      </c>
      <c r="E210" s="124" t="s">
        <v>667</v>
      </c>
      <c r="F210" s="189" t="s">
        <v>668</v>
      </c>
      <c r="G210" s="189"/>
      <c r="H210" s="189"/>
      <c r="I210" s="189"/>
      <c r="J210" s="125" t="s">
        <v>476</v>
      </c>
      <c r="K210" s="126">
        <v>14</v>
      </c>
      <c r="L210" s="190"/>
      <c r="M210" s="190"/>
      <c r="N210" s="190">
        <f t="shared" si="20"/>
        <v>0</v>
      </c>
      <c r="O210" s="191"/>
      <c r="P210" s="191"/>
      <c r="Q210" s="191"/>
      <c r="R210" s="31"/>
      <c r="T210" s="127" t="s">
        <v>50</v>
      </c>
      <c r="U210" s="37" t="s">
        <v>70</v>
      </c>
      <c r="V210" s="128">
        <v>0</v>
      </c>
      <c r="W210" s="128">
        <f t="shared" si="21"/>
        <v>0</v>
      </c>
      <c r="X210" s="128">
        <v>0</v>
      </c>
      <c r="Y210" s="128">
        <f t="shared" si="22"/>
        <v>0</v>
      </c>
      <c r="Z210" s="128">
        <v>0</v>
      </c>
      <c r="AA210" s="129">
        <f t="shared" si="23"/>
        <v>0</v>
      </c>
      <c r="AR210" s="17" t="s">
        <v>173</v>
      </c>
      <c r="AT210" s="17" t="s">
        <v>170</v>
      </c>
      <c r="AU210" s="17" t="s">
        <v>136</v>
      </c>
      <c r="AY210" s="17" t="s">
        <v>169</v>
      </c>
      <c r="BE210" s="130">
        <f t="shared" si="24"/>
        <v>0</v>
      </c>
      <c r="BF210" s="130">
        <f t="shared" si="25"/>
        <v>0</v>
      </c>
      <c r="BG210" s="130">
        <f t="shared" si="26"/>
        <v>0</v>
      </c>
      <c r="BH210" s="130">
        <f t="shared" si="27"/>
        <v>0</v>
      </c>
      <c r="BI210" s="130">
        <f t="shared" si="28"/>
        <v>0</v>
      </c>
      <c r="BJ210" s="17" t="s">
        <v>113</v>
      </c>
      <c r="BK210" s="130">
        <f t="shared" si="29"/>
        <v>0</v>
      </c>
      <c r="BL210" s="17" t="s">
        <v>174</v>
      </c>
      <c r="BM210" s="17" t="s">
        <v>669</v>
      </c>
    </row>
    <row r="211" spans="2:65" s="1" customFormat="1" ht="31.5" customHeight="1">
      <c r="B211" s="30"/>
      <c r="C211" s="123" t="s">
        <v>406</v>
      </c>
      <c r="D211" s="123" t="s">
        <v>170</v>
      </c>
      <c r="E211" s="124" t="s">
        <v>602</v>
      </c>
      <c r="F211" s="189" t="s">
        <v>603</v>
      </c>
      <c r="G211" s="189"/>
      <c r="H211" s="189"/>
      <c r="I211" s="189"/>
      <c r="J211" s="125" t="s">
        <v>604</v>
      </c>
      <c r="K211" s="126">
        <v>3</v>
      </c>
      <c r="L211" s="190"/>
      <c r="M211" s="190"/>
      <c r="N211" s="190">
        <f t="shared" si="20"/>
        <v>0</v>
      </c>
      <c r="O211" s="191"/>
      <c r="P211" s="191"/>
      <c r="Q211" s="191"/>
      <c r="R211" s="31"/>
      <c r="T211" s="127" t="s">
        <v>50</v>
      </c>
      <c r="U211" s="37" t="s">
        <v>70</v>
      </c>
      <c r="V211" s="128">
        <v>0</v>
      </c>
      <c r="W211" s="128">
        <f t="shared" si="21"/>
        <v>0</v>
      </c>
      <c r="X211" s="128">
        <v>0</v>
      </c>
      <c r="Y211" s="128">
        <f t="shared" si="22"/>
        <v>0</v>
      </c>
      <c r="Z211" s="128">
        <v>0</v>
      </c>
      <c r="AA211" s="129">
        <f t="shared" si="23"/>
        <v>0</v>
      </c>
      <c r="AR211" s="17" t="s">
        <v>173</v>
      </c>
      <c r="AT211" s="17" t="s">
        <v>170</v>
      </c>
      <c r="AU211" s="17" t="s">
        <v>136</v>
      </c>
      <c r="AY211" s="17" t="s">
        <v>169</v>
      </c>
      <c r="BE211" s="130">
        <f t="shared" si="24"/>
        <v>0</v>
      </c>
      <c r="BF211" s="130">
        <f t="shared" si="25"/>
        <v>0</v>
      </c>
      <c r="BG211" s="130">
        <f t="shared" si="26"/>
        <v>0</v>
      </c>
      <c r="BH211" s="130">
        <f t="shared" si="27"/>
        <v>0</v>
      </c>
      <c r="BI211" s="130">
        <f t="shared" si="28"/>
        <v>0</v>
      </c>
      <c r="BJ211" s="17" t="s">
        <v>113</v>
      </c>
      <c r="BK211" s="130">
        <f t="shared" si="29"/>
        <v>0</v>
      </c>
      <c r="BL211" s="17" t="s">
        <v>174</v>
      </c>
      <c r="BM211" s="17" t="s">
        <v>670</v>
      </c>
    </row>
    <row r="212" spans="2:65" s="1" customFormat="1" ht="31.5" customHeight="1">
      <c r="B212" s="30"/>
      <c r="C212" s="123" t="s">
        <v>408</v>
      </c>
      <c r="D212" s="123" t="s">
        <v>170</v>
      </c>
      <c r="E212" s="124" t="s">
        <v>671</v>
      </c>
      <c r="F212" s="189" t="s">
        <v>672</v>
      </c>
      <c r="G212" s="189"/>
      <c r="H212" s="189"/>
      <c r="I212" s="189"/>
      <c r="J212" s="125" t="s">
        <v>604</v>
      </c>
      <c r="K212" s="126">
        <v>2</v>
      </c>
      <c r="L212" s="190"/>
      <c r="M212" s="190"/>
      <c r="N212" s="190">
        <f t="shared" si="20"/>
        <v>0</v>
      </c>
      <c r="O212" s="191"/>
      <c r="P212" s="191"/>
      <c r="Q212" s="191"/>
      <c r="R212" s="31"/>
      <c r="T212" s="127" t="s">
        <v>50</v>
      </c>
      <c r="U212" s="37" t="s">
        <v>70</v>
      </c>
      <c r="V212" s="128">
        <v>0</v>
      </c>
      <c r="W212" s="128">
        <f t="shared" si="21"/>
        <v>0</v>
      </c>
      <c r="X212" s="128">
        <v>0</v>
      </c>
      <c r="Y212" s="128">
        <f t="shared" si="22"/>
        <v>0</v>
      </c>
      <c r="Z212" s="128">
        <v>0</v>
      </c>
      <c r="AA212" s="129">
        <f t="shared" si="23"/>
        <v>0</v>
      </c>
      <c r="AR212" s="17" t="s">
        <v>173</v>
      </c>
      <c r="AT212" s="17" t="s">
        <v>170</v>
      </c>
      <c r="AU212" s="17" t="s">
        <v>136</v>
      </c>
      <c r="AY212" s="17" t="s">
        <v>169</v>
      </c>
      <c r="BE212" s="130">
        <f t="shared" si="24"/>
        <v>0</v>
      </c>
      <c r="BF212" s="130">
        <f t="shared" si="25"/>
        <v>0</v>
      </c>
      <c r="BG212" s="130">
        <f t="shared" si="26"/>
        <v>0</v>
      </c>
      <c r="BH212" s="130">
        <f t="shared" si="27"/>
        <v>0</v>
      </c>
      <c r="BI212" s="130">
        <f t="shared" si="28"/>
        <v>0</v>
      </c>
      <c r="BJ212" s="17" t="s">
        <v>113</v>
      </c>
      <c r="BK212" s="130">
        <f t="shared" si="29"/>
        <v>0</v>
      </c>
      <c r="BL212" s="17" t="s">
        <v>174</v>
      </c>
      <c r="BM212" s="17" t="s">
        <v>673</v>
      </c>
    </row>
    <row r="213" spans="2:65" s="1" customFormat="1" ht="22.5" customHeight="1">
      <c r="B213" s="30"/>
      <c r="C213" s="123" t="s">
        <v>410</v>
      </c>
      <c r="D213" s="123" t="s">
        <v>170</v>
      </c>
      <c r="E213" s="124" t="s">
        <v>674</v>
      </c>
      <c r="F213" s="189" t="s">
        <v>675</v>
      </c>
      <c r="G213" s="189"/>
      <c r="H213" s="189"/>
      <c r="I213" s="189"/>
      <c r="J213" s="125" t="s">
        <v>604</v>
      </c>
      <c r="K213" s="126">
        <v>25</v>
      </c>
      <c r="L213" s="190"/>
      <c r="M213" s="190"/>
      <c r="N213" s="190">
        <f t="shared" si="20"/>
        <v>0</v>
      </c>
      <c r="O213" s="191"/>
      <c r="P213" s="191"/>
      <c r="Q213" s="191"/>
      <c r="R213" s="31"/>
      <c r="T213" s="127" t="s">
        <v>50</v>
      </c>
      <c r="U213" s="37" t="s">
        <v>70</v>
      </c>
      <c r="V213" s="128">
        <v>0</v>
      </c>
      <c r="W213" s="128">
        <f t="shared" si="21"/>
        <v>0</v>
      </c>
      <c r="X213" s="128">
        <v>0</v>
      </c>
      <c r="Y213" s="128">
        <f t="shared" si="22"/>
        <v>0</v>
      </c>
      <c r="Z213" s="128">
        <v>0</v>
      </c>
      <c r="AA213" s="129">
        <f t="shared" si="23"/>
        <v>0</v>
      </c>
      <c r="AR213" s="17" t="s">
        <v>173</v>
      </c>
      <c r="AT213" s="17" t="s">
        <v>170</v>
      </c>
      <c r="AU213" s="17" t="s">
        <v>136</v>
      </c>
      <c r="AY213" s="17" t="s">
        <v>169</v>
      </c>
      <c r="BE213" s="130">
        <f t="shared" si="24"/>
        <v>0</v>
      </c>
      <c r="BF213" s="130">
        <f t="shared" si="25"/>
        <v>0</v>
      </c>
      <c r="BG213" s="130">
        <f t="shared" si="26"/>
        <v>0</v>
      </c>
      <c r="BH213" s="130">
        <f t="shared" si="27"/>
        <v>0</v>
      </c>
      <c r="BI213" s="130">
        <f t="shared" si="28"/>
        <v>0</v>
      </c>
      <c r="BJ213" s="17" t="s">
        <v>113</v>
      </c>
      <c r="BK213" s="130">
        <f t="shared" si="29"/>
        <v>0</v>
      </c>
      <c r="BL213" s="17" t="s">
        <v>174</v>
      </c>
      <c r="BM213" s="17" t="s">
        <v>676</v>
      </c>
    </row>
    <row r="214" spans="2:65" s="1" customFormat="1" ht="31.5" customHeight="1">
      <c r="B214" s="30"/>
      <c r="C214" s="123" t="s">
        <v>412</v>
      </c>
      <c r="D214" s="123" t="s">
        <v>170</v>
      </c>
      <c r="E214" s="124" t="s">
        <v>609</v>
      </c>
      <c r="F214" s="189" t="s">
        <v>610</v>
      </c>
      <c r="G214" s="189"/>
      <c r="H214" s="189"/>
      <c r="I214" s="189"/>
      <c r="J214" s="125" t="s">
        <v>476</v>
      </c>
      <c r="K214" s="126">
        <v>23</v>
      </c>
      <c r="L214" s="190"/>
      <c r="M214" s="190"/>
      <c r="N214" s="190">
        <f t="shared" si="20"/>
        <v>0</v>
      </c>
      <c r="O214" s="191"/>
      <c r="P214" s="191"/>
      <c r="Q214" s="191"/>
      <c r="R214" s="31"/>
      <c r="T214" s="127" t="s">
        <v>50</v>
      </c>
      <c r="U214" s="37" t="s">
        <v>70</v>
      </c>
      <c r="V214" s="128">
        <v>0</v>
      </c>
      <c r="W214" s="128">
        <f t="shared" si="21"/>
        <v>0</v>
      </c>
      <c r="X214" s="128">
        <v>0</v>
      </c>
      <c r="Y214" s="128">
        <f t="shared" si="22"/>
        <v>0</v>
      </c>
      <c r="Z214" s="128">
        <v>0</v>
      </c>
      <c r="AA214" s="129">
        <f t="shared" si="23"/>
        <v>0</v>
      </c>
      <c r="AR214" s="17" t="s">
        <v>173</v>
      </c>
      <c r="AT214" s="17" t="s">
        <v>170</v>
      </c>
      <c r="AU214" s="17" t="s">
        <v>136</v>
      </c>
      <c r="AY214" s="17" t="s">
        <v>169</v>
      </c>
      <c r="BE214" s="130">
        <f t="shared" si="24"/>
        <v>0</v>
      </c>
      <c r="BF214" s="130">
        <f t="shared" si="25"/>
        <v>0</v>
      </c>
      <c r="BG214" s="130">
        <f t="shared" si="26"/>
        <v>0</v>
      </c>
      <c r="BH214" s="130">
        <f t="shared" si="27"/>
        <v>0</v>
      </c>
      <c r="BI214" s="130">
        <f t="shared" si="28"/>
        <v>0</v>
      </c>
      <c r="BJ214" s="17" t="s">
        <v>113</v>
      </c>
      <c r="BK214" s="130">
        <f t="shared" si="29"/>
        <v>0</v>
      </c>
      <c r="BL214" s="17" t="s">
        <v>174</v>
      </c>
      <c r="BM214" s="17" t="s">
        <v>677</v>
      </c>
    </row>
    <row r="215" spans="2:65" s="1" customFormat="1" ht="22.5" customHeight="1">
      <c r="B215" s="30"/>
      <c r="C215" s="123" t="s">
        <v>414</v>
      </c>
      <c r="D215" s="123" t="s">
        <v>170</v>
      </c>
      <c r="E215" s="124" t="s">
        <v>618</v>
      </c>
      <c r="F215" s="189" t="s">
        <v>244</v>
      </c>
      <c r="G215" s="189"/>
      <c r="H215" s="189"/>
      <c r="I215" s="189"/>
      <c r="J215" s="125" t="s">
        <v>228</v>
      </c>
      <c r="K215" s="126">
        <v>60</v>
      </c>
      <c r="L215" s="190"/>
      <c r="M215" s="190"/>
      <c r="N215" s="190">
        <f t="shared" si="20"/>
        <v>0</v>
      </c>
      <c r="O215" s="191"/>
      <c r="P215" s="191"/>
      <c r="Q215" s="191"/>
      <c r="R215" s="31"/>
      <c r="T215" s="127" t="s">
        <v>50</v>
      </c>
      <c r="U215" s="37" t="s">
        <v>70</v>
      </c>
      <c r="V215" s="128">
        <v>0</v>
      </c>
      <c r="W215" s="128">
        <f t="shared" si="21"/>
        <v>0</v>
      </c>
      <c r="X215" s="128">
        <v>0</v>
      </c>
      <c r="Y215" s="128">
        <f t="shared" si="22"/>
        <v>0</v>
      </c>
      <c r="Z215" s="128">
        <v>0</v>
      </c>
      <c r="AA215" s="129">
        <f t="shared" si="23"/>
        <v>0</v>
      </c>
      <c r="AR215" s="17" t="s">
        <v>173</v>
      </c>
      <c r="AT215" s="17" t="s">
        <v>170</v>
      </c>
      <c r="AU215" s="17" t="s">
        <v>136</v>
      </c>
      <c r="AY215" s="17" t="s">
        <v>169</v>
      </c>
      <c r="BE215" s="130">
        <f t="shared" si="24"/>
        <v>0</v>
      </c>
      <c r="BF215" s="130">
        <f t="shared" si="25"/>
        <v>0</v>
      </c>
      <c r="BG215" s="130">
        <f t="shared" si="26"/>
        <v>0</v>
      </c>
      <c r="BH215" s="130">
        <f t="shared" si="27"/>
        <v>0</v>
      </c>
      <c r="BI215" s="130">
        <f t="shared" si="28"/>
        <v>0</v>
      </c>
      <c r="BJ215" s="17" t="s">
        <v>113</v>
      </c>
      <c r="BK215" s="130">
        <f t="shared" si="29"/>
        <v>0</v>
      </c>
      <c r="BL215" s="17" t="s">
        <v>174</v>
      </c>
      <c r="BM215" s="17" t="s">
        <v>678</v>
      </c>
    </row>
    <row r="216" spans="2:65" s="1" customFormat="1" ht="31.5" customHeight="1">
      <c r="B216" s="30"/>
      <c r="C216" s="123" t="s">
        <v>417</v>
      </c>
      <c r="D216" s="123" t="s">
        <v>170</v>
      </c>
      <c r="E216" s="124" t="s">
        <v>679</v>
      </c>
      <c r="F216" s="189" t="s">
        <v>624</v>
      </c>
      <c r="G216" s="189"/>
      <c r="H216" s="189"/>
      <c r="I216" s="189"/>
      <c r="J216" s="125" t="s">
        <v>172</v>
      </c>
      <c r="K216" s="126">
        <v>1</v>
      </c>
      <c r="L216" s="190"/>
      <c r="M216" s="190"/>
      <c r="N216" s="190">
        <f t="shared" si="20"/>
        <v>0</v>
      </c>
      <c r="O216" s="191"/>
      <c r="P216" s="191"/>
      <c r="Q216" s="191"/>
      <c r="R216" s="31"/>
      <c r="T216" s="127" t="s">
        <v>50</v>
      </c>
      <c r="U216" s="37" t="s">
        <v>70</v>
      </c>
      <c r="V216" s="128">
        <v>0</v>
      </c>
      <c r="W216" s="128">
        <f t="shared" si="21"/>
        <v>0</v>
      </c>
      <c r="X216" s="128">
        <v>0</v>
      </c>
      <c r="Y216" s="128">
        <f t="shared" si="22"/>
        <v>0</v>
      </c>
      <c r="Z216" s="128">
        <v>0</v>
      </c>
      <c r="AA216" s="129">
        <f t="shared" si="23"/>
        <v>0</v>
      </c>
      <c r="AR216" s="17" t="s">
        <v>173</v>
      </c>
      <c r="AT216" s="17" t="s">
        <v>170</v>
      </c>
      <c r="AU216" s="17" t="s">
        <v>136</v>
      </c>
      <c r="AY216" s="17" t="s">
        <v>169</v>
      </c>
      <c r="BE216" s="130">
        <f t="shared" si="24"/>
        <v>0</v>
      </c>
      <c r="BF216" s="130">
        <f t="shared" si="25"/>
        <v>0</v>
      </c>
      <c r="BG216" s="130">
        <f t="shared" si="26"/>
        <v>0</v>
      </c>
      <c r="BH216" s="130">
        <f t="shared" si="27"/>
        <v>0</v>
      </c>
      <c r="BI216" s="130">
        <f t="shared" si="28"/>
        <v>0</v>
      </c>
      <c r="BJ216" s="17" t="s">
        <v>113</v>
      </c>
      <c r="BK216" s="130">
        <f t="shared" si="29"/>
        <v>0</v>
      </c>
      <c r="BL216" s="17" t="s">
        <v>174</v>
      </c>
      <c r="BM216" s="17" t="s">
        <v>680</v>
      </c>
    </row>
    <row r="217" spans="2:65" s="1" customFormat="1" ht="31.5" customHeight="1">
      <c r="B217" s="30"/>
      <c r="C217" s="123" t="s">
        <v>681</v>
      </c>
      <c r="D217" s="123" t="s">
        <v>170</v>
      </c>
      <c r="E217" s="124" t="s">
        <v>682</v>
      </c>
      <c r="F217" s="189" t="s">
        <v>627</v>
      </c>
      <c r="G217" s="189"/>
      <c r="H217" s="189"/>
      <c r="I217" s="189"/>
      <c r="J217" s="125" t="s">
        <v>172</v>
      </c>
      <c r="K217" s="126">
        <v>4</v>
      </c>
      <c r="L217" s="190"/>
      <c r="M217" s="190"/>
      <c r="N217" s="190">
        <f t="shared" si="20"/>
        <v>0</v>
      </c>
      <c r="O217" s="191"/>
      <c r="P217" s="191"/>
      <c r="Q217" s="191"/>
      <c r="R217" s="31"/>
      <c r="T217" s="127" t="s">
        <v>50</v>
      </c>
      <c r="U217" s="37" t="s">
        <v>70</v>
      </c>
      <c r="V217" s="128">
        <v>0</v>
      </c>
      <c r="W217" s="128">
        <f t="shared" si="21"/>
        <v>0</v>
      </c>
      <c r="X217" s="128">
        <v>0</v>
      </c>
      <c r="Y217" s="128">
        <f t="shared" si="22"/>
        <v>0</v>
      </c>
      <c r="Z217" s="128">
        <v>0</v>
      </c>
      <c r="AA217" s="129">
        <f t="shared" si="23"/>
        <v>0</v>
      </c>
      <c r="AR217" s="17" t="s">
        <v>173</v>
      </c>
      <c r="AT217" s="17" t="s">
        <v>170</v>
      </c>
      <c r="AU217" s="17" t="s">
        <v>136</v>
      </c>
      <c r="AY217" s="17" t="s">
        <v>169</v>
      </c>
      <c r="BE217" s="130">
        <f t="shared" si="24"/>
        <v>0</v>
      </c>
      <c r="BF217" s="130">
        <f t="shared" si="25"/>
        <v>0</v>
      </c>
      <c r="BG217" s="130">
        <f t="shared" si="26"/>
        <v>0</v>
      </c>
      <c r="BH217" s="130">
        <f t="shared" si="27"/>
        <v>0</v>
      </c>
      <c r="BI217" s="130">
        <f t="shared" si="28"/>
        <v>0</v>
      </c>
      <c r="BJ217" s="17" t="s">
        <v>113</v>
      </c>
      <c r="BK217" s="130">
        <f t="shared" si="29"/>
        <v>0</v>
      </c>
      <c r="BL217" s="17" t="s">
        <v>174</v>
      </c>
      <c r="BM217" s="17" t="s">
        <v>683</v>
      </c>
    </row>
    <row r="218" spans="2:65" s="9" customFormat="1" ht="29.9" customHeight="1">
      <c r="B218" s="113"/>
      <c r="D218" s="122" t="s">
        <v>427</v>
      </c>
      <c r="E218" s="122"/>
      <c r="F218" s="122"/>
      <c r="G218" s="122"/>
      <c r="H218" s="122"/>
      <c r="I218" s="122"/>
      <c r="J218" s="122"/>
      <c r="K218" s="122"/>
      <c r="L218" s="122"/>
      <c r="M218" s="122"/>
      <c r="N218" s="199">
        <f>BK218</f>
        <v>0</v>
      </c>
      <c r="O218" s="200"/>
      <c r="P218" s="200"/>
      <c r="Q218" s="200"/>
      <c r="R218" s="115"/>
      <c r="T218" s="116"/>
      <c r="W218" s="117">
        <f>SUM(W219:W220)</f>
        <v>0</v>
      </c>
      <c r="Y218" s="117">
        <f>SUM(Y219:Y220)</f>
        <v>0</v>
      </c>
      <c r="AA218" s="118">
        <f>SUM(AA219:AA220)</f>
        <v>0</v>
      </c>
      <c r="AR218" s="119" t="s">
        <v>136</v>
      </c>
      <c r="AT218" s="120" t="s">
        <v>104</v>
      </c>
      <c r="AU218" s="120" t="s">
        <v>113</v>
      </c>
      <c r="AY218" s="119" t="s">
        <v>169</v>
      </c>
      <c r="BK218" s="121">
        <f>SUM(BK219:BK220)</f>
        <v>0</v>
      </c>
    </row>
    <row r="219" spans="2:65" s="1" customFormat="1" ht="31.5" customHeight="1">
      <c r="B219" s="30"/>
      <c r="C219" s="123" t="s">
        <v>684</v>
      </c>
      <c r="D219" s="123" t="s">
        <v>170</v>
      </c>
      <c r="E219" s="124" t="s">
        <v>685</v>
      </c>
      <c r="F219" s="189" t="s">
        <v>686</v>
      </c>
      <c r="G219" s="189"/>
      <c r="H219" s="189"/>
      <c r="I219" s="189"/>
      <c r="J219" s="125" t="s">
        <v>172</v>
      </c>
      <c r="K219" s="126">
        <v>4</v>
      </c>
      <c r="L219" s="190"/>
      <c r="M219" s="190"/>
      <c r="N219" s="190">
        <f>ROUND(L219*K219,2)</f>
        <v>0</v>
      </c>
      <c r="O219" s="191"/>
      <c r="P219" s="191"/>
      <c r="Q219" s="191"/>
      <c r="R219" s="31"/>
      <c r="T219" s="127" t="s">
        <v>50</v>
      </c>
      <c r="U219" s="37" t="s">
        <v>70</v>
      </c>
      <c r="V219" s="128">
        <v>0</v>
      </c>
      <c r="W219" s="128">
        <f>V219*K219</f>
        <v>0</v>
      </c>
      <c r="X219" s="128">
        <v>0</v>
      </c>
      <c r="Y219" s="128">
        <f>X219*K219</f>
        <v>0</v>
      </c>
      <c r="Z219" s="128">
        <v>0</v>
      </c>
      <c r="AA219" s="129">
        <f>Z219*K219</f>
        <v>0</v>
      </c>
      <c r="AR219" s="17" t="s">
        <v>256</v>
      </c>
      <c r="AT219" s="17" t="s">
        <v>170</v>
      </c>
      <c r="AU219" s="17" t="s">
        <v>136</v>
      </c>
      <c r="AY219" s="17" t="s">
        <v>169</v>
      </c>
      <c r="BE219" s="130">
        <f>IF(U219="základní",N219,0)</f>
        <v>0</v>
      </c>
      <c r="BF219" s="130">
        <f>IF(U219="snížená",N219,0)</f>
        <v>0</v>
      </c>
      <c r="BG219" s="130">
        <f>IF(U219="zákl. přenesená",N219,0)</f>
        <v>0</v>
      </c>
      <c r="BH219" s="130">
        <f>IF(U219="sníž. přenesená",N219,0)</f>
        <v>0</v>
      </c>
      <c r="BI219" s="130">
        <f>IF(U219="nulová",N219,0)</f>
        <v>0</v>
      </c>
      <c r="BJ219" s="17" t="s">
        <v>113</v>
      </c>
      <c r="BK219" s="130">
        <f>ROUND(L219*K219,2)</f>
        <v>0</v>
      </c>
      <c r="BL219" s="17" t="s">
        <v>206</v>
      </c>
      <c r="BM219" s="17" t="s">
        <v>687</v>
      </c>
    </row>
    <row r="220" spans="2:65" s="1" customFormat="1" ht="31.5" customHeight="1">
      <c r="B220" s="30"/>
      <c r="C220" s="123" t="s">
        <v>688</v>
      </c>
      <c r="D220" s="123" t="s">
        <v>170</v>
      </c>
      <c r="E220" s="124" t="s">
        <v>689</v>
      </c>
      <c r="F220" s="189" t="s">
        <v>690</v>
      </c>
      <c r="G220" s="189"/>
      <c r="H220" s="189"/>
      <c r="I220" s="189"/>
      <c r="J220" s="125" t="s">
        <v>172</v>
      </c>
      <c r="K220" s="126">
        <v>1</v>
      </c>
      <c r="L220" s="190"/>
      <c r="M220" s="190"/>
      <c r="N220" s="190">
        <f>ROUND(L220*K220,2)</f>
        <v>0</v>
      </c>
      <c r="O220" s="191"/>
      <c r="P220" s="191"/>
      <c r="Q220" s="191"/>
      <c r="R220" s="31"/>
      <c r="T220" s="127" t="s">
        <v>50</v>
      </c>
      <c r="U220" s="37" t="s">
        <v>70</v>
      </c>
      <c r="V220" s="128">
        <v>0</v>
      </c>
      <c r="W220" s="128">
        <f>V220*K220</f>
        <v>0</v>
      </c>
      <c r="X220" s="128">
        <v>0</v>
      </c>
      <c r="Y220" s="128">
        <f>X220*K220</f>
        <v>0</v>
      </c>
      <c r="Z220" s="128">
        <v>0</v>
      </c>
      <c r="AA220" s="129">
        <f>Z220*K220</f>
        <v>0</v>
      </c>
      <c r="AR220" s="17" t="s">
        <v>256</v>
      </c>
      <c r="AT220" s="17" t="s">
        <v>170</v>
      </c>
      <c r="AU220" s="17" t="s">
        <v>136</v>
      </c>
      <c r="AY220" s="17" t="s">
        <v>169</v>
      </c>
      <c r="BE220" s="130">
        <f>IF(U220="základní",N220,0)</f>
        <v>0</v>
      </c>
      <c r="BF220" s="130">
        <f>IF(U220="snížená",N220,0)</f>
        <v>0</v>
      </c>
      <c r="BG220" s="130">
        <f>IF(U220="zákl. přenesená",N220,0)</f>
        <v>0</v>
      </c>
      <c r="BH220" s="130">
        <f>IF(U220="sníž. přenesená",N220,0)</f>
        <v>0</v>
      </c>
      <c r="BI220" s="130">
        <f>IF(U220="nulová",N220,0)</f>
        <v>0</v>
      </c>
      <c r="BJ220" s="17" t="s">
        <v>113</v>
      </c>
      <c r="BK220" s="130">
        <f>ROUND(L220*K220,2)</f>
        <v>0</v>
      </c>
      <c r="BL220" s="17" t="s">
        <v>206</v>
      </c>
      <c r="BM220" s="17" t="s">
        <v>691</v>
      </c>
    </row>
    <row r="221" spans="2:65" s="9" customFormat="1" ht="29.9" customHeight="1">
      <c r="B221" s="113"/>
      <c r="D221" s="122" t="s">
        <v>428</v>
      </c>
      <c r="E221" s="122"/>
      <c r="F221" s="122"/>
      <c r="G221" s="122"/>
      <c r="H221" s="122"/>
      <c r="I221" s="122"/>
      <c r="J221" s="122"/>
      <c r="K221" s="122"/>
      <c r="L221" s="122"/>
      <c r="M221" s="122"/>
      <c r="N221" s="199">
        <f>BK221</f>
        <v>0</v>
      </c>
      <c r="O221" s="200"/>
      <c r="P221" s="200"/>
      <c r="Q221" s="200"/>
      <c r="R221" s="115"/>
      <c r="T221" s="116"/>
      <c r="W221" s="117">
        <f>SUM(W222:W240)</f>
        <v>0</v>
      </c>
      <c r="Y221" s="117">
        <f>SUM(Y222:Y240)</f>
        <v>0</v>
      </c>
      <c r="AA221" s="118">
        <f>SUM(AA222:AA240)</f>
        <v>0</v>
      </c>
      <c r="AR221" s="119" t="s">
        <v>136</v>
      </c>
      <c r="AT221" s="120" t="s">
        <v>104</v>
      </c>
      <c r="AU221" s="120" t="s">
        <v>113</v>
      </c>
      <c r="AY221" s="119" t="s">
        <v>169</v>
      </c>
      <c r="BK221" s="121">
        <f>SUM(BK222:BK240)</f>
        <v>0</v>
      </c>
    </row>
    <row r="222" spans="2:65" s="1" customFormat="1" ht="44.25" customHeight="1">
      <c r="B222" s="30"/>
      <c r="C222" s="123" t="s">
        <v>692</v>
      </c>
      <c r="D222" s="123" t="s">
        <v>170</v>
      </c>
      <c r="E222" s="124" t="s">
        <v>693</v>
      </c>
      <c r="F222" s="189" t="s">
        <v>694</v>
      </c>
      <c r="G222" s="189"/>
      <c r="H222" s="189"/>
      <c r="I222" s="189"/>
      <c r="J222" s="125" t="s">
        <v>172</v>
      </c>
      <c r="K222" s="126">
        <v>1</v>
      </c>
      <c r="L222" s="190"/>
      <c r="M222" s="190"/>
      <c r="N222" s="190">
        <f t="shared" ref="N222:N240" si="30">ROUND(L222*K222,2)</f>
        <v>0</v>
      </c>
      <c r="O222" s="191"/>
      <c r="P222" s="191"/>
      <c r="Q222" s="191"/>
      <c r="R222" s="31"/>
      <c r="T222" s="127" t="s">
        <v>50</v>
      </c>
      <c r="U222" s="37" t="s">
        <v>70</v>
      </c>
      <c r="V222" s="128">
        <v>0</v>
      </c>
      <c r="W222" s="128">
        <f t="shared" ref="W222:W240" si="31">V222*K222</f>
        <v>0</v>
      </c>
      <c r="X222" s="128">
        <v>0</v>
      </c>
      <c r="Y222" s="128">
        <f t="shared" ref="Y222:Y240" si="32">X222*K222</f>
        <v>0</v>
      </c>
      <c r="Z222" s="128">
        <v>0</v>
      </c>
      <c r="AA222" s="129">
        <f t="shared" ref="AA222:AA240" si="33">Z222*K222</f>
        <v>0</v>
      </c>
      <c r="AR222" s="17" t="s">
        <v>173</v>
      </c>
      <c r="AT222" s="17" t="s">
        <v>170</v>
      </c>
      <c r="AU222" s="17" t="s">
        <v>136</v>
      </c>
      <c r="AY222" s="17" t="s">
        <v>169</v>
      </c>
      <c r="BE222" s="130">
        <f t="shared" ref="BE222:BE240" si="34">IF(U222="základní",N222,0)</f>
        <v>0</v>
      </c>
      <c r="BF222" s="130">
        <f t="shared" ref="BF222:BF240" si="35">IF(U222="snížená",N222,0)</f>
        <v>0</v>
      </c>
      <c r="BG222" s="130">
        <f t="shared" ref="BG222:BG240" si="36">IF(U222="zákl. přenesená",N222,0)</f>
        <v>0</v>
      </c>
      <c r="BH222" s="130">
        <f t="shared" ref="BH222:BH240" si="37">IF(U222="sníž. přenesená",N222,0)</f>
        <v>0</v>
      </c>
      <c r="BI222" s="130">
        <f t="shared" ref="BI222:BI240" si="38">IF(U222="nulová",N222,0)</f>
        <v>0</v>
      </c>
      <c r="BJ222" s="17" t="s">
        <v>113</v>
      </c>
      <c r="BK222" s="130">
        <f t="shared" ref="BK222:BK240" si="39">ROUND(L222*K222,2)</f>
        <v>0</v>
      </c>
      <c r="BL222" s="17" t="s">
        <v>174</v>
      </c>
      <c r="BM222" s="17" t="s">
        <v>695</v>
      </c>
    </row>
    <row r="223" spans="2:65" s="1" customFormat="1" ht="69.75" customHeight="1">
      <c r="B223" s="30"/>
      <c r="C223" s="123" t="s">
        <v>696</v>
      </c>
      <c r="D223" s="123" t="s">
        <v>170</v>
      </c>
      <c r="E223" s="124" t="s">
        <v>697</v>
      </c>
      <c r="F223" s="189" t="s">
        <v>698</v>
      </c>
      <c r="G223" s="189"/>
      <c r="H223" s="189"/>
      <c r="I223" s="189"/>
      <c r="J223" s="125" t="s">
        <v>172</v>
      </c>
      <c r="K223" s="126">
        <v>1</v>
      </c>
      <c r="L223" s="190"/>
      <c r="M223" s="190"/>
      <c r="N223" s="190">
        <f t="shared" si="30"/>
        <v>0</v>
      </c>
      <c r="O223" s="191"/>
      <c r="P223" s="191"/>
      <c r="Q223" s="191"/>
      <c r="R223" s="31"/>
      <c r="T223" s="127" t="s">
        <v>50</v>
      </c>
      <c r="U223" s="37" t="s">
        <v>70</v>
      </c>
      <c r="V223" s="128">
        <v>0</v>
      </c>
      <c r="W223" s="128">
        <f t="shared" si="31"/>
        <v>0</v>
      </c>
      <c r="X223" s="128">
        <v>0</v>
      </c>
      <c r="Y223" s="128">
        <f t="shared" si="32"/>
        <v>0</v>
      </c>
      <c r="Z223" s="128">
        <v>0</v>
      </c>
      <c r="AA223" s="129">
        <f t="shared" si="33"/>
        <v>0</v>
      </c>
      <c r="AR223" s="17" t="s">
        <v>173</v>
      </c>
      <c r="AT223" s="17" t="s">
        <v>170</v>
      </c>
      <c r="AU223" s="17" t="s">
        <v>136</v>
      </c>
      <c r="AY223" s="17" t="s">
        <v>169</v>
      </c>
      <c r="BE223" s="130">
        <f t="shared" si="34"/>
        <v>0</v>
      </c>
      <c r="BF223" s="130">
        <f t="shared" si="35"/>
        <v>0</v>
      </c>
      <c r="BG223" s="130">
        <f t="shared" si="36"/>
        <v>0</v>
      </c>
      <c r="BH223" s="130">
        <f t="shared" si="37"/>
        <v>0</v>
      </c>
      <c r="BI223" s="130">
        <f t="shared" si="38"/>
        <v>0</v>
      </c>
      <c r="BJ223" s="17" t="s">
        <v>113</v>
      </c>
      <c r="BK223" s="130">
        <f t="shared" si="39"/>
        <v>0</v>
      </c>
      <c r="BL223" s="17" t="s">
        <v>174</v>
      </c>
      <c r="BM223" s="17" t="s">
        <v>699</v>
      </c>
    </row>
    <row r="224" spans="2:65" s="1" customFormat="1" ht="22.5" customHeight="1">
      <c r="B224" s="30"/>
      <c r="C224" s="123" t="s">
        <v>700</v>
      </c>
      <c r="D224" s="123" t="s">
        <v>170</v>
      </c>
      <c r="E224" s="124" t="s">
        <v>635</v>
      </c>
      <c r="F224" s="189" t="s">
        <v>636</v>
      </c>
      <c r="G224" s="189"/>
      <c r="H224" s="189"/>
      <c r="I224" s="189"/>
      <c r="J224" s="125" t="s">
        <v>172</v>
      </c>
      <c r="K224" s="126">
        <v>1</v>
      </c>
      <c r="L224" s="190"/>
      <c r="M224" s="190"/>
      <c r="N224" s="190">
        <f t="shared" si="30"/>
        <v>0</v>
      </c>
      <c r="O224" s="191"/>
      <c r="P224" s="191"/>
      <c r="Q224" s="191"/>
      <c r="R224" s="31"/>
      <c r="T224" s="127" t="s">
        <v>50</v>
      </c>
      <c r="U224" s="37" t="s">
        <v>70</v>
      </c>
      <c r="V224" s="128">
        <v>0</v>
      </c>
      <c r="W224" s="128">
        <f t="shared" si="31"/>
        <v>0</v>
      </c>
      <c r="X224" s="128">
        <v>0</v>
      </c>
      <c r="Y224" s="128">
        <f t="shared" si="32"/>
        <v>0</v>
      </c>
      <c r="Z224" s="128">
        <v>0</v>
      </c>
      <c r="AA224" s="129">
        <f t="shared" si="33"/>
        <v>0</v>
      </c>
      <c r="AR224" s="17" t="s">
        <v>173</v>
      </c>
      <c r="AT224" s="17" t="s">
        <v>170</v>
      </c>
      <c r="AU224" s="17" t="s">
        <v>136</v>
      </c>
      <c r="AY224" s="17" t="s">
        <v>169</v>
      </c>
      <c r="BE224" s="130">
        <f t="shared" si="34"/>
        <v>0</v>
      </c>
      <c r="BF224" s="130">
        <f t="shared" si="35"/>
        <v>0</v>
      </c>
      <c r="BG224" s="130">
        <f t="shared" si="36"/>
        <v>0</v>
      </c>
      <c r="BH224" s="130">
        <f t="shared" si="37"/>
        <v>0</v>
      </c>
      <c r="BI224" s="130">
        <f t="shared" si="38"/>
        <v>0</v>
      </c>
      <c r="BJ224" s="17" t="s">
        <v>113</v>
      </c>
      <c r="BK224" s="130">
        <f t="shared" si="39"/>
        <v>0</v>
      </c>
      <c r="BL224" s="17" t="s">
        <v>174</v>
      </c>
      <c r="BM224" s="17" t="s">
        <v>701</v>
      </c>
    </row>
    <row r="225" spans="2:65" s="1" customFormat="1" ht="22.5" customHeight="1">
      <c r="B225" s="30"/>
      <c r="C225" s="123" t="s">
        <v>702</v>
      </c>
      <c r="D225" s="123" t="s">
        <v>170</v>
      </c>
      <c r="E225" s="124" t="s">
        <v>536</v>
      </c>
      <c r="F225" s="189" t="s">
        <v>537</v>
      </c>
      <c r="G225" s="189"/>
      <c r="H225" s="189"/>
      <c r="I225" s="189"/>
      <c r="J225" s="125" t="s">
        <v>172</v>
      </c>
      <c r="K225" s="126">
        <v>2</v>
      </c>
      <c r="L225" s="190"/>
      <c r="M225" s="190"/>
      <c r="N225" s="190">
        <f t="shared" si="30"/>
        <v>0</v>
      </c>
      <c r="O225" s="191"/>
      <c r="P225" s="191"/>
      <c r="Q225" s="191"/>
      <c r="R225" s="31"/>
      <c r="T225" s="127" t="s">
        <v>50</v>
      </c>
      <c r="U225" s="37" t="s">
        <v>70</v>
      </c>
      <c r="V225" s="128">
        <v>0</v>
      </c>
      <c r="W225" s="128">
        <f t="shared" si="31"/>
        <v>0</v>
      </c>
      <c r="X225" s="128">
        <v>0</v>
      </c>
      <c r="Y225" s="128">
        <f t="shared" si="32"/>
        <v>0</v>
      </c>
      <c r="Z225" s="128">
        <v>0</v>
      </c>
      <c r="AA225" s="129">
        <f t="shared" si="33"/>
        <v>0</v>
      </c>
      <c r="AR225" s="17" t="s">
        <v>173</v>
      </c>
      <c r="AT225" s="17" t="s">
        <v>170</v>
      </c>
      <c r="AU225" s="17" t="s">
        <v>136</v>
      </c>
      <c r="AY225" s="17" t="s">
        <v>169</v>
      </c>
      <c r="BE225" s="130">
        <f t="shared" si="34"/>
        <v>0</v>
      </c>
      <c r="BF225" s="130">
        <f t="shared" si="35"/>
        <v>0</v>
      </c>
      <c r="BG225" s="130">
        <f t="shared" si="36"/>
        <v>0</v>
      </c>
      <c r="BH225" s="130">
        <f t="shared" si="37"/>
        <v>0</v>
      </c>
      <c r="BI225" s="130">
        <f t="shared" si="38"/>
        <v>0</v>
      </c>
      <c r="BJ225" s="17" t="s">
        <v>113</v>
      </c>
      <c r="BK225" s="130">
        <f t="shared" si="39"/>
        <v>0</v>
      </c>
      <c r="BL225" s="17" t="s">
        <v>174</v>
      </c>
      <c r="BM225" s="17" t="s">
        <v>703</v>
      </c>
    </row>
    <row r="226" spans="2:65" s="1" customFormat="1" ht="22.5" customHeight="1">
      <c r="B226" s="30"/>
      <c r="C226" s="123" t="s">
        <v>704</v>
      </c>
      <c r="D226" s="123" t="s">
        <v>170</v>
      </c>
      <c r="E226" s="124" t="s">
        <v>235</v>
      </c>
      <c r="F226" s="189" t="s">
        <v>236</v>
      </c>
      <c r="G226" s="189"/>
      <c r="H226" s="189"/>
      <c r="I226" s="189"/>
      <c r="J226" s="125" t="s">
        <v>212</v>
      </c>
      <c r="K226" s="126">
        <v>7</v>
      </c>
      <c r="L226" s="190"/>
      <c r="M226" s="190"/>
      <c r="N226" s="190">
        <f t="shared" si="30"/>
        <v>0</v>
      </c>
      <c r="O226" s="191"/>
      <c r="P226" s="191"/>
      <c r="Q226" s="191"/>
      <c r="R226" s="31"/>
      <c r="T226" s="127" t="s">
        <v>50</v>
      </c>
      <c r="U226" s="37" t="s">
        <v>70</v>
      </c>
      <c r="V226" s="128">
        <v>0</v>
      </c>
      <c r="W226" s="128">
        <f t="shared" si="31"/>
        <v>0</v>
      </c>
      <c r="X226" s="128">
        <v>0</v>
      </c>
      <c r="Y226" s="128">
        <f t="shared" si="32"/>
        <v>0</v>
      </c>
      <c r="Z226" s="128">
        <v>0</v>
      </c>
      <c r="AA226" s="129">
        <f t="shared" si="33"/>
        <v>0</v>
      </c>
      <c r="AR226" s="17" t="s">
        <v>173</v>
      </c>
      <c r="AT226" s="17" t="s">
        <v>170</v>
      </c>
      <c r="AU226" s="17" t="s">
        <v>136</v>
      </c>
      <c r="AY226" s="17" t="s">
        <v>169</v>
      </c>
      <c r="BE226" s="130">
        <f t="shared" si="34"/>
        <v>0</v>
      </c>
      <c r="BF226" s="130">
        <f t="shared" si="35"/>
        <v>0</v>
      </c>
      <c r="BG226" s="130">
        <f t="shared" si="36"/>
        <v>0</v>
      </c>
      <c r="BH226" s="130">
        <f t="shared" si="37"/>
        <v>0</v>
      </c>
      <c r="BI226" s="130">
        <f t="shared" si="38"/>
        <v>0</v>
      </c>
      <c r="BJ226" s="17" t="s">
        <v>113</v>
      </c>
      <c r="BK226" s="130">
        <f t="shared" si="39"/>
        <v>0</v>
      </c>
      <c r="BL226" s="17" t="s">
        <v>174</v>
      </c>
      <c r="BM226" s="17" t="s">
        <v>705</v>
      </c>
    </row>
    <row r="227" spans="2:65" s="1" customFormat="1" ht="44.25" customHeight="1">
      <c r="B227" s="30"/>
      <c r="C227" s="123" t="s">
        <v>706</v>
      </c>
      <c r="D227" s="123" t="s">
        <v>170</v>
      </c>
      <c r="E227" s="124" t="s">
        <v>707</v>
      </c>
      <c r="F227" s="189" t="s">
        <v>708</v>
      </c>
      <c r="G227" s="189"/>
      <c r="H227" s="189"/>
      <c r="I227" s="189"/>
      <c r="J227" s="125" t="s">
        <v>172</v>
      </c>
      <c r="K227" s="126">
        <v>2</v>
      </c>
      <c r="L227" s="190"/>
      <c r="M227" s="190"/>
      <c r="N227" s="190">
        <f t="shared" si="30"/>
        <v>0</v>
      </c>
      <c r="O227" s="191"/>
      <c r="P227" s="191"/>
      <c r="Q227" s="191"/>
      <c r="R227" s="31"/>
      <c r="T227" s="127" t="s">
        <v>50</v>
      </c>
      <c r="U227" s="37" t="s">
        <v>70</v>
      </c>
      <c r="V227" s="128">
        <v>0</v>
      </c>
      <c r="W227" s="128">
        <f t="shared" si="31"/>
        <v>0</v>
      </c>
      <c r="X227" s="128">
        <v>0</v>
      </c>
      <c r="Y227" s="128">
        <f t="shared" si="32"/>
        <v>0</v>
      </c>
      <c r="Z227" s="128">
        <v>0</v>
      </c>
      <c r="AA227" s="129">
        <f t="shared" si="33"/>
        <v>0</v>
      </c>
      <c r="AR227" s="17" t="s">
        <v>173</v>
      </c>
      <c r="AT227" s="17" t="s">
        <v>170</v>
      </c>
      <c r="AU227" s="17" t="s">
        <v>136</v>
      </c>
      <c r="AY227" s="17" t="s">
        <v>169</v>
      </c>
      <c r="BE227" s="130">
        <f t="shared" si="34"/>
        <v>0</v>
      </c>
      <c r="BF227" s="130">
        <f t="shared" si="35"/>
        <v>0</v>
      </c>
      <c r="BG227" s="130">
        <f t="shared" si="36"/>
        <v>0</v>
      </c>
      <c r="BH227" s="130">
        <f t="shared" si="37"/>
        <v>0</v>
      </c>
      <c r="BI227" s="130">
        <f t="shared" si="38"/>
        <v>0</v>
      </c>
      <c r="BJ227" s="17" t="s">
        <v>113</v>
      </c>
      <c r="BK227" s="130">
        <f t="shared" si="39"/>
        <v>0</v>
      </c>
      <c r="BL227" s="17" t="s">
        <v>174</v>
      </c>
      <c r="BM227" s="17" t="s">
        <v>709</v>
      </c>
    </row>
    <row r="228" spans="2:65" s="1" customFormat="1" ht="44.25" customHeight="1">
      <c r="B228" s="30"/>
      <c r="C228" s="123" t="s">
        <v>710</v>
      </c>
      <c r="D228" s="123" t="s">
        <v>170</v>
      </c>
      <c r="E228" s="124" t="s">
        <v>711</v>
      </c>
      <c r="F228" s="189" t="s">
        <v>712</v>
      </c>
      <c r="G228" s="189"/>
      <c r="H228" s="189"/>
      <c r="I228" s="189"/>
      <c r="J228" s="125" t="s">
        <v>172</v>
      </c>
      <c r="K228" s="126">
        <v>2</v>
      </c>
      <c r="L228" s="190"/>
      <c r="M228" s="190"/>
      <c r="N228" s="190">
        <f t="shared" si="30"/>
        <v>0</v>
      </c>
      <c r="O228" s="191"/>
      <c r="P228" s="191"/>
      <c r="Q228" s="191"/>
      <c r="R228" s="31"/>
      <c r="T228" s="127" t="s">
        <v>50</v>
      </c>
      <c r="U228" s="37" t="s">
        <v>70</v>
      </c>
      <c r="V228" s="128">
        <v>0</v>
      </c>
      <c r="W228" s="128">
        <f t="shared" si="31"/>
        <v>0</v>
      </c>
      <c r="X228" s="128">
        <v>0</v>
      </c>
      <c r="Y228" s="128">
        <f t="shared" si="32"/>
        <v>0</v>
      </c>
      <c r="Z228" s="128">
        <v>0</v>
      </c>
      <c r="AA228" s="129">
        <f t="shared" si="33"/>
        <v>0</v>
      </c>
      <c r="AR228" s="17" t="s">
        <v>173</v>
      </c>
      <c r="AT228" s="17" t="s">
        <v>170</v>
      </c>
      <c r="AU228" s="17" t="s">
        <v>136</v>
      </c>
      <c r="AY228" s="17" t="s">
        <v>169</v>
      </c>
      <c r="BE228" s="130">
        <f t="shared" si="34"/>
        <v>0</v>
      </c>
      <c r="BF228" s="130">
        <f t="shared" si="35"/>
        <v>0</v>
      </c>
      <c r="BG228" s="130">
        <f t="shared" si="36"/>
        <v>0</v>
      </c>
      <c r="BH228" s="130">
        <f t="shared" si="37"/>
        <v>0</v>
      </c>
      <c r="BI228" s="130">
        <f t="shared" si="38"/>
        <v>0</v>
      </c>
      <c r="BJ228" s="17" t="s">
        <v>113</v>
      </c>
      <c r="BK228" s="130">
        <f t="shared" si="39"/>
        <v>0</v>
      </c>
      <c r="BL228" s="17" t="s">
        <v>174</v>
      </c>
      <c r="BM228" s="17" t="s">
        <v>713</v>
      </c>
    </row>
    <row r="229" spans="2:65" s="1" customFormat="1" ht="31.5" customHeight="1">
      <c r="B229" s="30"/>
      <c r="C229" s="123" t="s">
        <v>714</v>
      </c>
      <c r="D229" s="123" t="s">
        <v>170</v>
      </c>
      <c r="E229" s="124" t="s">
        <v>715</v>
      </c>
      <c r="F229" s="189" t="s">
        <v>716</v>
      </c>
      <c r="G229" s="189"/>
      <c r="H229" s="189"/>
      <c r="I229" s="189"/>
      <c r="J229" s="125" t="s">
        <v>172</v>
      </c>
      <c r="K229" s="126">
        <v>3</v>
      </c>
      <c r="L229" s="190"/>
      <c r="M229" s="190"/>
      <c r="N229" s="190">
        <f t="shared" si="30"/>
        <v>0</v>
      </c>
      <c r="O229" s="191"/>
      <c r="P229" s="191"/>
      <c r="Q229" s="191"/>
      <c r="R229" s="31"/>
      <c r="T229" s="127" t="s">
        <v>50</v>
      </c>
      <c r="U229" s="37" t="s">
        <v>70</v>
      </c>
      <c r="V229" s="128">
        <v>0</v>
      </c>
      <c r="W229" s="128">
        <f t="shared" si="31"/>
        <v>0</v>
      </c>
      <c r="X229" s="128">
        <v>0</v>
      </c>
      <c r="Y229" s="128">
        <f t="shared" si="32"/>
        <v>0</v>
      </c>
      <c r="Z229" s="128">
        <v>0</v>
      </c>
      <c r="AA229" s="129">
        <f t="shared" si="33"/>
        <v>0</v>
      </c>
      <c r="AR229" s="17" t="s">
        <v>173</v>
      </c>
      <c r="AT229" s="17" t="s">
        <v>170</v>
      </c>
      <c r="AU229" s="17" t="s">
        <v>136</v>
      </c>
      <c r="AY229" s="17" t="s">
        <v>169</v>
      </c>
      <c r="BE229" s="130">
        <f t="shared" si="34"/>
        <v>0</v>
      </c>
      <c r="BF229" s="130">
        <f t="shared" si="35"/>
        <v>0</v>
      </c>
      <c r="BG229" s="130">
        <f t="shared" si="36"/>
        <v>0</v>
      </c>
      <c r="BH229" s="130">
        <f t="shared" si="37"/>
        <v>0</v>
      </c>
      <c r="BI229" s="130">
        <f t="shared" si="38"/>
        <v>0</v>
      </c>
      <c r="BJ229" s="17" t="s">
        <v>113</v>
      </c>
      <c r="BK229" s="130">
        <f t="shared" si="39"/>
        <v>0</v>
      </c>
      <c r="BL229" s="17" t="s">
        <v>174</v>
      </c>
      <c r="BM229" s="17" t="s">
        <v>717</v>
      </c>
    </row>
    <row r="230" spans="2:65" s="1" customFormat="1" ht="44.25" customHeight="1">
      <c r="B230" s="30"/>
      <c r="C230" s="123" t="s">
        <v>718</v>
      </c>
      <c r="D230" s="123" t="s">
        <v>170</v>
      </c>
      <c r="E230" s="124" t="s">
        <v>719</v>
      </c>
      <c r="F230" s="189" t="s">
        <v>720</v>
      </c>
      <c r="G230" s="189"/>
      <c r="H230" s="189"/>
      <c r="I230" s="189"/>
      <c r="J230" s="125" t="s">
        <v>172</v>
      </c>
      <c r="K230" s="126">
        <v>4</v>
      </c>
      <c r="L230" s="190"/>
      <c r="M230" s="190"/>
      <c r="N230" s="190">
        <f t="shared" si="30"/>
        <v>0</v>
      </c>
      <c r="O230" s="191"/>
      <c r="P230" s="191"/>
      <c r="Q230" s="191"/>
      <c r="R230" s="31"/>
      <c r="T230" s="127" t="s">
        <v>50</v>
      </c>
      <c r="U230" s="37" t="s">
        <v>70</v>
      </c>
      <c r="V230" s="128">
        <v>0</v>
      </c>
      <c r="W230" s="128">
        <f t="shared" si="31"/>
        <v>0</v>
      </c>
      <c r="X230" s="128">
        <v>0</v>
      </c>
      <c r="Y230" s="128">
        <f t="shared" si="32"/>
        <v>0</v>
      </c>
      <c r="Z230" s="128">
        <v>0</v>
      </c>
      <c r="AA230" s="129">
        <f t="shared" si="33"/>
        <v>0</v>
      </c>
      <c r="AR230" s="17" t="s">
        <v>173</v>
      </c>
      <c r="AT230" s="17" t="s">
        <v>170</v>
      </c>
      <c r="AU230" s="17" t="s">
        <v>136</v>
      </c>
      <c r="AY230" s="17" t="s">
        <v>169</v>
      </c>
      <c r="BE230" s="130">
        <f t="shared" si="34"/>
        <v>0</v>
      </c>
      <c r="BF230" s="130">
        <f t="shared" si="35"/>
        <v>0</v>
      </c>
      <c r="BG230" s="130">
        <f t="shared" si="36"/>
        <v>0</v>
      </c>
      <c r="BH230" s="130">
        <f t="shared" si="37"/>
        <v>0</v>
      </c>
      <c r="BI230" s="130">
        <f t="shared" si="38"/>
        <v>0</v>
      </c>
      <c r="BJ230" s="17" t="s">
        <v>113</v>
      </c>
      <c r="BK230" s="130">
        <f t="shared" si="39"/>
        <v>0</v>
      </c>
      <c r="BL230" s="17" t="s">
        <v>174</v>
      </c>
      <c r="BM230" s="17" t="s">
        <v>721</v>
      </c>
    </row>
    <row r="231" spans="2:65" s="1" customFormat="1" ht="44.25" customHeight="1">
      <c r="B231" s="30"/>
      <c r="C231" s="123" t="s">
        <v>722</v>
      </c>
      <c r="D231" s="123" t="s">
        <v>170</v>
      </c>
      <c r="E231" s="124" t="s">
        <v>723</v>
      </c>
      <c r="F231" s="189" t="s">
        <v>724</v>
      </c>
      <c r="G231" s="189"/>
      <c r="H231" s="189"/>
      <c r="I231" s="189"/>
      <c r="J231" s="125" t="s">
        <v>172</v>
      </c>
      <c r="K231" s="126">
        <v>4</v>
      </c>
      <c r="L231" s="190"/>
      <c r="M231" s="190"/>
      <c r="N231" s="190">
        <f t="shared" si="30"/>
        <v>0</v>
      </c>
      <c r="O231" s="191"/>
      <c r="P231" s="191"/>
      <c r="Q231" s="191"/>
      <c r="R231" s="31"/>
      <c r="T231" s="127" t="s">
        <v>50</v>
      </c>
      <c r="U231" s="37" t="s">
        <v>70</v>
      </c>
      <c r="V231" s="128">
        <v>0</v>
      </c>
      <c r="W231" s="128">
        <f t="shared" si="31"/>
        <v>0</v>
      </c>
      <c r="X231" s="128">
        <v>0</v>
      </c>
      <c r="Y231" s="128">
        <f t="shared" si="32"/>
        <v>0</v>
      </c>
      <c r="Z231" s="128">
        <v>0</v>
      </c>
      <c r="AA231" s="129">
        <f t="shared" si="33"/>
        <v>0</v>
      </c>
      <c r="AR231" s="17" t="s">
        <v>173</v>
      </c>
      <c r="AT231" s="17" t="s">
        <v>170</v>
      </c>
      <c r="AU231" s="17" t="s">
        <v>136</v>
      </c>
      <c r="AY231" s="17" t="s">
        <v>169</v>
      </c>
      <c r="BE231" s="130">
        <f t="shared" si="34"/>
        <v>0</v>
      </c>
      <c r="BF231" s="130">
        <f t="shared" si="35"/>
        <v>0</v>
      </c>
      <c r="BG231" s="130">
        <f t="shared" si="36"/>
        <v>0</v>
      </c>
      <c r="BH231" s="130">
        <f t="shared" si="37"/>
        <v>0</v>
      </c>
      <c r="BI231" s="130">
        <f t="shared" si="38"/>
        <v>0</v>
      </c>
      <c r="BJ231" s="17" t="s">
        <v>113</v>
      </c>
      <c r="BK231" s="130">
        <f t="shared" si="39"/>
        <v>0</v>
      </c>
      <c r="BL231" s="17" t="s">
        <v>174</v>
      </c>
      <c r="BM231" s="17" t="s">
        <v>725</v>
      </c>
    </row>
    <row r="232" spans="2:65" s="1" customFormat="1" ht="31.5" customHeight="1">
      <c r="B232" s="30"/>
      <c r="C232" s="123" t="s">
        <v>726</v>
      </c>
      <c r="D232" s="123" t="s">
        <v>170</v>
      </c>
      <c r="E232" s="124" t="s">
        <v>727</v>
      </c>
      <c r="F232" s="189" t="s">
        <v>728</v>
      </c>
      <c r="G232" s="189"/>
      <c r="H232" s="189"/>
      <c r="I232" s="189"/>
      <c r="J232" s="125" t="s">
        <v>587</v>
      </c>
      <c r="K232" s="126">
        <v>2</v>
      </c>
      <c r="L232" s="190"/>
      <c r="M232" s="190"/>
      <c r="N232" s="190">
        <f t="shared" si="30"/>
        <v>0</v>
      </c>
      <c r="O232" s="191"/>
      <c r="P232" s="191"/>
      <c r="Q232" s="191"/>
      <c r="R232" s="31"/>
      <c r="T232" s="127" t="s">
        <v>50</v>
      </c>
      <c r="U232" s="37" t="s">
        <v>70</v>
      </c>
      <c r="V232" s="128">
        <v>0</v>
      </c>
      <c r="W232" s="128">
        <f t="shared" si="31"/>
        <v>0</v>
      </c>
      <c r="X232" s="128">
        <v>0</v>
      </c>
      <c r="Y232" s="128">
        <f t="shared" si="32"/>
        <v>0</v>
      </c>
      <c r="Z232" s="128">
        <v>0</v>
      </c>
      <c r="AA232" s="129">
        <f t="shared" si="33"/>
        <v>0</v>
      </c>
      <c r="AR232" s="17" t="s">
        <v>173</v>
      </c>
      <c r="AT232" s="17" t="s">
        <v>170</v>
      </c>
      <c r="AU232" s="17" t="s">
        <v>136</v>
      </c>
      <c r="AY232" s="17" t="s">
        <v>169</v>
      </c>
      <c r="BE232" s="130">
        <f t="shared" si="34"/>
        <v>0</v>
      </c>
      <c r="BF232" s="130">
        <f t="shared" si="35"/>
        <v>0</v>
      </c>
      <c r="BG232" s="130">
        <f t="shared" si="36"/>
        <v>0</v>
      </c>
      <c r="BH232" s="130">
        <f t="shared" si="37"/>
        <v>0</v>
      </c>
      <c r="BI232" s="130">
        <f t="shared" si="38"/>
        <v>0</v>
      </c>
      <c r="BJ232" s="17" t="s">
        <v>113</v>
      </c>
      <c r="BK232" s="130">
        <f t="shared" si="39"/>
        <v>0</v>
      </c>
      <c r="BL232" s="17" t="s">
        <v>174</v>
      </c>
      <c r="BM232" s="17" t="s">
        <v>729</v>
      </c>
    </row>
    <row r="233" spans="2:65" s="1" customFormat="1" ht="31.5" customHeight="1">
      <c r="B233" s="30"/>
      <c r="C233" s="123" t="s">
        <v>730</v>
      </c>
      <c r="D233" s="123" t="s">
        <v>170</v>
      </c>
      <c r="E233" s="124" t="s">
        <v>731</v>
      </c>
      <c r="F233" s="189" t="s">
        <v>732</v>
      </c>
      <c r="G233" s="189"/>
      <c r="H233" s="189"/>
      <c r="I233" s="189"/>
      <c r="J233" s="125" t="s">
        <v>587</v>
      </c>
      <c r="K233" s="126">
        <v>7</v>
      </c>
      <c r="L233" s="190"/>
      <c r="M233" s="190"/>
      <c r="N233" s="190">
        <f t="shared" si="30"/>
        <v>0</v>
      </c>
      <c r="O233" s="191"/>
      <c r="P233" s="191"/>
      <c r="Q233" s="191"/>
      <c r="R233" s="31"/>
      <c r="T233" s="127" t="s">
        <v>50</v>
      </c>
      <c r="U233" s="37" t="s">
        <v>70</v>
      </c>
      <c r="V233" s="128">
        <v>0</v>
      </c>
      <c r="W233" s="128">
        <f t="shared" si="31"/>
        <v>0</v>
      </c>
      <c r="X233" s="128">
        <v>0</v>
      </c>
      <c r="Y233" s="128">
        <f t="shared" si="32"/>
        <v>0</v>
      </c>
      <c r="Z233" s="128">
        <v>0</v>
      </c>
      <c r="AA233" s="129">
        <f t="shared" si="33"/>
        <v>0</v>
      </c>
      <c r="AR233" s="17" t="s">
        <v>173</v>
      </c>
      <c r="AT233" s="17" t="s">
        <v>170</v>
      </c>
      <c r="AU233" s="17" t="s">
        <v>136</v>
      </c>
      <c r="AY233" s="17" t="s">
        <v>169</v>
      </c>
      <c r="BE233" s="130">
        <f t="shared" si="34"/>
        <v>0</v>
      </c>
      <c r="BF233" s="130">
        <f t="shared" si="35"/>
        <v>0</v>
      </c>
      <c r="BG233" s="130">
        <f t="shared" si="36"/>
        <v>0</v>
      </c>
      <c r="BH233" s="130">
        <f t="shared" si="37"/>
        <v>0</v>
      </c>
      <c r="BI233" s="130">
        <f t="shared" si="38"/>
        <v>0</v>
      </c>
      <c r="BJ233" s="17" t="s">
        <v>113</v>
      </c>
      <c r="BK233" s="130">
        <f t="shared" si="39"/>
        <v>0</v>
      </c>
      <c r="BL233" s="17" t="s">
        <v>174</v>
      </c>
      <c r="BM233" s="17" t="s">
        <v>733</v>
      </c>
    </row>
    <row r="234" spans="2:65" s="1" customFormat="1" ht="44.25" customHeight="1">
      <c r="B234" s="30"/>
      <c r="C234" s="123" t="s">
        <v>734</v>
      </c>
      <c r="D234" s="123" t="s">
        <v>170</v>
      </c>
      <c r="E234" s="124" t="s">
        <v>735</v>
      </c>
      <c r="F234" s="189" t="s">
        <v>736</v>
      </c>
      <c r="G234" s="189"/>
      <c r="H234" s="189"/>
      <c r="I234" s="189"/>
      <c r="J234" s="125" t="s">
        <v>476</v>
      </c>
      <c r="K234" s="126">
        <v>14</v>
      </c>
      <c r="L234" s="190"/>
      <c r="M234" s="190"/>
      <c r="N234" s="190">
        <f t="shared" si="30"/>
        <v>0</v>
      </c>
      <c r="O234" s="191"/>
      <c r="P234" s="191"/>
      <c r="Q234" s="191"/>
      <c r="R234" s="31"/>
      <c r="T234" s="127" t="s">
        <v>50</v>
      </c>
      <c r="U234" s="37" t="s">
        <v>70</v>
      </c>
      <c r="V234" s="128">
        <v>0</v>
      </c>
      <c r="W234" s="128">
        <f t="shared" si="31"/>
        <v>0</v>
      </c>
      <c r="X234" s="128">
        <v>0</v>
      </c>
      <c r="Y234" s="128">
        <f t="shared" si="32"/>
        <v>0</v>
      </c>
      <c r="Z234" s="128">
        <v>0</v>
      </c>
      <c r="AA234" s="129">
        <f t="shared" si="33"/>
        <v>0</v>
      </c>
      <c r="AR234" s="17" t="s">
        <v>173</v>
      </c>
      <c r="AT234" s="17" t="s">
        <v>170</v>
      </c>
      <c r="AU234" s="17" t="s">
        <v>136</v>
      </c>
      <c r="AY234" s="17" t="s">
        <v>169</v>
      </c>
      <c r="BE234" s="130">
        <f t="shared" si="34"/>
        <v>0</v>
      </c>
      <c r="BF234" s="130">
        <f t="shared" si="35"/>
        <v>0</v>
      </c>
      <c r="BG234" s="130">
        <f t="shared" si="36"/>
        <v>0</v>
      </c>
      <c r="BH234" s="130">
        <f t="shared" si="37"/>
        <v>0</v>
      </c>
      <c r="BI234" s="130">
        <f t="shared" si="38"/>
        <v>0</v>
      </c>
      <c r="BJ234" s="17" t="s">
        <v>113</v>
      </c>
      <c r="BK234" s="130">
        <f t="shared" si="39"/>
        <v>0</v>
      </c>
      <c r="BL234" s="17" t="s">
        <v>174</v>
      </c>
      <c r="BM234" s="17" t="s">
        <v>737</v>
      </c>
    </row>
    <row r="235" spans="2:65" s="1" customFormat="1" ht="44.25" customHeight="1">
      <c r="B235" s="30"/>
      <c r="C235" s="123" t="s">
        <v>738</v>
      </c>
      <c r="D235" s="123" t="s">
        <v>170</v>
      </c>
      <c r="E235" s="124" t="s">
        <v>739</v>
      </c>
      <c r="F235" s="189" t="s">
        <v>736</v>
      </c>
      <c r="G235" s="189"/>
      <c r="H235" s="189"/>
      <c r="I235" s="189"/>
      <c r="J235" s="125" t="s">
        <v>476</v>
      </c>
      <c r="K235" s="126">
        <v>13</v>
      </c>
      <c r="L235" s="190"/>
      <c r="M235" s="190"/>
      <c r="N235" s="190">
        <f t="shared" si="30"/>
        <v>0</v>
      </c>
      <c r="O235" s="191"/>
      <c r="P235" s="191"/>
      <c r="Q235" s="191"/>
      <c r="R235" s="31"/>
      <c r="T235" s="127" t="s">
        <v>50</v>
      </c>
      <c r="U235" s="37" t="s">
        <v>70</v>
      </c>
      <c r="V235" s="128">
        <v>0</v>
      </c>
      <c r="W235" s="128">
        <f t="shared" si="31"/>
        <v>0</v>
      </c>
      <c r="X235" s="128">
        <v>0</v>
      </c>
      <c r="Y235" s="128">
        <f t="shared" si="32"/>
        <v>0</v>
      </c>
      <c r="Z235" s="128">
        <v>0</v>
      </c>
      <c r="AA235" s="129">
        <f t="shared" si="33"/>
        <v>0</v>
      </c>
      <c r="AR235" s="17" t="s">
        <v>173</v>
      </c>
      <c r="AT235" s="17" t="s">
        <v>170</v>
      </c>
      <c r="AU235" s="17" t="s">
        <v>136</v>
      </c>
      <c r="AY235" s="17" t="s">
        <v>169</v>
      </c>
      <c r="BE235" s="130">
        <f t="shared" si="34"/>
        <v>0</v>
      </c>
      <c r="BF235" s="130">
        <f t="shared" si="35"/>
        <v>0</v>
      </c>
      <c r="BG235" s="130">
        <f t="shared" si="36"/>
        <v>0</v>
      </c>
      <c r="BH235" s="130">
        <f t="shared" si="37"/>
        <v>0</v>
      </c>
      <c r="BI235" s="130">
        <f t="shared" si="38"/>
        <v>0</v>
      </c>
      <c r="BJ235" s="17" t="s">
        <v>113</v>
      </c>
      <c r="BK235" s="130">
        <f t="shared" si="39"/>
        <v>0</v>
      </c>
      <c r="BL235" s="17" t="s">
        <v>174</v>
      </c>
      <c r="BM235" s="17" t="s">
        <v>740</v>
      </c>
    </row>
    <row r="236" spans="2:65" s="1" customFormat="1" ht="22.5" customHeight="1">
      <c r="B236" s="30"/>
      <c r="C236" s="123" t="s">
        <v>741</v>
      </c>
      <c r="D236" s="123" t="s">
        <v>170</v>
      </c>
      <c r="E236" s="124" t="s">
        <v>742</v>
      </c>
      <c r="F236" s="189" t="s">
        <v>743</v>
      </c>
      <c r="G236" s="189"/>
      <c r="H236" s="189"/>
      <c r="I236" s="189"/>
      <c r="J236" s="125" t="s">
        <v>604</v>
      </c>
      <c r="K236" s="126">
        <v>3</v>
      </c>
      <c r="L236" s="190"/>
      <c r="M236" s="190"/>
      <c r="N236" s="190">
        <f t="shared" si="30"/>
        <v>0</v>
      </c>
      <c r="O236" s="191"/>
      <c r="P236" s="191"/>
      <c r="Q236" s="191"/>
      <c r="R236" s="31"/>
      <c r="T236" s="127" t="s">
        <v>50</v>
      </c>
      <c r="U236" s="37" t="s">
        <v>70</v>
      </c>
      <c r="V236" s="128">
        <v>0</v>
      </c>
      <c r="W236" s="128">
        <f t="shared" si="31"/>
        <v>0</v>
      </c>
      <c r="X236" s="128">
        <v>0</v>
      </c>
      <c r="Y236" s="128">
        <f t="shared" si="32"/>
        <v>0</v>
      </c>
      <c r="Z236" s="128">
        <v>0</v>
      </c>
      <c r="AA236" s="129">
        <f t="shared" si="33"/>
        <v>0</v>
      </c>
      <c r="AR236" s="17" t="s">
        <v>173</v>
      </c>
      <c r="AT236" s="17" t="s">
        <v>170</v>
      </c>
      <c r="AU236" s="17" t="s">
        <v>136</v>
      </c>
      <c r="AY236" s="17" t="s">
        <v>169</v>
      </c>
      <c r="BE236" s="130">
        <f t="shared" si="34"/>
        <v>0</v>
      </c>
      <c r="BF236" s="130">
        <f t="shared" si="35"/>
        <v>0</v>
      </c>
      <c r="BG236" s="130">
        <f t="shared" si="36"/>
        <v>0</v>
      </c>
      <c r="BH236" s="130">
        <f t="shared" si="37"/>
        <v>0</v>
      </c>
      <c r="BI236" s="130">
        <f t="shared" si="38"/>
        <v>0</v>
      </c>
      <c r="BJ236" s="17" t="s">
        <v>113</v>
      </c>
      <c r="BK236" s="130">
        <f t="shared" si="39"/>
        <v>0</v>
      </c>
      <c r="BL236" s="17" t="s">
        <v>174</v>
      </c>
      <c r="BM236" s="17" t="s">
        <v>744</v>
      </c>
    </row>
    <row r="237" spans="2:65" s="1" customFormat="1" ht="31.5" customHeight="1">
      <c r="B237" s="30"/>
      <c r="C237" s="123" t="s">
        <v>745</v>
      </c>
      <c r="D237" s="123" t="s">
        <v>170</v>
      </c>
      <c r="E237" s="124" t="s">
        <v>609</v>
      </c>
      <c r="F237" s="189" t="s">
        <v>610</v>
      </c>
      <c r="G237" s="189"/>
      <c r="H237" s="189"/>
      <c r="I237" s="189"/>
      <c r="J237" s="125" t="s">
        <v>476</v>
      </c>
      <c r="K237" s="126">
        <v>21</v>
      </c>
      <c r="L237" s="190"/>
      <c r="M237" s="190"/>
      <c r="N237" s="190">
        <f t="shared" si="30"/>
        <v>0</v>
      </c>
      <c r="O237" s="191"/>
      <c r="P237" s="191"/>
      <c r="Q237" s="191"/>
      <c r="R237" s="31"/>
      <c r="T237" s="127" t="s">
        <v>50</v>
      </c>
      <c r="U237" s="37" t="s">
        <v>70</v>
      </c>
      <c r="V237" s="128">
        <v>0</v>
      </c>
      <c r="W237" s="128">
        <f t="shared" si="31"/>
        <v>0</v>
      </c>
      <c r="X237" s="128">
        <v>0</v>
      </c>
      <c r="Y237" s="128">
        <f t="shared" si="32"/>
        <v>0</v>
      </c>
      <c r="Z237" s="128">
        <v>0</v>
      </c>
      <c r="AA237" s="129">
        <f t="shared" si="33"/>
        <v>0</v>
      </c>
      <c r="AR237" s="17" t="s">
        <v>173</v>
      </c>
      <c r="AT237" s="17" t="s">
        <v>170</v>
      </c>
      <c r="AU237" s="17" t="s">
        <v>136</v>
      </c>
      <c r="AY237" s="17" t="s">
        <v>169</v>
      </c>
      <c r="BE237" s="130">
        <f t="shared" si="34"/>
        <v>0</v>
      </c>
      <c r="BF237" s="130">
        <f t="shared" si="35"/>
        <v>0</v>
      </c>
      <c r="BG237" s="130">
        <f t="shared" si="36"/>
        <v>0</v>
      </c>
      <c r="BH237" s="130">
        <f t="shared" si="37"/>
        <v>0</v>
      </c>
      <c r="BI237" s="130">
        <f t="shared" si="38"/>
        <v>0</v>
      </c>
      <c r="BJ237" s="17" t="s">
        <v>113</v>
      </c>
      <c r="BK237" s="130">
        <f t="shared" si="39"/>
        <v>0</v>
      </c>
      <c r="BL237" s="17" t="s">
        <v>174</v>
      </c>
      <c r="BM237" s="17" t="s">
        <v>746</v>
      </c>
    </row>
    <row r="238" spans="2:65" s="1" customFormat="1" ht="22.5" customHeight="1">
      <c r="B238" s="30"/>
      <c r="C238" s="123" t="s">
        <v>747</v>
      </c>
      <c r="D238" s="123" t="s">
        <v>170</v>
      </c>
      <c r="E238" s="124" t="s">
        <v>748</v>
      </c>
      <c r="F238" s="189" t="s">
        <v>244</v>
      </c>
      <c r="G238" s="189"/>
      <c r="H238" s="189"/>
      <c r="I238" s="189"/>
      <c r="J238" s="125" t="s">
        <v>228</v>
      </c>
      <c r="K238" s="126">
        <v>60</v>
      </c>
      <c r="L238" s="190"/>
      <c r="M238" s="190"/>
      <c r="N238" s="190">
        <f t="shared" si="30"/>
        <v>0</v>
      </c>
      <c r="O238" s="191"/>
      <c r="P238" s="191"/>
      <c r="Q238" s="191"/>
      <c r="R238" s="31"/>
      <c r="T238" s="127" t="s">
        <v>50</v>
      </c>
      <c r="U238" s="37" t="s">
        <v>70</v>
      </c>
      <c r="V238" s="128">
        <v>0</v>
      </c>
      <c r="W238" s="128">
        <f t="shared" si="31"/>
        <v>0</v>
      </c>
      <c r="X238" s="128">
        <v>0</v>
      </c>
      <c r="Y238" s="128">
        <f t="shared" si="32"/>
        <v>0</v>
      </c>
      <c r="Z238" s="128">
        <v>0</v>
      </c>
      <c r="AA238" s="129">
        <f t="shared" si="33"/>
        <v>0</v>
      </c>
      <c r="AR238" s="17" t="s">
        <v>173</v>
      </c>
      <c r="AT238" s="17" t="s">
        <v>170</v>
      </c>
      <c r="AU238" s="17" t="s">
        <v>136</v>
      </c>
      <c r="AY238" s="17" t="s">
        <v>169</v>
      </c>
      <c r="BE238" s="130">
        <f t="shared" si="34"/>
        <v>0</v>
      </c>
      <c r="BF238" s="130">
        <f t="shared" si="35"/>
        <v>0</v>
      </c>
      <c r="BG238" s="130">
        <f t="shared" si="36"/>
        <v>0</v>
      </c>
      <c r="BH238" s="130">
        <f t="shared" si="37"/>
        <v>0</v>
      </c>
      <c r="BI238" s="130">
        <f t="shared" si="38"/>
        <v>0</v>
      </c>
      <c r="BJ238" s="17" t="s">
        <v>113</v>
      </c>
      <c r="BK238" s="130">
        <f t="shared" si="39"/>
        <v>0</v>
      </c>
      <c r="BL238" s="17" t="s">
        <v>174</v>
      </c>
      <c r="BM238" s="17" t="s">
        <v>749</v>
      </c>
    </row>
    <row r="239" spans="2:65" s="1" customFormat="1" ht="31.5" customHeight="1">
      <c r="B239" s="30"/>
      <c r="C239" s="123" t="s">
        <v>750</v>
      </c>
      <c r="D239" s="123" t="s">
        <v>170</v>
      </c>
      <c r="E239" s="124" t="s">
        <v>751</v>
      </c>
      <c r="F239" s="189" t="s">
        <v>624</v>
      </c>
      <c r="G239" s="189"/>
      <c r="H239" s="189"/>
      <c r="I239" s="189"/>
      <c r="J239" s="125" t="s">
        <v>172</v>
      </c>
      <c r="K239" s="126">
        <v>1</v>
      </c>
      <c r="L239" s="190"/>
      <c r="M239" s="190"/>
      <c r="N239" s="190">
        <f t="shared" si="30"/>
        <v>0</v>
      </c>
      <c r="O239" s="191"/>
      <c r="P239" s="191"/>
      <c r="Q239" s="191"/>
      <c r="R239" s="31"/>
      <c r="T239" s="127" t="s">
        <v>50</v>
      </c>
      <c r="U239" s="37" t="s">
        <v>70</v>
      </c>
      <c r="V239" s="128">
        <v>0</v>
      </c>
      <c r="W239" s="128">
        <f t="shared" si="31"/>
        <v>0</v>
      </c>
      <c r="X239" s="128">
        <v>0</v>
      </c>
      <c r="Y239" s="128">
        <f t="shared" si="32"/>
        <v>0</v>
      </c>
      <c r="Z239" s="128">
        <v>0</v>
      </c>
      <c r="AA239" s="129">
        <f t="shared" si="33"/>
        <v>0</v>
      </c>
      <c r="AR239" s="17" t="s">
        <v>173</v>
      </c>
      <c r="AT239" s="17" t="s">
        <v>170</v>
      </c>
      <c r="AU239" s="17" t="s">
        <v>136</v>
      </c>
      <c r="AY239" s="17" t="s">
        <v>169</v>
      </c>
      <c r="BE239" s="130">
        <f t="shared" si="34"/>
        <v>0</v>
      </c>
      <c r="BF239" s="130">
        <f t="shared" si="35"/>
        <v>0</v>
      </c>
      <c r="BG239" s="130">
        <f t="shared" si="36"/>
        <v>0</v>
      </c>
      <c r="BH239" s="130">
        <f t="shared" si="37"/>
        <v>0</v>
      </c>
      <c r="BI239" s="130">
        <f t="shared" si="38"/>
        <v>0</v>
      </c>
      <c r="BJ239" s="17" t="s">
        <v>113</v>
      </c>
      <c r="BK239" s="130">
        <f t="shared" si="39"/>
        <v>0</v>
      </c>
      <c r="BL239" s="17" t="s">
        <v>174</v>
      </c>
      <c r="BM239" s="17" t="s">
        <v>752</v>
      </c>
    </row>
    <row r="240" spans="2:65" s="1" customFormat="1" ht="31.5" customHeight="1">
      <c r="B240" s="30"/>
      <c r="C240" s="123" t="s">
        <v>753</v>
      </c>
      <c r="D240" s="123" t="s">
        <v>170</v>
      </c>
      <c r="E240" s="124" t="s">
        <v>754</v>
      </c>
      <c r="F240" s="189" t="s">
        <v>627</v>
      </c>
      <c r="G240" s="189"/>
      <c r="H240" s="189"/>
      <c r="I240" s="189"/>
      <c r="J240" s="125" t="s">
        <v>172</v>
      </c>
      <c r="K240" s="126">
        <v>4</v>
      </c>
      <c r="L240" s="190"/>
      <c r="M240" s="190"/>
      <c r="N240" s="190">
        <f t="shared" si="30"/>
        <v>0</v>
      </c>
      <c r="O240" s="191"/>
      <c r="P240" s="191"/>
      <c r="Q240" s="191"/>
      <c r="R240" s="31"/>
      <c r="T240" s="127" t="s">
        <v>50</v>
      </c>
      <c r="U240" s="37" t="s">
        <v>70</v>
      </c>
      <c r="V240" s="128">
        <v>0</v>
      </c>
      <c r="W240" s="128">
        <f t="shared" si="31"/>
        <v>0</v>
      </c>
      <c r="X240" s="128">
        <v>0</v>
      </c>
      <c r="Y240" s="128">
        <f t="shared" si="32"/>
        <v>0</v>
      </c>
      <c r="Z240" s="128">
        <v>0</v>
      </c>
      <c r="AA240" s="129">
        <f t="shared" si="33"/>
        <v>0</v>
      </c>
      <c r="AR240" s="17" t="s">
        <v>173</v>
      </c>
      <c r="AT240" s="17" t="s">
        <v>170</v>
      </c>
      <c r="AU240" s="17" t="s">
        <v>136</v>
      </c>
      <c r="AY240" s="17" t="s">
        <v>169</v>
      </c>
      <c r="BE240" s="130">
        <f t="shared" si="34"/>
        <v>0</v>
      </c>
      <c r="BF240" s="130">
        <f t="shared" si="35"/>
        <v>0</v>
      </c>
      <c r="BG240" s="130">
        <f t="shared" si="36"/>
        <v>0</v>
      </c>
      <c r="BH240" s="130">
        <f t="shared" si="37"/>
        <v>0</v>
      </c>
      <c r="BI240" s="130">
        <f t="shared" si="38"/>
        <v>0</v>
      </c>
      <c r="BJ240" s="17" t="s">
        <v>113</v>
      </c>
      <c r="BK240" s="130">
        <f t="shared" si="39"/>
        <v>0</v>
      </c>
      <c r="BL240" s="17" t="s">
        <v>174</v>
      </c>
      <c r="BM240" s="17" t="s">
        <v>755</v>
      </c>
    </row>
    <row r="241" spans="2:65" s="9" customFormat="1" ht="37.4" customHeight="1">
      <c r="B241" s="113"/>
      <c r="D241" s="114" t="s">
        <v>429</v>
      </c>
      <c r="E241" s="114"/>
      <c r="F241" s="114"/>
      <c r="G241" s="114"/>
      <c r="H241" s="114"/>
      <c r="I241" s="114"/>
      <c r="J241" s="114"/>
      <c r="K241" s="114"/>
      <c r="L241" s="114"/>
      <c r="M241" s="114"/>
      <c r="N241" s="216">
        <f>BK241</f>
        <v>0</v>
      </c>
      <c r="O241" s="217"/>
      <c r="P241" s="217"/>
      <c r="Q241" s="217"/>
      <c r="R241" s="115"/>
      <c r="T241" s="116"/>
      <c r="W241" s="117">
        <f>SUM(W242:W248)</f>
        <v>0</v>
      </c>
      <c r="Y241" s="117">
        <f>SUM(Y242:Y248)</f>
        <v>0</v>
      </c>
      <c r="AA241" s="118">
        <f>SUM(AA242:AA248)</f>
        <v>0</v>
      </c>
      <c r="AR241" s="119" t="s">
        <v>180</v>
      </c>
      <c r="AT241" s="120" t="s">
        <v>104</v>
      </c>
      <c r="AU241" s="120" t="s">
        <v>105</v>
      </c>
      <c r="AY241" s="119" t="s">
        <v>169</v>
      </c>
      <c r="BK241" s="121">
        <f>SUM(BK242:BK248)</f>
        <v>0</v>
      </c>
    </row>
    <row r="242" spans="2:65" s="1" customFormat="1" ht="22.5" customHeight="1">
      <c r="B242" s="30"/>
      <c r="C242" s="134" t="s">
        <v>756</v>
      </c>
      <c r="D242" s="134" t="s">
        <v>430</v>
      </c>
      <c r="E242" s="135" t="s">
        <v>757</v>
      </c>
      <c r="F242" s="213" t="s">
        <v>758</v>
      </c>
      <c r="G242" s="213"/>
      <c r="H242" s="213"/>
      <c r="I242" s="213"/>
      <c r="J242" s="136" t="s">
        <v>759</v>
      </c>
      <c r="K242" s="137">
        <v>1</v>
      </c>
      <c r="L242" s="191"/>
      <c r="M242" s="191"/>
      <c r="N242" s="191">
        <f t="shared" ref="N242:N248" si="40">ROUND(L242*K242,2)</f>
        <v>0</v>
      </c>
      <c r="O242" s="191"/>
      <c r="P242" s="191"/>
      <c r="Q242" s="191"/>
      <c r="R242" s="31"/>
      <c r="T242" s="127" t="s">
        <v>50</v>
      </c>
      <c r="U242" s="37" t="s">
        <v>70</v>
      </c>
      <c r="V242" s="128">
        <v>0</v>
      </c>
      <c r="W242" s="128">
        <f t="shared" ref="W242:W248" si="41">V242*K242</f>
        <v>0</v>
      </c>
      <c r="X242" s="128">
        <v>0</v>
      </c>
      <c r="Y242" s="128">
        <f t="shared" ref="Y242:Y248" si="42">X242*K242</f>
        <v>0</v>
      </c>
      <c r="Z242" s="128">
        <v>0</v>
      </c>
      <c r="AA242" s="129">
        <f t="shared" ref="AA242:AA248" si="43">Z242*K242</f>
        <v>0</v>
      </c>
      <c r="AR242" s="17" t="s">
        <v>760</v>
      </c>
      <c r="AT242" s="17" t="s">
        <v>430</v>
      </c>
      <c r="AU242" s="17" t="s">
        <v>113</v>
      </c>
      <c r="AY242" s="17" t="s">
        <v>169</v>
      </c>
      <c r="BE242" s="130">
        <f t="shared" ref="BE242:BE248" si="44">IF(U242="základní",N242,0)</f>
        <v>0</v>
      </c>
      <c r="BF242" s="130">
        <f t="shared" ref="BF242:BF248" si="45">IF(U242="snížená",N242,0)</f>
        <v>0</v>
      </c>
      <c r="BG242" s="130">
        <f t="shared" ref="BG242:BG248" si="46">IF(U242="zákl. přenesená",N242,0)</f>
        <v>0</v>
      </c>
      <c r="BH242" s="130">
        <f t="shared" ref="BH242:BH248" si="47">IF(U242="sníž. přenesená",N242,0)</f>
        <v>0</v>
      </c>
      <c r="BI242" s="130">
        <f t="shared" ref="BI242:BI248" si="48">IF(U242="nulová",N242,0)</f>
        <v>0</v>
      </c>
      <c r="BJ242" s="17" t="s">
        <v>113</v>
      </c>
      <c r="BK242" s="130">
        <f t="shared" ref="BK242:BK248" si="49">ROUND(L242*K242,2)</f>
        <v>0</v>
      </c>
      <c r="BL242" s="17" t="s">
        <v>760</v>
      </c>
      <c r="BM242" s="17" t="s">
        <v>761</v>
      </c>
    </row>
    <row r="243" spans="2:65" s="1" customFormat="1" ht="22.5" customHeight="1">
      <c r="B243" s="30"/>
      <c r="C243" s="134" t="s">
        <v>762</v>
      </c>
      <c r="D243" s="134" t="s">
        <v>430</v>
      </c>
      <c r="E243" s="135" t="s">
        <v>763</v>
      </c>
      <c r="F243" s="213" t="s">
        <v>764</v>
      </c>
      <c r="G243" s="213"/>
      <c r="H243" s="213"/>
      <c r="I243" s="213"/>
      <c r="J243" s="136" t="s">
        <v>759</v>
      </c>
      <c r="K243" s="137">
        <v>1</v>
      </c>
      <c r="L243" s="191"/>
      <c r="M243" s="191"/>
      <c r="N243" s="191">
        <f t="shared" si="40"/>
        <v>0</v>
      </c>
      <c r="O243" s="191"/>
      <c r="P243" s="191"/>
      <c r="Q243" s="191"/>
      <c r="R243" s="31"/>
      <c r="T243" s="127" t="s">
        <v>50</v>
      </c>
      <c r="U243" s="37" t="s">
        <v>70</v>
      </c>
      <c r="V243" s="128">
        <v>0</v>
      </c>
      <c r="W243" s="128">
        <f t="shared" si="41"/>
        <v>0</v>
      </c>
      <c r="X243" s="128">
        <v>0</v>
      </c>
      <c r="Y243" s="128">
        <f t="shared" si="42"/>
        <v>0</v>
      </c>
      <c r="Z243" s="128">
        <v>0</v>
      </c>
      <c r="AA243" s="129">
        <f t="shared" si="43"/>
        <v>0</v>
      </c>
      <c r="AR243" s="17" t="s">
        <v>760</v>
      </c>
      <c r="AT243" s="17" t="s">
        <v>430</v>
      </c>
      <c r="AU243" s="17" t="s">
        <v>113</v>
      </c>
      <c r="AY243" s="17" t="s">
        <v>169</v>
      </c>
      <c r="BE243" s="130">
        <f t="shared" si="44"/>
        <v>0</v>
      </c>
      <c r="BF243" s="130">
        <f t="shared" si="45"/>
        <v>0</v>
      </c>
      <c r="BG243" s="130">
        <f t="shared" si="46"/>
        <v>0</v>
      </c>
      <c r="BH243" s="130">
        <f t="shared" si="47"/>
        <v>0</v>
      </c>
      <c r="BI243" s="130">
        <f t="shared" si="48"/>
        <v>0</v>
      </c>
      <c r="BJ243" s="17" t="s">
        <v>113</v>
      </c>
      <c r="BK243" s="130">
        <f t="shared" si="49"/>
        <v>0</v>
      </c>
      <c r="BL243" s="17" t="s">
        <v>760</v>
      </c>
      <c r="BM243" s="17" t="s">
        <v>765</v>
      </c>
    </row>
    <row r="244" spans="2:65" s="1" customFormat="1" ht="22.5" customHeight="1">
      <c r="B244" s="30"/>
      <c r="C244" s="134" t="s">
        <v>766</v>
      </c>
      <c r="D244" s="134" t="s">
        <v>430</v>
      </c>
      <c r="E244" s="135" t="s">
        <v>767</v>
      </c>
      <c r="F244" s="213" t="s">
        <v>768</v>
      </c>
      <c r="G244" s="213"/>
      <c r="H244" s="213"/>
      <c r="I244" s="213"/>
      <c r="J244" s="136" t="s">
        <v>759</v>
      </c>
      <c r="K244" s="137">
        <v>1</v>
      </c>
      <c r="L244" s="191"/>
      <c r="M244" s="191"/>
      <c r="N244" s="191">
        <f t="shared" si="40"/>
        <v>0</v>
      </c>
      <c r="O244" s="191"/>
      <c r="P244" s="191"/>
      <c r="Q244" s="191"/>
      <c r="R244" s="31"/>
      <c r="T244" s="127" t="s">
        <v>50</v>
      </c>
      <c r="U244" s="37" t="s">
        <v>70</v>
      </c>
      <c r="V244" s="128">
        <v>0</v>
      </c>
      <c r="W244" s="128">
        <f t="shared" si="41"/>
        <v>0</v>
      </c>
      <c r="X244" s="128">
        <v>0</v>
      </c>
      <c r="Y244" s="128">
        <f t="shared" si="42"/>
        <v>0</v>
      </c>
      <c r="Z244" s="128">
        <v>0</v>
      </c>
      <c r="AA244" s="129">
        <f t="shared" si="43"/>
        <v>0</v>
      </c>
      <c r="AR244" s="17" t="s">
        <v>760</v>
      </c>
      <c r="AT244" s="17" t="s">
        <v>430</v>
      </c>
      <c r="AU244" s="17" t="s">
        <v>113</v>
      </c>
      <c r="AY244" s="17" t="s">
        <v>169</v>
      </c>
      <c r="BE244" s="130">
        <f t="shared" si="44"/>
        <v>0</v>
      </c>
      <c r="BF244" s="130">
        <f t="shared" si="45"/>
        <v>0</v>
      </c>
      <c r="BG244" s="130">
        <f t="shared" si="46"/>
        <v>0</v>
      </c>
      <c r="BH244" s="130">
        <f t="shared" si="47"/>
        <v>0</v>
      </c>
      <c r="BI244" s="130">
        <f t="shared" si="48"/>
        <v>0</v>
      </c>
      <c r="BJ244" s="17" t="s">
        <v>113</v>
      </c>
      <c r="BK244" s="130">
        <f t="shared" si="49"/>
        <v>0</v>
      </c>
      <c r="BL244" s="17" t="s">
        <v>760</v>
      </c>
      <c r="BM244" s="17" t="s">
        <v>769</v>
      </c>
    </row>
    <row r="245" spans="2:65" s="1" customFormat="1" ht="22.5" customHeight="1">
      <c r="B245" s="30"/>
      <c r="C245" s="134" t="s">
        <v>770</v>
      </c>
      <c r="D245" s="134" t="s">
        <v>430</v>
      </c>
      <c r="E245" s="135" t="s">
        <v>771</v>
      </c>
      <c r="F245" s="213" t="s">
        <v>772</v>
      </c>
      <c r="G245" s="213"/>
      <c r="H245" s="213"/>
      <c r="I245" s="213"/>
      <c r="J245" s="136" t="s">
        <v>759</v>
      </c>
      <c r="K245" s="137">
        <v>1</v>
      </c>
      <c r="L245" s="191"/>
      <c r="M245" s="191"/>
      <c r="N245" s="191">
        <f t="shared" si="40"/>
        <v>0</v>
      </c>
      <c r="O245" s="191"/>
      <c r="P245" s="191"/>
      <c r="Q245" s="191"/>
      <c r="R245" s="31"/>
      <c r="T245" s="127" t="s">
        <v>50</v>
      </c>
      <c r="U245" s="37" t="s">
        <v>70</v>
      </c>
      <c r="V245" s="128">
        <v>0</v>
      </c>
      <c r="W245" s="128">
        <f t="shared" si="41"/>
        <v>0</v>
      </c>
      <c r="X245" s="128">
        <v>0</v>
      </c>
      <c r="Y245" s="128">
        <f t="shared" si="42"/>
        <v>0</v>
      </c>
      <c r="Z245" s="128">
        <v>0</v>
      </c>
      <c r="AA245" s="129">
        <f t="shared" si="43"/>
        <v>0</v>
      </c>
      <c r="AR245" s="17" t="s">
        <v>760</v>
      </c>
      <c r="AT245" s="17" t="s">
        <v>430</v>
      </c>
      <c r="AU245" s="17" t="s">
        <v>113</v>
      </c>
      <c r="AY245" s="17" t="s">
        <v>169</v>
      </c>
      <c r="BE245" s="130">
        <f t="shared" si="44"/>
        <v>0</v>
      </c>
      <c r="BF245" s="130">
        <f t="shared" si="45"/>
        <v>0</v>
      </c>
      <c r="BG245" s="130">
        <f t="shared" si="46"/>
        <v>0</v>
      </c>
      <c r="BH245" s="130">
        <f t="shared" si="47"/>
        <v>0</v>
      </c>
      <c r="BI245" s="130">
        <f t="shared" si="48"/>
        <v>0</v>
      </c>
      <c r="BJ245" s="17" t="s">
        <v>113</v>
      </c>
      <c r="BK245" s="130">
        <f t="shared" si="49"/>
        <v>0</v>
      </c>
      <c r="BL245" s="17" t="s">
        <v>760</v>
      </c>
      <c r="BM245" s="17" t="s">
        <v>773</v>
      </c>
    </row>
    <row r="246" spans="2:65" s="1" customFormat="1" ht="22.5" customHeight="1">
      <c r="B246" s="30"/>
      <c r="C246" s="134" t="s">
        <v>774</v>
      </c>
      <c r="D246" s="134" t="s">
        <v>430</v>
      </c>
      <c r="E246" s="135" t="s">
        <v>775</v>
      </c>
      <c r="F246" s="213" t="s">
        <v>776</v>
      </c>
      <c r="G246" s="213"/>
      <c r="H246" s="213"/>
      <c r="I246" s="213"/>
      <c r="J246" s="136" t="s">
        <v>777</v>
      </c>
      <c r="K246" s="137">
        <v>1</v>
      </c>
      <c r="L246" s="191"/>
      <c r="M246" s="191"/>
      <c r="N246" s="191">
        <f t="shared" si="40"/>
        <v>0</v>
      </c>
      <c r="O246" s="191"/>
      <c r="P246" s="191"/>
      <c r="Q246" s="191"/>
      <c r="R246" s="31"/>
      <c r="T246" s="127" t="s">
        <v>50</v>
      </c>
      <c r="U246" s="37" t="s">
        <v>70</v>
      </c>
      <c r="V246" s="128">
        <v>0</v>
      </c>
      <c r="W246" s="128">
        <f t="shared" si="41"/>
        <v>0</v>
      </c>
      <c r="X246" s="128">
        <v>0</v>
      </c>
      <c r="Y246" s="128">
        <f t="shared" si="42"/>
        <v>0</v>
      </c>
      <c r="Z246" s="128">
        <v>0</v>
      </c>
      <c r="AA246" s="129">
        <f t="shared" si="43"/>
        <v>0</v>
      </c>
      <c r="AR246" s="17" t="s">
        <v>760</v>
      </c>
      <c r="AT246" s="17" t="s">
        <v>430</v>
      </c>
      <c r="AU246" s="17" t="s">
        <v>113</v>
      </c>
      <c r="AY246" s="17" t="s">
        <v>169</v>
      </c>
      <c r="BE246" s="130">
        <f t="shared" si="44"/>
        <v>0</v>
      </c>
      <c r="BF246" s="130">
        <f t="shared" si="45"/>
        <v>0</v>
      </c>
      <c r="BG246" s="130">
        <f t="shared" si="46"/>
        <v>0</v>
      </c>
      <c r="BH246" s="130">
        <f t="shared" si="47"/>
        <v>0</v>
      </c>
      <c r="BI246" s="130">
        <f t="shared" si="48"/>
        <v>0</v>
      </c>
      <c r="BJ246" s="17" t="s">
        <v>113</v>
      </c>
      <c r="BK246" s="130">
        <f t="shared" si="49"/>
        <v>0</v>
      </c>
      <c r="BL246" s="17" t="s">
        <v>760</v>
      </c>
      <c r="BM246" s="17" t="s">
        <v>778</v>
      </c>
    </row>
    <row r="247" spans="2:65" s="1" customFormat="1" ht="22.5" customHeight="1">
      <c r="B247" s="30"/>
      <c r="C247" s="134" t="s">
        <v>779</v>
      </c>
      <c r="D247" s="134" t="s">
        <v>430</v>
      </c>
      <c r="E247" s="135" t="s">
        <v>780</v>
      </c>
      <c r="F247" s="213" t="s">
        <v>781</v>
      </c>
      <c r="G247" s="213"/>
      <c r="H247" s="213"/>
      <c r="I247" s="213"/>
      <c r="J247" s="136" t="s">
        <v>759</v>
      </c>
      <c r="K247" s="137">
        <v>1</v>
      </c>
      <c r="L247" s="191"/>
      <c r="M247" s="191"/>
      <c r="N247" s="191">
        <f t="shared" si="40"/>
        <v>0</v>
      </c>
      <c r="O247" s="191"/>
      <c r="P247" s="191"/>
      <c r="Q247" s="191"/>
      <c r="R247" s="31"/>
      <c r="T247" s="127" t="s">
        <v>50</v>
      </c>
      <c r="U247" s="37" t="s">
        <v>70</v>
      </c>
      <c r="V247" s="128">
        <v>0</v>
      </c>
      <c r="W247" s="128">
        <f t="shared" si="41"/>
        <v>0</v>
      </c>
      <c r="X247" s="128">
        <v>0</v>
      </c>
      <c r="Y247" s="128">
        <f t="shared" si="42"/>
        <v>0</v>
      </c>
      <c r="Z247" s="128">
        <v>0</v>
      </c>
      <c r="AA247" s="129">
        <f t="shared" si="43"/>
        <v>0</v>
      </c>
      <c r="AR247" s="17" t="s">
        <v>760</v>
      </c>
      <c r="AT247" s="17" t="s">
        <v>430</v>
      </c>
      <c r="AU247" s="17" t="s">
        <v>113</v>
      </c>
      <c r="AY247" s="17" t="s">
        <v>169</v>
      </c>
      <c r="BE247" s="130">
        <f t="shared" si="44"/>
        <v>0</v>
      </c>
      <c r="BF247" s="130">
        <f t="shared" si="45"/>
        <v>0</v>
      </c>
      <c r="BG247" s="130">
        <f t="shared" si="46"/>
        <v>0</v>
      </c>
      <c r="BH247" s="130">
        <f t="shared" si="47"/>
        <v>0</v>
      </c>
      <c r="BI247" s="130">
        <f t="shared" si="48"/>
        <v>0</v>
      </c>
      <c r="BJ247" s="17" t="s">
        <v>113</v>
      </c>
      <c r="BK247" s="130">
        <f t="shared" si="49"/>
        <v>0</v>
      </c>
      <c r="BL247" s="17" t="s">
        <v>760</v>
      </c>
      <c r="BM247" s="17" t="s">
        <v>782</v>
      </c>
    </row>
    <row r="248" spans="2:65" s="1" customFormat="1" ht="22.5" customHeight="1">
      <c r="B248" s="30"/>
      <c r="C248" s="134" t="s">
        <v>783</v>
      </c>
      <c r="D248" s="134" t="s">
        <v>430</v>
      </c>
      <c r="E248" s="135" t="s">
        <v>784</v>
      </c>
      <c r="F248" s="213" t="s">
        <v>141</v>
      </c>
      <c r="G248" s="213"/>
      <c r="H248" s="213"/>
      <c r="I248" s="213"/>
      <c r="J248" s="136" t="s">
        <v>759</v>
      </c>
      <c r="K248" s="137">
        <v>1</v>
      </c>
      <c r="L248" s="191"/>
      <c r="M248" s="191"/>
      <c r="N248" s="191">
        <f t="shared" si="40"/>
        <v>0</v>
      </c>
      <c r="O248" s="191"/>
      <c r="P248" s="191"/>
      <c r="Q248" s="191"/>
      <c r="R248" s="31"/>
      <c r="T248" s="127" t="s">
        <v>50</v>
      </c>
      <c r="U248" s="131" t="s">
        <v>70</v>
      </c>
      <c r="V248" s="132">
        <v>0</v>
      </c>
      <c r="W248" s="132">
        <f t="shared" si="41"/>
        <v>0</v>
      </c>
      <c r="X248" s="132">
        <v>0</v>
      </c>
      <c r="Y248" s="132">
        <f t="shared" si="42"/>
        <v>0</v>
      </c>
      <c r="Z248" s="132">
        <v>0</v>
      </c>
      <c r="AA248" s="133">
        <f t="shared" si="43"/>
        <v>0</v>
      </c>
      <c r="AR248" s="17" t="s">
        <v>760</v>
      </c>
      <c r="AT248" s="17" t="s">
        <v>430</v>
      </c>
      <c r="AU248" s="17" t="s">
        <v>113</v>
      </c>
      <c r="AY248" s="17" t="s">
        <v>169</v>
      </c>
      <c r="BE248" s="130">
        <f t="shared" si="44"/>
        <v>0</v>
      </c>
      <c r="BF248" s="130">
        <f t="shared" si="45"/>
        <v>0</v>
      </c>
      <c r="BG248" s="130">
        <f t="shared" si="46"/>
        <v>0</v>
      </c>
      <c r="BH248" s="130">
        <f t="shared" si="47"/>
        <v>0</v>
      </c>
      <c r="BI248" s="130">
        <f t="shared" si="48"/>
        <v>0</v>
      </c>
      <c r="BJ248" s="17" t="s">
        <v>113</v>
      </c>
      <c r="BK248" s="130">
        <f t="shared" si="49"/>
        <v>0</v>
      </c>
      <c r="BL248" s="17" t="s">
        <v>760</v>
      </c>
      <c r="BM248" s="17" t="s">
        <v>785</v>
      </c>
    </row>
    <row r="249" spans="2:65" s="1" customFormat="1" ht="7" customHeight="1">
      <c r="B249" s="52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4"/>
    </row>
  </sheetData>
  <sheetProtection sheet="1" formatCells="0" formatColumns="0" formatRows="0" sort="0" autoFilter="0"/>
  <protectedRanges>
    <protectedRange sqref="L121:M248" name="Oblast1"/>
  </protectedRanges>
  <mergeCells count="428">
    <mergeCell ref="H1:K1"/>
    <mergeCell ref="N238:Q238"/>
    <mergeCell ref="F233:I233"/>
    <mergeCell ref="L233:M233"/>
    <mergeCell ref="N233:Q233"/>
    <mergeCell ref="F234:I234"/>
    <mergeCell ref="L234:M234"/>
    <mergeCell ref="N237:Q237"/>
    <mergeCell ref="F238:I238"/>
    <mergeCell ref="L238:M238"/>
    <mergeCell ref="F231:I231"/>
    <mergeCell ref="L231:M231"/>
    <mergeCell ref="N231:Q231"/>
    <mergeCell ref="N234:Q234"/>
    <mergeCell ref="F235:I235"/>
    <mergeCell ref="L235:M235"/>
    <mergeCell ref="N235:Q235"/>
    <mergeCell ref="L228:M228"/>
    <mergeCell ref="N228:Q228"/>
    <mergeCell ref="F229:I229"/>
    <mergeCell ref="F230:I230"/>
    <mergeCell ref="L230:M230"/>
    <mergeCell ref="N149:Q149"/>
    <mergeCell ref="N152:Q152"/>
    <mergeCell ref="F248:I248"/>
    <mergeCell ref="L248:M248"/>
    <mergeCell ref="N248:Q248"/>
    <mergeCell ref="F245:I245"/>
    <mergeCell ref="L245:M245"/>
    <mergeCell ref="N245:Q245"/>
    <mergeCell ref="S2:AC2"/>
    <mergeCell ref="F246:I246"/>
    <mergeCell ref="L246:M246"/>
    <mergeCell ref="N246:Q246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2:I242"/>
    <mergeCell ref="L242:M242"/>
    <mergeCell ref="F247:I247"/>
    <mergeCell ref="L247:M247"/>
    <mergeCell ref="N247:Q247"/>
    <mergeCell ref="N242:Q242"/>
    <mergeCell ref="F236:I236"/>
    <mergeCell ref="L236:M236"/>
    <mergeCell ref="N236:Q236"/>
    <mergeCell ref="F237:I237"/>
    <mergeCell ref="L237:M237"/>
    <mergeCell ref="N241:Q241"/>
    <mergeCell ref="N230:Q230"/>
    <mergeCell ref="N225:Q225"/>
    <mergeCell ref="F226:I226"/>
    <mergeCell ref="L226:M226"/>
    <mergeCell ref="F232:I232"/>
    <mergeCell ref="L232:M232"/>
    <mergeCell ref="N232:Q232"/>
    <mergeCell ref="F227:I227"/>
    <mergeCell ref="L227:M227"/>
    <mergeCell ref="N227:Q227"/>
    <mergeCell ref="F228:I228"/>
    <mergeCell ref="L229:M229"/>
    <mergeCell ref="N229:Q229"/>
    <mergeCell ref="F217:I217"/>
    <mergeCell ref="L217:M217"/>
    <mergeCell ref="N217:Q217"/>
    <mergeCell ref="N226:Q226"/>
    <mergeCell ref="F220:I220"/>
    <mergeCell ref="L220:M220"/>
    <mergeCell ref="N220:Q220"/>
    <mergeCell ref="F222:I222"/>
    <mergeCell ref="L222:M222"/>
    <mergeCell ref="N222:Q222"/>
    <mergeCell ref="F219:I219"/>
    <mergeCell ref="L219:M219"/>
    <mergeCell ref="N219:Q219"/>
    <mergeCell ref="F223:I223"/>
    <mergeCell ref="L223:M223"/>
    <mergeCell ref="N223:Q223"/>
    <mergeCell ref="N221:Q221"/>
    <mergeCell ref="N218:Q218"/>
    <mergeCell ref="F224:I224"/>
    <mergeCell ref="L224:M224"/>
    <mergeCell ref="N224:Q224"/>
    <mergeCell ref="F225:I225"/>
    <mergeCell ref="L225:M225"/>
    <mergeCell ref="F216:I216"/>
    <mergeCell ref="L216:M216"/>
    <mergeCell ref="N216:Q216"/>
    <mergeCell ref="N211:Q211"/>
    <mergeCell ref="F212:I212"/>
    <mergeCell ref="L212:M212"/>
    <mergeCell ref="F213:I213"/>
    <mergeCell ref="L213:M213"/>
    <mergeCell ref="N213:Q213"/>
    <mergeCell ref="F214:I214"/>
    <mergeCell ref="L215:M215"/>
    <mergeCell ref="N215:Q215"/>
    <mergeCell ref="F210:I210"/>
    <mergeCell ref="L210:M210"/>
    <mergeCell ref="N210:Q210"/>
    <mergeCell ref="F211:I211"/>
    <mergeCell ref="L211:M211"/>
    <mergeCell ref="L214:M214"/>
    <mergeCell ref="N214:Q214"/>
    <mergeCell ref="F215:I215"/>
    <mergeCell ref="F205:I205"/>
    <mergeCell ref="L205:M205"/>
    <mergeCell ref="N205:Q205"/>
    <mergeCell ref="N212:Q212"/>
    <mergeCell ref="F207:I207"/>
    <mergeCell ref="L207:M207"/>
    <mergeCell ref="N207:Q207"/>
    <mergeCell ref="F208:I208"/>
    <mergeCell ref="L208:M208"/>
    <mergeCell ref="N208:Q208"/>
    <mergeCell ref="F206:I206"/>
    <mergeCell ref="L206:M206"/>
    <mergeCell ref="N206:Q206"/>
    <mergeCell ref="F209:I209"/>
    <mergeCell ref="L209:M209"/>
    <mergeCell ref="N209:Q209"/>
    <mergeCell ref="F204:I204"/>
    <mergeCell ref="L204:M204"/>
    <mergeCell ref="N204:Q204"/>
    <mergeCell ref="N199:Q199"/>
    <mergeCell ref="F200:I200"/>
    <mergeCell ref="L200:M200"/>
    <mergeCell ref="F201:I201"/>
    <mergeCell ref="L201:M201"/>
    <mergeCell ref="N201:Q201"/>
    <mergeCell ref="F202:I202"/>
    <mergeCell ref="L203:M203"/>
    <mergeCell ref="N203:Q203"/>
    <mergeCell ref="F198:I198"/>
    <mergeCell ref="L198:M198"/>
    <mergeCell ref="N198:Q198"/>
    <mergeCell ref="F199:I199"/>
    <mergeCell ref="L199:M199"/>
    <mergeCell ref="L202:M202"/>
    <mergeCell ref="N202:Q202"/>
    <mergeCell ref="F203:I203"/>
    <mergeCell ref="F192:I192"/>
    <mergeCell ref="L192:M192"/>
    <mergeCell ref="N192:Q192"/>
    <mergeCell ref="N200:Q200"/>
    <mergeCell ref="F194:I194"/>
    <mergeCell ref="L194:M194"/>
    <mergeCell ref="N194:Q194"/>
    <mergeCell ref="F196:I196"/>
    <mergeCell ref="L196:M196"/>
    <mergeCell ref="N196:Q196"/>
    <mergeCell ref="F193:I193"/>
    <mergeCell ref="L193:M193"/>
    <mergeCell ref="N193:Q193"/>
    <mergeCell ref="F197:I197"/>
    <mergeCell ref="L197:M197"/>
    <mergeCell ref="N197:Q197"/>
    <mergeCell ref="N195:Q195"/>
    <mergeCell ref="F191:I191"/>
    <mergeCell ref="L191:M191"/>
    <mergeCell ref="N191:Q191"/>
    <mergeCell ref="N186:Q186"/>
    <mergeCell ref="F187:I187"/>
    <mergeCell ref="L187:M187"/>
    <mergeCell ref="F188:I188"/>
    <mergeCell ref="L188:M188"/>
    <mergeCell ref="N188:Q188"/>
    <mergeCell ref="F189:I189"/>
    <mergeCell ref="N187:Q187"/>
    <mergeCell ref="F183:I183"/>
    <mergeCell ref="L183:M183"/>
    <mergeCell ref="N183:Q183"/>
    <mergeCell ref="L190:M190"/>
    <mergeCell ref="N190:Q190"/>
    <mergeCell ref="F185:I185"/>
    <mergeCell ref="L185:M185"/>
    <mergeCell ref="N185:Q185"/>
    <mergeCell ref="F186:I186"/>
    <mergeCell ref="L186:M186"/>
    <mergeCell ref="F184:I184"/>
    <mergeCell ref="L184:M184"/>
    <mergeCell ref="N184:Q184"/>
    <mergeCell ref="L189:M189"/>
    <mergeCell ref="N189:Q189"/>
    <mergeCell ref="F190:I190"/>
    <mergeCell ref="F182:I182"/>
    <mergeCell ref="L182:M182"/>
    <mergeCell ref="N182:Q182"/>
    <mergeCell ref="N177:Q177"/>
    <mergeCell ref="F178:I178"/>
    <mergeCell ref="L178:M178"/>
    <mergeCell ref="F179:I179"/>
    <mergeCell ref="L179:M179"/>
    <mergeCell ref="N179:Q179"/>
    <mergeCell ref="F180:I180"/>
    <mergeCell ref="N178:Q178"/>
    <mergeCell ref="F174:I174"/>
    <mergeCell ref="L174:M174"/>
    <mergeCell ref="N174:Q174"/>
    <mergeCell ref="L181:M181"/>
    <mergeCell ref="N181:Q181"/>
    <mergeCell ref="F176:I176"/>
    <mergeCell ref="L176:M176"/>
    <mergeCell ref="N176:Q176"/>
    <mergeCell ref="F177:I177"/>
    <mergeCell ref="L177:M177"/>
    <mergeCell ref="F175:I175"/>
    <mergeCell ref="L175:M175"/>
    <mergeCell ref="N175:Q175"/>
    <mergeCell ref="L180:M180"/>
    <mergeCell ref="N180:Q180"/>
    <mergeCell ref="F181:I181"/>
    <mergeCell ref="F173:I173"/>
    <mergeCell ref="L173:M173"/>
    <mergeCell ref="N173:Q173"/>
    <mergeCell ref="N168:Q168"/>
    <mergeCell ref="F169:I169"/>
    <mergeCell ref="L169:M169"/>
    <mergeCell ref="F170:I170"/>
    <mergeCell ref="L170:M170"/>
    <mergeCell ref="N170:Q170"/>
    <mergeCell ref="F171:I171"/>
    <mergeCell ref="N169:Q169"/>
    <mergeCell ref="F165:I165"/>
    <mergeCell ref="L165:M165"/>
    <mergeCell ref="N165:Q165"/>
    <mergeCell ref="L172:M172"/>
    <mergeCell ref="N172:Q172"/>
    <mergeCell ref="F167:I167"/>
    <mergeCell ref="L167:M167"/>
    <mergeCell ref="N167:Q167"/>
    <mergeCell ref="F168:I168"/>
    <mergeCell ref="L168:M168"/>
    <mergeCell ref="F166:I166"/>
    <mergeCell ref="L166:M166"/>
    <mergeCell ref="N166:Q166"/>
    <mergeCell ref="L171:M171"/>
    <mergeCell ref="N171:Q171"/>
    <mergeCell ref="F172:I172"/>
    <mergeCell ref="F164:I164"/>
    <mergeCell ref="L164:M164"/>
    <mergeCell ref="N164:Q164"/>
    <mergeCell ref="N159:Q159"/>
    <mergeCell ref="F160:I160"/>
    <mergeCell ref="L160:M160"/>
    <mergeCell ref="F161:I161"/>
    <mergeCell ref="L161:M161"/>
    <mergeCell ref="N161:Q161"/>
    <mergeCell ref="F162:I162"/>
    <mergeCell ref="N160:Q160"/>
    <mergeCell ref="F155:I155"/>
    <mergeCell ref="L155:M155"/>
    <mergeCell ref="N155:Q155"/>
    <mergeCell ref="L163:M163"/>
    <mergeCell ref="N163:Q163"/>
    <mergeCell ref="F158:I158"/>
    <mergeCell ref="L158:M158"/>
    <mergeCell ref="N158:Q158"/>
    <mergeCell ref="F159:I159"/>
    <mergeCell ref="L159:M159"/>
    <mergeCell ref="F157:I157"/>
    <mergeCell ref="L157:M157"/>
    <mergeCell ref="N157:Q157"/>
    <mergeCell ref="L162:M162"/>
    <mergeCell ref="N162:Q162"/>
    <mergeCell ref="F163:I163"/>
    <mergeCell ref="N156:Q156"/>
    <mergeCell ref="F154:I154"/>
    <mergeCell ref="L154:M154"/>
    <mergeCell ref="N154:Q154"/>
    <mergeCell ref="N147:Q147"/>
    <mergeCell ref="F148:I148"/>
    <mergeCell ref="L148:M148"/>
    <mergeCell ref="F150:I150"/>
    <mergeCell ref="L150:M150"/>
    <mergeCell ref="N150:Q150"/>
    <mergeCell ref="F151:I151"/>
    <mergeCell ref="L153:M153"/>
    <mergeCell ref="N153:Q153"/>
    <mergeCell ref="F146:I146"/>
    <mergeCell ref="L146:M146"/>
    <mergeCell ref="N146:Q146"/>
    <mergeCell ref="F147:I147"/>
    <mergeCell ref="L147:M147"/>
    <mergeCell ref="L151:M151"/>
    <mergeCell ref="N151:Q151"/>
    <mergeCell ref="F153:I153"/>
    <mergeCell ref="F141:I141"/>
    <mergeCell ref="L141:M141"/>
    <mergeCell ref="N141:Q141"/>
    <mergeCell ref="N148:Q148"/>
    <mergeCell ref="F143:I143"/>
    <mergeCell ref="L143:M143"/>
    <mergeCell ref="N143:Q143"/>
    <mergeCell ref="F144:I144"/>
    <mergeCell ref="L144:M144"/>
    <mergeCell ref="N144:Q144"/>
    <mergeCell ref="F142:I142"/>
    <mergeCell ref="L142:M142"/>
    <mergeCell ref="N142:Q142"/>
    <mergeCell ref="F145:I145"/>
    <mergeCell ref="L145:M145"/>
    <mergeCell ref="N145:Q145"/>
    <mergeCell ref="F140:I140"/>
    <mergeCell ref="L140:M140"/>
    <mergeCell ref="N140:Q140"/>
    <mergeCell ref="N135:Q135"/>
    <mergeCell ref="F136:I136"/>
    <mergeCell ref="L136:M136"/>
    <mergeCell ref="F137:I137"/>
    <mergeCell ref="L137:M137"/>
    <mergeCell ref="N137:Q137"/>
    <mergeCell ref="F138:I138"/>
    <mergeCell ref="L139:M139"/>
    <mergeCell ref="N139:Q139"/>
    <mergeCell ref="F134:I134"/>
    <mergeCell ref="L134:M134"/>
    <mergeCell ref="N134:Q134"/>
    <mergeCell ref="F135:I135"/>
    <mergeCell ref="L135:M135"/>
    <mergeCell ref="L138:M138"/>
    <mergeCell ref="N138:Q138"/>
    <mergeCell ref="F139:I139"/>
    <mergeCell ref="F129:I129"/>
    <mergeCell ref="L129:M129"/>
    <mergeCell ref="N129:Q129"/>
    <mergeCell ref="N136:Q136"/>
    <mergeCell ref="F131:I131"/>
    <mergeCell ref="L131:M131"/>
    <mergeCell ref="N131:Q131"/>
    <mergeCell ref="F132:I132"/>
    <mergeCell ref="L132:M132"/>
    <mergeCell ref="N132:Q132"/>
    <mergeCell ref="F130:I130"/>
    <mergeCell ref="L130:M130"/>
    <mergeCell ref="N130:Q130"/>
    <mergeCell ref="F133:I133"/>
    <mergeCell ref="L133:M133"/>
    <mergeCell ref="N133:Q133"/>
    <mergeCell ref="N123:Q123"/>
    <mergeCell ref="F126:I126"/>
    <mergeCell ref="L126:M126"/>
    <mergeCell ref="N126:Q126"/>
    <mergeCell ref="F127:I127"/>
    <mergeCell ref="F128:I128"/>
    <mergeCell ref="L128:M128"/>
    <mergeCell ref="N128:Q128"/>
    <mergeCell ref="N121:Q121"/>
    <mergeCell ref="L127:M127"/>
    <mergeCell ref="N127:Q127"/>
    <mergeCell ref="N124:Q124"/>
    <mergeCell ref="N125:Q125"/>
    <mergeCell ref="F123:I123"/>
    <mergeCell ref="L123:M123"/>
    <mergeCell ref="F122:I122"/>
    <mergeCell ref="L122:M122"/>
    <mergeCell ref="N122:Q122"/>
    <mergeCell ref="N119:Q119"/>
    <mergeCell ref="N120:Q120"/>
    <mergeCell ref="F118:I118"/>
    <mergeCell ref="L118:M118"/>
    <mergeCell ref="N118:Q118"/>
    <mergeCell ref="F121:I121"/>
    <mergeCell ref="L121:M121"/>
    <mergeCell ref="F110:P110"/>
    <mergeCell ref="F111:P111"/>
    <mergeCell ref="M113:P113"/>
    <mergeCell ref="M115:Q115"/>
    <mergeCell ref="N98:Q98"/>
    <mergeCell ref="N100:Q100"/>
    <mergeCell ref="L102:Q102"/>
    <mergeCell ref="C108:Q108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M83:Q83"/>
    <mergeCell ref="M84:Q84"/>
    <mergeCell ref="C86:G86"/>
    <mergeCell ref="N86:Q86"/>
    <mergeCell ref="C76:Q76"/>
    <mergeCell ref="F78:P78"/>
    <mergeCell ref="F79:P79"/>
    <mergeCell ref="M81:P81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24:L24"/>
    <mergeCell ref="M27:P27"/>
    <mergeCell ref="M28:P28"/>
    <mergeCell ref="M30:P30"/>
    <mergeCell ref="O17:P17"/>
    <mergeCell ref="O18:P18"/>
    <mergeCell ref="O20:P20"/>
    <mergeCell ref="O21:P21"/>
    <mergeCell ref="O15:P15"/>
  </mergeCells>
  <phoneticPr fontId="36" type="noConversion"/>
  <hyperlinks>
    <hyperlink ref="F1:G1" location="C2" display="1) Krycí list rozpočtu" xr:uid="{00000000-0004-0000-0200-000000000000}"/>
    <hyperlink ref="H1:K1" location="C86" display="2) Rekapitulace rozpočtu" xr:uid="{00000000-0004-0000-0200-000001000000}"/>
    <hyperlink ref="L1" location="C118" display="3) Rozpočet" xr:uid="{00000000-0004-0000-0200-000002000000}"/>
    <hyperlink ref="S1:T1" location="'Rekapitulace stavby'!C2" display="Rekapitulace stavby" xr:uid="{00000000-0004-0000-02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88"/>
  <sheetViews>
    <sheetView showGridLines="0" workbookViewId="0">
      <pane ySplit="1" topLeftCell="A101" activePane="bottomLeft" state="frozen"/>
      <selection pane="bottomLeft" activeCell="L119" sqref="L119:M119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 customWidth="1"/>
  </cols>
  <sheetData>
    <row r="1" spans="1:66" ht="21.75" customHeight="1">
      <c r="A1" s="15"/>
      <c r="B1" s="12"/>
      <c r="C1" s="12"/>
      <c r="D1" s="13" t="s">
        <v>31</v>
      </c>
      <c r="E1" s="12"/>
      <c r="F1" s="14" t="s">
        <v>131</v>
      </c>
      <c r="G1" s="14"/>
      <c r="H1" s="201" t="s">
        <v>132</v>
      </c>
      <c r="I1" s="201"/>
      <c r="J1" s="201"/>
      <c r="K1" s="201"/>
      <c r="L1" s="14" t="s">
        <v>133</v>
      </c>
      <c r="M1" s="12"/>
      <c r="N1" s="12"/>
      <c r="O1" s="13" t="s">
        <v>134</v>
      </c>
      <c r="P1" s="12"/>
      <c r="Q1" s="12"/>
      <c r="R1" s="12"/>
      <c r="S1" s="14" t="s">
        <v>135</v>
      </c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7" customHeight="1">
      <c r="C2" s="150" t="s">
        <v>37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S2" s="165" t="s">
        <v>38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7" t="s">
        <v>120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136</v>
      </c>
    </row>
    <row r="4" spans="1:66" ht="37" customHeight="1">
      <c r="B4" s="21"/>
      <c r="C4" s="152" t="s">
        <v>137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2"/>
      <c r="T4" s="23" t="s">
        <v>43</v>
      </c>
      <c r="AT4" s="17" t="s">
        <v>36</v>
      </c>
    </row>
    <row r="5" spans="1:66" ht="7" customHeight="1">
      <c r="B5" s="21"/>
      <c r="R5" s="22"/>
    </row>
    <row r="6" spans="1:66" ht="25.4" customHeight="1">
      <c r="B6" s="21"/>
      <c r="D6" s="27" t="s">
        <v>47</v>
      </c>
      <c r="F6" s="182" t="str">
        <f>'Rekapitulace stavby'!K6</f>
        <v>Rozšíření VZT a klimatizace v prostorách knihovny a sálu objektu K-TRIO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R6" s="22"/>
    </row>
    <row r="7" spans="1:66" s="1" customFormat="1" ht="32.9" customHeight="1">
      <c r="B7" s="30"/>
      <c r="D7" s="26" t="s">
        <v>138</v>
      </c>
      <c r="F7" s="156" t="s">
        <v>786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R7" s="31"/>
    </row>
    <row r="8" spans="1:66" s="1" customFormat="1" ht="14.5" customHeight="1">
      <c r="B8" s="30"/>
      <c r="D8" s="27" t="s">
        <v>49</v>
      </c>
      <c r="F8" s="25" t="s">
        <v>50</v>
      </c>
      <c r="M8" s="27" t="s">
        <v>51</v>
      </c>
      <c r="O8" s="25" t="s">
        <v>50</v>
      </c>
      <c r="R8" s="31"/>
    </row>
    <row r="9" spans="1:66" s="1" customFormat="1" ht="14.5" customHeight="1">
      <c r="B9" s="30"/>
      <c r="D9" s="27" t="s">
        <v>52</v>
      </c>
      <c r="F9" s="25" t="s">
        <v>53</v>
      </c>
      <c r="M9" s="27" t="s">
        <v>54</v>
      </c>
      <c r="O9" s="185">
        <f>'Rekapitulace stavby'!AN8</f>
        <v>44306</v>
      </c>
      <c r="P9" s="185"/>
      <c r="R9" s="31"/>
    </row>
    <row r="10" spans="1:66" s="1" customFormat="1" ht="10.9" customHeight="1">
      <c r="B10" s="30"/>
      <c r="R10" s="31"/>
    </row>
    <row r="11" spans="1:66" s="1" customFormat="1" ht="14.5" customHeight="1">
      <c r="B11" s="30"/>
      <c r="D11" s="27" t="s">
        <v>55</v>
      </c>
      <c r="M11" s="27" t="s">
        <v>56</v>
      </c>
      <c r="O11" s="154" t="s">
        <v>50</v>
      </c>
      <c r="P11" s="154"/>
      <c r="R11" s="31"/>
    </row>
    <row r="12" spans="1:66" s="1" customFormat="1" ht="18" customHeight="1">
      <c r="B12" s="30"/>
      <c r="E12" s="25" t="s">
        <v>57</v>
      </c>
      <c r="M12" s="27" t="s">
        <v>58</v>
      </c>
      <c r="O12" s="154" t="s">
        <v>50</v>
      </c>
      <c r="P12" s="154"/>
      <c r="R12" s="31"/>
    </row>
    <row r="13" spans="1:66" s="1" customFormat="1" ht="7" customHeight="1">
      <c r="B13" s="30"/>
      <c r="R13" s="31"/>
    </row>
    <row r="14" spans="1:66" s="1" customFormat="1" ht="14.5" customHeight="1">
      <c r="B14" s="30"/>
      <c r="D14" s="27" t="s">
        <v>59</v>
      </c>
      <c r="M14" s="27" t="s">
        <v>56</v>
      </c>
      <c r="O14" s="154" t="s">
        <v>50</v>
      </c>
      <c r="P14" s="154"/>
      <c r="R14" s="31"/>
    </row>
    <row r="15" spans="1:66" s="1" customFormat="1" ht="18" customHeight="1">
      <c r="B15" s="30"/>
      <c r="E15" s="25" t="s">
        <v>60</v>
      </c>
      <c r="M15" s="27" t="s">
        <v>58</v>
      </c>
      <c r="O15" s="154" t="s">
        <v>50</v>
      </c>
      <c r="P15" s="154"/>
      <c r="R15" s="31"/>
    </row>
    <row r="16" spans="1:66" s="1" customFormat="1" ht="7" customHeight="1">
      <c r="B16" s="30"/>
      <c r="R16" s="31"/>
    </row>
    <row r="17" spans="2:18" s="1" customFormat="1" ht="14.5" customHeight="1">
      <c r="B17" s="30"/>
      <c r="D17" s="27" t="s">
        <v>61</v>
      </c>
      <c r="M17" s="27" t="s">
        <v>56</v>
      </c>
      <c r="O17" s="154" t="s">
        <v>50</v>
      </c>
      <c r="P17" s="154"/>
      <c r="R17" s="31"/>
    </row>
    <row r="18" spans="2:18" s="1" customFormat="1" ht="18" customHeight="1">
      <c r="B18" s="30"/>
      <c r="E18" s="25" t="s">
        <v>62</v>
      </c>
      <c r="M18" s="27" t="s">
        <v>58</v>
      </c>
      <c r="O18" s="154" t="s">
        <v>50</v>
      </c>
      <c r="P18" s="154"/>
      <c r="R18" s="31"/>
    </row>
    <row r="19" spans="2:18" s="1" customFormat="1" ht="7" customHeight="1">
      <c r="B19" s="30"/>
      <c r="R19" s="31"/>
    </row>
    <row r="20" spans="2:18" s="1" customFormat="1" ht="14.5" customHeight="1">
      <c r="B20" s="30"/>
      <c r="D20" s="27" t="s">
        <v>64</v>
      </c>
      <c r="M20" s="27" t="s">
        <v>56</v>
      </c>
      <c r="O20" s="154" t="s">
        <v>50</v>
      </c>
      <c r="P20" s="154"/>
      <c r="R20" s="31"/>
    </row>
    <row r="21" spans="2:18" s="1" customFormat="1" ht="18" customHeight="1">
      <c r="B21" s="30"/>
      <c r="E21" s="25" t="s">
        <v>60</v>
      </c>
      <c r="M21" s="27" t="s">
        <v>58</v>
      </c>
      <c r="O21" s="154" t="s">
        <v>50</v>
      </c>
      <c r="P21" s="154"/>
      <c r="R21" s="31"/>
    </row>
    <row r="22" spans="2:18" s="1" customFormat="1" ht="7" customHeight="1">
      <c r="B22" s="30"/>
      <c r="R22" s="31"/>
    </row>
    <row r="23" spans="2:18" s="1" customFormat="1" ht="14.5" customHeight="1">
      <c r="B23" s="30"/>
      <c r="D23" s="27" t="s">
        <v>65</v>
      </c>
      <c r="R23" s="31"/>
    </row>
    <row r="24" spans="2:18" s="1" customFormat="1" ht="22.5" customHeight="1">
      <c r="B24" s="30"/>
      <c r="E24" s="149" t="s">
        <v>50</v>
      </c>
      <c r="F24" s="149"/>
      <c r="G24" s="149"/>
      <c r="H24" s="149"/>
      <c r="I24" s="149"/>
      <c r="J24" s="149"/>
      <c r="K24" s="149"/>
      <c r="L24" s="149"/>
      <c r="R24" s="31"/>
    </row>
    <row r="25" spans="2:18" s="1" customFormat="1" ht="7" customHeight="1">
      <c r="B25" s="30"/>
      <c r="R25" s="31"/>
    </row>
    <row r="26" spans="2:18" s="1" customFormat="1" ht="7" customHeight="1">
      <c r="B26" s="3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R26" s="31"/>
    </row>
    <row r="27" spans="2:18" s="1" customFormat="1" ht="14.5" customHeight="1">
      <c r="B27" s="30"/>
      <c r="D27" s="93" t="s">
        <v>140</v>
      </c>
      <c r="M27" s="157">
        <f>N88</f>
        <v>0</v>
      </c>
      <c r="N27" s="157"/>
      <c r="O27" s="157"/>
      <c r="P27" s="157"/>
      <c r="R27" s="31"/>
    </row>
    <row r="28" spans="2:18" s="1" customFormat="1" ht="14.5" customHeight="1">
      <c r="B28" s="30"/>
      <c r="D28" s="29" t="s">
        <v>141</v>
      </c>
      <c r="M28" s="157">
        <f>N97</f>
        <v>0</v>
      </c>
      <c r="N28" s="157"/>
      <c r="O28" s="157"/>
      <c r="P28" s="157"/>
      <c r="R28" s="31"/>
    </row>
    <row r="29" spans="2:18" s="1" customFormat="1" ht="7" customHeight="1">
      <c r="B29" s="30"/>
      <c r="R29" s="31"/>
    </row>
    <row r="30" spans="2:18" s="1" customFormat="1" ht="25.4" customHeight="1">
      <c r="B30" s="30"/>
      <c r="D30" s="94" t="s">
        <v>68</v>
      </c>
      <c r="M30" s="188">
        <f>ROUND(M27+M28,2)</f>
        <v>0</v>
      </c>
      <c r="N30" s="184"/>
      <c r="O30" s="184"/>
      <c r="P30" s="184"/>
      <c r="R30" s="31"/>
    </row>
    <row r="31" spans="2:18" s="1" customFormat="1" ht="7" customHeight="1">
      <c r="B31" s="3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R31" s="31"/>
    </row>
    <row r="32" spans="2:18" s="1" customFormat="1" ht="14.5" customHeight="1">
      <c r="B32" s="30"/>
      <c r="D32" s="35" t="s">
        <v>69</v>
      </c>
      <c r="E32" s="35" t="s">
        <v>70</v>
      </c>
      <c r="F32" s="36">
        <v>0.21</v>
      </c>
      <c r="G32" s="95" t="s">
        <v>71</v>
      </c>
      <c r="H32" s="186">
        <f>ROUND((SUM(BE97:BE98)+SUM(BE116:BE187)), 2)</f>
        <v>0</v>
      </c>
      <c r="I32" s="184"/>
      <c r="J32" s="184"/>
      <c r="M32" s="186">
        <f>ROUND(ROUND((SUM(BE97:BE98)+SUM(BE116:BE187)), 2)*F32, 2)</f>
        <v>0</v>
      </c>
      <c r="N32" s="184"/>
      <c r="O32" s="184"/>
      <c r="P32" s="184"/>
      <c r="R32" s="31"/>
    </row>
    <row r="33" spans="2:18" s="1" customFormat="1" ht="14.5" customHeight="1">
      <c r="B33" s="30"/>
      <c r="E33" s="35" t="s">
        <v>72</v>
      </c>
      <c r="F33" s="36">
        <v>0.15</v>
      </c>
      <c r="G33" s="95" t="s">
        <v>71</v>
      </c>
      <c r="H33" s="186">
        <f>ROUND((SUM(BF97:BF98)+SUM(BF116:BF187)), 2)</f>
        <v>0</v>
      </c>
      <c r="I33" s="184"/>
      <c r="J33" s="184"/>
      <c r="M33" s="186">
        <f>ROUND(ROUND((SUM(BF97:BF98)+SUM(BF116:BF187)), 2)*F33, 2)</f>
        <v>0</v>
      </c>
      <c r="N33" s="184"/>
      <c r="O33" s="184"/>
      <c r="P33" s="184"/>
      <c r="R33" s="31"/>
    </row>
    <row r="34" spans="2:18" s="1" customFormat="1" ht="14.5" hidden="1" customHeight="1">
      <c r="B34" s="30"/>
      <c r="E34" s="35" t="s">
        <v>73</v>
      </c>
      <c r="F34" s="36">
        <v>0.21</v>
      </c>
      <c r="G34" s="95" t="s">
        <v>71</v>
      </c>
      <c r="H34" s="186">
        <f>ROUND((SUM(BG97:BG98)+SUM(BG116:BG187)), 2)</f>
        <v>0</v>
      </c>
      <c r="I34" s="184"/>
      <c r="J34" s="184"/>
      <c r="M34" s="186">
        <v>0</v>
      </c>
      <c r="N34" s="184"/>
      <c r="O34" s="184"/>
      <c r="P34" s="184"/>
      <c r="R34" s="31"/>
    </row>
    <row r="35" spans="2:18" s="1" customFormat="1" ht="14.5" hidden="1" customHeight="1">
      <c r="B35" s="30"/>
      <c r="E35" s="35" t="s">
        <v>74</v>
      </c>
      <c r="F35" s="36">
        <v>0.15</v>
      </c>
      <c r="G35" s="95" t="s">
        <v>71</v>
      </c>
      <c r="H35" s="186">
        <f>ROUND((SUM(BH97:BH98)+SUM(BH116:BH187)), 2)</f>
        <v>0</v>
      </c>
      <c r="I35" s="184"/>
      <c r="J35" s="184"/>
      <c r="M35" s="186">
        <v>0</v>
      </c>
      <c r="N35" s="184"/>
      <c r="O35" s="184"/>
      <c r="P35" s="184"/>
      <c r="R35" s="31"/>
    </row>
    <row r="36" spans="2:18" s="1" customFormat="1" ht="14.5" hidden="1" customHeight="1">
      <c r="B36" s="30"/>
      <c r="E36" s="35" t="s">
        <v>75</v>
      </c>
      <c r="F36" s="36">
        <v>0</v>
      </c>
      <c r="G36" s="95" t="s">
        <v>71</v>
      </c>
      <c r="H36" s="186">
        <f>ROUND((SUM(BI97:BI98)+SUM(BI116:BI187)), 2)</f>
        <v>0</v>
      </c>
      <c r="I36" s="184"/>
      <c r="J36" s="184"/>
      <c r="M36" s="186">
        <v>0</v>
      </c>
      <c r="N36" s="184"/>
      <c r="O36" s="184"/>
      <c r="P36" s="184"/>
      <c r="R36" s="31"/>
    </row>
    <row r="37" spans="2:18" s="1" customFormat="1" ht="7" customHeight="1">
      <c r="B37" s="30"/>
      <c r="R37" s="31"/>
    </row>
    <row r="38" spans="2:18" s="1" customFormat="1" ht="25.4" customHeight="1">
      <c r="B38" s="30"/>
      <c r="C38" s="39"/>
      <c r="D38" s="40" t="s">
        <v>76</v>
      </c>
      <c r="E38" s="41"/>
      <c r="F38" s="41"/>
      <c r="G38" s="96" t="s">
        <v>77</v>
      </c>
      <c r="H38" s="42" t="s">
        <v>78</v>
      </c>
      <c r="I38" s="41"/>
      <c r="J38" s="41"/>
      <c r="K38" s="41"/>
      <c r="L38" s="163">
        <f>SUM(M30:M36)</f>
        <v>0</v>
      </c>
      <c r="M38" s="163"/>
      <c r="N38" s="163"/>
      <c r="O38" s="163"/>
      <c r="P38" s="187"/>
      <c r="Q38" s="39"/>
      <c r="R38" s="31"/>
    </row>
    <row r="39" spans="2:18" s="1" customFormat="1" ht="14.5" customHeight="1">
      <c r="B39" s="30"/>
      <c r="R39" s="31"/>
    </row>
    <row r="40" spans="2:18" s="1" customFormat="1" ht="14.5" customHeight="1">
      <c r="B40" s="30"/>
      <c r="R40" s="31"/>
    </row>
    <row r="41" spans="2:18">
      <c r="B41" s="21"/>
      <c r="R41" s="22"/>
    </row>
    <row r="42" spans="2:18">
      <c r="B42" s="21"/>
      <c r="R42" s="22"/>
    </row>
    <row r="43" spans="2:18">
      <c r="B43" s="21"/>
      <c r="R43" s="22"/>
    </row>
    <row r="44" spans="2:18">
      <c r="B44" s="21"/>
      <c r="R44" s="22"/>
    </row>
    <row r="45" spans="2:18" ht="9.65" customHeight="1">
      <c r="B45" s="21"/>
      <c r="R45" s="22"/>
    </row>
    <row r="46" spans="2:18" ht="2.5" hidden="1" customHeight="1">
      <c r="B46" s="21"/>
      <c r="R46" s="22"/>
    </row>
    <row r="47" spans="2:18" hidden="1">
      <c r="B47" s="21"/>
      <c r="R47" s="22"/>
    </row>
    <row r="48" spans="2:18" hidden="1">
      <c r="B48" s="21"/>
      <c r="R48" s="22"/>
    </row>
    <row r="49" spans="2:18">
      <c r="B49" s="21"/>
      <c r="R49" s="22"/>
    </row>
    <row r="50" spans="2:18" s="1" customFormat="1" ht="13.5">
      <c r="B50" s="30"/>
      <c r="D50" s="43" t="s">
        <v>79</v>
      </c>
      <c r="E50" s="44"/>
      <c r="F50" s="44"/>
      <c r="G50" s="44"/>
      <c r="H50" s="45"/>
      <c r="J50" s="43" t="s">
        <v>80</v>
      </c>
      <c r="K50" s="44"/>
      <c r="L50" s="44"/>
      <c r="M50" s="44"/>
      <c r="N50" s="44"/>
      <c r="O50" s="44"/>
      <c r="P50" s="45"/>
      <c r="R50" s="31"/>
    </row>
    <row r="51" spans="2:18">
      <c r="B51" s="21"/>
      <c r="D51" s="46"/>
      <c r="H51" s="47"/>
      <c r="J51" s="46"/>
      <c r="P51" s="47"/>
      <c r="R51" s="22"/>
    </row>
    <row r="52" spans="2:18">
      <c r="B52" s="21"/>
      <c r="D52" s="46"/>
      <c r="H52" s="47"/>
      <c r="J52" s="46"/>
      <c r="P52" s="47"/>
      <c r="R52" s="22"/>
    </row>
    <row r="53" spans="2:18">
      <c r="B53" s="21"/>
      <c r="D53" s="46"/>
      <c r="H53" s="47"/>
      <c r="J53" s="46"/>
      <c r="P53" s="47"/>
      <c r="R53" s="22"/>
    </row>
    <row r="54" spans="2:18">
      <c r="B54" s="21"/>
      <c r="D54" s="46"/>
      <c r="H54" s="47"/>
      <c r="J54" s="46"/>
      <c r="P54" s="47"/>
      <c r="R54" s="22"/>
    </row>
    <row r="55" spans="2:18">
      <c r="B55" s="21"/>
      <c r="D55" s="46"/>
      <c r="H55" s="47"/>
      <c r="J55" s="46"/>
      <c r="P55" s="47"/>
      <c r="R55" s="22"/>
    </row>
    <row r="56" spans="2:18">
      <c r="B56" s="21"/>
      <c r="D56" s="46"/>
      <c r="H56" s="47"/>
      <c r="J56" s="46"/>
      <c r="P56" s="47"/>
      <c r="R56" s="22"/>
    </row>
    <row r="57" spans="2:18">
      <c r="B57" s="21"/>
      <c r="D57" s="46"/>
      <c r="H57" s="47"/>
      <c r="J57" s="46"/>
      <c r="P57" s="47"/>
      <c r="R57" s="22"/>
    </row>
    <row r="58" spans="2:18">
      <c r="B58" s="21"/>
      <c r="D58" s="46"/>
      <c r="H58" s="47"/>
      <c r="J58" s="46"/>
      <c r="P58" s="47"/>
      <c r="R58" s="22"/>
    </row>
    <row r="59" spans="2:18" s="1" customFormat="1" ht="13.5">
      <c r="B59" s="30"/>
      <c r="D59" s="48" t="s">
        <v>81</v>
      </c>
      <c r="E59" s="49"/>
      <c r="F59" s="49"/>
      <c r="G59" s="50" t="s">
        <v>82</v>
      </c>
      <c r="H59" s="51"/>
      <c r="J59" s="48" t="s">
        <v>81</v>
      </c>
      <c r="K59" s="49"/>
      <c r="L59" s="49"/>
      <c r="M59" s="49"/>
      <c r="N59" s="50" t="s">
        <v>82</v>
      </c>
      <c r="O59" s="49"/>
      <c r="P59" s="51"/>
      <c r="R59" s="31"/>
    </row>
    <row r="60" spans="2:18">
      <c r="B60" s="21"/>
      <c r="R60" s="22"/>
    </row>
    <row r="61" spans="2:18" s="1" customFormat="1" ht="13.5">
      <c r="B61" s="30"/>
      <c r="D61" s="43" t="s">
        <v>83</v>
      </c>
      <c r="E61" s="44"/>
      <c r="F61" s="44"/>
      <c r="G61" s="44"/>
      <c r="H61" s="45"/>
      <c r="J61" s="43" t="s">
        <v>84</v>
      </c>
      <c r="K61" s="44"/>
      <c r="L61" s="44"/>
      <c r="M61" s="44"/>
      <c r="N61" s="44"/>
      <c r="O61" s="44"/>
      <c r="P61" s="45"/>
      <c r="R61" s="31"/>
    </row>
    <row r="62" spans="2:18">
      <c r="B62" s="21"/>
      <c r="D62" s="46"/>
      <c r="H62" s="47"/>
      <c r="J62" s="46"/>
      <c r="P62" s="47"/>
      <c r="R62" s="22"/>
    </row>
    <row r="63" spans="2:18">
      <c r="B63" s="21"/>
      <c r="D63" s="46"/>
      <c r="H63" s="47"/>
      <c r="J63" s="46"/>
      <c r="P63" s="47"/>
      <c r="R63" s="22"/>
    </row>
    <row r="64" spans="2:18">
      <c r="B64" s="21"/>
      <c r="D64" s="46"/>
      <c r="H64" s="47"/>
      <c r="J64" s="46"/>
      <c r="P64" s="47"/>
      <c r="R64" s="22"/>
    </row>
    <row r="65" spans="2:18">
      <c r="B65" s="21"/>
      <c r="D65" s="46"/>
      <c r="H65" s="47"/>
      <c r="J65" s="46"/>
      <c r="P65" s="47"/>
      <c r="R65" s="22"/>
    </row>
    <row r="66" spans="2:18">
      <c r="B66" s="21"/>
      <c r="D66" s="46"/>
      <c r="H66" s="47"/>
      <c r="J66" s="46"/>
      <c r="P66" s="47"/>
      <c r="R66" s="22"/>
    </row>
    <row r="67" spans="2:18">
      <c r="B67" s="21"/>
      <c r="D67" s="46"/>
      <c r="H67" s="47"/>
      <c r="J67" s="46"/>
      <c r="P67" s="47"/>
      <c r="R67" s="22"/>
    </row>
    <row r="68" spans="2:18">
      <c r="B68" s="21"/>
      <c r="D68" s="46"/>
      <c r="H68" s="47"/>
      <c r="J68" s="46"/>
      <c r="P68" s="47"/>
      <c r="R68" s="22"/>
    </row>
    <row r="69" spans="2:18">
      <c r="B69" s="21"/>
      <c r="D69" s="46"/>
      <c r="H69" s="47"/>
      <c r="J69" s="46"/>
      <c r="P69" s="47"/>
      <c r="R69" s="22"/>
    </row>
    <row r="70" spans="2:18" s="1" customFormat="1" ht="13.5">
      <c r="B70" s="30"/>
      <c r="D70" s="48" t="s">
        <v>81</v>
      </c>
      <c r="E70" s="49"/>
      <c r="F70" s="49"/>
      <c r="G70" s="50" t="s">
        <v>82</v>
      </c>
      <c r="H70" s="51"/>
      <c r="J70" s="48" t="s">
        <v>81</v>
      </c>
      <c r="K70" s="49"/>
      <c r="L70" s="49"/>
      <c r="M70" s="49"/>
      <c r="N70" s="50" t="s">
        <v>82</v>
      </c>
      <c r="O70" s="49"/>
      <c r="P70" s="51"/>
      <c r="R70" s="31"/>
    </row>
    <row r="71" spans="2:18" s="1" customFormat="1" ht="14.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7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7" customHeight="1">
      <c r="B76" s="30"/>
      <c r="C76" s="152" t="s">
        <v>142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31"/>
    </row>
    <row r="77" spans="2:18" s="1" customFormat="1" ht="7" customHeight="1">
      <c r="B77" s="30"/>
      <c r="R77" s="31"/>
    </row>
    <row r="78" spans="2:18" s="1" customFormat="1" ht="30" customHeight="1">
      <c r="B78" s="30"/>
      <c r="C78" s="27" t="s">
        <v>47</v>
      </c>
      <c r="F78" s="182" t="str">
        <f>F6</f>
        <v>Rozšíření VZT a klimatizace v prostorách knihovny a sálu objektu K-TRIO</v>
      </c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R78" s="31"/>
    </row>
    <row r="79" spans="2:18" s="1" customFormat="1" ht="37" customHeight="1">
      <c r="B79" s="30"/>
      <c r="C79" s="61" t="s">
        <v>138</v>
      </c>
      <c r="F79" s="169" t="str">
        <f>F7</f>
        <v>D.1.4.d - Silnoproudá elektrotechnika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R79" s="31"/>
    </row>
    <row r="80" spans="2:18" s="1" customFormat="1" ht="7" customHeight="1">
      <c r="B80" s="30"/>
      <c r="R80" s="31"/>
    </row>
    <row r="81" spans="2:47" s="1" customFormat="1" ht="18" customHeight="1">
      <c r="B81" s="30"/>
      <c r="C81" s="27" t="s">
        <v>52</v>
      </c>
      <c r="F81" s="25" t="str">
        <f>F9</f>
        <v>Ostrava</v>
      </c>
      <c r="K81" s="27" t="s">
        <v>54</v>
      </c>
      <c r="M81" s="185">
        <f>IF(O9="","",O9)</f>
        <v>44306</v>
      </c>
      <c r="N81" s="185"/>
      <c r="O81" s="185"/>
      <c r="P81" s="185"/>
      <c r="R81" s="31"/>
    </row>
    <row r="82" spans="2:47" s="1" customFormat="1" ht="7" customHeight="1">
      <c r="B82" s="30"/>
      <c r="R82" s="31"/>
    </row>
    <row r="83" spans="2:47" s="1" customFormat="1">
      <c r="B83" s="30"/>
      <c r="C83" s="27" t="s">
        <v>55</v>
      </c>
      <c r="F83" s="25" t="str">
        <f>E12</f>
        <v>Statutární město Ostrava, městský obvod Ostrava-Ji</v>
      </c>
      <c r="K83" s="27" t="s">
        <v>61</v>
      </c>
      <c r="M83" s="154" t="str">
        <f>E18</f>
        <v>Air Technology s.r.o.</v>
      </c>
      <c r="N83" s="154"/>
      <c r="O83" s="154"/>
      <c r="P83" s="154"/>
      <c r="Q83" s="154"/>
      <c r="R83" s="31"/>
    </row>
    <row r="84" spans="2:47" s="1" customFormat="1" ht="14.5" customHeight="1">
      <c r="B84" s="30"/>
      <c r="C84" s="27" t="s">
        <v>59</v>
      </c>
      <c r="F84" s="25" t="str">
        <f>IF(E15="","",E15)</f>
        <v xml:space="preserve"> </v>
      </c>
      <c r="K84" s="27" t="s">
        <v>64</v>
      </c>
      <c r="M84" s="154" t="str">
        <f>E21</f>
        <v xml:space="preserve"> </v>
      </c>
      <c r="N84" s="154"/>
      <c r="O84" s="154"/>
      <c r="P84" s="154"/>
      <c r="Q84" s="154"/>
      <c r="R84" s="31"/>
    </row>
    <row r="85" spans="2:47" s="1" customFormat="1" ht="10.4" customHeight="1">
      <c r="B85" s="30"/>
      <c r="R85" s="31"/>
    </row>
    <row r="86" spans="2:47" s="1" customFormat="1" ht="29.25" customHeight="1">
      <c r="B86" s="30"/>
      <c r="C86" s="208" t="s">
        <v>143</v>
      </c>
      <c r="D86" s="209"/>
      <c r="E86" s="209"/>
      <c r="F86" s="209"/>
      <c r="G86" s="209"/>
      <c r="H86" s="39"/>
      <c r="I86" s="39"/>
      <c r="J86" s="39"/>
      <c r="K86" s="39"/>
      <c r="L86" s="39"/>
      <c r="M86" s="39"/>
      <c r="N86" s="208" t="s">
        <v>144</v>
      </c>
      <c r="O86" s="209"/>
      <c r="P86" s="209"/>
      <c r="Q86" s="209"/>
      <c r="R86" s="31"/>
    </row>
    <row r="87" spans="2:47" s="1" customFormat="1" ht="10.4" customHeight="1">
      <c r="B87" s="30"/>
      <c r="R87" s="31"/>
    </row>
    <row r="88" spans="2:47" s="1" customFormat="1" ht="29.25" customHeight="1">
      <c r="B88" s="30"/>
      <c r="C88" s="97" t="s">
        <v>145</v>
      </c>
      <c r="N88" s="180">
        <f>N116</f>
        <v>0</v>
      </c>
      <c r="O88" s="194"/>
      <c r="P88" s="194"/>
      <c r="Q88" s="194"/>
      <c r="R88" s="31"/>
      <c r="AU88" s="17" t="s">
        <v>146</v>
      </c>
    </row>
    <row r="89" spans="2:47" s="6" customFormat="1" ht="25" customHeight="1">
      <c r="B89" s="98"/>
      <c r="D89" s="99" t="s">
        <v>787</v>
      </c>
      <c r="N89" s="205">
        <f>N117</f>
        <v>0</v>
      </c>
      <c r="O89" s="210"/>
      <c r="P89" s="210"/>
      <c r="Q89" s="210"/>
      <c r="R89" s="100"/>
    </row>
    <row r="90" spans="2:47" s="7" customFormat="1" ht="19.899999999999999" customHeight="1">
      <c r="B90" s="101"/>
      <c r="D90" s="102" t="s">
        <v>788</v>
      </c>
      <c r="N90" s="192">
        <f>N118</f>
        <v>0</v>
      </c>
      <c r="O90" s="193"/>
      <c r="P90" s="193"/>
      <c r="Q90" s="193"/>
      <c r="R90" s="103"/>
    </row>
    <row r="91" spans="2:47" s="7" customFormat="1" ht="19.899999999999999" customHeight="1">
      <c r="B91" s="101"/>
      <c r="D91" s="102" t="s">
        <v>789</v>
      </c>
      <c r="N91" s="192">
        <f>N126</f>
        <v>0</v>
      </c>
      <c r="O91" s="193"/>
      <c r="P91" s="193"/>
      <c r="Q91" s="193"/>
      <c r="R91" s="103"/>
    </row>
    <row r="92" spans="2:47" s="7" customFormat="1" ht="19.899999999999999" customHeight="1">
      <c r="B92" s="101"/>
      <c r="D92" s="102" t="s">
        <v>790</v>
      </c>
      <c r="N92" s="192">
        <f>N144</f>
        <v>0</v>
      </c>
      <c r="O92" s="193"/>
      <c r="P92" s="193"/>
      <c r="Q92" s="193"/>
      <c r="R92" s="103"/>
    </row>
    <row r="93" spans="2:47" s="7" customFormat="1" ht="19.899999999999999" customHeight="1">
      <c r="B93" s="101"/>
      <c r="D93" s="102" t="s">
        <v>791</v>
      </c>
      <c r="N93" s="192">
        <f>N153</f>
        <v>0</v>
      </c>
      <c r="O93" s="193"/>
      <c r="P93" s="193"/>
      <c r="Q93" s="193"/>
      <c r="R93" s="103"/>
    </row>
    <row r="94" spans="2:47" s="7" customFormat="1" ht="19.899999999999999" customHeight="1">
      <c r="B94" s="101"/>
      <c r="D94" s="102" t="s">
        <v>792</v>
      </c>
      <c r="N94" s="192">
        <f>N164</f>
        <v>0</v>
      </c>
      <c r="O94" s="193"/>
      <c r="P94" s="193"/>
      <c r="Q94" s="193"/>
      <c r="R94" s="103"/>
    </row>
    <row r="95" spans="2:47" s="6" customFormat="1" ht="25" customHeight="1">
      <c r="B95" s="98"/>
      <c r="D95" s="99" t="s">
        <v>793</v>
      </c>
      <c r="N95" s="205">
        <f>N175</f>
        <v>0</v>
      </c>
      <c r="O95" s="210"/>
      <c r="P95" s="210"/>
      <c r="Q95" s="210"/>
      <c r="R95" s="100"/>
    </row>
    <row r="96" spans="2:47" s="1" customFormat="1" ht="21.75" customHeight="1">
      <c r="B96" s="30"/>
      <c r="R96" s="31"/>
    </row>
    <row r="97" spans="2:21" s="1" customFormat="1" ht="29.25" customHeight="1">
      <c r="B97" s="30"/>
      <c r="C97" s="97" t="s">
        <v>154</v>
      </c>
      <c r="N97" s="194">
        <v>0</v>
      </c>
      <c r="O97" s="195"/>
      <c r="P97" s="195"/>
      <c r="Q97" s="195"/>
      <c r="R97" s="31"/>
      <c r="T97" s="104"/>
      <c r="U97" s="105" t="s">
        <v>69</v>
      </c>
    </row>
    <row r="98" spans="2:21" s="1" customFormat="1" ht="18" customHeight="1">
      <c r="B98" s="30"/>
      <c r="R98" s="31"/>
    </row>
    <row r="99" spans="2:21" s="1" customFormat="1" ht="29.25" customHeight="1">
      <c r="B99" s="30"/>
      <c r="C99" s="92" t="s">
        <v>130</v>
      </c>
      <c r="D99" s="39"/>
      <c r="E99" s="39"/>
      <c r="F99" s="39"/>
      <c r="G99" s="39"/>
      <c r="H99" s="39"/>
      <c r="I99" s="39"/>
      <c r="J99" s="39"/>
      <c r="K99" s="39"/>
      <c r="L99" s="181">
        <f>ROUND(SUM(N88+N97),2)</f>
        <v>0</v>
      </c>
      <c r="M99" s="181"/>
      <c r="N99" s="181"/>
      <c r="O99" s="181"/>
      <c r="P99" s="181"/>
      <c r="Q99" s="181"/>
      <c r="R99" s="31"/>
    </row>
    <row r="100" spans="2:21" s="1" customFormat="1" ht="7" customHeight="1"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4"/>
    </row>
    <row r="104" spans="2:21" s="1" customFormat="1" ht="7" customHeight="1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5" spans="2:21" s="1" customFormat="1" ht="37" customHeight="1">
      <c r="B105" s="30"/>
      <c r="C105" s="152" t="s">
        <v>155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31"/>
    </row>
    <row r="106" spans="2:21" s="1" customFormat="1" ht="7" customHeight="1">
      <c r="B106" s="30"/>
      <c r="R106" s="31"/>
    </row>
    <row r="107" spans="2:21" s="1" customFormat="1" ht="30" customHeight="1">
      <c r="B107" s="30"/>
      <c r="C107" s="27" t="s">
        <v>47</v>
      </c>
      <c r="F107" s="182" t="str">
        <f>F6</f>
        <v>Rozšíření VZT a klimatizace v prostorách knihovny a sálu objektu K-TRIO</v>
      </c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R107" s="31"/>
    </row>
    <row r="108" spans="2:21" s="1" customFormat="1" ht="37" customHeight="1">
      <c r="B108" s="30"/>
      <c r="C108" s="61" t="s">
        <v>138</v>
      </c>
      <c r="F108" s="169" t="str">
        <f>F7</f>
        <v>D.1.4.d - Silnoproudá elektrotechnika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R108" s="31"/>
    </row>
    <row r="109" spans="2:21" s="1" customFormat="1" ht="7" customHeight="1">
      <c r="B109" s="30"/>
      <c r="R109" s="31"/>
    </row>
    <row r="110" spans="2:21" s="1" customFormat="1" ht="18" customHeight="1">
      <c r="B110" s="30"/>
      <c r="C110" s="27" t="s">
        <v>52</v>
      </c>
      <c r="F110" s="25" t="str">
        <f>F9</f>
        <v>Ostrava</v>
      </c>
      <c r="K110" s="27" t="s">
        <v>54</v>
      </c>
      <c r="M110" s="185">
        <f>IF(O9="","",O9)</f>
        <v>44306</v>
      </c>
      <c r="N110" s="185"/>
      <c r="O110" s="185"/>
      <c r="P110" s="185"/>
      <c r="R110" s="31"/>
    </row>
    <row r="111" spans="2:21" s="1" customFormat="1" ht="7" customHeight="1">
      <c r="B111" s="30"/>
      <c r="R111" s="31"/>
    </row>
    <row r="112" spans="2:21" s="1" customFormat="1">
      <c r="B112" s="30"/>
      <c r="C112" s="27" t="s">
        <v>55</v>
      </c>
      <c r="F112" s="25" t="str">
        <f>E12</f>
        <v>Statutární město Ostrava, městský obvod Ostrava-Ji</v>
      </c>
      <c r="K112" s="27" t="s">
        <v>61</v>
      </c>
      <c r="M112" s="154" t="str">
        <f>E18</f>
        <v>Air Technology s.r.o.</v>
      </c>
      <c r="N112" s="154"/>
      <c r="O112" s="154"/>
      <c r="P112" s="154"/>
      <c r="Q112" s="154"/>
      <c r="R112" s="31"/>
    </row>
    <row r="113" spans="2:65" s="1" customFormat="1" ht="14.5" customHeight="1">
      <c r="B113" s="30"/>
      <c r="C113" s="27" t="s">
        <v>59</v>
      </c>
      <c r="F113" s="25" t="str">
        <f>IF(E15="","",E15)</f>
        <v xml:space="preserve"> </v>
      </c>
      <c r="K113" s="27" t="s">
        <v>64</v>
      </c>
      <c r="M113" s="154" t="str">
        <f>E21</f>
        <v xml:space="preserve"> </v>
      </c>
      <c r="N113" s="154"/>
      <c r="O113" s="154"/>
      <c r="P113" s="154"/>
      <c r="Q113" s="154"/>
      <c r="R113" s="31"/>
    </row>
    <row r="114" spans="2:65" s="1" customFormat="1" ht="10.4" customHeight="1">
      <c r="B114" s="30"/>
      <c r="R114" s="31"/>
    </row>
    <row r="115" spans="2:65" s="8" customFormat="1" ht="29.25" customHeight="1">
      <c r="B115" s="106"/>
      <c r="C115" s="107" t="s">
        <v>156</v>
      </c>
      <c r="D115" s="108" t="s">
        <v>157</v>
      </c>
      <c r="E115" s="108" t="s">
        <v>87</v>
      </c>
      <c r="F115" s="197" t="s">
        <v>158</v>
      </c>
      <c r="G115" s="197"/>
      <c r="H115" s="197"/>
      <c r="I115" s="197"/>
      <c r="J115" s="108" t="s">
        <v>159</v>
      </c>
      <c r="K115" s="108" t="s">
        <v>160</v>
      </c>
      <c r="L115" s="196" t="s">
        <v>161</v>
      </c>
      <c r="M115" s="196"/>
      <c r="N115" s="197" t="s">
        <v>144</v>
      </c>
      <c r="O115" s="197"/>
      <c r="P115" s="197"/>
      <c r="Q115" s="198"/>
      <c r="R115" s="109"/>
      <c r="T115" s="66" t="s">
        <v>162</v>
      </c>
      <c r="U115" s="67" t="s">
        <v>69</v>
      </c>
      <c r="V115" s="67" t="s">
        <v>163</v>
      </c>
      <c r="W115" s="67" t="s">
        <v>164</v>
      </c>
      <c r="X115" s="67" t="s">
        <v>165</v>
      </c>
      <c r="Y115" s="67" t="s">
        <v>166</v>
      </c>
      <c r="Z115" s="67" t="s">
        <v>167</v>
      </c>
      <c r="AA115" s="68" t="s">
        <v>168</v>
      </c>
    </row>
    <row r="116" spans="2:65" s="1" customFormat="1" ht="29.25" customHeight="1">
      <c r="B116" s="30"/>
      <c r="C116" s="70" t="s">
        <v>140</v>
      </c>
      <c r="N116" s="202">
        <f>BK116</f>
        <v>0</v>
      </c>
      <c r="O116" s="203"/>
      <c r="P116" s="203"/>
      <c r="Q116" s="203"/>
      <c r="R116" s="31"/>
      <c r="T116" s="69"/>
      <c r="U116" s="44"/>
      <c r="V116" s="44"/>
      <c r="W116" s="110">
        <f>W117+W175</f>
        <v>0</v>
      </c>
      <c r="X116" s="44"/>
      <c r="Y116" s="110">
        <f>Y117+Y175</f>
        <v>0</v>
      </c>
      <c r="Z116" s="44"/>
      <c r="AA116" s="111">
        <f>AA117+AA175</f>
        <v>0</v>
      </c>
      <c r="AT116" s="17" t="s">
        <v>104</v>
      </c>
      <c r="AU116" s="17" t="s">
        <v>146</v>
      </c>
      <c r="BK116" s="112">
        <f>BK117+BK175</f>
        <v>0</v>
      </c>
    </row>
    <row r="117" spans="2:65" s="9" customFormat="1" ht="37.4" customHeight="1">
      <c r="B117" s="113"/>
      <c r="D117" s="114" t="s">
        <v>787</v>
      </c>
      <c r="E117" s="114"/>
      <c r="F117" s="114"/>
      <c r="G117" s="114"/>
      <c r="H117" s="114"/>
      <c r="I117" s="114"/>
      <c r="J117" s="114"/>
      <c r="K117" s="114"/>
      <c r="L117" s="114"/>
      <c r="M117" s="114"/>
      <c r="N117" s="204">
        <f>BK117</f>
        <v>0</v>
      </c>
      <c r="O117" s="205"/>
      <c r="P117" s="205"/>
      <c r="Q117" s="205"/>
      <c r="R117" s="115"/>
      <c r="T117" s="116"/>
      <c r="W117" s="117">
        <f>W118+W126+W144+W153+W164</f>
        <v>0</v>
      </c>
      <c r="Y117" s="117">
        <f>Y118+Y126+Y144+Y153+Y164</f>
        <v>0</v>
      </c>
      <c r="AA117" s="118">
        <f>AA118+AA126+AA144+AA153+AA164</f>
        <v>0</v>
      </c>
      <c r="AR117" s="119" t="s">
        <v>136</v>
      </c>
      <c r="AT117" s="120" t="s">
        <v>104</v>
      </c>
      <c r="AU117" s="120" t="s">
        <v>105</v>
      </c>
      <c r="AY117" s="119" t="s">
        <v>169</v>
      </c>
      <c r="BK117" s="121">
        <f>BK118+BK126+BK144+BK153+BK164</f>
        <v>0</v>
      </c>
    </row>
    <row r="118" spans="2:65" s="9" customFormat="1" ht="19.899999999999999" customHeight="1">
      <c r="B118" s="113"/>
      <c r="D118" s="122" t="s">
        <v>788</v>
      </c>
      <c r="E118" s="122"/>
      <c r="F118" s="122"/>
      <c r="G118" s="122"/>
      <c r="H118" s="122"/>
      <c r="I118" s="122"/>
      <c r="J118" s="122"/>
      <c r="K118" s="122"/>
      <c r="L118" s="122"/>
      <c r="M118" s="122"/>
      <c r="N118" s="206">
        <f>BK118</f>
        <v>0</v>
      </c>
      <c r="O118" s="207"/>
      <c r="P118" s="207"/>
      <c r="Q118" s="207"/>
      <c r="R118" s="115"/>
      <c r="T118" s="116"/>
      <c r="W118" s="117">
        <f>SUM(W119:W125)</f>
        <v>0</v>
      </c>
      <c r="Y118" s="117">
        <f>SUM(Y119:Y125)</f>
        <v>0</v>
      </c>
      <c r="AA118" s="118">
        <f>SUM(AA119:AA125)</f>
        <v>0</v>
      </c>
      <c r="AR118" s="119" t="s">
        <v>136</v>
      </c>
      <c r="AT118" s="120" t="s">
        <v>104</v>
      </c>
      <c r="AU118" s="120" t="s">
        <v>113</v>
      </c>
      <c r="AY118" s="119" t="s">
        <v>169</v>
      </c>
      <c r="BK118" s="121">
        <f>SUM(BK119:BK125)</f>
        <v>0</v>
      </c>
    </row>
    <row r="119" spans="2:65" s="1" customFormat="1" ht="44.25" customHeight="1">
      <c r="B119" s="30"/>
      <c r="C119" s="123" t="s">
        <v>113</v>
      </c>
      <c r="D119" s="123" t="s">
        <v>170</v>
      </c>
      <c r="E119" s="124" t="s">
        <v>794</v>
      </c>
      <c r="F119" s="189" t="s">
        <v>795</v>
      </c>
      <c r="G119" s="189"/>
      <c r="H119" s="189"/>
      <c r="I119" s="189"/>
      <c r="J119" s="125" t="s">
        <v>172</v>
      </c>
      <c r="K119" s="126">
        <v>1</v>
      </c>
      <c r="L119" s="190"/>
      <c r="M119" s="190"/>
      <c r="N119" s="190">
        <f t="shared" ref="N119:N125" si="0">ROUND(L119*K119,2)</f>
        <v>0</v>
      </c>
      <c r="O119" s="191"/>
      <c r="P119" s="191"/>
      <c r="Q119" s="191"/>
      <c r="R119" s="31"/>
      <c r="T119" s="127" t="s">
        <v>50</v>
      </c>
      <c r="U119" s="37" t="s">
        <v>70</v>
      </c>
      <c r="V119" s="128">
        <v>0</v>
      </c>
      <c r="W119" s="128">
        <f t="shared" ref="W119:W125" si="1">V119*K119</f>
        <v>0</v>
      </c>
      <c r="X119" s="128">
        <v>0</v>
      </c>
      <c r="Y119" s="128">
        <f t="shared" ref="Y119:Y125" si="2">X119*K119</f>
        <v>0</v>
      </c>
      <c r="Z119" s="128">
        <v>0</v>
      </c>
      <c r="AA119" s="129">
        <f t="shared" ref="AA119:AA125" si="3">Z119*K119</f>
        <v>0</v>
      </c>
      <c r="AR119" s="17" t="s">
        <v>256</v>
      </c>
      <c r="AT119" s="17" t="s">
        <v>170</v>
      </c>
      <c r="AU119" s="17" t="s">
        <v>136</v>
      </c>
      <c r="AY119" s="17" t="s">
        <v>169</v>
      </c>
      <c r="BE119" s="130">
        <f t="shared" ref="BE119:BE125" si="4">IF(U119="základní",N119,0)</f>
        <v>0</v>
      </c>
      <c r="BF119" s="130">
        <f t="shared" ref="BF119:BF125" si="5">IF(U119="snížená",N119,0)</f>
        <v>0</v>
      </c>
      <c r="BG119" s="130">
        <f t="shared" ref="BG119:BG125" si="6">IF(U119="zákl. přenesená",N119,0)</f>
        <v>0</v>
      </c>
      <c r="BH119" s="130">
        <f t="shared" ref="BH119:BH125" si="7">IF(U119="sníž. přenesená",N119,0)</f>
        <v>0</v>
      </c>
      <c r="BI119" s="130">
        <f t="shared" ref="BI119:BI125" si="8">IF(U119="nulová",N119,0)</f>
        <v>0</v>
      </c>
      <c r="BJ119" s="17" t="s">
        <v>113</v>
      </c>
      <c r="BK119" s="130">
        <f t="shared" ref="BK119:BK125" si="9">ROUND(L119*K119,2)</f>
        <v>0</v>
      </c>
      <c r="BL119" s="17" t="s">
        <v>206</v>
      </c>
      <c r="BM119" s="17" t="s">
        <v>796</v>
      </c>
    </row>
    <row r="120" spans="2:65" s="1" customFormat="1" ht="31.5" customHeight="1">
      <c r="B120" s="30"/>
      <c r="C120" s="123" t="s">
        <v>136</v>
      </c>
      <c r="D120" s="123" t="s">
        <v>170</v>
      </c>
      <c r="E120" s="124" t="s">
        <v>797</v>
      </c>
      <c r="F120" s="189" t="s">
        <v>798</v>
      </c>
      <c r="G120" s="189"/>
      <c r="H120" s="189"/>
      <c r="I120" s="189"/>
      <c r="J120" s="125" t="s">
        <v>172</v>
      </c>
      <c r="K120" s="126">
        <v>1</v>
      </c>
      <c r="L120" s="190"/>
      <c r="M120" s="190"/>
      <c r="N120" s="190">
        <f t="shared" si="0"/>
        <v>0</v>
      </c>
      <c r="O120" s="191"/>
      <c r="P120" s="191"/>
      <c r="Q120" s="191"/>
      <c r="R120" s="31"/>
      <c r="T120" s="127" t="s">
        <v>50</v>
      </c>
      <c r="U120" s="37" t="s">
        <v>70</v>
      </c>
      <c r="V120" s="128">
        <v>0</v>
      </c>
      <c r="W120" s="128">
        <f t="shared" si="1"/>
        <v>0</v>
      </c>
      <c r="X120" s="128">
        <v>0</v>
      </c>
      <c r="Y120" s="128">
        <f t="shared" si="2"/>
        <v>0</v>
      </c>
      <c r="Z120" s="128">
        <v>0</v>
      </c>
      <c r="AA120" s="129">
        <f t="shared" si="3"/>
        <v>0</v>
      </c>
      <c r="AR120" s="17" t="s">
        <v>256</v>
      </c>
      <c r="AT120" s="17" t="s">
        <v>170</v>
      </c>
      <c r="AU120" s="17" t="s">
        <v>136</v>
      </c>
      <c r="AY120" s="17" t="s">
        <v>169</v>
      </c>
      <c r="BE120" s="130">
        <f t="shared" si="4"/>
        <v>0</v>
      </c>
      <c r="BF120" s="130">
        <f t="shared" si="5"/>
        <v>0</v>
      </c>
      <c r="BG120" s="130">
        <f t="shared" si="6"/>
        <v>0</v>
      </c>
      <c r="BH120" s="130">
        <f t="shared" si="7"/>
        <v>0</v>
      </c>
      <c r="BI120" s="130">
        <f t="shared" si="8"/>
        <v>0</v>
      </c>
      <c r="BJ120" s="17" t="s">
        <v>113</v>
      </c>
      <c r="BK120" s="130">
        <f t="shared" si="9"/>
        <v>0</v>
      </c>
      <c r="BL120" s="17" t="s">
        <v>206</v>
      </c>
      <c r="BM120" s="17" t="s">
        <v>799</v>
      </c>
    </row>
    <row r="121" spans="2:65" s="1" customFormat="1" ht="31.5" customHeight="1">
      <c r="B121" s="30"/>
      <c r="C121" s="123" t="s">
        <v>177</v>
      </c>
      <c r="D121" s="123" t="s">
        <v>170</v>
      </c>
      <c r="E121" s="124" t="s">
        <v>800</v>
      </c>
      <c r="F121" s="189" t="s">
        <v>801</v>
      </c>
      <c r="G121" s="189"/>
      <c r="H121" s="189"/>
      <c r="I121" s="189"/>
      <c r="J121" s="125" t="s">
        <v>172</v>
      </c>
      <c r="K121" s="126">
        <v>1</v>
      </c>
      <c r="L121" s="190"/>
      <c r="M121" s="190"/>
      <c r="N121" s="190">
        <f t="shared" si="0"/>
        <v>0</v>
      </c>
      <c r="O121" s="191"/>
      <c r="P121" s="191"/>
      <c r="Q121" s="191"/>
      <c r="R121" s="31"/>
      <c r="T121" s="127" t="s">
        <v>50</v>
      </c>
      <c r="U121" s="37" t="s">
        <v>70</v>
      </c>
      <c r="V121" s="128">
        <v>0</v>
      </c>
      <c r="W121" s="128">
        <f t="shared" si="1"/>
        <v>0</v>
      </c>
      <c r="X121" s="128">
        <v>0</v>
      </c>
      <c r="Y121" s="128">
        <f t="shared" si="2"/>
        <v>0</v>
      </c>
      <c r="Z121" s="128">
        <v>0</v>
      </c>
      <c r="AA121" s="129">
        <f t="shared" si="3"/>
        <v>0</v>
      </c>
      <c r="AR121" s="17" t="s">
        <v>256</v>
      </c>
      <c r="AT121" s="17" t="s">
        <v>170</v>
      </c>
      <c r="AU121" s="17" t="s">
        <v>136</v>
      </c>
      <c r="AY121" s="17" t="s">
        <v>169</v>
      </c>
      <c r="BE121" s="130">
        <f t="shared" si="4"/>
        <v>0</v>
      </c>
      <c r="BF121" s="130">
        <f t="shared" si="5"/>
        <v>0</v>
      </c>
      <c r="BG121" s="130">
        <f t="shared" si="6"/>
        <v>0</v>
      </c>
      <c r="BH121" s="130">
        <f t="shared" si="7"/>
        <v>0</v>
      </c>
      <c r="BI121" s="130">
        <f t="shared" si="8"/>
        <v>0</v>
      </c>
      <c r="BJ121" s="17" t="s">
        <v>113</v>
      </c>
      <c r="BK121" s="130">
        <f t="shared" si="9"/>
        <v>0</v>
      </c>
      <c r="BL121" s="17" t="s">
        <v>206</v>
      </c>
      <c r="BM121" s="17" t="s">
        <v>802</v>
      </c>
    </row>
    <row r="122" spans="2:65" s="1" customFormat="1" ht="31.5" customHeight="1">
      <c r="B122" s="30"/>
      <c r="C122" s="123" t="s">
        <v>174</v>
      </c>
      <c r="D122" s="123" t="s">
        <v>170</v>
      </c>
      <c r="E122" s="124" t="s">
        <v>803</v>
      </c>
      <c r="F122" s="189" t="s">
        <v>804</v>
      </c>
      <c r="G122" s="189"/>
      <c r="H122" s="189"/>
      <c r="I122" s="189"/>
      <c r="J122" s="125" t="s">
        <v>172</v>
      </c>
      <c r="K122" s="126">
        <v>1</v>
      </c>
      <c r="L122" s="190"/>
      <c r="M122" s="190"/>
      <c r="N122" s="190">
        <f t="shared" si="0"/>
        <v>0</v>
      </c>
      <c r="O122" s="191"/>
      <c r="P122" s="191"/>
      <c r="Q122" s="191"/>
      <c r="R122" s="31"/>
      <c r="T122" s="127" t="s">
        <v>50</v>
      </c>
      <c r="U122" s="37" t="s">
        <v>70</v>
      </c>
      <c r="V122" s="128">
        <v>0</v>
      </c>
      <c r="W122" s="128">
        <f t="shared" si="1"/>
        <v>0</v>
      </c>
      <c r="X122" s="128">
        <v>0</v>
      </c>
      <c r="Y122" s="128">
        <f t="shared" si="2"/>
        <v>0</v>
      </c>
      <c r="Z122" s="128">
        <v>0</v>
      </c>
      <c r="AA122" s="129">
        <f t="shared" si="3"/>
        <v>0</v>
      </c>
      <c r="AR122" s="17" t="s">
        <v>256</v>
      </c>
      <c r="AT122" s="17" t="s">
        <v>170</v>
      </c>
      <c r="AU122" s="17" t="s">
        <v>136</v>
      </c>
      <c r="AY122" s="17" t="s">
        <v>169</v>
      </c>
      <c r="BE122" s="130">
        <f t="shared" si="4"/>
        <v>0</v>
      </c>
      <c r="BF122" s="130">
        <f t="shared" si="5"/>
        <v>0</v>
      </c>
      <c r="BG122" s="130">
        <f t="shared" si="6"/>
        <v>0</v>
      </c>
      <c r="BH122" s="130">
        <f t="shared" si="7"/>
        <v>0</v>
      </c>
      <c r="BI122" s="130">
        <f t="shared" si="8"/>
        <v>0</v>
      </c>
      <c r="BJ122" s="17" t="s">
        <v>113</v>
      </c>
      <c r="BK122" s="130">
        <f t="shared" si="9"/>
        <v>0</v>
      </c>
      <c r="BL122" s="17" t="s">
        <v>206</v>
      </c>
      <c r="BM122" s="17" t="s">
        <v>805</v>
      </c>
    </row>
    <row r="123" spans="2:65" s="1" customFormat="1" ht="44.25" customHeight="1">
      <c r="B123" s="30"/>
      <c r="C123" s="123" t="s">
        <v>180</v>
      </c>
      <c r="D123" s="123" t="s">
        <v>170</v>
      </c>
      <c r="E123" s="124" t="s">
        <v>806</v>
      </c>
      <c r="F123" s="189" t="s">
        <v>807</v>
      </c>
      <c r="G123" s="189"/>
      <c r="H123" s="189"/>
      <c r="I123" s="189"/>
      <c r="J123" s="125" t="s">
        <v>172</v>
      </c>
      <c r="K123" s="126">
        <v>1</v>
      </c>
      <c r="L123" s="190"/>
      <c r="M123" s="190"/>
      <c r="N123" s="190">
        <f t="shared" si="0"/>
        <v>0</v>
      </c>
      <c r="O123" s="191"/>
      <c r="P123" s="191"/>
      <c r="Q123" s="191"/>
      <c r="R123" s="31"/>
      <c r="T123" s="127" t="s">
        <v>50</v>
      </c>
      <c r="U123" s="37" t="s">
        <v>70</v>
      </c>
      <c r="V123" s="128">
        <v>0</v>
      </c>
      <c r="W123" s="128">
        <f t="shared" si="1"/>
        <v>0</v>
      </c>
      <c r="X123" s="128">
        <v>0</v>
      </c>
      <c r="Y123" s="128">
        <f t="shared" si="2"/>
        <v>0</v>
      </c>
      <c r="Z123" s="128">
        <v>0</v>
      </c>
      <c r="AA123" s="129">
        <f t="shared" si="3"/>
        <v>0</v>
      </c>
      <c r="AR123" s="17" t="s">
        <v>256</v>
      </c>
      <c r="AT123" s="17" t="s">
        <v>170</v>
      </c>
      <c r="AU123" s="17" t="s">
        <v>136</v>
      </c>
      <c r="AY123" s="17" t="s">
        <v>169</v>
      </c>
      <c r="BE123" s="130">
        <f t="shared" si="4"/>
        <v>0</v>
      </c>
      <c r="BF123" s="130">
        <f t="shared" si="5"/>
        <v>0</v>
      </c>
      <c r="BG123" s="130">
        <f t="shared" si="6"/>
        <v>0</v>
      </c>
      <c r="BH123" s="130">
        <f t="shared" si="7"/>
        <v>0</v>
      </c>
      <c r="BI123" s="130">
        <f t="shared" si="8"/>
        <v>0</v>
      </c>
      <c r="BJ123" s="17" t="s">
        <v>113</v>
      </c>
      <c r="BK123" s="130">
        <f t="shared" si="9"/>
        <v>0</v>
      </c>
      <c r="BL123" s="17" t="s">
        <v>206</v>
      </c>
      <c r="BM123" s="17" t="s">
        <v>808</v>
      </c>
    </row>
    <row r="124" spans="2:65" s="1" customFormat="1" ht="44.25" customHeight="1">
      <c r="B124" s="30"/>
      <c r="C124" s="123" t="s">
        <v>183</v>
      </c>
      <c r="D124" s="123" t="s">
        <v>170</v>
      </c>
      <c r="E124" s="124" t="s">
        <v>809</v>
      </c>
      <c r="F124" s="189" t="s">
        <v>810</v>
      </c>
      <c r="G124" s="189"/>
      <c r="H124" s="189"/>
      <c r="I124" s="189"/>
      <c r="J124" s="125" t="s">
        <v>172</v>
      </c>
      <c r="K124" s="126">
        <v>1</v>
      </c>
      <c r="L124" s="190"/>
      <c r="M124" s="190"/>
      <c r="N124" s="190">
        <f t="shared" si="0"/>
        <v>0</v>
      </c>
      <c r="O124" s="191"/>
      <c r="P124" s="191"/>
      <c r="Q124" s="191"/>
      <c r="R124" s="31"/>
      <c r="T124" s="127" t="s">
        <v>50</v>
      </c>
      <c r="U124" s="37" t="s">
        <v>70</v>
      </c>
      <c r="V124" s="128">
        <v>0</v>
      </c>
      <c r="W124" s="128">
        <f t="shared" si="1"/>
        <v>0</v>
      </c>
      <c r="X124" s="128">
        <v>0</v>
      </c>
      <c r="Y124" s="128">
        <f t="shared" si="2"/>
        <v>0</v>
      </c>
      <c r="Z124" s="128">
        <v>0</v>
      </c>
      <c r="AA124" s="129">
        <f t="shared" si="3"/>
        <v>0</v>
      </c>
      <c r="AR124" s="17" t="s">
        <v>256</v>
      </c>
      <c r="AT124" s="17" t="s">
        <v>170</v>
      </c>
      <c r="AU124" s="17" t="s">
        <v>136</v>
      </c>
      <c r="AY124" s="17" t="s">
        <v>169</v>
      </c>
      <c r="BE124" s="130">
        <f t="shared" si="4"/>
        <v>0</v>
      </c>
      <c r="BF124" s="130">
        <f t="shared" si="5"/>
        <v>0</v>
      </c>
      <c r="BG124" s="130">
        <f t="shared" si="6"/>
        <v>0</v>
      </c>
      <c r="BH124" s="130">
        <f t="shared" si="7"/>
        <v>0</v>
      </c>
      <c r="BI124" s="130">
        <f t="shared" si="8"/>
        <v>0</v>
      </c>
      <c r="BJ124" s="17" t="s">
        <v>113</v>
      </c>
      <c r="BK124" s="130">
        <f t="shared" si="9"/>
        <v>0</v>
      </c>
      <c r="BL124" s="17" t="s">
        <v>206</v>
      </c>
      <c r="BM124" s="17" t="s">
        <v>811</v>
      </c>
    </row>
    <row r="125" spans="2:65" s="1" customFormat="1" ht="44.25" customHeight="1">
      <c r="B125" s="30"/>
      <c r="C125" s="123" t="s">
        <v>185</v>
      </c>
      <c r="D125" s="123" t="s">
        <v>170</v>
      </c>
      <c r="E125" s="124" t="s">
        <v>812</v>
      </c>
      <c r="F125" s="189" t="s">
        <v>813</v>
      </c>
      <c r="G125" s="189"/>
      <c r="H125" s="189"/>
      <c r="I125" s="189"/>
      <c r="J125" s="125" t="s">
        <v>172</v>
      </c>
      <c r="K125" s="126">
        <v>1</v>
      </c>
      <c r="L125" s="190"/>
      <c r="M125" s="190"/>
      <c r="N125" s="190">
        <f t="shared" si="0"/>
        <v>0</v>
      </c>
      <c r="O125" s="191"/>
      <c r="P125" s="191"/>
      <c r="Q125" s="191"/>
      <c r="R125" s="31"/>
      <c r="T125" s="127" t="s">
        <v>50</v>
      </c>
      <c r="U125" s="37" t="s">
        <v>70</v>
      </c>
      <c r="V125" s="128">
        <v>0</v>
      </c>
      <c r="W125" s="128">
        <f t="shared" si="1"/>
        <v>0</v>
      </c>
      <c r="X125" s="128">
        <v>0</v>
      </c>
      <c r="Y125" s="128">
        <f t="shared" si="2"/>
        <v>0</v>
      </c>
      <c r="Z125" s="128">
        <v>0</v>
      </c>
      <c r="AA125" s="129">
        <f t="shared" si="3"/>
        <v>0</v>
      </c>
      <c r="AR125" s="17" t="s">
        <v>256</v>
      </c>
      <c r="AT125" s="17" t="s">
        <v>170</v>
      </c>
      <c r="AU125" s="17" t="s">
        <v>136</v>
      </c>
      <c r="AY125" s="17" t="s">
        <v>169</v>
      </c>
      <c r="BE125" s="130">
        <f t="shared" si="4"/>
        <v>0</v>
      </c>
      <c r="BF125" s="130">
        <f t="shared" si="5"/>
        <v>0</v>
      </c>
      <c r="BG125" s="130">
        <f t="shared" si="6"/>
        <v>0</v>
      </c>
      <c r="BH125" s="130">
        <f t="shared" si="7"/>
        <v>0</v>
      </c>
      <c r="BI125" s="130">
        <f t="shared" si="8"/>
        <v>0</v>
      </c>
      <c r="BJ125" s="17" t="s">
        <v>113</v>
      </c>
      <c r="BK125" s="130">
        <f t="shared" si="9"/>
        <v>0</v>
      </c>
      <c r="BL125" s="17" t="s">
        <v>206</v>
      </c>
      <c r="BM125" s="17" t="s">
        <v>814</v>
      </c>
    </row>
    <row r="126" spans="2:65" s="9" customFormat="1" ht="29.9" customHeight="1">
      <c r="B126" s="113"/>
      <c r="D126" s="122" t="s">
        <v>789</v>
      </c>
      <c r="E126" s="122"/>
      <c r="F126" s="122"/>
      <c r="G126" s="122"/>
      <c r="H126" s="122"/>
      <c r="I126" s="122"/>
      <c r="J126" s="122"/>
      <c r="K126" s="122"/>
      <c r="L126" s="122"/>
      <c r="M126" s="122"/>
      <c r="N126" s="199">
        <f>BK126</f>
        <v>0</v>
      </c>
      <c r="O126" s="200"/>
      <c r="P126" s="200"/>
      <c r="Q126" s="200"/>
      <c r="R126" s="115"/>
      <c r="T126" s="116"/>
      <c r="W126" s="117">
        <f>SUM(W127:W143)</f>
        <v>0</v>
      </c>
      <c r="Y126" s="117">
        <f>SUM(Y127:Y143)</f>
        <v>0</v>
      </c>
      <c r="AA126" s="118">
        <f>SUM(AA127:AA143)</f>
        <v>0</v>
      </c>
      <c r="AR126" s="119" t="s">
        <v>177</v>
      </c>
      <c r="AT126" s="120" t="s">
        <v>104</v>
      </c>
      <c r="AU126" s="120" t="s">
        <v>113</v>
      </c>
      <c r="AY126" s="119" t="s">
        <v>169</v>
      </c>
      <c r="BK126" s="121">
        <f>SUM(BK127:BK143)</f>
        <v>0</v>
      </c>
    </row>
    <row r="127" spans="2:65" s="1" customFormat="1" ht="31.5" customHeight="1">
      <c r="B127" s="30"/>
      <c r="C127" s="123" t="s">
        <v>173</v>
      </c>
      <c r="D127" s="123" t="s">
        <v>170</v>
      </c>
      <c r="E127" s="124" t="s">
        <v>815</v>
      </c>
      <c r="F127" s="189" t="s">
        <v>816</v>
      </c>
      <c r="G127" s="189"/>
      <c r="H127" s="189"/>
      <c r="I127" s="189"/>
      <c r="J127" s="125" t="s">
        <v>212</v>
      </c>
      <c r="K127" s="126">
        <v>40</v>
      </c>
      <c r="L127" s="190"/>
      <c r="M127" s="190"/>
      <c r="N127" s="190">
        <f t="shared" ref="N127:N143" si="10">ROUND(L127*K127,2)</f>
        <v>0</v>
      </c>
      <c r="O127" s="191"/>
      <c r="P127" s="191"/>
      <c r="Q127" s="191"/>
      <c r="R127" s="31"/>
      <c r="T127" s="127" t="s">
        <v>50</v>
      </c>
      <c r="U127" s="37" t="s">
        <v>70</v>
      </c>
      <c r="V127" s="128">
        <v>0</v>
      </c>
      <c r="W127" s="128">
        <f t="shared" ref="W127:W143" si="11">V127*K127</f>
        <v>0</v>
      </c>
      <c r="X127" s="128">
        <v>0</v>
      </c>
      <c r="Y127" s="128">
        <f t="shared" ref="Y127:Y143" si="12">X127*K127</f>
        <v>0</v>
      </c>
      <c r="Z127" s="128">
        <v>0</v>
      </c>
      <c r="AA127" s="129">
        <f t="shared" ref="AA127:AA143" si="13">Z127*K127</f>
        <v>0</v>
      </c>
      <c r="AR127" s="17" t="s">
        <v>817</v>
      </c>
      <c r="AT127" s="17" t="s">
        <v>170</v>
      </c>
      <c r="AU127" s="17" t="s">
        <v>136</v>
      </c>
      <c r="AY127" s="17" t="s">
        <v>169</v>
      </c>
      <c r="BE127" s="130">
        <f t="shared" ref="BE127:BE143" si="14">IF(U127="základní",N127,0)</f>
        <v>0</v>
      </c>
      <c r="BF127" s="130">
        <f t="shared" ref="BF127:BF143" si="15">IF(U127="snížená",N127,0)</f>
        <v>0</v>
      </c>
      <c r="BG127" s="130">
        <f t="shared" ref="BG127:BG143" si="16">IF(U127="zákl. přenesená",N127,0)</f>
        <v>0</v>
      </c>
      <c r="BH127" s="130">
        <f t="shared" ref="BH127:BH143" si="17">IF(U127="sníž. přenesená",N127,0)</f>
        <v>0</v>
      </c>
      <c r="BI127" s="130">
        <f t="shared" ref="BI127:BI143" si="18">IF(U127="nulová",N127,0)</f>
        <v>0</v>
      </c>
      <c r="BJ127" s="17" t="s">
        <v>113</v>
      </c>
      <c r="BK127" s="130">
        <f t="shared" ref="BK127:BK143" si="19">ROUND(L127*K127,2)</f>
        <v>0</v>
      </c>
      <c r="BL127" s="17" t="s">
        <v>342</v>
      </c>
      <c r="BM127" s="17" t="s">
        <v>818</v>
      </c>
    </row>
    <row r="128" spans="2:65" s="1" customFormat="1" ht="31.5" customHeight="1">
      <c r="B128" s="30"/>
      <c r="C128" s="123" t="s">
        <v>190</v>
      </c>
      <c r="D128" s="123" t="s">
        <v>170</v>
      </c>
      <c r="E128" s="124" t="s">
        <v>819</v>
      </c>
      <c r="F128" s="189" t="s">
        <v>820</v>
      </c>
      <c r="G128" s="189"/>
      <c r="H128" s="189"/>
      <c r="I128" s="189"/>
      <c r="J128" s="125" t="s">
        <v>212</v>
      </c>
      <c r="K128" s="126">
        <v>60</v>
      </c>
      <c r="L128" s="190"/>
      <c r="M128" s="190"/>
      <c r="N128" s="190">
        <f t="shared" si="10"/>
        <v>0</v>
      </c>
      <c r="O128" s="191"/>
      <c r="P128" s="191"/>
      <c r="Q128" s="191"/>
      <c r="R128" s="31"/>
      <c r="T128" s="127" t="s">
        <v>50</v>
      </c>
      <c r="U128" s="37" t="s">
        <v>70</v>
      </c>
      <c r="V128" s="128">
        <v>0</v>
      </c>
      <c r="W128" s="128">
        <f t="shared" si="11"/>
        <v>0</v>
      </c>
      <c r="X128" s="128">
        <v>0</v>
      </c>
      <c r="Y128" s="128">
        <f t="shared" si="12"/>
        <v>0</v>
      </c>
      <c r="Z128" s="128">
        <v>0</v>
      </c>
      <c r="AA128" s="129">
        <f t="shared" si="13"/>
        <v>0</v>
      </c>
      <c r="AR128" s="17" t="s">
        <v>817</v>
      </c>
      <c r="AT128" s="17" t="s">
        <v>170</v>
      </c>
      <c r="AU128" s="17" t="s">
        <v>136</v>
      </c>
      <c r="AY128" s="17" t="s">
        <v>169</v>
      </c>
      <c r="BE128" s="130">
        <f t="shared" si="14"/>
        <v>0</v>
      </c>
      <c r="BF128" s="130">
        <f t="shared" si="15"/>
        <v>0</v>
      </c>
      <c r="BG128" s="130">
        <f t="shared" si="16"/>
        <v>0</v>
      </c>
      <c r="BH128" s="130">
        <f t="shared" si="17"/>
        <v>0</v>
      </c>
      <c r="BI128" s="130">
        <f t="shared" si="18"/>
        <v>0</v>
      </c>
      <c r="BJ128" s="17" t="s">
        <v>113</v>
      </c>
      <c r="BK128" s="130">
        <f t="shared" si="19"/>
        <v>0</v>
      </c>
      <c r="BL128" s="17" t="s">
        <v>342</v>
      </c>
      <c r="BM128" s="17" t="s">
        <v>821</v>
      </c>
    </row>
    <row r="129" spans="2:65" s="1" customFormat="1" ht="22.5" customHeight="1">
      <c r="B129" s="30"/>
      <c r="C129" s="123" t="s">
        <v>193</v>
      </c>
      <c r="D129" s="123" t="s">
        <v>170</v>
      </c>
      <c r="E129" s="124" t="s">
        <v>822</v>
      </c>
      <c r="F129" s="189" t="s">
        <v>823</v>
      </c>
      <c r="G129" s="189"/>
      <c r="H129" s="189"/>
      <c r="I129" s="189"/>
      <c r="J129" s="125" t="s">
        <v>212</v>
      </c>
      <c r="K129" s="126">
        <v>55</v>
      </c>
      <c r="L129" s="190"/>
      <c r="M129" s="190"/>
      <c r="N129" s="190">
        <f t="shared" si="10"/>
        <v>0</v>
      </c>
      <c r="O129" s="191"/>
      <c r="P129" s="191"/>
      <c r="Q129" s="191"/>
      <c r="R129" s="31"/>
      <c r="T129" s="127" t="s">
        <v>50</v>
      </c>
      <c r="U129" s="37" t="s">
        <v>70</v>
      </c>
      <c r="V129" s="128">
        <v>0</v>
      </c>
      <c r="W129" s="128">
        <f t="shared" si="11"/>
        <v>0</v>
      </c>
      <c r="X129" s="128">
        <v>0</v>
      </c>
      <c r="Y129" s="128">
        <f t="shared" si="12"/>
        <v>0</v>
      </c>
      <c r="Z129" s="128">
        <v>0</v>
      </c>
      <c r="AA129" s="129">
        <f t="shared" si="13"/>
        <v>0</v>
      </c>
      <c r="AR129" s="17" t="s">
        <v>817</v>
      </c>
      <c r="AT129" s="17" t="s">
        <v>170</v>
      </c>
      <c r="AU129" s="17" t="s">
        <v>136</v>
      </c>
      <c r="AY129" s="17" t="s">
        <v>169</v>
      </c>
      <c r="BE129" s="130">
        <f t="shared" si="14"/>
        <v>0</v>
      </c>
      <c r="BF129" s="130">
        <f t="shared" si="15"/>
        <v>0</v>
      </c>
      <c r="BG129" s="130">
        <f t="shared" si="16"/>
        <v>0</v>
      </c>
      <c r="BH129" s="130">
        <f t="shared" si="17"/>
        <v>0</v>
      </c>
      <c r="BI129" s="130">
        <f t="shared" si="18"/>
        <v>0</v>
      </c>
      <c r="BJ129" s="17" t="s">
        <v>113</v>
      </c>
      <c r="BK129" s="130">
        <f t="shared" si="19"/>
        <v>0</v>
      </c>
      <c r="BL129" s="17" t="s">
        <v>342</v>
      </c>
      <c r="BM129" s="17" t="s">
        <v>824</v>
      </c>
    </row>
    <row r="130" spans="2:65" s="1" customFormat="1" ht="22.5" customHeight="1">
      <c r="B130" s="30"/>
      <c r="C130" s="123" t="s">
        <v>195</v>
      </c>
      <c r="D130" s="123" t="s">
        <v>170</v>
      </c>
      <c r="E130" s="124" t="s">
        <v>825</v>
      </c>
      <c r="F130" s="189" t="s">
        <v>826</v>
      </c>
      <c r="G130" s="189"/>
      <c r="H130" s="189"/>
      <c r="I130" s="189"/>
      <c r="J130" s="125" t="s">
        <v>212</v>
      </c>
      <c r="K130" s="126">
        <v>35</v>
      </c>
      <c r="L130" s="190"/>
      <c r="M130" s="190"/>
      <c r="N130" s="190">
        <f t="shared" si="10"/>
        <v>0</v>
      </c>
      <c r="O130" s="191"/>
      <c r="P130" s="191"/>
      <c r="Q130" s="191"/>
      <c r="R130" s="31"/>
      <c r="T130" s="127" t="s">
        <v>50</v>
      </c>
      <c r="U130" s="37" t="s">
        <v>70</v>
      </c>
      <c r="V130" s="128">
        <v>0</v>
      </c>
      <c r="W130" s="128">
        <f t="shared" si="11"/>
        <v>0</v>
      </c>
      <c r="X130" s="128">
        <v>0</v>
      </c>
      <c r="Y130" s="128">
        <f t="shared" si="12"/>
        <v>0</v>
      </c>
      <c r="Z130" s="128">
        <v>0</v>
      </c>
      <c r="AA130" s="129">
        <f t="shared" si="13"/>
        <v>0</v>
      </c>
      <c r="AR130" s="17" t="s">
        <v>817</v>
      </c>
      <c r="AT130" s="17" t="s">
        <v>170</v>
      </c>
      <c r="AU130" s="17" t="s">
        <v>136</v>
      </c>
      <c r="AY130" s="17" t="s">
        <v>169</v>
      </c>
      <c r="BE130" s="130">
        <f t="shared" si="14"/>
        <v>0</v>
      </c>
      <c r="BF130" s="130">
        <f t="shared" si="15"/>
        <v>0</v>
      </c>
      <c r="BG130" s="130">
        <f t="shared" si="16"/>
        <v>0</v>
      </c>
      <c r="BH130" s="130">
        <f t="shared" si="17"/>
        <v>0</v>
      </c>
      <c r="BI130" s="130">
        <f t="shared" si="18"/>
        <v>0</v>
      </c>
      <c r="BJ130" s="17" t="s">
        <v>113</v>
      </c>
      <c r="BK130" s="130">
        <f t="shared" si="19"/>
        <v>0</v>
      </c>
      <c r="BL130" s="17" t="s">
        <v>342</v>
      </c>
      <c r="BM130" s="17" t="s">
        <v>827</v>
      </c>
    </row>
    <row r="131" spans="2:65" s="1" customFormat="1" ht="31.5" customHeight="1">
      <c r="B131" s="30"/>
      <c r="C131" s="123" t="s">
        <v>197</v>
      </c>
      <c r="D131" s="123" t="s">
        <v>170</v>
      </c>
      <c r="E131" s="124" t="s">
        <v>828</v>
      </c>
      <c r="F131" s="189" t="s">
        <v>829</v>
      </c>
      <c r="G131" s="189"/>
      <c r="H131" s="189"/>
      <c r="I131" s="189"/>
      <c r="J131" s="125" t="s">
        <v>212</v>
      </c>
      <c r="K131" s="126">
        <v>50</v>
      </c>
      <c r="L131" s="190"/>
      <c r="M131" s="190"/>
      <c r="N131" s="190">
        <f t="shared" si="10"/>
        <v>0</v>
      </c>
      <c r="O131" s="191"/>
      <c r="P131" s="191"/>
      <c r="Q131" s="191"/>
      <c r="R131" s="31"/>
      <c r="T131" s="127" t="s">
        <v>50</v>
      </c>
      <c r="U131" s="37" t="s">
        <v>70</v>
      </c>
      <c r="V131" s="128">
        <v>0</v>
      </c>
      <c r="W131" s="128">
        <f t="shared" si="11"/>
        <v>0</v>
      </c>
      <c r="X131" s="128">
        <v>0</v>
      </c>
      <c r="Y131" s="128">
        <f t="shared" si="12"/>
        <v>0</v>
      </c>
      <c r="Z131" s="128">
        <v>0</v>
      </c>
      <c r="AA131" s="129">
        <f t="shared" si="13"/>
        <v>0</v>
      </c>
      <c r="AR131" s="17" t="s">
        <v>817</v>
      </c>
      <c r="AT131" s="17" t="s">
        <v>170</v>
      </c>
      <c r="AU131" s="17" t="s">
        <v>136</v>
      </c>
      <c r="AY131" s="17" t="s">
        <v>169</v>
      </c>
      <c r="BE131" s="130">
        <f t="shared" si="14"/>
        <v>0</v>
      </c>
      <c r="BF131" s="130">
        <f t="shared" si="15"/>
        <v>0</v>
      </c>
      <c r="BG131" s="130">
        <f t="shared" si="16"/>
        <v>0</v>
      </c>
      <c r="BH131" s="130">
        <f t="shared" si="17"/>
        <v>0</v>
      </c>
      <c r="BI131" s="130">
        <f t="shared" si="18"/>
        <v>0</v>
      </c>
      <c r="BJ131" s="17" t="s">
        <v>113</v>
      </c>
      <c r="BK131" s="130">
        <f t="shared" si="19"/>
        <v>0</v>
      </c>
      <c r="BL131" s="17" t="s">
        <v>342</v>
      </c>
      <c r="BM131" s="17" t="s">
        <v>830</v>
      </c>
    </row>
    <row r="132" spans="2:65" s="1" customFormat="1" ht="31.5" customHeight="1">
      <c r="B132" s="30"/>
      <c r="C132" s="123" t="s">
        <v>199</v>
      </c>
      <c r="D132" s="123" t="s">
        <v>170</v>
      </c>
      <c r="E132" s="124" t="s">
        <v>831</v>
      </c>
      <c r="F132" s="189" t="s">
        <v>832</v>
      </c>
      <c r="G132" s="189"/>
      <c r="H132" s="189"/>
      <c r="I132" s="189"/>
      <c r="J132" s="125" t="s">
        <v>212</v>
      </c>
      <c r="K132" s="126">
        <v>65</v>
      </c>
      <c r="L132" s="190"/>
      <c r="M132" s="190"/>
      <c r="N132" s="190">
        <f t="shared" si="10"/>
        <v>0</v>
      </c>
      <c r="O132" s="191"/>
      <c r="P132" s="191"/>
      <c r="Q132" s="191"/>
      <c r="R132" s="31"/>
      <c r="T132" s="127" t="s">
        <v>50</v>
      </c>
      <c r="U132" s="37" t="s">
        <v>70</v>
      </c>
      <c r="V132" s="128">
        <v>0</v>
      </c>
      <c r="W132" s="128">
        <f t="shared" si="11"/>
        <v>0</v>
      </c>
      <c r="X132" s="128">
        <v>0</v>
      </c>
      <c r="Y132" s="128">
        <f t="shared" si="12"/>
        <v>0</v>
      </c>
      <c r="Z132" s="128">
        <v>0</v>
      </c>
      <c r="AA132" s="129">
        <f t="shared" si="13"/>
        <v>0</v>
      </c>
      <c r="AR132" s="17" t="s">
        <v>817</v>
      </c>
      <c r="AT132" s="17" t="s">
        <v>170</v>
      </c>
      <c r="AU132" s="17" t="s">
        <v>136</v>
      </c>
      <c r="AY132" s="17" t="s">
        <v>169</v>
      </c>
      <c r="BE132" s="130">
        <f t="shared" si="14"/>
        <v>0</v>
      </c>
      <c r="BF132" s="130">
        <f t="shared" si="15"/>
        <v>0</v>
      </c>
      <c r="BG132" s="130">
        <f t="shared" si="16"/>
        <v>0</v>
      </c>
      <c r="BH132" s="130">
        <f t="shared" si="17"/>
        <v>0</v>
      </c>
      <c r="BI132" s="130">
        <f t="shared" si="18"/>
        <v>0</v>
      </c>
      <c r="BJ132" s="17" t="s">
        <v>113</v>
      </c>
      <c r="BK132" s="130">
        <f t="shared" si="19"/>
        <v>0</v>
      </c>
      <c r="BL132" s="17" t="s">
        <v>342</v>
      </c>
      <c r="BM132" s="17" t="s">
        <v>833</v>
      </c>
    </row>
    <row r="133" spans="2:65" s="1" customFormat="1" ht="22.5" customHeight="1">
      <c r="B133" s="30"/>
      <c r="C133" s="123" t="s">
        <v>201</v>
      </c>
      <c r="D133" s="123" t="s">
        <v>170</v>
      </c>
      <c r="E133" s="124" t="s">
        <v>834</v>
      </c>
      <c r="F133" s="189" t="s">
        <v>835</v>
      </c>
      <c r="G133" s="189"/>
      <c r="H133" s="189"/>
      <c r="I133" s="189"/>
      <c r="J133" s="125" t="s">
        <v>172</v>
      </c>
      <c r="K133" s="126">
        <v>50</v>
      </c>
      <c r="L133" s="190"/>
      <c r="M133" s="190"/>
      <c r="N133" s="190">
        <f t="shared" si="10"/>
        <v>0</v>
      </c>
      <c r="O133" s="191"/>
      <c r="P133" s="191"/>
      <c r="Q133" s="191"/>
      <c r="R133" s="31"/>
      <c r="T133" s="127" t="s">
        <v>50</v>
      </c>
      <c r="U133" s="37" t="s">
        <v>70</v>
      </c>
      <c r="V133" s="128">
        <v>0</v>
      </c>
      <c r="W133" s="128">
        <f t="shared" si="11"/>
        <v>0</v>
      </c>
      <c r="X133" s="128">
        <v>0</v>
      </c>
      <c r="Y133" s="128">
        <f t="shared" si="12"/>
        <v>0</v>
      </c>
      <c r="Z133" s="128">
        <v>0</v>
      </c>
      <c r="AA133" s="129">
        <f t="shared" si="13"/>
        <v>0</v>
      </c>
      <c r="AR133" s="17" t="s">
        <v>817</v>
      </c>
      <c r="AT133" s="17" t="s">
        <v>170</v>
      </c>
      <c r="AU133" s="17" t="s">
        <v>136</v>
      </c>
      <c r="AY133" s="17" t="s">
        <v>169</v>
      </c>
      <c r="BE133" s="130">
        <f t="shared" si="14"/>
        <v>0</v>
      </c>
      <c r="BF133" s="130">
        <f t="shared" si="15"/>
        <v>0</v>
      </c>
      <c r="BG133" s="130">
        <f t="shared" si="16"/>
        <v>0</v>
      </c>
      <c r="BH133" s="130">
        <f t="shared" si="17"/>
        <v>0</v>
      </c>
      <c r="BI133" s="130">
        <f t="shared" si="18"/>
        <v>0</v>
      </c>
      <c r="BJ133" s="17" t="s">
        <v>113</v>
      </c>
      <c r="BK133" s="130">
        <f t="shared" si="19"/>
        <v>0</v>
      </c>
      <c r="BL133" s="17" t="s">
        <v>342</v>
      </c>
      <c r="BM133" s="17" t="s">
        <v>836</v>
      </c>
    </row>
    <row r="134" spans="2:65" s="1" customFormat="1" ht="22.5" customHeight="1">
      <c r="B134" s="30"/>
      <c r="C134" s="123" t="s">
        <v>41</v>
      </c>
      <c r="D134" s="123" t="s">
        <v>170</v>
      </c>
      <c r="E134" s="124" t="s">
        <v>837</v>
      </c>
      <c r="F134" s="189" t="s">
        <v>838</v>
      </c>
      <c r="G134" s="189"/>
      <c r="H134" s="189"/>
      <c r="I134" s="189"/>
      <c r="J134" s="125" t="s">
        <v>172</v>
      </c>
      <c r="K134" s="126">
        <v>50</v>
      </c>
      <c r="L134" s="190"/>
      <c r="M134" s="190"/>
      <c r="N134" s="190">
        <f t="shared" si="10"/>
        <v>0</v>
      </c>
      <c r="O134" s="191"/>
      <c r="P134" s="191"/>
      <c r="Q134" s="191"/>
      <c r="R134" s="31"/>
      <c r="T134" s="127" t="s">
        <v>50</v>
      </c>
      <c r="U134" s="37" t="s">
        <v>70</v>
      </c>
      <c r="V134" s="128">
        <v>0</v>
      </c>
      <c r="W134" s="128">
        <f t="shared" si="11"/>
        <v>0</v>
      </c>
      <c r="X134" s="128">
        <v>0</v>
      </c>
      <c r="Y134" s="128">
        <f t="shared" si="12"/>
        <v>0</v>
      </c>
      <c r="Z134" s="128">
        <v>0</v>
      </c>
      <c r="AA134" s="129">
        <f t="shared" si="13"/>
        <v>0</v>
      </c>
      <c r="AR134" s="17" t="s">
        <v>817</v>
      </c>
      <c r="AT134" s="17" t="s">
        <v>170</v>
      </c>
      <c r="AU134" s="17" t="s">
        <v>136</v>
      </c>
      <c r="AY134" s="17" t="s">
        <v>169</v>
      </c>
      <c r="BE134" s="130">
        <f t="shared" si="14"/>
        <v>0</v>
      </c>
      <c r="BF134" s="130">
        <f t="shared" si="15"/>
        <v>0</v>
      </c>
      <c r="BG134" s="130">
        <f t="shared" si="16"/>
        <v>0</v>
      </c>
      <c r="BH134" s="130">
        <f t="shared" si="17"/>
        <v>0</v>
      </c>
      <c r="BI134" s="130">
        <f t="shared" si="18"/>
        <v>0</v>
      </c>
      <c r="BJ134" s="17" t="s">
        <v>113</v>
      </c>
      <c r="BK134" s="130">
        <f t="shared" si="19"/>
        <v>0</v>
      </c>
      <c r="BL134" s="17" t="s">
        <v>342</v>
      </c>
      <c r="BM134" s="17" t="s">
        <v>839</v>
      </c>
    </row>
    <row r="135" spans="2:65" s="1" customFormat="1" ht="44.25" customHeight="1">
      <c r="B135" s="30"/>
      <c r="C135" s="123" t="s">
        <v>206</v>
      </c>
      <c r="D135" s="123" t="s">
        <v>170</v>
      </c>
      <c r="E135" s="124" t="s">
        <v>840</v>
      </c>
      <c r="F135" s="189" t="s">
        <v>841</v>
      </c>
      <c r="G135" s="189"/>
      <c r="H135" s="189"/>
      <c r="I135" s="189"/>
      <c r="J135" s="125" t="s">
        <v>172</v>
      </c>
      <c r="K135" s="126">
        <v>1</v>
      </c>
      <c r="L135" s="190"/>
      <c r="M135" s="190"/>
      <c r="N135" s="190">
        <f t="shared" si="10"/>
        <v>0</v>
      </c>
      <c r="O135" s="191"/>
      <c r="P135" s="191"/>
      <c r="Q135" s="191"/>
      <c r="R135" s="31"/>
      <c r="T135" s="127" t="s">
        <v>50</v>
      </c>
      <c r="U135" s="37" t="s">
        <v>70</v>
      </c>
      <c r="V135" s="128">
        <v>0</v>
      </c>
      <c r="W135" s="128">
        <f t="shared" si="11"/>
        <v>0</v>
      </c>
      <c r="X135" s="128">
        <v>0</v>
      </c>
      <c r="Y135" s="128">
        <f t="shared" si="12"/>
        <v>0</v>
      </c>
      <c r="Z135" s="128">
        <v>0</v>
      </c>
      <c r="AA135" s="129">
        <f t="shared" si="13"/>
        <v>0</v>
      </c>
      <c r="AR135" s="17" t="s">
        <v>817</v>
      </c>
      <c r="AT135" s="17" t="s">
        <v>170</v>
      </c>
      <c r="AU135" s="17" t="s">
        <v>136</v>
      </c>
      <c r="AY135" s="17" t="s">
        <v>169</v>
      </c>
      <c r="BE135" s="130">
        <f t="shared" si="14"/>
        <v>0</v>
      </c>
      <c r="BF135" s="130">
        <f t="shared" si="15"/>
        <v>0</v>
      </c>
      <c r="BG135" s="130">
        <f t="shared" si="16"/>
        <v>0</v>
      </c>
      <c r="BH135" s="130">
        <f t="shared" si="17"/>
        <v>0</v>
      </c>
      <c r="BI135" s="130">
        <f t="shared" si="18"/>
        <v>0</v>
      </c>
      <c r="BJ135" s="17" t="s">
        <v>113</v>
      </c>
      <c r="BK135" s="130">
        <f t="shared" si="19"/>
        <v>0</v>
      </c>
      <c r="BL135" s="17" t="s">
        <v>342</v>
      </c>
      <c r="BM135" s="17" t="s">
        <v>842</v>
      </c>
    </row>
    <row r="136" spans="2:65" s="1" customFormat="1" ht="31.5" customHeight="1">
      <c r="B136" s="30"/>
      <c r="C136" s="123" t="s">
        <v>209</v>
      </c>
      <c r="D136" s="123" t="s">
        <v>170</v>
      </c>
      <c r="E136" s="124" t="s">
        <v>843</v>
      </c>
      <c r="F136" s="189" t="s">
        <v>844</v>
      </c>
      <c r="G136" s="189"/>
      <c r="H136" s="189"/>
      <c r="I136" s="189"/>
      <c r="J136" s="125" t="s">
        <v>212</v>
      </c>
      <c r="K136" s="126">
        <v>100</v>
      </c>
      <c r="L136" s="190"/>
      <c r="M136" s="190"/>
      <c r="N136" s="190">
        <f t="shared" si="10"/>
        <v>0</v>
      </c>
      <c r="O136" s="191"/>
      <c r="P136" s="191"/>
      <c r="Q136" s="191"/>
      <c r="R136" s="31"/>
      <c r="T136" s="127" t="s">
        <v>50</v>
      </c>
      <c r="U136" s="37" t="s">
        <v>70</v>
      </c>
      <c r="V136" s="128">
        <v>0</v>
      </c>
      <c r="W136" s="128">
        <f t="shared" si="11"/>
        <v>0</v>
      </c>
      <c r="X136" s="128">
        <v>0</v>
      </c>
      <c r="Y136" s="128">
        <f t="shared" si="12"/>
        <v>0</v>
      </c>
      <c r="Z136" s="128">
        <v>0</v>
      </c>
      <c r="AA136" s="129">
        <f t="shared" si="13"/>
        <v>0</v>
      </c>
      <c r="AR136" s="17" t="s">
        <v>817</v>
      </c>
      <c r="AT136" s="17" t="s">
        <v>170</v>
      </c>
      <c r="AU136" s="17" t="s">
        <v>136</v>
      </c>
      <c r="AY136" s="17" t="s">
        <v>169</v>
      </c>
      <c r="BE136" s="130">
        <f t="shared" si="14"/>
        <v>0</v>
      </c>
      <c r="BF136" s="130">
        <f t="shared" si="15"/>
        <v>0</v>
      </c>
      <c r="BG136" s="130">
        <f t="shared" si="16"/>
        <v>0</v>
      </c>
      <c r="BH136" s="130">
        <f t="shared" si="17"/>
        <v>0</v>
      </c>
      <c r="BI136" s="130">
        <f t="shared" si="18"/>
        <v>0</v>
      </c>
      <c r="BJ136" s="17" t="s">
        <v>113</v>
      </c>
      <c r="BK136" s="130">
        <f t="shared" si="19"/>
        <v>0</v>
      </c>
      <c r="BL136" s="17" t="s">
        <v>342</v>
      </c>
      <c r="BM136" s="17" t="s">
        <v>845</v>
      </c>
    </row>
    <row r="137" spans="2:65" s="1" customFormat="1" ht="31.5" customHeight="1">
      <c r="B137" s="30"/>
      <c r="C137" s="123" t="s">
        <v>214</v>
      </c>
      <c r="D137" s="123" t="s">
        <v>170</v>
      </c>
      <c r="E137" s="124" t="s">
        <v>846</v>
      </c>
      <c r="F137" s="189" t="s">
        <v>847</v>
      </c>
      <c r="G137" s="189"/>
      <c r="H137" s="189"/>
      <c r="I137" s="189"/>
      <c r="J137" s="125" t="s">
        <v>212</v>
      </c>
      <c r="K137" s="126">
        <v>50</v>
      </c>
      <c r="L137" s="190"/>
      <c r="M137" s="190"/>
      <c r="N137" s="190">
        <f t="shared" si="10"/>
        <v>0</v>
      </c>
      <c r="O137" s="191"/>
      <c r="P137" s="191"/>
      <c r="Q137" s="191"/>
      <c r="R137" s="31"/>
      <c r="T137" s="127" t="s">
        <v>50</v>
      </c>
      <c r="U137" s="37" t="s">
        <v>70</v>
      </c>
      <c r="V137" s="128">
        <v>0</v>
      </c>
      <c r="W137" s="128">
        <f t="shared" si="11"/>
        <v>0</v>
      </c>
      <c r="X137" s="128">
        <v>0</v>
      </c>
      <c r="Y137" s="128">
        <f t="shared" si="12"/>
        <v>0</v>
      </c>
      <c r="Z137" s="128">
        <v>0</v>
      </c>
      <c r="AA137" s="129">
        <f t="shared" si="13"/>
        <v>0</v>
      </c>
      <c r="AR137" s="17" t="s">
        <v>817</v>
      </c>
      <c r="AT137" s="17" t="s">
        <v>170</v>
      </c>
      <c r="AU137" s="17" t="s">
        <v>136</v>
      </c>
      <c r="AY137" s="17" t="s">
        <v>169</v>
      </c>
      <c r="BE137" s="130">
        <f t="shared" si="14"/>
        <v>0</v>
      </c>
      <c r="BF137" s="130">
        <f t="shared" si="15"/>
        <v>0</v>
      </c>
      <c r="BG137" s="130">
        <f t="shared" si="16"/>
        <v>0</v>
      </c>
      <c r="BH137" s="130">
        <f t="shared" si="17"/>
        <v>0</v>
      </c>
      <c r="BI137" s="130">
        <f t="shared" si="18"/>
        <v>0</v>
      </c>
      <c r="BJ137" s="17" t="s">
        <v>113</v>
      </c>
      <c r="BK137" s="130">
        <f t="shared" si="19"/>
        <v>0</v>
      </c>
      <c r="BL137" s="17" t="s">
        <v>342</v>
      </c>
      <c r="BM137" s="17" t="s">
        <v>848</v>
      </c>
    </row>
    <row r="138" spans="2:65" s="1" customFormat="1" ht="31.5" customHeight="1">
      <c r="B138" s="30"/>
      <c r="C138" s="123" t="s">
        <v>218</v>
      </c>
      <c r="D138" s="123" t="s">
        <v>170</v>
      </c>
      <c r="E138" s="124" t="s">
        <v>849</v>
      </c>
      <c r="F138" s="189" t="s">
        <v>850</v>
      </c>
      <c r="G138" s="189"/>
      <c r="H138" s="189"/>
      <c r="I138" s="189"/>
      <c r="J138" s="125" t="s">
        <v>212</v>
      </c>
      <c r="K138" s="126">
        <v>250</v>
      </c>
      <c r="L138" s="190"/>
      <c r="M138" s="190"/>
      <c r="N138" s="190">
        <f t="shared" si="10"/>
        <v>0</v>
      </c>
      <c r="O138" s="191"/>
      <c r="P138" s="191"/>
      <c r="Q138" s="191"/>
      <c r="R138" s="31"/>
      <c r="T138" s="127" t="s">
        <v>50</v>
      </c>
      <c r="U138" s="37" t="s">
        <v>70</v>
      </c>
      <c r="V138" s="128">
        <v>0</v>
      </c>
      <c r="W138" s="128">
        <f t="shared" si="11"/>
        <v>0</v>
      </c>
      <c r="X138" s="128">
        <v>0</v>
      </c>
      <c r="Y138" s="128">
        <f t="shared" si="12"/>
        <v>0</v>
      </c>
      <c r="Z138" s="128">
        <v>0</v>
      </c>
      <c r="AA138" s="129">
        <f t="shared" si="13"/>
        <v>0</v>
      </c>
      <c r="AR138" s="17" t="s">
        <v>817</v>
      </c>
      <c r="AT138" s="17" t="s">
        <v>170</v>
      </c>
      <c r="AU138" s="17" t="s">
        <v>136</v>
      </c>
      <c r="AY138" s="17" t="s">
        <v>169</v>
      </c>
      <c r="BE138" s="130">
        <f t="shared" si="14"/>
        <v>0</v>
      </c>
      <c r="BF138" s="130">
        <f t="shared" si="15"/>
        <v>0</v>
      </c>
      <c r="BG138" s="130">
        <f t="shared" si="16"/>
        <v>0</v>
      </c>
      <c r="BH138" s="130">
        <f t="shared" si="17"/>
        <v>0</v>
      </c>
      <c r="BI138" s="130">
        <f t="shared" si="18"/>
        <v>0</v>
      </c>
      <c r="BJ138" s="17" t="s">
        <v>113</v>
      </c>
      <c r="BK138" s="130">
        <f t="shared" si="19"/>
        <v>0</v>
      </c>
      <c r="BL138" s="17" t="s">
        <v>342</v>
      </c>
      <c r="BM138" s="17" t="s">
        <v>851</v>
      </c>
    </row>
    <row r="139" spans="2:65" s="1" customFormat="1" ht="31.5" customHeight="1">
      <c r="B139" s="30"/>
      <c r="C139" s="123" t="s">
        <v>222</v>
      </c>
      <c r="D139" s="123" t="s">
        <v>170</v>
      </c>
      <c r="E139" s="124" t="s">
        <v>852</v>
      </c>
      <c r="F139" s="189" t="s">
        <v>853</v>
      </c>
      <c r="G139" s="189"/>
      <c r="H139" s="189"/>
      <c r="I139" s="189"/>
      <c r="J139" s="125" t="s">
        <v>212</v>
      </c>
      <c r="K139" s="126">
        <v>50</v>
      </c>
      <c r="L139" s="190"/>
      <c r="M139" s="190"/>
      <c r="N139" s="190">
        <f t="shared" si="10"/>
        <v>0</v>
      </c>
      <c r="O139" s="191"/>
      <c r="P139" s="191"/>
      <c r="Q139" s="191"/>
      <c r="R139" s="31"/>
      <c r="T139" s="127" t="s">
        <v>50</v>
      </c>
      <c r="U139" s="37" t="s">
        <v>70</v>
      </c>
      <c r="V139" s="128">
        <v>0</v>
      </c>
      <c r="W139" s="128">
        <f t="shared" si="11"/>
        <v>0</v>
      </c>
      <c r="X139" s="128">
        <v>0</v>
      </c>
      <c r="Y139" s="128">
        <f t="shared" si="12"/>
        <v>0</v>
      </c>
      <c r="Z139" s="128">
        <v>0</v>
      </c>
      <c r="AA139" s="129">
        <f t="shared" si="13"/>
        <v>0</v>
      </c>
      <c r="AR139" s="17" t="s">
        <v>817</v>
      </c>
      <c r="AT139" s="17" t="s">
        <v>170</v>
      </c>
      <c r="AU139" s="17" t="s">
        <v>136</v>
      </c>
      <c r="AY139" s="17" t="s">
        <v>169</v>
      </c>
      <c r="BE139" s="130">
        <f t="shared" si="14"/>
        <v>0</v>
      </c>
      <c r="BF139" s="130">
        <f t="shared" si="15"/>
        <v>0</v>
      </c>
      <c r="BG139" s="130">
        <f t="shared" si="16"/>
        <v>0</v>
      </c>
      <c r="BH139" s="130">
        <f t="shared" si="17"/>
        <v>0</v>
      </c>
      <c r="BI139" s="130">
        <f t="shared" si="18"/>
        <v>0</v>
      </c>
      <c r="BJ139" s="17" t="s">
        <v>113</v>
      </c>
      <c r="BK139" s="130">
        <f t="shared" si="19"/>
        <v>0</v>
      </c>
      <c r="BL139" s="17" t="s">
        <v>342</v>
      </c>
      <c r="BM139" s="17" t="s">
        <v>854</v>
      </c>
    </row>
    <row r="140" spans="2:65" s="1" customFormat="1" ht="22.5" customHeight="1">
      <c r="B140" s="30"/>
      <c r="C140" s="123" t="s">
        <v>40</v>
      </c>
      <c r="D140" s="123" t="s">
        <v>170</v>
      </c>
      <c r="E140" s="124" t="s">
        <v>855</v>
      </c>
      <c r="F140" s="189" t="s">
        <v>856</v>
      </c>
      <c r="G140" s="189"/>
      <c r="H140" s="189"/>
      <c r="I140" s="189"/>
      <c r="J140" s="125" t="s">
        <v>212</v>
      </c>
      <c r="K140" s="126">
        <v>30</v>
      </c>
      <c r="L140" s="190"/>
      <c r="M140" s="190"/>
      <c r="N140" s="190">
        <f t="shared" si="10"/>
        <v>0</v>
      </c>
      <c r="O140" s="191"/>
      <c r="P140" s="191"/>
      <c r="Q140" s="191"/>
      <c r="R140" s="31"/>
      <c r="T140" s="127" t="s">
        <v>50</v>
      </c>
      <c r="U140" s="37" t="s">
        <v>70</v>
      </c>
      <c r="V140" s="128">
        <v>0</v>
      </c>
      <c r="W140" s="128">
        <f t="shared" si="11"/>
        <v>0</v>
      </c>
      <c r="X140" s="128">
        <v>0</v>
      </c>
      <c r="Y140" s="128">
        <f t="shared" si="12"/>
        <v>0</v>
      </c>
      <c r="Z140" s="128">
        <v>0</v>
      </c>
      <c r="AA140" s="129">
        <f t="shared" si="13"/>
        <v>0</v>
      </c>
      <c r="AR140" s="17" t="s">
        <v>817</v>
      </c>
      <c r="AT140" s="17" t="s">
        <v>170</v>
      </c>
      <c r="AU140" s="17" t="s">
        <v>136</v>
      </c>
      <c r="AY140" s="17" t="s">
        <v>169</v>
      </c>
      <c r="BE140" s="130">
        <f t="shared" si="14"/>
        <v>0</v>
      </c>
      <c r="BF140" s="130">
        <f t="shared" si="15"/>
        <v>0</v>
      </c>
      <c r="BG140" s="130">
        <f t="shared" si="16"/>
        <v>0</v>
      </c>
      <c r="BH140" s="130">
        <f t="shared" si="17"/>
        <v>0</v>
      </c>
      <c r="BI140" s="130">
        <f t="shared" si="18"/>
        <v>0</v>
      </c>
      <c r="BJ140" s="17" t="s">
        <v>113</v>
      </c>
      <c r="BK140" s="130">
        <f t="shared" si="19"/>
        <v>0</v>
      </c>
      <c r="BL140" s="17" t="s">
        <v>342</v>
      </c>
      <c r="BM140" s="17" t="s">
        <v>857</v>
      </c>
    </row>
    <row r="141" spans="2:65" s="1" customFormat="1" ht="22.5" customHeight="1">
      <c r="B141" s="30"/>
      <c r="C141" s="123" t="s">
        <v>230</v>
      </c>
      <c r="D141" s="123" t="s">
        <v>170</v>
      </c>
      <c r="E141" s="124" t="s">
        <v>858</v>
      </c>
      <c r="F141" s="189" t="s">
        <v>859</v>
      </c>
      <c r="G141" s="189"/>
      <c r="H141" s="189"/>
      <c r="I141" s="189"/>
      <c r="J141" s="125" t="s">
        <v>212</v>
      </c>
      <c r="K141" s="126">
        <v>30</v>
      </c>
      <c r="L141" s="190"/>
      <c r="M141" s="190"/>
      <c r="N141" s="190">
        <f t="shared" si="10"/>
        <v>0</v>
      </c>
      <c r="O141" s="191"/>
      <c r="P141" s="191"/>
      <c r="Q141" s="191"/>
      <c r="R141" s="31"/>
      <c r="T141" s="127" t="s">
        <v>50</v>
      </c>
      <c r="U141" s="37" t="s">
        <v>70</v>
      </c>
      <c r="V141" s="128">
        <v>0</v>
      </c>
      <c r="W141" s="128">
        <f t="shared" si="11"/>
        <v>0</v>
      </c>
      <c r="X141" s="128">
        <v>0</v>
      </c>
      <c r="Y141" s="128">
        <f t="shared" si="12"/>
        <v>0</v>
      </c>
      <c r="Z141" s="128">
        <v>0</v>
      </c>
      <c r="AA141" s="129">
        <f t="shared" si="13"/>
        <v>0</v>
      </c>
      <c r="AR141" s="17" t="s">
        <v>817</v>
      </c>
      <c r="AT141" s="17" t="s">
        <v>170</v>
      </c>
      <c r="AU141" s="17" t="s">
        <v>136</v>
      </c>
      <c r="AY141" s="17" t="s">
        <v>169</v>
      </c>
      <c r="BE141" s="130">
        <f t="shared" si="14"/>
        <v>0</v>
      </c>
      <c r="BF141" s="130">
        <f t="shared" si="15"/>
        <v>0</v>
      </c>
      <c r="BG141" s="130">
        <f t="shared" si="16"/>
        <v>0</v>
      </c>
      <c r="BH141" s="130">
        <f t="shared" si="17"/>
        <v>0</v>
      </c>
      <c r="BI141" s="130">
        <f t="shared" si="18"/>
        <v>0</v>
      </c>
      <c r="BJ141" s="17" t="s">
        <v>113</v>
      </c>
      <c r="BK141" s="130">
        <f t="shared" si="19"/>
        <v>0</v>
      </c>
      <c r="BL141" s="17" t="s">
        <v>342</v>
      </c>
      <c r="BM141" s="17" t="s">
        <v>860</v>
      </c>
    </row>
    <row r="142" spans="2:65" s="1" customFormat="1" ht="22.5" customHeight="1">
      <c r="B142" s="30"/>
      <c r="C142" s="123" t="s">
        <v>234</v>
      </c>
      <c r="D142" s="123" t="s">
        <v>170</v>
      </c>
      <c r="E142" s="124" t="s">
        <v>861</v>
      </c>
      <c r="F142" s="189" t="s">
        <v>862</v>
      </c>
      <c r="G142" s="189"/>
      <c r="H142" s="189"/>
      <c r="I142" s="189"/>
      <c r="J142" s="125" t="s">
        <v>212</v>
      </c>
      <c r="K142" s="126">
        <v>10</v>
      </c>
      <c r="L142" s="190"/>
      <c r="M142" s="190"/>
      <c r="N142" s="190">
        <f t="shared" si="10"/>
        <v>0</v>
      </c>
      <c r="O142" s="191"/>
      <c r="P142" s="191"/>
      <c r="Q142" s="191"/>
      <c r="R142" s="31"/>
      <c r="T142" s="127" t="s">
        <v>50</v>
      </c>
      <c r="U142" s="37" t="s">
        <v>70</v>
      </c>
      <c r="V142" s="128">
        <v>0</v>
      </c>
      <c r="W142" s="128">
        <f t="shared" si="11"/>
        <v>0</v>
      </c>
      <c r="X142" s="128">
        <v>0</v>
      </c>
      <c r="Y142" s="128">
        <f t="shared" si="12"/>
        <v>0</v>
      </c>
      <c r="Z142" s="128">
        <v>0</v>
      </c>
      <c r="AA142" s="129">
        <f t="shared" si="13"/>
        <v>0</v>
      </c>
      <c r="AR142" s="17" t="s">
        <v>817</v>
      </c>
      <c r="AT142" s="17" t="s">
        <v>170</v>
      </c>
      <c r="AU142" s="17" t="s">
        <v>136</v>
      </c>
      <c r="AY142" s="17" t="s">
        <v>169</v>
      </c>
      <c r="BE142" s="130">
        <f t="shared" si="14"/>
        <v>0</v>
      </c>
      <c r="BF142" s="130">
        <f t="shared" si="15"/>
        <v>0</v>
      </c>
      <c r="BG142" s="130">
        <f t="shared" si="16"/>
        <v>0</v>
      </c>
      <c r="BH142" s="130">
        <f t="shared" si="17"/>
        <v>0</v>
      </c>
      <c r="BI142" s="130">
        <f t="shared" si="18"/>
        <v>0</v>
      </c>
      <c r="BJ142" s="17" t="s">
        <v>113</v>
      </c>
      <c r="BK142" s="130">
        <f t="shared" si="19"/>
        <v>0</v>
      </c>
      <c r="BL142" s="17" t="s">
        <v>342</v>
      </c>
      <c r="BM142" s="17" t="s">
        <v>863</v>
      </c>
    </row>
    <row r="143" spans="2:65" s="1" customFormat="1" ht="31.5" customHeight="1">
      <c r="B143" s="30"/>
      <c r="C143" s="123" t="s">
        <v>238</v>
      </c>
      <c r="D143" s="123" t="s">
        <v>170</v>
      </c>
      <c r="E143" s="124" t="s">
        <v>864</v>
      </c>
      <c r="F143" s="189" t="s">
        <v>865</v>
      </c>
      <c r="G143" s="189"/>
      <c r="H143" s="189"/>
      <c r="I143" s="189"/>
      <c r="J143" s="125" t="s">
        <v>172</v>
      </c>
      <c r="K143" s="126">
        <v>1</v>
      </c>
      <c r="L143" s="190"/>
      <c r="M143" s="190"/>
      <c r="N143" s="190">
        <f t="shared" si="10"/>
        <v>0</v>
      </c>
      <c r="O143" s="191"/>
      <c r="P143" s="191"/>
      <c r="Q143" s="191"/>
      <c r="R143" s="31"/>
      <c r="T143" s="127" t="s">
        <v>50</v>
      </c>
      <c r="U143" s="37" t="s">
        <v>70</v>
      </c>
      <c r="V143" s="128">
        <v>0</v>
      </c>
      <c r="W143" s="128">
        <f t="shared" si="11"/>
        <v>0</v>
      </c>
      <c r="X143" s="128">
        <v>0</v>
      </c>
      <c r="Y143" s="128">
        <f t="shared" si="12"/>
        <v>0</v>
      </c>
      <c r="Z143" s="128">
        <v>0</v>
      </c>
      <c r="AA143" s="129">
        <f t="shared" si="13"/>
        <v>0</v>
      </c>
      <c r="AR143" s="17" t="s">
        <v>817</v>
      </c>
      <c r="AT143" s="17" t="s">
        <v>170</v>
      </c>
      <c r="AU143" s="17" t="s">
        <v>136</v>
      </c>
      <c r="AY143" s="17" t="s">
        <v>169</v>
      </c>
      <c r="BE143" s="130">
        <f t="shared" si="14"/>
        <v>0</v>
      </c>
      <c r="BF143" s="130">
        <f t="shared" si="15"/>
        <v>0</v>
      </c>
      <c r="BG143" s="130">
        <f t="shared" si="16"/>
        <v>0</v>
      </c>
      <c r="BH143" s="130">
        <f t="shared" si="17"/>
        <v>0</v>
      </c>
      <c r="BI143" s="130">
        <f t="shared" si="18"/>
        <v>0</v>
      </c>
      <c r="BJ143" s="17" t="s">
        <v>113</v>
      </c>
      <c r="BK143" s="130">
        <f t="shared" si="19"/>
        <v>0</v>
      </c>
      <c r="BL143" s="17" t="s">
        <v>342</v>
      </c>
      <c r="BM143" s="17" t="s">
        <v>866</v>
      </c>
    </row>
    <row r="144" spans="2:65" s="9" customFormat="1" ht="29.9" customHeight="1">
      <c r="B144" s="113"/>
      <c r="D144" s="122" t="s">
        <v>790</v>
      </c>
      <c r="E144" s="122"/>
      <c r="F144" s="122"/>
      <c r="G144" s="122"/>
      <c r="H144" s="122"/>
      <c r="I144" s="122"/>
      <c r="J144" s="122"/>
      <c r="K144" s="122"/>
      <c r="L144" s="122"/>
      <c r="M144" s="122"/>
      <c r="N144" s="199">
        <f>BK144</f>
        <v>0</v>
      </c>
      <c r="O144" s="200"/>
      <c r="P144" s="200"/>
      <c r="Q144" s="200"/>
      <c r="R144" s="115"/>
      <c r="T144" s="116"/>
      <c r="W144" s="117">
        <f>SUM(W145:W152)</f>
        <v>0</v>
      </c>
      <c r="Y144" s="117">
        <f>SUM(Y145:Y152)</f>
        <v>0</v>
      </c>
      <c r="AA144" s="118">
        <f>SUM(AA145:AA152)</f>
        <v>0</v>
      </c>
      <c r="AR144" s="119" t="s">
        <v>136</v>
      </c>
      <c r="AT144" s="120" t="s">
        <v>104</v>
      </c>
      <c r="AU144" s="120" t="s">
        <v>113</v>
      </c>
      <c r="AY144" s="119" t="s">
        <v>169</v>
      </c>
      <c r="BK144" s="121">
        <f>SUM(BK145:BK152)</f>
        <v>0</v>
      </c>
    </row>
    <row r="145" spans="2:65" s="1" customFormat="1" ht="22.5" customHeight="1">
      <c r="B145" s="30"/>
      <c r="C145" s="123" t="s">
        <v>242</v>
      </c>
      <c r="D145" s="123" t="s">
        <v>170</v>
      </c>
      <c r="E145" s="124" t="s">
        <v>867</v>
      </c>
      <c r="F145" s="189" t="s">
        <v>868</v>
      </c>
      <c r="G145" s="189"/>
      <c r="H145" s="189"/>
      <c r="I145" s="189"/>
      <c r="J145" s="125" t="s">
        <v>172</v>
      </c>
      <c r="K145" s="126">
        <v>15</v>
      </c>
      <c r="L145" s="190"/>
      <c r="M145" s="190"/>
      <c r="N145" s="190">
        <f t="shared" ref="N145:N152" si="20">ROUND(L145*K145,2)</f>
        <v>0</v>
      </c>
      <c r="O145" s="191"/>
      <c r="P145" s="191"/>
      <c r="Q145" s="191"/>
      <c r="R145" s="31"/>
      <c r="T145" s="127" t="s">
        <v>50</v>
      </c>
      <c r="U145" s="37" t="s">
        <v>70</v>
      </c>
      <c r="V145" s="128">
        <v>0</v>
      </c>
      <c r="W145" s="128">
        <f t="shared" ref="W145:W152" si="21">V145*K145</f>
        <v>0</v>
      </c>
      <c r="X145" s="128">
        <v>0</v>
      </c>
      <c r="Y145" s="128">
        <f t="shared" ref="Y145:Y152" si="22">X145*K145</f>
        <v>0</v>
      </c>
      <c r="Z145" s="128">
        <v>0</v>
      </c>
      <c r="AA145" s="129">
        <f t="shared" ref="AA145:AA152" si="23">Z145*K145</f>
        <v>0</v>
      </c>
      <c r="AR145" s="17" t="s">
        <v>256</v>
      </c>
      <c r="AT145" s="17" t="s">
        <v>170</v>
      </c>
      <c r="AU145" s="17" t="s">
        <v>136</v>
      </c>
      <c r="AY145" s="17" t="s">
        <v>169</v>
      </c>
      <c r="BE145" s="130">
        <f t="shared" ref="BE145:BE152" si="24">IF(U145="základní",N145,0)</f>
        <v>0</v>
      </c>
      <c r="BF145" s="130">
        <f t="shared" ref="BF145:BF152" si="25">IF(U145="snížená",N145,0)</f>
        <v>0</v>
      </c>
      <c r="BG145" s="130">
        <f t="shared" ref="BG145:BG152" si="26">IF(U145="zákl. přenesená",N145,0)</f>
        <v>0</v>
      </c>
      <c r="BH145" s="130">
        <f t="shared" ref="BH145:BH152" si="27">IF(U145="sníž. přenesená",N145,0)</f>
        <v>0</v>
      </c>
      <c r="BI145" s="130">
        <f t="shared" ref="BI145:BI152" si="28">IF(U145="nulová",N145,0)</f>
        <v>0</v>
      </c>
      <c r="BJ145" s="17" t="s">
        <v>113</v>
      </c>
      <c r="BK145" s="130">
        <f t="shared" ref="BK145:BK152" si="29">ROUND(L145*K145,2)</f>
        <v>0</v>
      </c>
      <c r="BL145" s="17" t="s">
        <v>206</v>
      </c>
      <c r="BM145" s="17" t="s">
        <v>869</v>
      </c>
    </row>
    <row r="146" spans="2:65" s="1" customFormat="1" ht="22.5" customHeight="1">
      <c r="B146" s="30"/>
      <c r="C146" s="123" t="s">
        <v>246</v>
      </c>
      <c r="D146" s="123" t="s">
        <v>170</v>
      </c>
      <c r="E146" s="124" t="s">
        <v>870</v>
      </c>
      <c r="F146" s="189" t="s">
        <v>871</v>
      </c>
      <c r="G146" s="189"/>
      <c r="H146" s="189"/>
      <c r="I146" s="189"/>
      <c r="J146" s="125" t="s">
        <v>172</v>
      </c>
      <c r="K146" s="126">
        <v>8</v>
      </c>
      <c r="L146" s="190"/>
      <c r="M146" s="190"/>
      <c r="N146" s="190">
        <f t="shared" si="20"/>
        <v>0</v>
      </c>
      <c r="O146" s="191"/>
      <c r="P146" s="191"/>
      <c r="Q146" s="191"/>
      <c r="R146" s="31"/>
      <c r="T146" s="127" t="s">
        <v>50</v>
      </c>
      <c r="U146" s="37" t="s">
        <v>70</v>
      </c>
      <c r="V146" s="128">
        <v>0</v>
      </c>
      <c r="W146" s="128">
        <f t="shared" si="21"/>
        <v>0</v>
      </c>
      <c r="X146" s="128">
        <v>0</v>
      </c>
      <c r="Y146" s="128">
        <f t="shared" si="22"/>
        <v>0</v>
      </c>
      <c r="Z146" s="128">
        <v>0</v>
      </c>
      <c r="AA146" s="129">
        <f t="shared" si="23"/>
        <v>0</v>
      </c>
      <c r="AR146" s="17" t="s">
        <v>256</v>
      </c>
      <c r="AT146" s="17" t="s">
        <v>170</v>
      </c>
      <c r="AU146" s="17" t="s">
        <v>136</v>
      </c>
      <c r="AY146" s="17" t="s">
        <v>169</v>
      </c>
      <c r="BE146" s="130">
        <f t="shared" si="24"/>
        <v>0</v>
      </c>
      <c r="BF146" s="130">
        <f t="shared" si="25"/>
        <v>0</v>
      </c>
      <c r="BG146" s="130">
        <f t="shared" si="26"/>
        <v>0</v>
      </c>
      <c r="BH146" s="130">
        <f t="shared" si="27"/>
        <v>0</v>
      </c>
      <c r="BI146" s="130">
        <f t="shared" si="28"/>
        <v>0</v>
      </c>
      <c r="BJ146" s="17" t="s">
        <v>113</v>
      </c>
      <c r="BK146" s="130">
        <f t="shared" si="29"/>
        <v>0</v>
      </c>
      <c r="BL146" s="17" t="s">
        <v>206</v>
      </c>
      <c r="BM146" s="17" t="s">
        <v>872</v>
      </c>
    </row>
    <row r="147" spans="2:65" s="1" customFormat="1" ht="44.25" customHeight="1">
      <c r="B147" s="30"/>
      <c r="C147" s="123" t="s">
        <v>250</v>
      </c>
      <c r="D147" s="123" t="s">
        <v>170</v>
      </c>
      <c r="E147" s="124" t="s">
        <v>873</v>
      </c>
      <c r="F147" s="189" t="s">
        <v>874</v>
      </c>
      <c r="G147" s="189"/>
      <c r="H147" s="189"/>
      <c r="I147" s="189"/>
      <c r="J147" s="125" t="s">
        <v>172</v>
      </c>
      <c r="K147" s="126">
        <v>5</v>
      </c>
      <c r="L147" s="190"/>
      <c r="M147" s="190"/>
      <c r="N147" s="190">
        <f t="shared" si="20"/>
        <v>0</v>
      </c>
      <c r="O147" s="191"/>
      <c r="P147" s="191"/>
      <c r="Q147" s="191"/>
      <c r="R147" s="31"/>
      <c r="T147" s="127" t="s">
        <v>50</v>
      </c>
      <c r="U147" s="37" t="s">
        <v>70</v>
      </c>
      <c r="V147" s="128">
        <v>0</v>
      </c>
      <c r="W147" s="128">
        <f t="shared" si="21"/>
        <v>0</v>
      </c>
      <c r="X147" s="128">
        <v>0</v>
      </c>
      <c r="Y147" s="128">
        <f t="shared" si="22"/>
        <v>0</v>
      </c>
      <c r="Z147" s="128">
        <v>0</v>
      </c>
      <c r="AA147" s="129">
        <f t="shared" si="23"/>
        <v>0</v>
      </c>
      <c r="AR147" s="17" t="s">
        <v>256</v>
      </c>
      <c r="AT147" s="17" t="s">
        <v>170</v>
      </c>
      <c r="AU147" s="17" t="s">
        <v>136</v>
      </c>
      <c r="AY147" s="17" t="s">
        <v>169</v>
      </c>
      <c r="BE147" s="130">
        <f t="shared" si="24"/>
        <v>0</v>
      </c>
      <c r="BF147" s="130">
        <f t="shared" si="25"/>
        <v>0</v>
      </c>
      <c r="BG147" s="130">
        <f t="shared" si="26"/>
        <v>0</v>
      </c>
      <c r="BH147" s="130">
        <f t="shared" si="27"/>
        <v>0</v>
      </c>
      <c r="BI147" s="130">
        <f t="shared" si="28"/>
        <v>0</v>
      </c>
      <c r="BJ147" s="17" t="s">
        <v>113</v>
      </c>
      <c r="BK147" s="130">
        <f t="shared" si="29"/>
        <v>0</v>
      </c>
      <c r="BL147" s="17" t="s">
        <v>206</v>
      </c>
      <c r="BM147" s="17" t="s">
        <v>875</v>
      </c>
    </row>
    <row r="148" spans="2:65" s="1" customFormat="1" ht="44.25" customHeight="1">
      <c r="B148" s="30"/>
      <c r="C148" s="123" t="s">
        <v>254</v>
      </c>
      <c r="D148" s="123" t="s">
        <v>170</v>
      </c>
      <c r="E148" s="124" t="s">
        <v>876</v>
      </c>
      <c r="F148" s="189" t="s">
        <v>877</v>
      </c>
      <c r="G148" s="189"/>
      <c r="H148" s="189"/>
      <c r="I148" s="189"/>
      <c r="J148" s="125" t="s">
        <v>172</v>
      </c>
      <c r="K148" s="126">
        <v>3</v>
      </c>
      <c r="L148" s="190"/>
      <c r="M148" s="190"/>
      <c r="N148" s="190">
        <f t="shared" si="20"/>
        <v>0</v>
      </c>
      <c r="O148" s="191"/>
      <c r="P148" s="191"/>
      <c r="Q148" s="191"/>
      <c r="R148" s="31"/>
      <c r="T148" s="127" t="s">
        <v>50</v>
      </c>
      <c r="U148" s="37" t="s">
        <v>70</v>
      </c>
      <c r="V148" s="128">
        <v>0</v>
      </c>
      <c r="W148" s="128">
        <f t="shared" si="21"/>
        <v>0</v>
      </c>
      <c r="X148" s="128">
        <v>0</v>
      </c>
      <c r="Y148" s="128">
        <f t="shared" si="22"/>
        <v>0</v>
      </c>
      <c r="Z148" s="128">
        <v>0</v>
      </c>
      <c r="AA148" s="129">
        <f t="shared" si="23"/>
        <v>0</v>
      </c>
      <c r="AR148" s="17" t="s">
        <v>256</v>
      </c>
      <c r="AT148" s="17" t="s">
        <v>170</v>
      </c>
      <c r="AU148" s="17" t="s">
        <v>136</v>
      </c>
      <c r="AY148" s="17" t="s">
        <v>169</v>
      </c>
      <c r="BE148" s="130">
        <f t="shared" si="24"/>
        <v>0</v>
      </c>
      <c r="BF148" s="130">
        <f t="shared" si="25"/>
        <v>0</v>
      </c>
      <c r="BG148" s="130">
        <f t="shared" si="26"/>
        <v>0</v>
      </c>
      <c r="BH148" s="130">
        <f t="shared" si="27"/>
        <v>0</v>
      </c>
      <c r="BI148" s="130">
        <f t="shared" si="28"/>
        <v>0</v>
      </c>
      <c r="BJ148" s="17" t="s">
        <v>113</v>
      </c>
      <c r="BK148" s="130">
        <f t="shared" si="29"/>
        <v>0</v>
      </c>
      <c r="BL148" s="17" t="s">
        <v>206</v>
      </c>
      <c r="BM148" s="17" t="s">
        <v>878</v>
      </c>
    </row>
    <row r="149" spans="2:65" s="1" customFormat="1" ht="22.5" customHeight="1">
      <c r="B149" s="30"/>
      <c r="C149" s="123" t="s">
        <v>258</v>
      </c>
      <c r="D149" s="123" t="s">
        <v>170</v>
      </c>
      <c r="E149" s="124" t="s">
        <v>879</v>
      </c>
      <c r="F149" s="189" t="s">
        <v>880</v>
      </c>
      <c r="G149" s="189"/>
      <c r="H149" s="189"/>
      <c r="I149" s="189"/>
      <c r="J149" s="125" t="s">
        <v>212</v>
      </c>
      <c r="K149" s="126">
        <v>80</v>
      </c>
      <c r="L149" s="190"/>
      <c r="M149" s="190"/>
      <c r="N149" s="190">
        <f t="shared" si="20"/>
        <v>0</v>
      </c>
      <c r="O149" s="191"/>
      <c r="P149" s="191"/>
      <c r="Q149" s="191"/>
      <c r="R149" s="31"/>
      <c r="T149" s="127" t="s">
        <v>50</v>
      </c>
      <c r="U149" s="37" t="s">
        <v>70</v>
      </c>
      <c r="V149" s="128">
        <v>0</v>
      </c>
      <c r="W149" s="128">
        <f t="shared" si="21"/>
        <v>0</v>
      </c>
      <c r="X149" s="128">
        <v>0</v>
      </c>
      <c r="Y149" s="128">
        <f t="shared" si="22"/>
        <v>0</v>
      </c>
      <c r="Z149" s="128">
        <v>0</v>
      </c>
      <c r="AA149" s="129">
        <f t="shared" si="23"/>
        <v>0</v>
      </c>
      <c r="AR149" s="17" t="s">
        <v>256</v>
      </c>
      <c r="AT149" s="17" t="s">
        <v>170</v>
      </c>
      <c r="AU149" s="17" t="s">
        <v>136</v>
      </c>
      <c r="AY149" s="17" t="s">
        <v>169</v>
      </c>
      <c r="BE149" s="130">
        <f t="shared" si="24"/>
        <v>0</v>
      </c>
      <c r="BF149" s="130">
        <f t="shared" si="25"/>
        <v>0</v>
      </c>
      <c r="BG149" s="130">
        <f t="shared" si="26"/>
        <v>0</v>
      </c>
      <c r="BH149" s="130">
        <f t="shared" si="27"/>
        <v>0</v>
      </c>
      <c r="BI149" s="130">
        <f t="shared" si="28"/>
        <v>0</v>
      </c>
      <c r="BJ149" s="17" t="s">
        <v>113</v>
      </c>
      <c r="BK149" s="130">
        <f t="shared" si="29"/>
        <v>0</v>
      </c>
      <c r="BL149" s="17" t="s">
        <v>206</v>
      </c>
      <c r="BM149" s="17" t="s">
        <v>881</v>
      </c>
    </row>
    <row r="150" spans="2:65" s="1" customFormat="1" ht="22.5" customHeight="1">
      <c r="B150" s="30"/>
      <c r="C150" s="123" t="s">
        <v>260</v>
      </c>
      <c r="D150" s="123" t="s">
        <v>170</v>
      </c>
      <c r="E150" s="124" t="s">
        <v>882</v>
      </c>
      <c r="F150" s="189" t="s">
        <v>883</v>
      </c>
      <c r="G150" s="189"/>
      <c r="H150" s="189"/>
      <c r="I150" s="189"/>
      <c r="J150" s="125" t="s">
        <v>172</v>
      </c>
      <c r="K150" s="126">
        <v>45</v>
      </c>
      <c r="L150" s="190"/>
      <c r="M150" s="190"/>
      <c r="N150" s="190">
        <f t="shared" si="20"/>
        <v>0</v>
      </c>
      <c r="O150" s="191"/>
      <c r="P150" s="191"/>
      <c r="Q150" s="191"/>
      <c r="R150" s="31"/>
      <c r="T150" s="127" t="s">
        <v>50</v>
      </c>
      <c r="U150" s="37" t="s">
        <v>70</v>
      </c>
      <c r="V150" s="128">
        <v>0</v>
      </c>
      <c r="W150" s="128">
        <f t="shared" si="21"/>
        <v>0</v>
      </c>
      <c r="X150" s="128">
        <v>0</v>
      </c>
      <c r="Y150" s="128">
        <f t="shared" si="22"/>
        <v>0</v>
      </c>
      <c r="Z150" s="128">
        <v>0</v>
      </c>
      <c r="AA150" s="129">
        <f t="shared" si="23"/>
        <v>0</v>
      </c>
      <c r="AR150" s="17" t="s">
        <v>256</v>
      </c>
      <c r="AT150" s="17" t="s">
        <v>170</v>
      </c>
      <c r="AU150" s="17" t="s">
        <v>136</v>
      </c>
      <c r="AY150" s="17" t="s">
        <v>169</v>
      </c>
      <c r="BE150" s="130">
        <f t="shared" si="24"/>
        <v>0</v>
      </c>
      <c r="BF150" s="130">
        <f t="shared" si="25"/>
        <v>0</v>
      </c>
      <c r="BG150" s="130">
        <f t="shared" si="26"/>
        <v>0</v>
      </c>
      <c r="BH150" s="130">
        <f t="shared" si="27"/>
        <v>0</v>
      </c>
      <c r="BI150" s="130">
        <f t="shared" si="28"/>
        <v>0</v>
      </c>
      <c r="BJ150" s="17" t="s">
        <v>113</v>
      </c>
      <c r="BK150" s="130">
        <f t="shared" si="29"/>
        <v>0</v>
      </c>
      <c r="BL150" s="17" t="s">
        <v>206</v>
      </c>
      <c r="BM150" s="17" t="s">
        <v>884</v>
      </c>
    </row>
    <row r="151" spans="2:65" s="1" customFormat="1" ht="22.5" customHeight="1">
      <c r="B151" s="30"/>
      <c r="C151" s="123" t="s">
        <v>262</v>
      </c>
      <c r="D151" s="123" t="s">
        <v>170</v>
      </c>
      <c r="E151" s="124" t="s">
        <v>885</v>
      </c>
      <c r="F151" s="189" t="s">
        <v>886</v>
      </c>
      <c r="G151" s="189"/>
      <c r="H151" s="189"/>
      <c r="I151" s="189"/>
      <c r="J151" s="125" t="s">
        <v>172</v>
      </c>
      <c r="K151" s="126">
        <v>1</v>
      </c>
      <c r="L151" s="190"/>
      <c r="M151" s="190"/>
      <c r="N151" s="190">
        <f t="shared" si="20"/>
        <v>0</v>
      </c>
      <c r="O151" s="191"/>
      <c r="P151" s="191"/>
      <c r="Q151" s="191"/>
      <c r="R151" s="31"/>
      <c r="T151" s="127" t="s">
        <v>50</v>
      </c>
      <c r="U151" s="37" t="s">
        <v>70</v>
      </c>
      <c r="V151" s="128">
        <v>0</v>
      </c>
      <c r="W151" s="128">
        <f t="shared" si="21"/>
        <v>0</v>
      </c>
      <c r="X151" s="128">
        <v>0</v>
      </c>
      <c r="Y151" s="128">
        <f t="shared" si="22"/>
        <v>0</v>
      </c>
      <c r="Z151" s="128">
        <v>0</v>
      </c>
      <c r="AA151" s="129">
        <f t="shared" si="23"/>
        <v>0</v>
      </c>
      <c r="AR151" s="17" t="s">
        <v>256</v>
      </c>
      <c r="AT151" s="17" t="s">
        <v>170</v>
      </c>
      <c r="AU151" s="17" t="s">
        <v>136</v>
      </c>
      <c r="AY151" s="17" t="s">
        <v>169</v>
      </c>
      <c r="BE151" s="130">
        <f t="shared" si="24"/>
        <v>0</v>
      </c>
      <c r="BF151" s="130">
        <f t="shared" si="25"/>
        <v>0</v>
      </c>
      <c r="BG151" s="130">
        <f t="shared" si="26"/>
        <v>0</v>
      </c>
      <c r="BH151" s="130">
        <f t="shared" si="27"/>
        <v>0</v>
      </c>
      <c r="BI151" s="130">
        <f t="shared" si="28"/>
        <v>0</v>
      </c>
      <c r="BJ151" s="17" t="s">
        <v>113</v>
      </c>
      <c r="BK151" s="130">
        <f t="shared" si="29"/>
        <v>0</v>
      </c>
      <c r="BL151" s="17" t="s">
        <v>206</v>
      </c>
      <c r="BM151" s="17" t="s">
        <v>887</v>
      </c>
    </row>
    <row r="152" spans="2:65" s="1" customFormat="1" ht="22.5" customHeight="1">
      <c r="B152" s="30"/>
      <c r="C152" s="123" t="s">
        <v>256</v>
      </c>
      <c r="D152" s="123" t="s">
        <v>170</v>
      </c>
      <c r="E152" s="124" t="s">
        <v>888</v>
      </c>
      <c r="F152" s="189" t="s">
        <v>889</v>
      </c>
      <c r="G152" s="189"/>
      <c r="H152" s="189"/>
      <c r="I152" s="189"/>
      <c r="J152" s="125" t="s">
        <v>172</v>
      </c>
      <c r="K152" s="126">
        <v>45</v>
      </c>
      <c r="L152" s="190"/>
      <c r="M152" s="190"/>
      <c r="N152" s="190">
        <f t="shared" si="20"/>
        <v>0</v>
      </c>
      <c r="O152" s="191"/>
      <c r="P152" s="191"/>
      <c r="Q152" s="191"/>
      <c r="R152" s="31"/>
      <c r="T152" s="127" t="s">
        <v>50</v>
      </c>
      <c r="U152" s="37" t="s">
        <v>70</v>
      </c>
      <c r="V152" s="128">
        <v>0</v>
      </c>
      <c r="W152" s="128">
        <f t="shared" si="21"/>
        <v>0</v>
      </c>
      <c r="X152" s="128">
        <v>0</v>
      </c>
      <c r="Y152" s="128">
        <f t="shared" si="22"/>
        <v>0</v>
      </c>
      <c r="Z152" s="128">
        <v>0</v>
      </c>
      <c r="AA152" s="129">
        <f t="shared" si="23"/>
        <v>0</v>
      </c>
      <c r="AR152" s="17" t="s">
        <v>256</v>
      </c>
      <c r="AT152" s="17" t="s">
        <v>170</v>
      </c>
      <c r="AU152" s="17" t="s">
        <v>136</v>
      </c>
      <c r="AY152" s="17" t="s">
        <v>169</v>
      </c>
      <c r="BE152" s="130">
        <f t="shared" si="24"/>
        <v>0</v>
      </c>
      <c r="BF152" s="130">
        <f t="shared" si="25"/>
        <v>0</v>
      </c>
      <c r="BG152" s="130">
        <f t="shared" si="26"/>
        <v>0</v>
      </c>
      <c r="BH152" s="130">
        <f t="shared" si="27"/>
        <v>0</v>
      </c>
      <c r="BI152" s="130">
        <f t="shared" si="28"/>
        <v>0</v>
      </c>
      <c r="BJ152" s="17" t="s">
        <v>113</v>
      </c>
      <c r="BK152" s="130">
        <f t="shared" si="29"/>
        <v>0</v>
      </c>
      <c r="BL152" s="17" t="s">
        <v>206</v>
      </c>
      <c r="BM152" s="17" t="s">
        <v>890</v>
      </c>
    </row>
    <row r="153" spans="2:65" s="9" customFormat="1" ht="29.9" customHeight="1">
      <c r="B153" s="113"/>
      <c r="D153" s="122" t="s">
        <v>791</v>
      </c>
      <c r="E153" s="122"/>
      <c r="F153" s="122"/>
      <c r="G153" s="122"/>
      <c r="H153" s="122"/>
      <c r="I153" s="122"/>
      <c r="J153" s="122"/>
      <c r="K153" s="122"/>
      <c r="L153" s="122"/>
      <c r="M153" s="122"/>
      <c r="N153" s="199">
        <f>BK153</f>
        <v>0</v>
      </c>
      <c r="O153" s="200"/>
      <c r="P153" s="200"/>
      <c r="Q153" s="200"/>
      <c r="R153" s="115"/>
      <c r="T153" s="116"/>
      <c r="W153" s="117">
        <f>SUM(W154:W163)</f>
        <v>0</v>
      </c>
      <c r="Y153" s="117">
        <f>SUM(Y154:Y163)</f>
        <v>0</v>
      </c>
      <c r="AA153" s="118">
        <f>SUM(AA154:AA163)</f>
        <v>0</v>
      </c>
      <c r="AR153" s="119" t="s">
        <v>136</v>
      </c>
      <c r="AT153" s="120" t="s">
        <v>104</v>
      </c>
      <c r="AU153" s="120" t="s">
        <v>113</v>
      </c>
      <c r="AY153" s="119" t="s">
        <v>169</v>
      </c>
      <c r="BK153" s="121">
        <f>SUM(BK154:BK163)</f>
        <v>0</v>
      </c>
    </row>
    <row r="154" spans="2:65" s="1" customFormat="1" ht="22.5" customHeight="1">
      <c r="B154" s="30"/>
      <c r="C154" s="123" t="s">
        <v>266</v>
      </c>
      <c r="D154" s="123" t="s">
        <v>170</v>
      </c>
      <c r="E154" s="124" t="s">
        <v>891</v>
      </c>
      <c r="F154" s="189" t="s">
        <v>892</v>
      </c>
      <c r="G154" s="189"/>
      <c r="H154" s="189"/>
      <c r="I154" s="189"/>
      <c r="J154" s="125" t="s">
        <v>212</v>
      </c>
      <c r="K154" s="126">
        <v>20</v>
      </c>
      <c r="L154" s="190"/>
      <c r="M154" s="190"/>
      <c r="N154" s="190">
        <f t="shared" ref="N154:N163" si="30">ROUND(L154*K154,2)</f>
        <v>0</v>
      </c>
      <c r="O154" s="191"/>
      <c r="P154" s="191"/>
      <c r="Q154" s="191"/>
      <c r="R154" s="31"/>
      <c r="T154" s="127" t="s">
        <v>50</v>
      </c>
      <c r="U154" s="37" t="s">
        <v>70</v>
      </c>
      <c r="V154" s="128">
        <v>0</v>
      </c>
      <c r="W154" s="128">
        <f t="shared" ref="W154:W163" si="31">V154*K154</f>
        <v>0</v>
      </c>
      <c r="X154" s="128">
        <v>0</v>
      </c>
      <c r="Y154" s="128">
        <f t="shared" ref="Y154:Y163" si="32">X154*K154</f>
        <v>0</v>
      </c>
      <c r="Z154" s="128">
        <v>0</v>
      </c>
      <c r="AA154" s="129">
        <f t="shared" ref="AA154:AA163" si="33">Z154*K154</f>
        <v>0</v>
      </c>
      <c r="AR154" s="17" t="s">
        <v>817</v>
      </c>
      <c r="AT154" s="17" t="s">
        <v>170</v>
      </c>
      <c r="AU154" s="17" t="s">
        <v>136</v>
      </c>
      <c r="AY154" s="17" t="s">
        <v>169</v>
      </c>
      <c r="BE154" s="130">
        <f t="shared" ref="BE154:BE163" si="34">IF(U154="základní",N154,0)</f>
        <v>0</v>
      </c>
      <c r="BF154" s="130">
        <f t="shared" ref="BF154:BF163" si="35">IF(U154="snížená",N154,0)</f>
        <v>0</v>
      </c>
      <c r="BG154" s="130">
        <f t="shared" ref="BG154:BG163" si="36">IF(U154="zákl. přenesená",N154,0)</f>
        <v>0</v>
      </c>
      <c r="BH154" s="130">
        <f t="shared" ref="BH154:BH163" si="37">IF(U154="sníž. přenesená",N154,0)</f>
        <v>0</v>
      </c>
      <c r="BI154" s="130">
        <f t="shared" ref="BI154:BI163" si="38">IF(U154="nulová",N154,0)</f>
        <v>0</v>
      </c>
      <c r="BJ154" s="17" t="s">
        <v>113</v>
      </c>
      <c r="BK154" s="130">
        <f t="shared" ref="BK154:BK163" si="39">ROUND(L154*K154,2)</f>
        <v>0</v>
      </c>
      <c r="BL154" s="17" t="s">
        <v>342</v>
      </c>
      <c r="BM154" s="17" t="s">
        <v>893</v>
      </c>
    </row>
    <row r="155" spans="2:65" s="1" customFormat="1" ht="22.5" customHeight="1">
      <c r="B155" s="30"/>
      <c r="C155" s="123" t="s">
        <v>269</v>
      </c>
      <c r="D155" s="123" t="s">
        <v>170</v>
      </c>
      <c r="E155" s="124" t="s">
        <v>894</v>
      </c>
      <c r="F155" s="189" t="s">
        <v>895</v>
      </c>
      <c r="G155" s="189"/>
      <c r="H155" s="189"/>
      <c r="I155" s="189"/>
      <c r="J155" s="125" t="s">
        <v>212</v>
      </c>
      <c r="K155" s="126">
        <v>250</v>
      </c>
      <c r="L155" s="190"/>
      <c r="M155" s="190"/>
      <c r="N155" s="190">
        <f t="shared" si="30"/>
        <v>0</v>
      </c>
      <c r="O155" s="191"/>
      <c r="P155" s="191"/>
      <c r="Q155" s="191"/>
      <c r="R155" s="31"/>
      <c r="T155" s="127" t="s">
        <v>50</v>
      </c>
      <c r="U155" s="37" t="s">
        <v>70</v>
      </c>
      <c r="V155" s="128">
        <v>0</v>
      </c>
      <c r="W155" s="128">
        <f t="shared" si="31"/>
        <v>0</v>
      </c>
      <c r="X155" s="128">
        <v>0</v>
      </c>
      <c r="Y155" s="128">
        <f t="shared" si="32"/>
        <v>0</v>
      </c>
      <c r="Z155" s="128">
        <v>0</v>
      </c>
      <c r="AA155" s="129">
        <f t="shared" si="33"/>
        <v>0</v>
      </c>
      <c r="AR155" s="17" t="s">
        <v>817</v>
      </c>
      <c r="AT155" s="17" t="s">
        <v>170</v>
      </c>
      <c r="AU155" s="17" t="s">
        <v>136</v>
      </c>
      <c r="AY155" s="17" t="s">
        <v>169</v>
      </c>
      <c r="BE155" s="130">
        <f t="shared" si="34"/>
        <v>0</v>
      </c>
      <c r="BF155" s="130">
        <f t="shared" si="35"/>
        <v>0</v>
      </c>
      <c r="BG155" s="130">
        <f t="shared" si="36"/>
        <v>0</v>
      </c>
      <c r="BH155" s="130">
        <f t="shared" si="37"/>
        <v>0</v>
      </c>
      <c r="BI155" s="130">
        <f t="shared" si="38"/>
        <v>0</v>
      </c>
      <c r="BJ155" s="17" t="s">
        <v>113</v>
      </c>
      <c r="BK155" s="130">
        <f t="shared" si="39"/>
        <v>0</v>
      </c>
      <c r="BL155" s="17" t="s">
        <v>342</v>
      </c>
      <c r="BM155" s="17" t="s">
        <v>896</v>
      </c>
    </row>
    <row r="156" spans="2:65" s="1" customFormat="1" ht="22.5" customHeight="1">
      <c r="B156" s="30"/>
      <c r="C156" s="123" t="s">
        <v>271</v>
      </c>
      <c r="D156" s="123" t="s">
        <v>170</v>
      </c>
      <c r="E156" s="124" t="s">
        <v>897</v>
      </c>
      <c r="F156" s="189" t="s">
        <v>898</v>
      </c>
      <c r="G156" s="189"/>
      <c r="H156" s="189"/>
      <c r="I156" s="189"/>
      <c r="J156" s="125" t="s">
        <v>212</v>
      </c>
      <c r="K156" s="126">
        <v>45</v>
      </c>
      <c r="L156" s="190"/>
      <c r="M156" s="190"/>
      <c r="N156" s="190">
        <f t="shared" si="30"/>
        <v>0</v>
      </c>
      <c r="O156" s="191"/>
      <c r="P156" s="191"/>
      <c r="Q156" s="191"/>
      <c r="R156" s="31"/>
      <c r="T156" s="127" t="s">
        <v>50</v>
      </c>
      <c r="U156" s="37" t="s">
        <v>70</v>
      </c>
      <c r="V156" s="128">
        <v>0</v>
      </c>
      <c r="W156" s="128">
        <f t="shared" si="31"/>
        <v>0</v>
      </c>
      <c r="X156" s="128">
        <v>0</v>
      </c>
      <c r="Y156" s="128">
        <f t="shared" si="32"/>
        <v>0</v>
      </c>
      <c r="Z156" s="128">
        <v>0</v>
      </c>
      <c r="AA156" s="129">
        <f t="shared" si="33"/>
        <v>0</v>
      </c>
      <c r="AR156" s="17" t="s">
        <v>817</v>
      </c>
      <c r="AT156" s="17" t="s">
        <v>170</v>
      </c>
      <c r="AU156" s="17" t="s">
        <v>136</v>
      </c>
      <c r="AY156" s="17" t="s">
        <v>169</v>
      </c>
      <c r="BE156" s="130">
        <f t="shared" si="34"/>
        <v>0</v>
      </c>
      <c r="BF156" s="130">
        <f t="shared" si="35"/>
        <v>0</v>
      </c>
      <c r="BG156" s="130">
        <f t="shared" si="36"/>
        <v>0</v>
      </c>
      <c r="BH156" s="130">
        <f t="shared" si="37"/>
        <v>0</v>
      </c>
      <c r="BI156" s="130">
        <f t="shared" si="38"/>
        <v>0</v>
      </c>
      <c r="BJ156" s="17" t="s">
        <v>113</v>
      </c>
      <c r="BK156" s="130">
        <f t="shared" si="39"/>
        <v>0</v>
      </c>
      <c r="BL156" s="17" t="s">
        <v>342</v>
      </c>
      <c r="BM156" s="17" t="s">
        <v>899</v>
      </c>
    </row>
    <row r="157" spans="2:65" s="1" customFormat="1" ht="22.5" customHeight="1">
      <c r="B157" s="30"/>
      <c r="C157" s="123" t="s">
        <v>273</v>
      </c>
      <c r="D157" s="123" t="s">
        <v>170</v>
      </c>
      <c r="E157" s="124" t="s">
        <v>900</v>
      </c>
      <c r="F157" s="189" t="s">
        <v>901</v>
      </c>
      <c r="G157" s="189"/>
      <c r="H157" s="189"/>
      <c r="I157" s="189"/>
      <c r="J157" s="125" t="s">
        <v>212</v>
      </c>
      <c r="K157" s="126">
        <v>270</v>
      </c>
      <c r="L157" s="190"/>
      <c r="M157" s="190"/>
      <c r="N157" s="190">
        <f t="shared" si="30"/>
        <v>0</v>
      </c>
      <c r="O157" s="191"/>
      <c r="P157" s="191"/>
      <c r="Q157" s="191"/>
      <c r="R157" s="31"/>
      <c r="T157" s="127" t="s">
        <v>50</v>
      </c>
      <c r="U157" s="37" t="s">
        <v>70</v>
      </c>
      <c r="V157" s="128">
        <v>0</v>
      </c>
      <c r="W157" s="128">
        <f t="shared" si="31"/>
        <v>0</v>
      </c>
      <c r="X157" s="128">
        <v>0</v>
      </c>
      <c r="Y157" s="128">
        <f t="shared" si="32"/>
        <v>0</v>
      </c>
      <c r="Z157" s="128">
        <v>0</v>
      </c>
      <c r="AA157" s="129">
        <f t="shared" si="33"/>
        <v>0</v>
      </c>
      <c r="AR157" s="17" t="s">
        <v>817</v>
      </c>
      <c r="AT157" s="17" t="s">
        <v>170</v>
      </c>
      <c r="AU157" s="17" t="s">
        <v>136</v>
      </c>
      <c r="AY157" s="17" t="s">
        <v>169</v>
      </c>
      <c r="BE157" s="130">
        <f t="shared" si="34"/>
        <v>0</v>
      </c>
      <c r="BF157" s="130">
        <f t="shared" si="35"/>
        <v>0</v>
      </c>
      <c r="BG157" s="130">
        <f t="shared" si="36"/>
        <v>0</v>
      </c>
      <c r="BH157" s="130">
        <f t="shared" si="37"/>
        <v>0</v>
      </c>
      <c r="BI157" s="130">
        <f t="shared" si="38"/>
        <v>0</v>
      </c>
      <c r="BJ157" s="17" t="s">
        <v>113</v>
      </c>
      <c r="BK157" s="130">
        <f t="shared" si="39"/>
        <v>0</v>
      </c>
      <c r="BL157" s="17" t="s">
        <v>342</v>
      </c>
      <c r="BM157" s="17" t="s">
        <v>902</v>
      </c>
    </row>
    <row r="158" spans="2:65" s="1" customFormat="1" ht="22.5" customHeight="1">
      <c r="B158" s="30"/>
      <c r="C158" s="123" t="s">
        <v>275</v>
      </c>
      <c r="D158" s="123" t="s">
        <v>170</v>
      </c>
      <c r="E158" s="124" t="s">
        <v>903</v>
      </c>
      <c r="F158" s="189" t="s">
        <v>904</v>
      </c>
      <c r="G158" s="189"/>
      <c r="H158" s="189"/>
      <c r="I158" s="189"/>
      <c r="J158" s="125" t="s">
        <v>212</v>
      </c>
      <c r="K158" s="126">
        <v>590</v>
      </c>
      <c r="L158" s="190"/>
      <c r="M158" s="190"/>
      <c r="N158" s="190">
        <f t="shared" si="30"/>
        <v>0</v>
      </c>
      <c r="O158" s="191"/>
      <c r="P158" s="191"/>
      <c r="Q158" s="191"/>
      <c r="R158" s="31"/>
      <c r="T158" s="127" t="s">
        <v>50</v>
      </c>
      <c r="U158" s="37" t="s">
        <v>70</v>
      </c>
      <c r="V158" s="128">
        <v>0</v>
      </c>
      <c r="W158" s="128">
        <f t="shared" si="31"/>
        <v>0</v>
      </c>
      <c r="X158" s="128">
        <v>0</v>
      </c>
      <c r="Y158" s="128">
        <f t="shared" si="32"/>
        <v>0</v>
      </c>
      <c r="Z158" s="128">
        <v>0</v>
      </c>
      <c r="AA158" s="129">
        <f t="shared" si="33"/>
        <v>0</v>
      </c>
      <c r="AR158" s="17" t="s">
        <v>817</v>
      </c>
      <c r="AT158" s="17" t="s">
        <v>170</v>
      </c>
      <c r="AU158" s="17" t="s">
        <v>136</v>
      </c>
      <c r="AY158" s="17" t="s">
        <v>169</v>
      </c>
      <c r="BE158" s="130">
        <f t="shared" si="34"/>
        <v>0</v>
      </c>
      <c r="BF158" s="130">
        <f t="shared" si="35"/>
        <v>0</v>
      </c>
      <c r="BG158" s="130">
        <f t="shared" si="36"/>
        <v>0</v>
      </c>
      <c r="BH158" s="130">
        <f t="shared" si="37"/>
        <v>0</v>
      </c>
      <c r="BI158" s="130">
        <f t="shared" si="38"/>
        <v>0</v>
      </c>
      <c r="BJ158" s="17" t="s">
        <v>113</v>
      </c>
      <c r="BK158" s="130">
        <f t="shared" si="39"/>
        <v>0</v>
      </c>
      <c r="BL158" s="17" t="s">
        <v>342</v>
      </c>
      <c r="BM158" s="17" t="s">
        <v>905</v>
      </c>
    </row>
    <row r="159" spans="2:65" s="1" customFormat="1" ht="22.5" customHeight="1">
      <c r="B159" s="30"/>
      <c r="C159" s="123" t="s">
        <v>277</v>
      </c>
      <c r="D159" s="123" t="s">
        <v>170</v>
      </c>
      <c r="E159" s="124" t="s">
        <v>906</v>
      </c>
      <c r="F159" s="189" t="s">
        <v>907</v>
      </c>
      <c r="G159" s="189"/>
      <c r="H159" s="189"/>
      <c r="I159" s="189"/>
      <c r="J159" s="125" t="s">
        <v>212</v>
      </c>
      <c r="K159" s="126">
        <v>35</v>
      </c>
      <c r="L159" s="190"/>
      <c r="M159" s="190"/>
      <c r="N159" s="190">
        <f t="shared" si="30"/>
        <v>0</v>
      </c>
      <c r="O159" s="191"/>
      <c r="P159" s="191"/>
      <c r="Q159" s="191"/>
      <c r="R159" s="31"/>
      <c r="T159" s="127" t="s">
        <v>50</v>
      </c>
      <c r="U159" s="37" t="s">
        <v>70</v>
      </c>
      <c r="V159" s="128">
        <v>0</v>
      </c>
      <c r="W159" s="128">
        <f t="shared" si="31"/>
        <v>0</v>
      </c>
      <c r="X159" s="128">
        <v>0</v>
      </c>
      <c r="Y159" s="128">
        <f t="shared" si="32"/>
        <v>0</v>
      </c>
      <c r="Z159" s="128">
        <v>0</v>
      </c>
      <c r="AA159" s="129">
        <f t="shared" si="33"/>
        <v>0</v>
      </c>
      <c r="AR159" s="17" t="s">
        <v>817</v>
      </c>
      <c r="AT159" s="17" t="s">
        <v>170</v>
      </c>
      <c r="AU159" s="17" t="s">
        <v>136</v>
      </c>
      <c r="AY159" s="17" t="s">
        <v>169</v>
      </c>
      <c r="BE159" s="130">
        <f t="shared" si="34"/>
        <v>0</v>
      </c>
      <c r="BF159" s="130">
        <f t="shared" si="35"/>
        <v>0</v>
      </c>
      <c r="BG159" s="130">
        <f t="shared" si="36"/>
        <v>0</v>
      </c>
      <c r="BH159" s="130">
        <f t="shared" si="37"/>
        <v>0</v>
      </c>
      <c r="BI159" s="130">
        <f t="shared" si="38"/>
        <v>0</v>
      </c>
      <c r="BJ159" s="17" t="s">
        <v>113</v>
      </c>
      <c r="BK159" s="130">
        <f t="shared" si="39"/>
        <v>0</v>
      </c>
      <c r="BL159" s="17" t="s">
        <v>342</v>
      </c>
      <c r="BM159" s="17" t="s">
        <v>908</v>
      </c>
    </row>
    <row r="160" spans="2:65" s="1" customFormat="1" ht="22.5" customHeight="1">
      <c r="B160" s="30"/>
      <c r="C160" s="123" t="s">
        <v>279</v>
      </c>
      <c r="D160" s="123" t="s">
        <v>170</v>
      </c>
      <c r="E160" s="124" t="s">
        <v>909</v>
      </c>
      <c r="F160" s="189" t="s">
        <v>910</v>
      </c>
      <c r="G160" s="189"/>
      <c r="H160" s="189"/>
      <c r="I160" s="189"/>
      <c r="J160" s="125" t="s">
        <v>212</v>
      </c>
      <c r="K160" s="126">
        <v>90</v>
      </c>
      <c r="L160" s="190"/>
      <c r="M160" s="190"/>
      <c r="N160" s="190">
        <f t="shared" si="30"/>
        <v>0</v>
      </c>
      <c r="O160" s="191"/>
      <c r="P160" s="191"/>
      <c r="Q160" s="191"/>
      <c r="R160" s="31"/>
      <c r="T160" s="127" t="s">
        <v>50</v>
      </c>
      <c r="U160" s="37" t="s">
        <v>70</v>
      </c>
      <c r="V160" s="128">
        <v>0</v>
      </c>
      <c r="W160" s="128">
        <f t="shared" si="31"/>
        <v>0</v>
      </c>
      <c r="X160" s="128">
        <v>0</v>
      </c>
      <c r="Y160" s="128">
        <f t="shared" si="32"/>
        <v>0</v>
      </c>
      <c r="Z160" s="128">
        <v>0</v>
      </c>
      <c r="AA160" s="129">
        <f t="shared" si="33"/>
        <v>0</v>
      </c>
      <c r="AR160" s="17" t="s">
        <v>817</v>
      </c>
      <c r="AT160" s="17" t="s">
        <v>170</v>
      </c>
      <c r="AU160" s="17" t="s">
        <v>136</v>
      </c>
      <c r="AY160" s="17" t="s">
        <v>169</v>
      </c>
      <c r="BE160" s="130">
        <f t="shared" si="34"/>
        <v>0</v>
      </c>
      <c r="BF160" s="130">
        <f t="shared" si="35"/>
        <v>0</v>
      </c>
      <c r="BG160" s="130">
        <f t="shared" si="36"/>
        <v>0</v>
      </c>
      <c r="BH160" s="130">
        <f t="shared" si="37"/>
        <v>0</v>
      </c>
      <c r="BI160" s="130">
        <f t="shared" si="38"/>
        <v>0</v>
      </c>
      <c r="BJ160" s="17" t="s">
        <v>113</v>
      </c>
      <c r="BK160" s="130">
        <f t="shared" si="39"/>
        <v>0</v>
      </c>
      <c r="BL160" s="17" t="s">
        <v>342</v>
      </c>
      <c r="BM160" s="17" t="s">
        <v>911</v>
      </c>
    </row>
    <row r="161" spans="2:65" s="1" customFormat="1" ht="22.5" customHeight="1">
      <c r="B161" s="30"/>
      <c r="C161" s="123" t="s">
        <v>281</v>
      </c>
      <c r="D161" s="123" t="s">
        <v>170</v>
      </c>
      <c r="E161" s="124" t="s">
        <v>912</v>
      </c>
      <c r="F161" s="189" t="s">
        <v>913</v>
      </c>
      <c r="G161" s="189"/>
      <c r="H161" s="189"/>
      <c r="I161" s="189"/>
      <c r="J161" s="125" t="s">
        <v>212</v>
      </c>
      <c r="K161" s="126">
        <v>170</v>
      </c>
      <c r="L161" s="190"/>
      <c r="M161" s="190"/>
      <c r="N161" s="190">
        <f t="shared" si="30"/>
        <v>0</v>
      </c>
      <c r="O161" s="191"/>
      <c r="P161" s="191"/>
      <c r="Q161" s="191"/>
      <c r="R161" s="31"/>
      <c r="T161" s="127" t="s">
        <v>50</v>
      </c>
      <c r="U161" s="37" t="s">
        <v>70</v>
      </c>
      <c r="V161" s="128">
        <v>0</v>
      </c>
      <c r="W161" s="128">
        <f t="shared" si="31"/>
        <v>0</v>
      </c>
      <c r="X161" s="128">
        <v>0</v>
      </c>
      <c r="Y161" s="128">
        <f t="shared" si="32"/>
        <v>0</v>
      </c>
      <c r="Z161" s="128">
        <v>0</v>
      </c>
      <c r="AA161" s="129">
        <f t="shared" si="33"/>
        <v>0</v>
      </c>
      <c r="AR161" s="17" t="s">
        <v>817</v>
      </c>
      <c r="AT161" s="17" t="s">
        <v>170</v>
      </c>
      <c r="AU161" s="17" t="s">
        <v>136</v>
      </c>
      <c r="AY161" s="17" t="s">
        <v>169</v>
      </c>
      <c r="BE161" s="130">
        <f t="shared" si="34"/>
        <v>0</v>
      </c>
      <c r="BF161" s="130">
        <f t="shared" si="35"/>
        <v>0</v>
      </c>
      <c r="BG161" s="130">
        <f t="shared" si="36"/>
        <v>0</v>
      </c>
      <c r="BH161" s="130">
        <f t="shared" si="37"/>
        <v>0</v>
      </c>
      <c r="BI161" s="130">
        <f t="shared" si="38"/>
        <v>0</v>
      </c>
      <c r="BJ161" s="17" t="s">
        <v>113</v>
      </c>
      <c r="BK161" s="130">
        <f t="shared" si="39"/>
        <v>0</v>
      </c>
      <c r="BL161" s="17" t="s">
        <v>342</v>
      </c>
      <c r="BM161" s="17" t="s">
        <v>914</v>
      </c>
    </row>
    <row r="162" spans="2:65" s="1" customFormat="1" ht="31.5" customHeight="1">
      <c r="B162" s="30"/>
      <c r="C162" s="123" t="s">
        <v>283</v>
      </c>
      <c r="D162" s="123" t="s">
        <v>170</v>
      </c>
      <c r="E162" s="124" t="s">
        <v>915</v>
      </c>
      <c r="F162" s="189" t="s">
        <v>916</v>
      </c>
      <c r="G162" s="189"/>
      <c r="H162" s="189"/>
      <c r="I162" s="189"/>
      <c r="J162" s="125" t="s">
        <v>212</v>
      </c>
      <c r="K162" s="126">
        <v>150</v>
      </c>
      <c r="L162" s="190"/>
      <c r="M162" s="190"/>
      <c r="N162" s="190">
        <f t="shared" si="30"/>
        <v>0</v>
      </c>
      <c r="O162" s="191"/>
      <c r="P162" s="191"/>
      <c r="Q162" s="191"/>
      <c r="R162" s="31"/>
      <c r="T162" s="127" t="s">
        <v>50</v>
      </c>
      <c r="U162" s="37" t="s">
        <v>70</v>
      </c>
      <c r="V162" s="128">
        <v>0</v>
      </c>
      <c r="W162" s="128">
        <f t="shared" si="31"/>
        <v>0</v>
      </c>
      <c r="X162" s="128">
        <v>0</v>
      </c>
      <c r="Y162" s="128">
        <f t="shared" si="32"/>
        <v>0</v>
      </c>
      <c r="Z162" s="128">
        <v>0</v>
      </c>
      <c r="AA162" s="129">
        <f t="shared" si="33"/>
        <v>0</v>
      </c>
      <c r="AR162" s="17" t="s">
        <v>817</v>
      </c>
      <c r="AT162" s="17" t="s">
        <v>170</v>
      </c>
      <c r="AU162" s="17" t="s">
        <v>136</v>
      </c>
      <c r="AY162" s="17" t="s">
        <v>169</v>
      </c>
      <c r="BE162" s="130">
        <f t="shared" si="34"/>
        <v>0</v>
      </c>
      <c r="BF162" s="130">
        <f t="shared" si="35"/>
        <v>0</v>
      </c>
      <c r="BG162" s="130">
        <f t="shared" si="36"/>
        <v>0</v>
      </c>
      <c r="BH162" s="130">
        <f t="shared" si="37"/>
        <v>0</v>
      </c>
      <c r="BI162" s="130">
        <f t="shared" si="38"/>
        <v>0</v>
      </c>
      <c r="BJ162" s="17" t="s">
        <v>113</v>
      </c>
      <c r="BK162" s="130">
        <f t="shared" si="39"/>
        <v>0</v>
      </c>
      <c r="BL162" s="17" t="s">
        <v>342</v>
      </c>
      <c r="BM162" s="17" t="s">
        <v>917</v>
      </c>
    </row>
    <row r="163" spans="2:65" s="1" customFormat="1" ht="22.5" customHeight="1">
      <c r="B163" s="30"/>
      <c r="C163" s="123" t="s">
        <v>285</v>
      </c>
      <c r="D163" s="123" t="s">
        <v>170</v>
      </c>
      <c r="E163" s="124" t="s">
        <v>918</v>
      </c>
      <c r="F163" s="189" t="s">
        <v>919</v>
      </c>
      <c r="G163" s="189"/>
      <c r="H163" s="189"/>
      <c r="I163" s="189"/>
      <c r="J163" s="125" t="s">
        <v>212</v>
      </c>
      <c r="K163" s="126">
        <v>200</v>
      </c>
      <c r="L163" s="190"/>
      <c r="M163" s="190"/>
      <c r="N163" s="190">
        <f t="shared" si="30"/>
        <v>0</v>
      </c>
      <c r="O163" s="191"/>
      <c r="P163" s="191"/>
      <c r="Q163" s="191"/>
      <c r="R163" s="31"/>
      <c r="T163" s="127" t="s">
        <v>50</v>
      </c>
      <c r="U163" s="37" t="s">
        <v>70</v>
      </c>
      <c r="V163" s="128">
        <v>0</v>
      </c>
      <c r="W163" s="128">
        <f t="shared" si="31"/>
        <v>0</v>
      </c>
      <c r="X163" s="128">
        <v>0</v>
      </c>
      <c r="Y163" s="128">
        <f t="shared" si="32"/>
        <v>0</v>
      </c>
      <c r="Z163" s="128">
        <v>0</v>
      </c>
      <c r="AA163" s="129">
        <f t="shared" si="33"/>
        <v>0</v>
      </c>
      <c r="AR163" s="17" t="s">
        <v>817</v>
      </c>
      <c r="AT163" s="17" t="s">
        <v>170</v>
      </c>
      <c r="AU163" s="17" t="s">
        <v>136</v>
      </c>
      <c r="AY163" s="17" t="s">
        <v>169</v>
      </c>
      <c r="BE163" s="130">
        <f t="shared" si="34"/>
        <v>0</v>
      </c>
      <c r="BF163" s="130">
        <f t="shared" si="35"/>
        <v>0</v>
      </c>
      <c r="BG163" s="130">
        <f t="shared" si="36"/>
        <v>0</v>
      </c>
      <c r="BH163" s="130">
        <f t="shared" si="37"/>
        <v>0</v>
      </c>
      <c r="BI163" s="130">
        <f t="shared" si="38"/>
        <v>0</v>
      </c>
      <c r="BJ163" s="17" t="s">
        <v>113</v>
      </c>
      <c r="BK163" s="130">
        <f t="shared" si="39"/>
        <v>0</v>
      </c>
      <c r="BL163" s="17" t="s">
        <v>342</v>
      </c>
      <c r="BM163" s="17" t="s">
        <v>920</v>
      </c>
    </row>
    <row r="164" spans="2:65" s="9" customFormat="1" ht="29.9" customHeight="1">
      <c r="B164" s="113"/>
      <c r="D164" s="122" t="s">
        <v>792</v>
      </c>
      <c r="E164" s="122"/>
      <c r="F164" s="122"/>
      <c r="G164" s="122"/>
      <c r="H164" s="122"/>
      <c r="I164" s="122"/>
      <c r="J164" s="122"/>
      <c r="K164" s="122"/>
      <c r="L164" s="122"/>
      <c r="M164" s="122"/>
      <c r="N164" s="199">
        <f>BK164</f>
        <v>0</v>
      </c>
      <c r="O164" s="200"/>
      <c r="P164" s="200"/>
      <c r="Q164" s="200"/>
      <c r="R164" s="115"/>
      <c r="T164" s="116"/>
      <c r="W164" s="117">
        <f>SUM(W165:W174)</f>
        <v>0</v>
      </c>
      <c r="Y164" s="117">
        <f>SUM(Y165:Y174)</f>
        <v>0</v>
      </c>
      <c r="AA164" s="118">
        <f>SUM(AA165:AA174)</f>
        <v>0</v>
      </c>
      <c r="AR164" s="119" t="s">
        <v>136</v>
      </c>
      <c r="AT164" s="120" t="s">
        <v>104</v>
      </c>
      <c r="AU164" s="120" t="s">
        <v>113</v>
      </c>
      <c r="AY164" s="119" t="s">
        <v>169</v>
      </c>
      <c r="BK164" s="121">
        <f>SUM(BK165:BK174)</f>
        <v>0</v>
      </c>
    </row>
    <row r="165" spans="2:65" s="1" customFormat="1" ht="44.25" customHeight="1">
      <c r="B165" s="30"/>
      <c r="C165" s="123" t="s">
        <v>288</v>
      </c>
      <c r="D165" s="123" t="s">
        <v>170</v>
      </c>
      <c r="E165" s="124" t="s">
        <v>921</v>
      </c>
      <c r="F165" s="189" t="s">
        <v>922</v>
      </c>
      <c r="G165" s="189"/>
      <c r="H165" s="189"/>
      <c r="I165" s="189"/>
      <c r="J165" s="125" t="s">
        <v>172</v>
      </c>
      <c r="K165" s="126">
        <v>1</v>
      </c>
      <c r="L165" s="190"/>
      <c r="M165" s="190"/>
      <c r="N165" s="190">
        <f t="shared" ref="N165:N174" si="40">ROUND(L165*K165,2)</f>
        <v>0</v>
      </c>
      <c r="O165" s="191"/>
      <c r="P165" s="191"/>
      <c r="Q165" s="191"/>
      <c r="R165" s="31"/>
      <c r="T165" s="127" t="s">
        <v>50</v>
      </c>
      <c r="U165" s="37" t="s">
        <v>70</v>
      </c>
      <c r="V165" s="128">
        <v>0</v>
      </c>
      <c r="W165" s="128">
        <f t="shared" ref="W165:W174" si="41">V165*K165</f>
        <v>0</v>
      </c>
      <c r="X165" s="128">
        <v>0</v>
      </c>
      <c r="Y165" s="128">
        <f t="shared" ref="Y165:Y174" si="42">X165*K165</f>
        <v>0</v>
      </c>
      <c r="Z165" s="128">
        <v>0</v>
      </c>
      <c r="AA165" s="129">
        <f t="shared" ref="AA165:AA174" si="43">Z165*K165</f>
        <v>0</v>
      </c>
      <c r="AR165" s="17" t="s">
        <v>256</v>
      </c>
      <c r="AT165" s="17" t="s">
        <v>170</v>
      </c>
      <c r="AU165" s="17" t="s">
        <v>136</v>
      </c>
      <c r="AY165" s="17" t="s">
        <v>169</v>
      </c>
      <c r="BE165" s="130">
        <f t="shared" ref="BE165:BE174" si="44">IF(U165="základní",N165,0)</f>
        <v>0</v>
      </c>
      <c r="BF165" s="130">
        <f t="shared" ref="BF165:BF174" si="45">IF(U165="snížená",N165,0)</f>
        <v>0</v>
      </c>
      <c r="BG165" s="130">
        <f t="shared" ref="BG165:BG174" si="46">IF(U165="zákl. přenesená",N165,0)</f>
        <v>0</v>
      </c>
      <c r="BH165" s="130">
        <f t="shared" ref="BH165:BH174" si="47">IF(U165="sníž. přenesená",N165,0)</f>
        <v>0</v>
      </c>
      <c r="BI165" s="130">
        <f t="shared" ref="BI165:BI174" si="48">IF(U165="nulová",N165,0)</f>
        <v>0</v>
      </c>
      <c r="BJ165" s="17" t="s">
        <v>113</v>
      </c>
      <c r="BK165" s="130">
        <f t="shared" ref="BK165:BK174" si="49">ROUND(L165*K165,2)</f>
        <v>0</v>
      </c>
      <c r="BL165" s="17" t="s">
        <v>206</v>
      </c>
      <c r="BM165" s="17" t="s">
        <v>923</v>
      </c>
    </row>
    <row r="166" spans="2:65" s="1" customFormat="1" ht="44.25" customHeight="1">
      <c r="B166" s="30"/>
      <c r="C166" s="123" t="s">
        <v>290</v>
      </c>
      <c r="D166" s="123" t="s">
        <v>170</v>
      </c>
      <c r="E166" s="124" t="s">
        <v>924</v>
      </c>
      <c r="F166" s="189" t="s">
        <v>925</v>
      </c>
      <c r="G166" s="189"/>
      <c r="H166" s="189"/>
      <c r="I166" s="189"/>
      <c r="J166" s="125" t="s">
        <v>172</v>
      </c>
      <c r="K166" s="126">
        <v>1</v>
      </c>
      <c r="L166" s="190"/>
      <c r="M166" s="190"/>
      <c r="N166" s="190">
        <f t="shared" si="40"/>
        <v>0</v>
      </c>
      <c r="O166" s="191"/>
      <c r="P166" s="191"/>
      <c r="Q166" s="191"/>
      <c r="R166" s="31"/>
      <c r="T166" s="127" t="s">
        <v>50</v>
      </c>
      <c r="U166" s="37" t="s">
        <v>70</v>
      </c>
      <c r="V166" s="128">
        <v>0</v>
      </c>
      <c r="W166" s="128">
        <f t="shared" si="41"/>
        <v>0</v>
      </c>
      <c r="X166" s="128">
        <v>0</v>
      </c>
      <c r="Y166" s="128">
        <f t="shared" si="42"/>
        <v>0</v>
      </c>
      <c r="Z166" s="128">
        <v>0</v>
      </c>
      <c r="AA166" s="129">
        <f t="shared" si="43"/>
        <v>0</v>
      </c>
      <c r="AR166" s="17" t="s">
        <v>256</v>
      </c>
      <c r="AT166" s="17" t="s">
        <v>170</v>
      </c>
      <c r="AU166" s="17" t="s">
        <v>136</v>
      </c>
      <c r="AY166" s="17" t="s">
        <v>169</v>
      </c>
      <c r="BE166" s="130">
        <f t="shared" si="44"/>
        <v>0</v>
      </c>
      <c r="BF166" s="130">
        <f t="shared" si="45"/>
        <v>0</v>
      </c>
      <c r="BG166" s="130">
        <f t="shared" si="46"/>
        <v>0</v>
      </c>
      <c r="BH166" s="130">
        <f t="shared" si="47"/>
        <v>0</v>
      </c>
      <c r="BI166" s="130">
        <f t="shared" si="48"/>
        <v>0</v>
      </c>
      <c r="BJ166" s="17" t="s">
        <v>113</v>
      </c>
      <c r="BK166" s="130">
        <f t="shared" si="49"/>
        <v>0</v>
      </c>
      <c r="BL166" s="17" t="s">
        <v>206</v>
      </c>
      <c r="BM166" s="17" t="s">
        <v>926</v>
      </c>
    </row>
    <row r="167" spans="2:65" s="1" customFormat="1" ht="31.5" customHeight="1">
      <c r="B167" s="30"/>
      <c r="C167" s="123" t="s">
        <v>292</v>
      </c>
      <c r="D167" s="123" t="s">
        <v>170</v>
      </c>
      <c r="E167" s="124" t="s">
        <v>927</v>
      </c>
      <c r="F167" s="189" t="s">
        <v>928</v>
      </c>
      <c r="G167" s="189"/>
      <c r="H167" s="189"/>
      <c r="I167" s="189"/>
      <c r="J167" s="125" t="s">
        <v>172</v>
      </c>
      <c r="K167" s="126">
        <v>1</v>
      </c>
      <c r="L167" s="190"/>
      <c r="M167" s="190"/>
      <c r="N167" s="190">
        <f t="shared" si="40"/>
        <v>0</v>
      </c>
      <c r="O167" s="191"/>
      <c r="P167" s="191"/>
      <c r="Q167" s="191"/>
      <c r="R167" s="31"/>
      <c r="T167" s="127" t="s">
        <v>50</v>
      </c>
      <c r="U167" s="37" t="s">
        <v>70</v>
      </c>
      <c r="V167" s="128">
        <v>0</v>
      </c>
      <c r="W167" s="128">
        <f t="shared" si="41"/>
        <v>0</v>
      </c>
      <c r="X167" s="128">
        <v>0</v>
      </c>
      <c r="Y167" s="128">
        <f t="shared" si="42"/>
        <v>0</v>
      </c>
      <c r="Z167" s="128">
        <v>0</v>
      </c>
      <c r="AA167" s="129">
        <f t="shared" si="43"/>
        <v>0</v>
      </c>
      <c r="AR167" s="17" t="s">
        <v>256</v>
      </c>
      <c r="AT167" s="17" t="s">
        <v>170</v>
      </c>
      <c r="AU167" s="17" t="s">
        <v>136</v>
      </c>
      <c r="AY167" s="17" t="s">
        <v>169</v>
      </c>
      <c r="BE167" s="130">
        <f t="shared" si="44"/>
        <v>0</v>
      </c>
      <c r="BF167" s="130">
        <f t="shared" si="45"/>
        <v>0</v>
      </c>
      <c r="BG167" s="130">
        <f t="shared" si="46"/>
        <v>0</v>
      </c>
      <c r="BH167" s="130">
        <f t="shared" si="47"/>
        <v>0</v>
      </c>
      <c r="BI167" s="130">
        <f t="shared" si="48"/>
        <v>0</v>
      </c>
      <c r="BJ167" s="17" t="s">
        <v>113</v>
      </c>
      <c r="BK167" s="130">
        <f t="shared" si="49"/>
        <v>0</v>
      </c>
      <c r="BL167" s="17" t="s">
        <v>206</v>
      </c>
      <c r="BM167" s="17" t="s">
        <v>929</v>
      </c>
    </row>
    <row r="168" spans="2:65" s="1" customFormat="1" ht="44.25" customHeight="1">
      <c r="B168" s="30"/>
      <c r="C168" s="123" t="s">
        <v>295</v>
      </c>
      <c r="D168" s="123" t="s">
        <v>170</v>
      </c>
      <c r="E168" s="124" t="s">
        <v>930</v>
      </c>
      <c r="F168" s="189" t="s">
        <v>931</v>
      </c>
      <c r="G168" s="189"/>
      <c r="H168" s="189"/>
      <c r="I168" s="189"/>
      <c r="J168" s="125" t="s">
        <v>172</v>
      </c>
      <c r="K168" s="126">
        <v>1</v>
      </c>
      <c r="L168" s="190"/>
      <c r="M168" s="190"/>
      <c r="N168" s="190">
        <f t="shared" si="40"/>
        <v>0</v>
      </c>
      <c r="O168" s="191"/>
      <c r="P168" s="191"/>
      <c r="Q168" s="191"/>
      <c r="R168" s="31"/>
      <c r="T168" s="127" t="s">
        <v>50</v>
      </c>
      <c r="U168" s="37" t="s">
        <v>70</v>
      </c>
      <c r="V168" s="128">
        <v>0</v>
      </c>
      <c r="W168" s="128">
        <f t="shared" si="41"/>
        <v>0</v>
      </c>
      <c r="X168" s="128">
        <v>0</v>
      </c>
      <c r="Y168" s="128">
        <f t="shared" si="42"/>
        <v>0</v>
      </c>
      <c r="Z168" s="128">
        <v>0</v>
      </c>
      <c r="AA168" s="129">
        <f t="shared" si="43"/>
        <v>0</v>
      </c>
      <c r="AR168" s="17" t="s">
        <v>256</v>
      </c>
      <c r="AT168" s="17" t="s">
        <v>170</v>
      </c>
      <c r="AU168" s="17" t="s">
        <v>136</v>
      </c>
      <c r="AY168" s="17" t="s">
        <v>169</v>
      </c>
      <c r="BE168" s="130">
        <f t="shared" si="44"/>
        <v>0</v>
      </c>
      <c r="BF168" s="130">
        <f t="shared" si="45"/>
        <v>0</v>
      </c>
      <c r="BG168" s="130">
        <f t="shared" si="46"/>
        <v>0</v>
      </c>
      <c r="BH168" s="130">
        <f t="shared" si="47"/>
        <v>0</v>
      </c>
      <c r="BI168" s="130">
        <f t="shared" si="48"/>
        <v>0</v>
      </c>
      <c r="BJ168" s="17" t="s">
        <v>113</v>
      </c>
      <c r="BK168" s="130">
        <f t="shared" si="49"/>
        <v>0</v>
      </c>
      <c r="BL168" s="17" t="s">
        <v>206</v>
      </c>
      <c r="BM168" s="17" t="s">
        <v>932</v>
      </c>
    </row>
    <row r="169" spans="2:65" s="1" customFormat="1" ht="44.25" customHeight="1">
      <c r="B169" s="30"/>
      <c r="C169" s="123" t="s">
        <v>297</v>
      </c>
      <c r="D169" s="123" t="s">
        <v>170</v>
      </c>
      <c r="E169" s="124" t="s">
        <v>933</v>
      </c>
      <c r="F169" s="189" t="s">
        <v>934</v>
      </c>
      <c r="G169" s="189"/>
      <c r="H169" s="189"/>
      <c r="I169" s="189"/>
      <c r="J169" s="125" t="s">
        <v>172</v>
      </c>
      <c r="K169" s="126">
        <v>1</v>
      </c>
      <c r="L169" s="190"/>
      <c r="M169" s="190"/>
      <c r="N169" s="190">
        <f t="shared" si="40"/>
        <v>0</v>
      </c>
      <c r="O169" s="191"/>
      <c r="P169" s="191"/>
      <c r="Q169" s="191"/>
      <c r="R169" s="31"/>
      <c r="T169" s="127" t="s">
        <v>50</v>
      </c>
      <c r="U169" s="37" t="s">
        <v>70</v>
      </c>
      <c r="V169" s="128">
        <v>0</v>
      </c>
      <c r="W169" s="128">
        <f t="shared" si="41"/>
        <v>0</v>
      </c>
      <c r="X169" s="128">
        <v>0</v>
      </c>
      <c r="Y169" s="128">
        <f t="shared" si="42"/>
        <v>0</v>
      </c>
      <c r="Z169" s="128">
        <v>0</v>
      </c>
      <c r="AA169" s="129">
        <f t="shared" si="43"/>
        <v>0</v>
      </c>
      <c r="AR169" s="17" t="s">
        <v>256</v>
      </c>
      <c r="AT169" s="17" t="s">
        <v>170</v>
      </c>
      <c r="AU169" s="17" t="s">
        <v>136</v>
      </c>
      <c r="AY169" s="17" t="s">
        <v>169</v>
      </c>
      <c r="BE169" s="130">
        <f t="shared" si="44"/>
        <v>0</v>
      </c>
      <c r="BF169" s="130">
        <f t="shared" si="45"/>
        <v>0</v>
      </c>
      <c r="BG169" s="130">
        <f t="shared" si="46"/>
        <v>0</v>
      </c>
      <c r="BH169" s="130">
        <f t="shared" si="47"/>
        <v>0</v>
      </c>
      <c r="BI169" s="130">
        <f t="shared" si="48"/>
        <v>0</v>
      </c>
      <c r="BJ169" s="17" t="s">
        <v>113</v>
      </c>
      <c r="BK169" s="130">
        <f t="shared" si="49"/>
        <v>0</v>
      </c>
      <c r="BL169" s="17" t="s">
        <v>206</v>
      </c>
      <c r="BM169" s="17" t="s">
        <v>935</v>
      </c>
    </row>
    <row r="170" spans="2:65" s="1" customFormat="1" ht="44.25" customHeight="1">
      <c r="B170" s="30"/>
      <c r="C170" s="123" t="s">
        <v>301</v>
      </c>
      <c r="D170" s="123" t="s">
        <v>170</v>
      </c>
      <c r="E170" s="124" t="s">
        <v>936</v>
      </c>
      <c r="F170" s="189" t="s">
        <v>937</v>
      </c>
      <c r="G170" s="189"/>
      <c r="H170" s="189"/>
      <c r="I170" s="189"/>
      <c r="J170" s="125" t="s">
        <v>172</v>
      </c>
      <c r="K170" s="126">
        <v>1</v>
      </c>
      <c r="L170" s="190"/>
      <c r="M170" s="190"/>
      <c r="N170" s="190">
        <f t="shared" si="40"/>
        <v>0</v>
      </c>
      <c r="O170" s="191"/>
      <c r="P170" s="191"/>
      <c r="Q170" s="191"/>
      <c r="R170" s="31"/>
      <c r="T170" s="127" t="s">
        <v>50</v>
      </c>
      <c r="U170" s="37" t="s">
        <v>70</v>
      </c>
      <c r="V170" s="128">
        <v>0</v>
      </c>
      <c r="W170" s="128">
        <f t="shared" si="41"/>
        <v>0</v>
      </c>
      <c r="X170" s="128">
        <v>0</v>
      </c>
      <c r="Y170" s="128">
        <f t="shared" si="42"/>
        <v>0</v>
      </c>
      <c r="Z170" s="128">
        <v>0</v>
      </c>
      <c r="AA170" s="129">
        <f t="shared" si="43"/>
        <v>0</v>
      </c>
      <c r="AR170" s="17" t="s">
        <v>256</v>
      </c>
      <c r="AT170" s="17" t="s">
        <v>170</v>
      </c>
      <c r="AU170" s="17" t="s">
        <v>136</v>
      </c>
      <c r="AY170" s="17" t="s">
        <v>169</v>
      </c>
      <c r="BE170" s="130">
        <f t="shared" si="44"/>
        <v>0</v>
      </c>
      <c r="BF170" s="130">
        <f t="shared" si="45"/>
        <v>0</v>
      </c>
      <c r="BG170" s="130">
        <f t="shared" si="46"/>
        <v>0</v>
      </c>
      <c r="BH170" s="130">
        <f t="shared" si="47"/>
        <v>0</v>
      </c>
      <c r="BI170" s="130">
        <f t="shared" si="48"/>
        <v>0</v>
      </c>
      <c r="BJ170" s="17" t="s">
        <v>113</v>
      </c>
      <c r="BK170" s="130">
        <f t="shared" si="49"/>
        <v>0</v>
      </c>
      <c r="BL170" s="17" t="s">
        <v>206</v>
      </c>
      <c r="BM170" s="17" t="s">
        <v>938</v>
      </c>
    </row>
    <row r="171" spans="2:65" s="1" customFormat="1" ht="22.5" customHeight="1">
      <c r="B171" s="30"/>
      <c r="C171" s="123" t="s">
        <v>303</v>
      </c>
      <c r="D171" s="123" t="s">
        <v>170</v>
      </c>
      <c r="E171" s="124" t="s">
        <v>939</v>
      </c>
      <c r="F171" s="189" t="s">
        <v>940</v>
      </c>
      <c r="G171" s="189"/>
      <c r="H171" s="189"/>
      <c r="I171" s="189"/>
      <c r="J171" s="125" t="s">
        <v>172</v>
      </c>
      <c r="K171" s="126">
        <v>1</v>
      </c>
      <c r="L171" s="190"/>
      <c r="M171" s="190"/>
      <c r="N171" s="190">
        <f t="shared" si="40"/>
        <v>0</v>
      </c>
      <c r="O171" s="191"/>
      <c r="P171" s="191"/>
      <c r="Q171" s="191"/>
      <c r="R171" s="31"/>
      <c r="T171" s="127" t="s">
        <v>50</v>
      </c>
      <c r="U171" s="37" t="s">
        <v>70</v>
      </c>
      <c r="V171" s="128">
        <v>0</v>
      </c>
      <c r="W171" s="128">
        <f t="shared" si="41"/>
        <v>0</v>
      </c>
      <c r="X171" s="128">
        <v>0</v>
      </c>
      <c r="Y171" s="128">
        <f t="shared" si="42"/>
        <v>0</v>
      </c>
      <c r="Z171" s="128">
        <v>0</v>
      </c>
      <c r="AA171" s="129">
        <f t="shared" si="43"/>
        <v>0</v>
      </c>
      <c r="AR171" s="17" t="s">
        <v>256</v>
      </c>
      <c r="AT171" s="17" t="s">
        <v>170</v>
      </c>
      <c r="AU171" s="17" t="s">
        <v>136</v>
      </c>
      <c r="AY171" s="17" t="s">
        <v>169</v>
      </c>
      <c r="BE171" s="130">
        <f t="shared" si="44"/>
        <v>0</v>
      </c>
      <c r="BF171" s="130">
        <f t="shared" si="45"/>
        <v>0</v>
      </c>
      <c r="BG171" s="130">
        <f t="shared" si="46"/>
        <v>0</v>
      </c>
      <c r="BH171" s="130">
        <f t="shared" si="47"/>
        <v>0</v>
      </c>
      <c r="BI171" s="130">
        <f t="shared" si="48"/>
        <v>0</v>
      </c>
      <c r="BJ171" s="17" t="s">
        <v>113</v>
      </c>
      <c r="BK171" s="130">
        <f t="shared" si="49"/>
        <v>0</v>
      </c>
      <c r="BL171" s="17" t="s">
        <v>206</v>
      </c>
      <c r="BM171" s="17" t="s">
        <v>941</v>
      </c>
    </row>
    <row r="172" spans="2:65" s="1" customFormat="1" ht="31.5" customHeight="1">
      <c r="B172" s="30"/>
      <c r="C172" s="123" t="s">
        <v>305</v>
      </c>
      <c r="D172" s="123" t="s">
        <v>170</v>
      </c>
      <c r="E172" s="124" t="s">
        <v>942</v>
      </c>
      <c r="F172" s="189" t="s">
        <v>943</v>
      </c>
      <c r="G172" s="189"/>
      <c r="H172" s="189"/>
      <c r="I172" s="189"/>
      <c r="J172" s="125" t="s">
        <v>172</v>
      </c>
      <c r="K172" s="126">
        <v>1</v>
      </c>
      <c r="L172" s="190"/>
      <c r="M172" s="190"/>
      <c r="N172" s="190">
        <f t="shared" si="40"/>
        <v>0</v>
      </c>
      <c r="O172" s="191"/>
      <c r="P172" s="191"/>
      <c r="Q172" s="191"/>
      <c r="R172" s="31"/>
      <c r="T172" s="127" t="s">
        <v>50</v>
      </c>
      <c r="U172" s="37" t="s">
        <v>70</v>
      </c>
      <c r="V172" s="128">
        <v>0</v>
      </c>
      <c r="W172" s="128">
        <f t="shared" si="41"/>
        <v>0</v>
      </c>
      <c r="X172" s="128">
        <v>0</v>
      </c>
      <c r="Y172" s="128">
        <f t="shared" si="42"/>
        <v>0</v>
      </c>
      <c r="Z172" s="128">
        <v>0</v>
      </c>
      <c r="AA172" s="129">
        <f t="shared" si="43"/>
        <v>0</v>
      </c>
      <c r="AR172" s="17" t="s">
        <v>256</v>
      </c>
      <c r="AT172" s="17" t="s">
        <v>170</v>
      </c>
      <c r="AU172" s="17" t="s">
        <v>136</v>
      </c>
      <c r="AY172" s="17" t="s">
        <v>169</v>
      </c>
      <c r="BE172" s="130">
        <f t="shared" si="44"/>
        <v>0</v>
      </c>
      <c r="BF172" s="130">
        <f t="shared" si="45"/>
        <v>0</v>
      </c>
      <c r="BG172" s="130">
        <f t="shared" si="46"/>
        <v>0</v>
      </c>
      <c r="BH172" s="130">
        <f t="shared" si="47"/>
        <v>0</v>
      </c>
      <c r="BI172" s="130">
        <f t="shared" si="48"/>
        <v>0</v>
      </c>
      <c r="BJ172" s="17" t="s">
        <v>113</v>
      </c>
      <c r="BK172" s="130">
        <f t="shared" si="49"/>
        <v>0</v>
      </c>
      <c r="BL172" s="17" t="s">
        <v>206</v>
      </c>
      <c r="BM172" s="17" t="s">
        <v>944</v>
      </c>
    </row>
    <row r="173" spans="2:65" s="1" customFormat="1" ht="31.5" customHeight="1">
      <c r="B173" s="30"/>
      <c r="C173" s="123" t="s">
        <v>307</v>
      </c>
      <c r="D173" s="123" t="s">
        <v>170</v>
      </c>
      <c r="E173" s="124" t="s">
        <v>945</v>
      </c>
      <c r="F173" s="189" t="s">
        <v>946</v>
      </c>
      <c r="G173" s="189"/>
      <c r="H173" s="189"/>
      <c r="I173" s="189"/>
      <c r="J173" s="125" t="s">
        <v>172</v>
      </c>
      <c r="K173" s="126">
        <v>1</v>
      </c>
      <c r="L173" s="190"/>
      <c r="M173" s="190"/>
      <c r="N173" s="190">
        <f t="shared" si="40"/>
        <v>0</v>
      </c>
      <c r="O173" s="191"/>
      <c r="P173" s="191"/>
      <c r="Q173" s="191"/>
      <c r="R173" s="31"/>
      <c r="T173" s="127" t="s">
        <v>50</v>
      </c>
      <c r="U173" s="37" t="s">
        <v>70</v>
      </c>
      <c r="V173" s="128">
        <v>0</v>
      </c>
      <c r="W173" s="128">
        <f t="shared" si="41"/>
        <v>0</v>
      </c>
      <c r="X173" s="128">
        <v>0</v>
      </c>
      <c r="Y173" s="128">
        <f t="shared" si="42"/>
        <v>0</v>
      </c>
      <c r="Z173" s="128">
        <v>0</v>
      </c>
      <c r="AA173" s="129">
        <f t="shared" si="43"/>
        <v>0</v>
      </c>
      <c r="AR173" s="17" t="s">
        <v>256</v>
      </c>
      <c r="AT173" s="17" t="s">
        <v>170</v>
      </c>
      <c r="AU173" s="17" t="s">
        <v>136</v>
      </c>
      <c r="AY173" s="17" t="s">
        <v>169</v>
      </c>
      <c r="BE173" s="130">
        <f t="shared" si="44"/>
        <v>0</v>
      </c>
      <c r="BF173" s="130">
        <f t="shared" si="45"/>
        <v>0</v>
      </c>
      <c r="BG173" s="130">
        <f t="shared" si="46"/>
        <v>0</v>
      </c>
      <c r="BH173" s="130">
        <f t="shared" si="47"/>
        <v>0</v>
      </c>
      <c r="BI173" s="130">
        <f t="shared" si="48"/>
        <v>0</v>
      </c>
      <c r="BJ173" s="17" t="s">
        <v>113</v>
      </c>
      <c r="BK173" s="130">
        <f t="shared" si="49"/>
        <v>0</v>
      </c>
      <c r="BL173" s="17" t="s">
        <v>206</v>
      </c>
      <c r="BM173" s="17" t="s">
        <v>947</v>
      </c>
    </row>
    <row r="174" spans="2:65" s="1" customFormat="1" ht="22.5" customHeight="1">
      <c r="B174" s="30"/>
      <c r="C174" s="123" t="s">
        <v>309</v>
      </c>
      <c r="D174" s="123" t="s">
        <v>170</v>
      </c>
      <c r="E174" s="124" t="s">
        <v>948</v>
      </c>
      <c r="F174" s="189" t="s">
        <v>949</v>
      </c>
      <c r="G174" s="189"/>
      <c r="H174" s="189"/>
      <c r="I174" s="189"/>
      <c r="J174" s="125" t="s">
        <v>172</v>
      </c>
      <c r="K174" s="126">
        <v>1</v>
      </c>
      <c r="L174" s="190"/>
      <c r="M174" s="190"/>
      <c r="N174" s="190">
        <f t="shared" si="40"/>
        <v>0</v>
      </c>
      <c r="O174" s="191"/>
      <c r="P174" s="191"/>
      <c r="Q174" s="191"/>
      <c r="R174" s="31"/>
      <c r="T174" s="127" t="s">
        <v>50</v>
      </c>
      <c r="U174" s="37" t="s">
        <v>70</v>
      </c>
      <c r="V174" s="128">
        <v>0</v>
      </c>
      <c r="W174" s="128">
        <f t="shared" si="41"/>
        <v>0</v>
      </c>
      <c r="X174" s="128">
        <v>0</v>
      </c>
      <c r="Y174" s="128">
        <f t="shared" si="42"/>
        <v>0</v>
      </c>
      <c r="Z174" s="128">
        <v>0</v>
      </c>
      <c r="AA174" s="129">
        <f t="shared" si="43"/>
        <v>0</v>
      </c>
      <c r="AR174" s="17" t="s">
        <v>256</v>
      </c>
      <c r="AT174" s="17" t="s">
        <v>170</v>
      </c>
      <c r="AU174" s="17" t="s">
        <v>136</v>
      </c>
      <c r="AY174" s="17" t="s">
        <v>169</v>
      </c>
      <c r="BE174" s="130">
        <f t="shared" si="44"/>
        <v>0</v>
      </c>
      <c r="BF174" s="130">
        <f t="shared" si="45"/>
        <v>0</v>
      </c>
      <c r="BG174" s="130">
        <f t="shared" si="46"/>
        <v>0</v>
      </c>
      <c r="BH174" s="130">
        <f t="shared" si="47"/>
        <v>0</v>
      </c>
      <c r="BI174" s="130">
        <f t="shared" si="48"/>
        <v>0</v>
      </c>
      <c r="BJ174" s="17" t="s">
        <v>113</v>
      </c>
      <c r="BK174" s="130">
        <f t="shared" si="49"/>
        <v>0</v>
      </c>
      <c r="BL174" s="17" t="s">
        <v>206</v>
      </c>
      <c r="BM174" s="17" t="s">
        <v>950</v>
      </c>
    </row>
    <row r="175" spans="2:65" s="9" customFormat="1" ht="37.4" customHeight="1">
      <c r="B175" s="113"/>
      <c r="D175" s="114" t="s">
        <v>793</v>
      </c>
      <c r="E175" s="114"/>
      <c r="F175" s="114"/>
      <c r="G175" s="114"/>
      <c r="H175" s="114"/>
      <c r="I175" s="114"/>
      <c r="J175" s="114"/>
      <c r="K175" s="114"/>
      <c r="L175" s="114"/>
      <c r="M175" s="114"/>
      <c r="N175" s="216">
        <f>BK175</f>
        <v>0</v>
      </c>
      <c r="O175" s="217"/>
      <c r="P175" s="217"/>
      <c r="Q175" s="217"/>
      <c r="R175" s="115"/>
      <c r="T175" s="116"/>
      <c r="W175" s="117">
        <f>SUM(W176:W187)</f>
        <v>0</v>
      </c>
      <c r="Y175" s="117">
        <f>SUM(Y176:Y187)</f>
        <v>0</v>
      </c>
      <c r="AA175" s="118">
        <f>SUM(AA176:AA187)</f>
        <v>0</v>
      </c>
      <c r="AR175" s="119" t="s">
        <v>174</v>
      </c>
      <c r="AT175" s="120" t="s">
        <v>104</v>
      </c>
      <c r="AU175" s="120" t="s">
        <v>105</v>
      </c>
      <c r="AY175" s="119" t="s">
        <v>169</v>
      </c>
      <c r="BK175" s="121">
        <f>SUM(BK176:BK187)</f>
        <v>0</v>
      </c>
    </row>
    <row r="176" spans="2:65" s="1" customFormat="1" ht="31.5" customHeight="1">
      <c r="B176" s="30"/>
      <c r="C176" s="123" t="s">
        <v>311</v>
      </c>
      <c r="D176" s="123" t="s">
        <v>170</v>
      </c>
      <c r="E176" s="124" t="s">
        <v>951</v>
      </c>
      <c r="F176" s="189" t="s">
        <v>952</v>
      </c>
      <c r="G176" s="189"/>
      <c r="H176" s="189"/>
      <c r="I176" s="189"/>
      <c r="J176" s="125" t="s">
        <v>172</v>
      </c>
      <c r="K176" s="126">
        <v>1</v>
      </c>
      <c r="L176" s="190"/>
      <c r="M176" s="190"/>
      <c r="N176" s="190">
        <f t="shared" ref="N176:N187" si="50">ROUND(L176*K176,2)</f>
        <v>0</v>
      </c>
      <c r="O176" s="191"/>
      <c r="P176" s="191"/>
      <c r="Q176" s="191"/>
      <c r="R176" s="31"/>
      <c r="T176" s="127" t="s">
        <v>50</v>
      </c>
      <c r="U176" s="37" t="s">
        <v>70</v>
      </c>
      <c r="V176" s="128">
        <v>0</v>
      </c>
      <c r="W176" s="128">
        <f t="shared" ref="W176:W187" si="51">V176*K176</f>
        <v>0</v>
      </c>
      <c r="X176" s="128">
        <v>0</v>
      </c>
      <c r="Y176" s="128">
        <f t="shared" ref="Y176:Y187" si="52">X176*K176</f>
        <v>0</v>
      </c>
      <c r="Z176" s="128">
        <v>0</v>
      </c>
      <c r="AA176" s="129">
        <f t="shared" ref="AA176:AA187" si="53">Z176*K176</f>
        <v>0</v>
      </c>
      <c r="AR176" s="17" t="s">
        <v>173</v>
      </c>
      <c r="AT176" s="17" t="s">
        <v>170</v>
      </c>
      <c r="AU176" s="17" t="s">
        <v>113</v>
      </c>
      <c r="AY176" s="17" t="s">
        <v>169</v>
      </c>
      <c r="BE176" s="130">
        <f t="shared" ref="BE176:BE187" si="54">IF(U176="základní",N176,0)</f>
        <v>0</v>
      </c>
      <c r="BF176" s="130">
        <f t="shared" ref="BF176:BF187" si="55">IF(U176="snížená",N176,0)</f>
        <v>0</v>
      </c>
      <c r="BG176" s="130">
        <f t="shared" ref="BG176:BG187" si="56">IF(U176="zákl. přenesená",N176,0)</f>
        <v>0</v>
      </c>
      <c r="BH176" s="130">
        <f t="shared" ref="BH176:BH187" si="57">IF(U176="sníž. přenesená",N176,0)</f>
        <v>0</v>
      </c>
      <c r="BI176" s="130">
        <f t="shared" ref="BI176:BI187" si="58">IF(U176="nulová",N176,0)</f>
        <v>0</v>
      </c>
      <c r="BJ176" s="17" t="s">
        <v>113</v>
      </c>
      <c r="BK176" s="130">
        <f t="shared" ref="BK176:BK187" si="59">ROUND(L176*K176,2)</f>
        <v>0</v>
      </c>
      <c r="BL176" s="17" t="s">
        <v>174</v>
      </c>
      <c r="BM176" s="17" t="s">
        <v>953</v>
      </c>
    </row>
    <row r="177" spans="2:65" s="1" customFormat="1" ht="31.5" customHeight="1">
      <c r="B177" s="30"/>
      <c r="C177" s="123" t="s">
        <v>314</v>
      </c>
      <c r="D177" s="123" t="s">
        <v>170</v>
      </c>
      <c r="E177" s="124" t="s">
        <v>954</v>
      </c>
      <c r="F177" s="189" t="s">
        <v>955</v>
      </c>
      <c r="G177" s="189"/>
      <c r="H177" s="189"/>
      <c r="I177" s="189"/>
      <c r="J177" s="125" t="s">
        <v>172</v>
      </c>
      <c r="K177" s="126">
        <v>1</v>
      </c>
      <c r="L177" s="190"/>
      <c r="M177" s="190"/>
      <c r="N177" s="190">
        <f t="shared" si="50"/>
        <v>0</v>
      </c>
      <c r="O177" s="191"/>
      <c r="P177" s="191"/>
      <c r="Q177" s="191"/>
      <c r="R177" s="31"/>
      <c r="T177" s="127" t="s">
        <v>50</v>
      </c>
      <c r="U177" s="37" t="s">
        <v>70</v>
      </c>
      <c r="V177" s="128">
        <v>0</v>
      </c>
      <c r="W177" s="128">
        <f t="shared" si="51"/>
        <v>0</v>
      </c>
      <c r="X177" s="128">
        <v>0</v>
      </c>
      <c r="Y177" s="128">
        <f t="shared" si="52"/>
        <v>0</v>
      </c>
      <c r="Z177" s="128">
        <v>0</v>
      </c>
      <c r="AA177" s="129">
        <f t="shared" si="53"/>
        <v>0</v>
      </c>
      <c r="AR177" s="17" t="s">
        <v>173</v>
      </c>
      <c r="AT177" s="17" t="s">
        <v>170</v>
      </c>
      <c r="AU177" s="17" t="s">
        <v>113</v>
      </c>
      <c r="AY177" s="17" t="s">
        <v>169</v>
      </c>
      <c r="BE177" s="130">
        <f t="shared" si="54"/>
        <v>0</v>
      </c>
      <c r="BF177" s="130">
        <f t="shared" si="55"/>
        <v>0</v>
      </c>
      <c r="BG177" s="130">
        <f t="shared" si="56"/>
        <v>0</v>
      </c>
      <c r="BH177" s="130">
        <f t="shared" si="57"/>
        <v>0</v>
      </c>
      <c r="BI177" s="130">
        <f t="shared" si="58"/>
        <v>0</v>
      </c>
      <c r="BJ177" s="17" t="s">
        <v>113</v>
      </c>
      <c r="BK177" s="130">
        <f t="shared" si="59"/>
        <v>0</v>
      </c>
      <c r="BL177" s="17" t="s">
        <v>174</v>
      </c>
      <c r="BM177" s="17" t="s">
        <v>956</v>
      </c>
    </row>
    <row r="178" spans="2:65" s="1" customFormat="1" ht="44.25" customHeight="1">
      <c r="B178" s="30"/>
      <c r="C178" s="123" t="s">
        <v>317</v>
      </c>
      <c r="D178" s="123" t="s">
        <v>170</v>
      </c>
      <c r="E178" s="124" t="s">
        <v>957</v>
      </c>
      <c r="F178" s="189" t="s">
        <v>958</v>
      </c>
      <c r="G178" s="189"/>
      <c r="H178" s="189"/>
      <c r="I178" s="189"/>
      <c r="J178" s="125" t="s">
        <v>172</v>
      </c>
      <c r="K178" s="126">
        <v>1</v>
      </c>
      <c r="L178" s="190"/>
      <c r="M178" s="190"/>
      <c r="N178" s="190">
        <f t="shared" si="50"/>
        <v>0</v>
      </c>
      <c r="O178" s="191"/>
      <c r="P178" s="191"/>
      <c r="Q178" s="191"/>
      <c r="R178" s="31"/>
      <c r="T178" s="127" t="s">
        <v>50</v>
      </c>
      <c r="U178" s="37" t="s">
        <v>70</v>
      </c>
      <c r="V178" s="128">
        <v>0</v>
      </c>
      <c r="W178" s="128">
        <f t="shared" si="51"/>
        <v>0</v>
      </c>
      <c r="X178" s="128">
        <v>0</v>
      </c>
      <c r="Y178" s="128">
        <f t="shared" si="52"/>
        <v>0</v>
      </c>
      <c r="Z178" s="128">
        <v>0</v>
      </c>
      <c r="AA178" s="129">
        <f t="shared" si="53"/>
        <v>0</v>
      </c>
      <c r="AR178" s="17" t="s">
        <v>173</v>
      </c>
      <c r="AT178" s="17" t="s">
        <v>170</v>
      </c>
      <c r="AU178" s="17" t="s">
        <v>113</v>
      </c>
      <c r="AY178" s="17" t="s">
        <v>169</v>
      </c>
      <c r="BE178" s="130">
        <f t="shared" si="54"/>
        <v>0</v>
      </c>
      <c r="BF178" s="130">
        <f t="shared" si="55"/>
        <v>0</v>
      </c>
      <c r="BG178" s="130">
        <f t="shared" si="56"/>
        <v>0</v>
      </c>
      <c r="BH178" s="130">
        <f t="shared" si="57"/>
        <v>0</v>
      </c>
      <c r="BI178" s="130">
        <f t="shared" si="58"/>
        <v>0</v>
      </c>
      <c r="BJ178" s="17" t="s">
        <v>113</v>
      </c>
      <c r="BK178" s="130">
        <f t="shared" si="59"/>
        <v>0</v>
      </c>
      <c r="BL178" s="17" t="s">
        <v>174</v>
      </c>
      <c r="BM178" s="17" t="s">
        <v>959</v>
      </c>
    </row>
    <row r="179" spans="2:65" s="1" customFormat="1" ht="31.5" customHeight="1">
      <c r="B179" s="30"/>
      <c r="C179" s="123" t="s">
        <v>320</v>
      </c>
      <c r="D179" s="123" t="s">
        <v>170</v>
      </c>
      <c r="E179" s="124" t="s">
        <v>960</v>
      </c>
      <c r="F179" s="189" t="s">
        <v>961</v>
      </c>
      <c r="G179" s="189"/>
      <c r="H179" s="189"/>
      <c r="I179" s="189"/>
      <c r="J179" s="125" t="s">
        <v>172</v>
      </c>
      <c r="K179" s="126">
        <v>1</v>
      </c>
      <c r="L179" s="190"/>
      <c r="M179" s="190"/>
      <c r="N179" s="190">
        <f t="shared" si="50"/>
        <v>0</v>
      </c>
      <c r="O179" s="191"/>
      <c r="P179" s="191"/>
      <c r="Q179" s="191"/>
      <c r="R179" s="31"/>
      <c r="T179" s="127" t="s">
        <v>50</v>
      </c>
      <c r="U179" s="37" t="s">
        <v>70</v>
      </c>
      <c r="V179" s="128">
        <v>0</v>
      </c>
      <c r="W179" s="128">
        <f t="shared" si="51"/>
        <v>0</v>
      </c>
      <c r="X179" s="128">
        <v>0</v>
      </c>
      <c r="Y179" s="128">
        <f t="shared" si="52"/>
        <v>0</v>
      </c>
      <c r="Z179" s="128">
        <v>0</v>
      </c>
      <c r="AA179" s="129">
        <f t="shared" si="53"/>
        <v>0</v>
      </c>
      <c r="AR179" s="17" t="s">
        <v>173</v>
      </c>
      <c r="AT179" s="17" t="s">
        <v>170</v>
      </c>
      <c r="AU179" s="17" t="s">
        <v>113</v>
      </c>
      <c r="AY179" s="17" t="s">
        <v>169</v>
      </c>
      <c r="BE179" s="130">
        <f t="shared" si="54"/>
        <v>0</v>
      </c>
      <c r="BF179" s="130">
        <f t="shared" si="55"/>
        <v>0</v>
      </c>
      <c r="BG179" s="130">
        <f t="shared" si="56"/>
        <v>0</v>
      </c>
      <c r="BH179" s="130">
        <f t="shared" si="57"/>
        <v>0</v>
      </c>
      <c r="BI179" s="130">
        <f t="shared" si="58"/>
        <v>0</v>
      </c>
      <c r="BJ179" s="17" t="s">
        <v>113</v>
      </c>
      <c r="BK179" s="130">
        <f t="shared" si="59"/>
        <v>0</v>
      </c>
      <c r="BL179" s="17" t="s">
        <v>174</v>
      </c>
      <c r="BM179" s="17" t="s">
        <v>962</v>
      </c>
    </row>
    <row r="180" spans="2:65" s="1" customFormat="1" ht="22.5" customHeight="1">
      <c r="B180" s="30"/>
      <c r="C180" s="123" t="s">
        <v>322</v>
      </c>
      <c r="D180" s="123" t="s">
        <v>170</v>
      </c>
      <c r="E180" s="124" t="s">
        <v>963</v>
      </c>
      <c r="F180" s="189" t="s">
        <v>964</v>
      </c>
      <c r="G180" s="189"/>
      <c r="H180" s="189"/>
      <c r="I180" s="189"/>
      <c r="J180" s="125" t="s">
        <v>172</v>
      </c>
      <c r="K180" s="126">
        <v>1</v>
      </c>
      <c r="L180" s="190"/>
      <c r="M180" s="190"/>
      <c r="N180" s="190">
        <f t="shared" si="50"/>
        <v>0</v>
      </c>
      <c r="O180" s="191"/>
      <c r="P180" s="191"/>
      <c r="Q180" s="191"/>
      <c r="R180" s="31"/>
      <c r="T180" s="127" t="s">
        <v>50</v>
      </c>
      <c r="U180" s="37" t="s">
        <v>70</v>
      </c>
      <c r="V180" s="128">
        <v>0</v>
      </c>
      <c r="W180" s="128">
        <f t="shared" si="51"/>
        <v>0</v>
      </c>
      <c r="X180" s="128">
        <v>0</v>
      </c>
      <c r="Y180" s="128">
        <f t="shared" si="52"/>
        <v>0</v>
      </c>
      <c r="Z180" s="128">
        <v>0</v>
      </c>
      <c r="AA180" s="129">
        <f t="shared" si="53"/>
        <v>0</v>
      </c>
      <c r="AR180" s="17" t="s">
        <v>173</v>
      </c>
      <c r="AT180" s="17" t="s">
        <v>170</v>
      </c>
      <c r="AU180" s="17" t="s">
        <v>113</v>
      </c>
      <c r="AY180" s="17" t="s">
        <v>169</v>
      </c>
      <c r="BE180" s="130">
        <f t="shared" si="54"/>
        <v>0</v>
      </c>
      <c r="BF180" s="130">
        <f t="shared" si="55"/>
        <v>0</v>
      </c>
      <c r="BG180" s="130">
        <f t="shared" si="56"/>
        <v>0</v>
      </c>
      <c r="BH180" s="130">
        <f t="shared" si="57"/>
        <v>0</v>
      </c>
      <c r="BI180" s="130">
        <f t="shared" si="58"/>
        <v>0</v>
      </c>
      <c r="BJ180" s="17" t="s">
        <v>113</v>
      </c>
      <c r="BK180" s="130">
        <f t="shared" si="59"/>
        <v>0</v>
      </c>
      <c r="BL180" s="17" t="s">
        <v>174</v>
      </c>
      <c r="BM180" s="17" t="s">
        <v>965</v>
      </c>
    </row>
    <row r="181" spans="2:65" s="1" customFormat="1" ht="22.5" customHeight="1">
      <c r="B181" s="30"/>
      <c r="C181" s="123" t="s">
        <v>325</v>
      </c>
      <c r="D181" s="123" t="s">
        <v>170</v>
      </c>
      <c r="E181" s="124" t="s">
        <v>966</v>
      </c>
      <c r="F181" s="189" t="s">
        <v>967</v>
      </c>
      <c r="G181" s="189"/>
      <c r="H181" s="189"/>
      <c r="I181" s="189"/>
      <c r="J181" s="125" t="s">
        <v>172</v>
      </c>
      <c r="K181" s="126">
        <v>1</v>
      </c>
      <c r="L181" s="190"/>
      <c r="M181" s="190"/>
      <c r="N181" s="190">
        <f t="shared" si="50"/>
        <v>0</v>
      </c>
      <c r="O181" s="191"/>
      <c r="P181" s="191"/>
      <c r="Q181" s="191"/>
      <c r="R181" s="31"/>
      <c r="T181" s="127" t="s">
        <v>50</v>
      </c>
      <c r="U181" s="37" t="s">
        <v>70</v>
      </c>
      <c r="V181" s="128">
        <v>0</v>
      </c>
      <c r="W181" s="128">
        <f t="shared" si="51"/>
        <v>0</v>
      </c>
      <c r="X181" s="128">
        <v>0</v>
      </c>
      <c r="Y181" s="128">
        <f t="shared" si="52"/>
        <v>0</v>
      </c>
      <c r="Z181" s="128">
        <v>0</v>
      </c>
      <c r="AA181" s="129">
        <f t="shared" si="53"/>
        <v>0</v>
      </c>
      <c r="AR181" s="17" t="s">
        <v>173</v>
      </c>
      <c r="AT181" s="17" t="s">
        <v>170</v>
      </c>
      <c r="AU181" s="17" t="s">
        <v>113</v>
      </c>
      <c r="AY181" s="17" t="s">
        <v>169</v>
      </c>
      <c r="BE181" s="130">
        <f t="shared" si="54"/>
        <v>0</v>
      </c>
      <c r="BF181" s="130">
        <f t="shared" si="55"/>
        <v>0</v>
      </c>
      <c r="BG181" s="130">
        <f t="shared" si="56"/>
        <v>0</v>
      </c>
      <c r="BH181" s="130">
        <f t="shared" si="57"/>
        <v>0</v>
      </c>
      <c r="BI181" s="130">
        <f t="shared" si="58"/>
        <v>0</v>
      </c>
      <c r="BJ181" s="17" t="s">
        <v>113</v>
      </c>
      <c r="BK181" s="130">
        <f t="shared" si="59"/>
        <v>0</v>
      </c>
      <c r="BL181" s="17" t="s">
        <v>174</v>
      </c>
      <c r="BM181" s="17" t="s">
        <v>968</v>
      </c>
    </row>
    <row r="182" spans="2:65" s="1" customFormat="1" ht="31.5" customHeight="1">
      <c r="B182" s="30"/>
      <c r="C182" s="123" t="s">
        <v>328</v>
      </c>
      <c r="D182" s="123" t="s">
        <v>170</v>
      </c>
      <c r="E182" s="124" t="s">
        <v>969</v>
      </c>
      <c r="F182" s="189" t="s">
        <v>970</v>
      </c>
      <c r="G182" s="189"/>
      <c r="H182" s="189"/>
      <c r="I182" s="189"/>
      <c r="J182" s="125" t="s">
        <v>172</v>
      </c>
      <c r="K182" s="126">
        <v>1</v>
      </c>
      <c r="L182" s="190"/>
      <c r="M182" s="190"/>
      <c r="N182" s="190">
        <f t="shared" si="50"/>
        <v>0</v>
      </c>
      <c r="O182" s="191"/>
      <c r="P182" s="191"/>
      <c r="Q182" s="191"/>
      <c r="R182" s="31"/>
      <c r="T182" s="127" t="s">
        <v>50</v>
      </c>
      <c r="U182" s="37" t="s">
        <v>70</v>
      </c>
      <c r="V182" s="128">
        <v>0</v>
      </c>
      <c r="W182" s="128">
        <f t="shared" si="51"/>
        <v>0</v>
      </c>
      <c r="X182" s="128">
        <v>0</v>
      </c>
      <c r="Y182" s="128">
        <f t="shared" si="52"/>
        <v>0</v>
      </c>
      <c r="Z182" s="128">
        <v>0</v>
      </c>
      <c r="AA182" s="129">
        <f t="shared" si="53"/>
        <v>0</v>
      </c>
      <c r="AR182" s="17" t="s">
        <v>173</v>
      </c>
      <c r="AT182" s="17" t="s">
        <v>170</v>
      </c>
      <c r="AU182" s="17" t="s">
        <v>113</v>
      </c>
      <c r="AY182" s="17" t="s">
        <v>169</v>
      </c>
      <c r="BE182" s="130">
        <f t="shared" si="54"/>
        <v>0</v>
      </c>
      <c r="BF182" s="130">
        <f t="shared" si="55"/>
        <v>0</v>
      </c>
      <c r="BG182" s="130">
        <f t="shared" si="56"/>
        <v>0</v>
      </c>
      <c r="BH182" s="130">
        <f t="shared" si="57"/>
        <v>0</v>
      </c>
      <c r="BI182" s="130">
        <f t="shared" si="58"/>
        <v>0</v>
      </c>
      <c r="BJ182" s="17" t="s">
        <v>113</v>
      </c>
      <c r="BK182" s="130">
        <f t="shared" si="59"/>
        <v>0</v>
      </c>
      <c r="BL182" s="17" t="s">
        <v>174</v>
      </c>
      <c r="BM182" s="17" t="s">
        <v>971</v>
      </c>
    </row>
    <row r="183" spans="2:65" s="1" customFormat="1" ht="22.5" customHeight="1">
      <c r="B183" s="30"/>
      <c r="C183" s="123" t="s">
        <v>332</v>
      </c>
      <c r="D183" s="123" t="s">
        <v>170</v>
      </c>
      <c r="E183" s="124" t="s">
        <v>972</v>
      </c>
      <c r="F183" s="189" t="s">
        <v>432</v>
      </c>
      <c r="G183" s="189"/>
      <c r="H183" s="189"/>
      <c r="I183" s="189"/>
      <c r="J183" s="125" t="s">
        <v>172</v>
      </c>
      <c r="K183" s="126">
        <v>1</v>
      </c>
      <c r="L183" s="190"/>
      <c r="M183" s="190"/>
      <c r="N183" s="190">
        <f t="shared" si="50"/>
        <v>0</v>
      </c>
      <c r="O183" s="191"/>
      <c r="P183" s="191"/>
      <c r="Q183" s="191"/>
      <c r="R183" s="31"/>
      <c r="T183" s="127" t="s">
        <v>50</v>
      </c>
      <c r="U183" s="37" t="s">
        <v>70</v>
      </c>
      <c r="V183" s="128">
        <v>0</v>
      </c>
      <c r="W183" s="128">
        <f t="shared" si="51"/>
        <v>0</v>
      </c>
      <c r="X183" s="128">
        <v>0</v>
      </c>
      <c r="Y183" s="128">
        <f t="shared" si="52"/>
        <v>0</v>
      </c>
      <c r="Z183" s="128">
        <v>0</v>
      </c>
      <c r="AA183" s="129">
        <f t="shared" si="53"/>
        <v>0</v>
      </c>
      <c r="AR183" s="17" t="s">
        <v>173</v>
      </c>
      <c r="AT183" s="17" t="s">
        <v>170</v>
      </c>
      <c r="AU183" s="17" t="s">
        <v>113</v>
      </c>
      <c r="AY183" s="17" t="s">
        <v>169</v>
      </c>
      <c r="BE183" s="130">
        <f t="shared" si="54"/>
        <v>0</v>
      </c>
      <c r="BF183" s="130">
        <f t="shared" si="55"/>
        <v>0</v>
      </c>
      <c r="BG183" s="130">
        <f t="shared" si="56"/>
        <v>0</v>
      </c>
      <c r="BH183" s="130">
        <f t="shared" si="57"/>
        <v>0</v>
      </c>
      <c r="BI183" s="130">
        <f t="shared" si="58"/>
        <v>0</v>
      </c>
      <c r="BJ183" s="17" t="s">
        <v>113</v>
      </c>
      <c r="BK183" s="130">
        <f t="shared" si="59"/>
        <v>0</v>
      </c>
      <c r="BL183" s="17" t="s">
        <v>174</v>
      </c>
      <c r="BM183" s="17" t="s">
        <v>973</v>
      </c>
    </row>
    <row r="184" spans="2:65" s="1" customFormat="1" ht="22.5" customHeight="1">
      <c r="B184" s="30"/>
      <c r="C184" s="123" t="s">
        <v>336</v>
      </c>
      <c r="D184" s="123" t="s">
        <v>170</v>
      </c>
      <c r="E184" s="124" t="s">
        <v>974</v>
      </c>
      <c r="F184" s="189" t="s">
        <v>975</v>
      </c>
      <c r="G184" s="189"/>
      <c r="H184" s="189"/>
      <c r="I184" s="189"/>
      <c r="J184" s="125" t="s">
        <v>172</v>
      </c>
      <c r="K184" s="126">
        <v>1</v>
      </c>
      <c r="L184" s="190"/>
      <c r="M184" s="190"/>
      <c r="N184" s="190">
        <f t="shared" si="50"/>
        <v>0</v>
      </c>
      <c r="O184" s="191"/>
      <c r="P184" s="191"/>
      <c r="Q184" s="191"/>
      <c r="R184" s="31"/>
      <c r="T184" s="127" t="s">
        <v>50</v>
      </c>
      <c r="U184" s="37" t="s">
        <v>70</v>
      </c>
      <c r="V184" s="128">
        <v>0</v>
      </c>
      <c r="W184" s="128">
        <f t="shared" si="51"/>
        <v>0</v>
      </c>
      <c r="X184" s="128">
        <v>0</v>
      </c>
      <c r="Y184" s="128">
        <f t="shared" si="52"/>
        <v>0</v>
      </c>
      <c r="Z184" s="128">
        <v>0</v>
      </c>
      <c r="AA184" s="129">
        <f t="shared" si="53"/>
        <v>0</v>
      </c>
      <c r="AR184" s="17" t="s">
        <v>173</v>
      </c>
      <c r="AT184" s="17" t="s">
        <v>170</v>
      </c>
      <c r="AU184" s="17" t="s">
        <v>113</v>
      </c>
      <c r="AY184" s="17" t="s">
        <v>169</v>
      </c>
      <c r="BE184" s="130">
        <f t="shared" si="54"/>
        <v>0</v>
      </c>
      <c r="BF184" s="130">
        <f t="shared" si="55"/>
        <v>0</v>
      </c>
      <c r="BG184" s="130">
        <f t="shared" si="56"/>
        <v>0</v>
      </c>
      <c r="BH184" s="130">
        <f t="shared" si="57"/>
        <v>0</v>
      </c>
      <c r="BI184" s="130">
        <f t="shared" si="58"/>
        <v>0</v>
      </c>
      <c r="BJ184" s="17" t="s">
        <v>113</v>
      </c>
      <c r="BK184" s="130">
        <f t="shared" si="59"/>
        <v>0</v>
      </c>
      <c r="BL184" s="17" t="s">
        <v>174</v>
      </c>
      <c r="BM184" s="17" t="s">
        <v>976</v>
      </c>
    </row>
    <row r="185" spans="2:65" s="1" customFormat="1" ht="22.5" customHeight="1">
      <c r="B185" s="30"/>
      <c r="C185" s="123" t="s">
        <v>338</v>
      </c>
      <c r="D185" s="123" t="s">
        <v>170</v>
      </c>
      <c r="E185" s="124" t="s">
        <v>977</v>
      </c>
      <c r="F185" s="189" t="s">
        <v>978</v>
      </c>
      <c r="G185" s="189"/>
      <c r="H185" s="189"/>
      <c r="I185" s="189"/>
      <c r="J185" s="125" t="s">
        <v>979</v>
      </c>
      <c r="K185" s="126">
        <v>25</v>
      </c>
      <c r="L185" s="190"/>
      <c r="M185" s="190"/>
      <c r="N185" s="190">
        <f t="shared" si="50"/>
        <v>0</v>
      </c>
      <c r="O185" s="191"/>
      <c r="P185" s="191"/>
      <c r="Q185" s="191"/>
      <c r="R185" s="31"/>
      <c r="T185" s="127" t="s">
        <v>50</v>
      </c>
      <c r="U185" s="37" t="s">
        <v>70</v>
      </c>
      <c r="V185" s="128">
        <v>0</v>
      </c>
      <c r="W185" s="128">
        <f t="shared" si="51"/>
        <v>0</v>
      </c>
      <c r="X185" s="128">
        <v>0</v>
      </c>
      <c r="Y185" s="128">
        <f t="shared" si="52"/>
        <v>0</v>
      </c>
      <c r="Z185" s="128">
        <v>0</v>
      </c>
      <c r="AA185" s="129">
        <f t="shared" si="53"/>
        <v>0</v>
      </c>
      <c r="AR185" s="17" t="s">
        <v>173</v>
      </c>
      <c r="AT185" s="17" t="s">
        <v>170</v>
      </c>
      <c r="AU185" s="17" t="s">
        <v>113</v>
      </c>
      <c r="AY185" s="17" t="s">
        <v>169</v>
      </c>
      <c r="BE185" s="130">
        <f t="shared" si="54"/>
        <v>0</v>
      </c>
      <c r="BF185" s="130">
        <f t="shared" si="55"/>
        <v>0</v>
      </c>
      <c r="BG185" s="130">
        <f t="shared" si="56"/>
        <v>0</v>
      </c>
      <c r="BH185" s="130">
        <f t="shared" si="57"/>
        <v>0</v>
      </c>
      <c r="BI185" s="130">
        <f t="shared" si="58"/>
        <v>0</v>
      </c>
      <c r="BJ185" s="17" t="s">
        <v>113</v>
      </c>
      <c r="BK185" s="130">
        <f t="shared" si="59"/>
        <v>0</v>
      </c>
      <c r="BL185" s="17" t="s">
        <v>174</v>
      </c>
      <c r="BM185" s="17" t="s">
        <v>980</v>
      </c>
    </row>
    <row r="186" spans="2:65" s="1" customFormat="1" ht="31.5" customHeight="1">
      <c r="B186" s="30"/>
      <c r="C186" s="123" t="s">
        <v>340</v>
      </c>
      <c r="D186" s="123" t="s">
        <v>170</v>
      </c>
      <c r="E186" s="124" t="s">
        <v>981</v>
      </c>
      <c r="F186" s="189" t="s">
        <v>982</v>
      </c>
      <c r="G186" s="189"/>
      <c r="H186" s="189"/>
      <c r="I186" s="189"/>
      <c r="J186" s="125" t="s">
        <v>172</v>
      </c>
      <c r="K186" s="126">
        <v>9</v>
      </c>
      <c r="L186" s="190"/>
      <c r="M186" s="190"/>
      <c r="N186" s="190">
        <f t="shared" si="50"/>
        <v>0</v>
      </c>
      <c r="O186" s="191"/>
      <c r="P186" s="191"/>
      <c r="Q186" s="191"/>
      <c r="R186" s="31"/>
      <c r="T186" s="127" t="s">
        <v>50</v>
      </c>
      <c r="U186" s="37" t="s">
        <v>70</v>
      </c>
      <c r="V186" s="128">
        <v>0</v>
      </c>
      <c r="W186" s="128">
        <f t="shared" si="51"/>
        <v>0</v>
      </c>
      <c r="X186" s="128">
        <v>0</v>
      </c>
      <c r="Y186" s="128">
        <f t="shared" si="52"/>
        <v>0</v>
      </c>
      <c r="Z186" s="128">
        <v>0</v>
      </c>
      <c r="AA186" s="129">
        <f t="shared" si="53"/>
        <v>0</v>
      </c>
      <c r="AR186" s="17" t="s">
        <v>173</v>
      </c>
      <c r="AT186" s="17" t="s">
        <v>170</v>
      </c>
      <c r="AU186" s="17" t="s">
        <v>113</v>
      </c>
      <c r="AY186" s="17" t="s">
        <v>169</v>
      </c>
      <c r="BE186" s="130">
        <f t="shared" si="54"/>
        <v>0</v>
      </c>
      <c r="BF186" s="130">
        <f t="shared" si="55"/>
        <v>0</v>
      </c>
      <c r="BG186" s="130">
        <f t="shared" si="56"/>
        <v>0</v>
      </c>
      <c r="BH186" s="130">
        <f t="shared" si="57"/>
        <v>0</v>
      </c>
      <c r="BI186" s="130">
        <f t="shared" si="58"/>
        <v>0</v>
      </c>
      <c r="BJ186" s="17" t="s">
        <v>113</v>
      </c>
      <c r="BK186" s="130">
        <f t="shared" si="59"/>
        <v>0</v>
      </c>
      <c r="BL186" s="17" t="s">
        <v>174</v>
      </c>
      <c r="BM186" s="17" t="s">
        <v>983</v>
      </c>
    </row>
    <row r="187" spans="2:65" s="1" customFormat="1" ht="31.5" customHeight="1">
      <c r="B187" s="30"/>
      <c r="C187" s="123" t="s">
        <v>342</v>
      </c>
      <c r="D187" s="123" t="s">
        <v>170</v>
      </c>
      <c r="E187" s="124" t="s">
        <v>984</v>
      </c>
      <c r="F187" s="189" t="s">
        <v>252</v>
      </c>
      <c r="G187" s="189"/>
      <c r="H187" s="189"/>
      <c r="I187" s="189"/>
      <c r="J187" s="125" t="s">
        <v>172</v>
      </c>
      <c r="K187" s="126">
        <v>32</v>
      </c>
      <c r="L187" s="190"/>
      <c r="M187" s="190"/>
      <c r="N187" s="190">
        <f t="shared" si="50"/>
        <v>0</v>
      </c>
      <c r="O187" s="191"/>
      <c r="P187" s="191"/>
      <c r="Q187" s="191"/>
      <c r="R187" s="31"/>
      <c r="T187" s="127" t="s">
        <v>50</v>
      </c>
      <c r="U187" s="131" t="s">
        <v>70</v>
      </c>
      <c r="V187" s="132">
        <v>0</v>
      </c>
      <c r="W187" s="132">
        <f t="shared" si="51"/>
        <v>0</v>
      </c>
      <c r="X187" s="132">
        <v>0</v>
      </c>
      <c r="Y187" s="132">
        <f t="shared" si="52"/>
        <v>0</v>
      </c>
      <c r="Z187" s="132">
        <v>0</v>
      </c>
      <c r="AA187" s="133">
        <f t="shared" si="53"/>
        <v>0</v>
      </c>
      <c r="AR187" s="17" t="s">
        <v>173</v>
      </c>
      <c r="AT187" s="17" t="s">
        <v>170</v>
      </c>
      <c r="AU187" s="17" t="s">
        <v>113</v>
      </c>
      <c r="AY187" s="17" t="s">
        <v>169</v>
      </c>
      <c r="BE187" s="130">
        <f t="shared" si="54"/>
        <v>0</v>
      </c>
      <c r="BF187" s="130">
        <f t="shared" si="55"/>
        <v>0</v>
      </c>
      <c r="BG187" s="130">
        <f t="shared" si="56"/>
        <v>0</v>
      </c>
      <c r="BH187" s="130">
        <f t="shared" si="57"/>
        <v>0</v>
      </c>
      <c r="BI187" s="130">
        <f t="shared" si="58"/>
        <v>0</v>
      </c>
      <c r="BJ187" s="17" t="s">
        <v>113</v>
      </c>
      <c r="BK187" s="130">
        <f t="shared" si="59"/>
        <v>0</v>
      </c>
      <c r="BL187" s="17" t="s">
        <v>174</v>
      </c>
      <c r="BM187" s="17" t="s">
        <v>985</v>
      </c>
    </row>
    <row r="188" spans="2:65" s="1" customFormat="1" ht="7" customHeight="1">
      <c r="B188" s="52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4"/>
    </row>
  </sheetData>
  <sheetProtection algorithmName="SHA-512" hashValue="+RoDKUFJcAJl9ZtI9xNeGkskPn5MYHKIud5nv81ytWEaG3PwMFNUkX9Rp/HZmWQfM0NIlTUtL+cDZ0+VPW1JMg==" saltValue="Z2x5fSf3lgC2MYrjK/tF1g==" spinCount="100000" sheet="1" formatCells="0" formatColumns="0" formatRows="0" sort="0" autoFilter="0"/>
  <protectedRanges>
    <protectedRange sqref="L119:M187" name="Oblast1"/>
  </protectedRanges>
  <mergeCells count="257">
    <mergeCell ref="N118:Q118"/>
    <mergeCell ref="N126:Q126"/>
    <mergeCell ref="N144:Q144"/>
    <mergeCell ref="L181:M181"/>
    <mergeCell ref="N181:Q181"/>
    <mergeCell ref="F182:I182"/>
    <mergeCell ref="H1:K1"/>
    <mergeCell ref="S2:AC2"/>
    <mergeCell ref="F187:I187"/>
    <mergeCell ref="L187:M187"/>
    <mergeCell ref="N187:Q187"/>
    <mergeCell ref="N116:Q116"/>
    <mergeCell ref="N117:Q117"/>
    <mergeCell ref="F186:I186"/>
    <mergeCell ref="L186:M186"/>
    <mergeCell ref="N186:Q186"/>
    <mergeCell ref="N153:Q153"/>
    <mergeCell ref="N164:Q164"/>
    <mergeCell ref="N175:Q175"/>
    <mergeCell ref="F184:I184"/>
    <mergeCell ref="L184:M184"/>
    <mergeCell ref="N184:Q184"/>
    <mergeCell ref="F181:I181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N125:Q125"/>
    <mergeCell ref="F127:I127"/>
    <mergeCell ref="L127:M127"/>
    <mergeCell ref="N127:Q127"/>
    <mergeCell ref="F128:I128"/>
    <mergeCell ref="L128:M128"/>
    <mergeCell ref="N128:Q128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N93:Q93"/>
    <mergeCell ref="N94:Q94"/>
    <mergeCell ref="N95:Q95"/>
    <mergeCell ref="N97:Q97"/>
    <mergeCell ref="N89:Q89"/>
    <mergeCell ref="N90:Q90"/>
    <mergeCell ref="N91:Q91"/>
    <mergeCell ref="N92:Q92"/>
    <mergeCell ref="L99:Q99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5:J35"/>
    <mergeCell ref="M35:P35"/>
    <mergeCell ref="H36:J36"/>
    <mergeCell ref="M36:P36"/>
    <mergeCell ref="H33:J33"/>
    <mergeCell ref="M33:P33"/>
    <mergeCell ref="H34:J34"/>
    <mergeCell ref="M34:P34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honeticPr fontId="36" type="noConversion"/>
  <hyperlinks>
    <hyperlink ref="F1:G1" location="C2" display="1) Krycí list rozpočtu" xr:uid="{00000000-0004-0000-0300-000000000000}"/>
    <hyperlink ref="H1:K1" location="C86" display="2) Rekapitulace rozpočtu" xr:uid="{00000000-0004-0000-0300-000001000000}"/>
    <hyperlink ref="L1" location="C115" display="3) Rozpočet" xr:uid="{00000000-0004-0000-0300-000002000000}"/>
    <hyperlink ref="S1:T1" location="'Rekapitulace stavby'!C2" display="Rekapitulace stavby" xr:uid="{00000000-0004-0000-03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N191"/>
  <sheetViews>
    <sheetView showGridLines="0" workbookViewId="0">
      <pane ySplit="1" topLeftCell="A98" activePane="bottomLeft" state="frozen"/>
      <selection pane="bottomLeft" activeCell="L122" sqref="L122:M122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3" max="43" width="0.5" customWidth="1"/>
    <col min="44" max="62" width="9.375" hidden="1" customWidth="1"/>
    <col min="63" max="63" width="11.875" hidden="1" customWidth="1"/>
    <col min="64" max="64" width="3.125" hidden="1" customWidth="1"/>
    <col min="65" max="65" width="11.875" hidden="1" customWidth="1"/>
  </cols>
  <sheetData>
    <row r="1" spans="1:66" ht="21.75" customHeight="1">
      <c r="A1" s="15"/>
      <c r="B1" s="12"/>
      <c r="C1" s="12"/>
      <c r="D1" s="13" t="s">
        <v>31</v>
      </c>
      <c r="E1" s="12"/>
      <c r="F1" s="14" t="s">
        <v>131</v>
      </c>
      <c r="G1" s="14"/>
      <c r="H1" s="201" t="s">
        <v>132</v>
      </c>
      <c r="I1" s="201"/>
      <c r="J1" s="201"/>
      <c r="K1" s="201"/>
      <c r="L1" s="14" t="s">
        <v>133</v>
      </c>
      <c r="M1" s="12"/>
      <c r="N1" s="12"/>
      <c r="O1" s="13" t="s">
        <v>134</v>
      </c>
      <c r="P1" s="12"/>
      <c r="Q1" s="12"/>
      <c r="R1" s="12"/>
      <c r="S1" s="14" t="s">
        <v>135</v>
      </c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7" customHeight="1">
      <c r="C2" s="150" t="s">
        <v>37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S2" s="165" t="s">
        <v>38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7" t="s">
        <v>123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136</v>
      </c>
    </row>
    <row r="4" spans="1:66" ht="37" customHeight="1">
      <c r="B4" s="21"/>
      <c r="C4" s="152" t="s">
        <v>137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2"/>
      <c r="T4" s="23" t="s">
        <v>43</v>
      </c>
      <c r="AT4" s="17" t="s">
        <v>36</v>
      </c>
    </row>
    <row r="5" spans="1:66" ht="7" customHeight="1">
      <c r="B5" s="21"/>
      <c r="R5" s="22"/>
    </row>
    <row r="6" spans="1:66" ht="25.4" customHeight="1">
      <c r="B6" s="21"/>
      <c r="D6" s="27" t="s">
        <v>47</v>
      </c>
      <c r="F6" s="182" t="str">
        <f>'Rekapitulace stavby'!K6</f>
        <v>Rozšíření VZT a klimatizace v prostorách knihovny a sálu objektu K-TRIO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R6" s="22"/>
    </row>
    <row r="7" spans="1:66" s="1" customFormat="1" ht="32.9" customHeight="1">
      <c r="B7" s="30"/>
      <c r="D7" s="26" t="s">
        <v>138</v>
      </c>
      <c r="F7" s="156" t="s">
        <v>986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R7" s="31"/>
    </row>
    <row r="8" spans="1:66" s="1" customFormat="1" ht="14.5" customHeight="1">
      <c r="B8" s="30"/>
      <c r="D8" s="27" t="s">
        <v>49</v>
      </c>
      <c r="F8" s="25" t="s">
        <v>50</v>
      </c>
      <c r="M8" s="27" t="s">
        <v>51</v>
      </c>
      <c r="O8" s="25" t="s">
        <v>50</v>
      </c>
      <c r="R8" s="31"/>
    </row>
    <row r="9" spans="1:66" s="1" customFormat="1" ht="14.5" customHeight="1">
      <c r="B9" s="30"/>
      <c r="D9" s="27" t="s">
        <v>52</v>
      </c>
      <c r="F9" s="25" t="s">
        <v>53</v>
      </c>
      <c r="M9" s="27" t="s">
        <v>54</v>
      </c>
      <c r="O9" s="185">
        <f>'Rekapitulace stavby'!AN8</f>
        <v>44306</v>
      </c>
      <c r="P9" s="185"/>
      <c r="R9" s="31"/>
    </row>
    <row r="10" spans="1:66" s="1" customFormat="1" ht="10.9" customHeight="1">
      <c r="B10" s="30"/>
      <c r="R10" s="31"/>
    </row>
    <row r="11" spans="1:66" s="1" customFormat="1" ht="14.5" customHeight="1">
      <c r="B11" s="30"/>
      <c r="D11" s="27" t="s">
        <v>55</v>
      </c>
      <c r="M11" s="27" t="s">
        <v>56</v>
      </c>
      <c r="O11" s="154" t="s">
        <v>50</v>
      </c>
      <c r="P11" s="154"/>
      <c r="R11" s="31"/>
    </row>
    <row r="12" spans="1:66" s="1" customFormat="1" ht="18" customHeight="1">
      <c r="B12" s="30"/>
      <c r="E12" s="25" t="s">
        <v>57</v>
      </c>
      <c r="M12" s="27" t="s">
        <v>58</v>
      </c>
      <c r="O12" s="154" t="s">
        <v>50</v>
      </c>
      <c r="P12" s="154"/>
      <c r="R12" s="31"/>
    </row>
    <row r="13" spans="1:66" s="1" customFormat="1" ht="7" customHeight="1">
      <c r="B13" s="30"/>
      <c r="R13" s="31"/>
    </row>
    <row r="14" spans="1:66" s="1" customFormat="1" ht="14.5" customHeight="1">
      <c r="B14" s="30"/>
      <c r="D14" s="27" t="s">
        <v>59</v>
      </c>
      <c r="M14" s="27" t="s">
        <v>56</v>
      </c>
      <c r="O14" s="154" t="s">
        <v>50</v>
      </c>
      <c r="P14" s="154"/>
      <c r="R14" s="31"/>
    </row>
    <row r="15" spans="1:66" s="1" customFormat="1" ht="18" customHeight="1">
      <c r="B15" s="30"/>
      <c r="E15" s="25" t="s">
        <v>60</v>
      </c>
      <c r="M15" s="27" t="s">
        <v>58</v>
      </c>
      <c r="O15" s="154" t="s">
        <v>50</v>
      </c>
      <c r="P15" s="154"/>
      <c r="R15" s="31"/>
    </row>
    <row r="16" spans="1:66" s="1" customFormat="1" ht="7" customHeight="1">
      <c r="B16" s="30"/>
      <c r="R16" s="31"/>
    </row>
    <row r="17" spans="2:18" s="1" customFormat="1" ht="14.5" customHeight="1">
      <c r="B17" s="30"/>
      <c r="D17" s="27" t="s">
        <v>61</v>
      </c>
      <c r="M17" s="27" t="s">
        <v>56</v>
      </c>
      <c r="O17" s="154" t="s">
        <v>50</v>
      </c>
      <c r="P17" s="154"/>
      <c r="R17" s="31"/>
    </row>
    <row r="18" spans="2:18" s="1" customFormat="1" ht="18" customHeight="1">
      <c r="B18" s="30"/>
      <c r="E18" s="25" t="s">
        <v>62</v>
      </c>
      <c r="M18" s="27" t="s">
        <v>58</v>
      </c>
      <c r="O18" s="154" t="s">
        <v>50</v>
      </c>
      <c r="P18" s="154"/>
      <c r="R18" s="31"/>
    </row>
    <row r="19" spans="2:18" s="1" customFormat="1" ht="7" customHeight="1">
      <c r="B19" s="30"/>
      <c r="R19" s="31"/>
    </row>
    <row r="20" spans="2:18" s="1" customFormat="1" ht="14.5" customHeight="1">
      <c r="B20" s="30"/>
      <c r="D20" s="27" t="s">
        <v>64</v>
      </c>
      <c r="M20" s="27" t="s">
        <v>56</v>
      </c>
      <c r="O20" s="154" t="s">
        <v>50</v>
      </c>
      <c r="P20" s="154"/>
      <c r="R20" s="31"/>
    </row>
    <row r="21" spans="2:18" s="1" customFormat="1" ht="18" customHeight="1">
      <c r="B21" s="30"/>
      <c r="E21" s="25" t="s">
        <v>60</v>
      </c>
      <c r="M21" s="27" t="s">
        <v>58</v>
      </c>
      <c r="O21" s="154" t="s">
        <v>50</v>
      </c>
      <c r="P21" s="154"/>
      <c r="R21" s="31"/>
    </row>
    <row r="22" spans="2:18" s="1" customFormat="1" ht="7" customHeight="1">
      <c r="B22" s="30"/>
      <c r="R22" s="31"/>
    </row>
    <row r="23" spans="2:18" s="1" customFormat="1" ht="14.5" customHeight="1">
      <c r="B23" s="30"/>
      <c r="D23" s="27" t="s">
        <v>65</v>
      </c>
      <c r="R23" s="31"/>
    </row>
    <row r="24" spans="2:18" s="1" customFormat="1" ht="22.5" customHeight="1">
      <c r="B24" s="30"/>
      <c r="E24" s="149" t="s">
        <v>50</v>
      </c>
      <c r="F24" s="149"/>
      <c r="G24" s="149"/>
      <c r="H24" s="149"/>
      <c r="I24" s="149"/>
      <c r="J24" s="149"/>
      <c r="K24" s="149"/>
      <c r="L24" s="149"/>
      <c r="R24" s="31"/>
    </row>
    <row r="25" spans="2:18" s="1" customFormat="1" ht="7" customHeight="1">
      <c r="B25" s="30"/>
      <c r="R25" s="31"/>
    </row>
    <row r="26" spans="2:18" s="1" customFormat="1" ht="7" customHeight="1">
      <c r="B26" s="3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R26" s="31"/>
    </row>
    <row r="27" spans="2:18" s="1" customFormat="1" ht="14.5" customHeight="1">
      <c r="B27" s="30"/>
      <c r="D27" s="93" t="s">
        <v>140</v>
      </c>
      <c r="M27" s="157">
        <f>N88</f>
        <v>0</v>
      </c>
      <c r="N27" s="157"/>
      <c r="O27" s="157"/>
      <c r="P27" s="157"/>
      <c r="R27" s="31"/>
    </row>
    <row r="28" spans="2:18" s="1" customFormat="1" ht="14.5" customHeight="1">
      <c r="B28" s="30"/>
      <c r="D28" s="29" t="s">
        <v>141</v>
      </c>
      <c r="M28" s="157">
        <f>N97</f>
        <v>0</v>
      </c>
      <c r="N28" s="157"/>
      <c r="O28" s="157"/>
      <c r="P28" s="157"/>
      <c r="R28" s="31"/>
    </row>
    <row r="29" spans="2:18" s="1" customFormat="1" ht="7" customHeight="1">
      <c r="B29" s="30"/>
      <c r="R29" s="31"/>
    </row>
    <row r="30" spans="2:18" s="1" customFormat="1" ht="25.4" customHeight="1">
      <c r="B30" s="30"/>
      <c r="D30" s="94" t="s">
        <v>68</v>
      </c>
      <c r="M30" s="188">
        <f>ROUND(M27+M28,2)</f>
        <v>0</v>
      </c>
      <c r="N30" s="184"/>
      <c r="O30" s="184"/>
      <c r="P30" s="184"/>
      <c r="R30" s="31"/>
    </row>
    <row r="31" spans="2:18" s="1" customFormat="1" ht="7" customHeight="1">
      <c r="B31" s="3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R31" s="31"/>
    </row>
    <row r="32" spans="2:18" s="1" customFormat="1" ht="14.5" customHeight="1">
      <c r="B32" s="30"/>
      <c r="D32" s="35" t="s">
        <v>69</v>
      </c>
      <c r="E32" s="35" t="s">
        <v>70</v>
      </c>
      <c r="F32" s="36">
        <v>0.21</v>
      </c>
      <c r="G32" s="95" t="s">
        <v>71</v>
      </c>
      <c r="H32" s="186">
        <f>M30</f>
        <v>0</v>
      </c>
      <c r="I32" s="184"/>
      <c r="J32" s="184"/>
      <c r="M32" s="186">
        <f>ROUND(ROUND(H32, 2)*F32, 2)</f>
        <v>0</v>
      </c>
      <c r="N32" s="184"/>
      <c r="O32" s="184"/>
      <c r="P32" s="184"/>
      <c r="R32" s="31"/>
    </row>
    <row r="33" spans="2:18" s="1" customFormat="1" ht="14.5" customHeight="1">
      <c r="B33" s="30"/>
      <c r="E33" s="35" t="s">
        <v>72</v>
      </c>
      <c r="F33" s="36">
        <v>0.15</v>
      </c>
      <c r="G33" s="95" t="s">
        <v>71</v>
      </c>
      <c r="H33" s="186">
        <f>ROUND((SUM(BF97:BF98)+SUM(BF116:BF190)), 2)</f>
        <v>0</v>
      </c>
      <c r="I33" s="184"/>
      <c r="J33" s="184"/>
      <c r="M33" s="186">
        <f>ROUND(ROUND((SUM(BF97:BF98)+SUM(BF116:BF190)), 2)*F33, 2)</f>
        <v>0</v>
      </c>
      <c r="N33" s="184"/>
      <c r="O33" s="184"/>
      <c r="P33" s="184"/>
      <c r="R33" s="31"/>
    </row>
    <row r="34" spans="2:18" s="1" customFormat="1" ht="14.5" hidden="1" customHeight="1">
      <c r="B34" s="30"/>
      <c r="E34" s="35" t="s">
        <v>73</v>
      </c>
      <c r="F34" s="36">
        <v>0.21</v>
      </c>
      <c r="G34" s="95" t="s">
        <v>71</v>
      </c>
      <c r="H34" s="186">
        <f>ROUND((SUM(BG97:BG98)+SUM(BG116:BG190)), 2)</f>
        <v>0</v>
      </c>
      <c r="I34" s="184"/>
      <c r="J34" s="184"/>
      <c r="M34" s="186">
        <v>0</v>
      </c>
      <c r="N34" s="184"/>
      <c r="O34" s="184"/>
      <c r="P34" s="184"/>
      <c r="R34" s="31"/>
    </row>
    <row r="35" spans="2:18" s="1" customFormat="1" ht="14.5" hidden="1" customHeight="1">
      <c r="B35" s="30"/>
      <c r="E35" s="35" t="s">
        <v>74</v>
      </c>
      <c r="F35" s="36">
        <v>0.15</v>
      </c>
      <c r="G35" s="95" t="s">
        <v>71</v>
      </c>
      <c r="H35" s="186">
        <f>ROUND((SUM(BH97:BH98)+SUM(BH116:BH190)), 2)</f>
        <v>0</v>
      </c>
      <c r="I35" s="184"/>
      <c r="J35" s="184"/>
      <c r="M35" s="186">
        <v>0</v>
      </c>
      <c r="N35" s="184"/>
      <c r="O35" s="184"/>
      <c r="P35" s="184"/>
      <c r="R35" s="31"/>
    </row>
    <row r="36" spans="2:18" s="1" customFormat="1" ht="14.5" hidden="1" customHeight="1">
      <c r="B36" s="30"/>
      <c r="E36" s="35" t="s">
        <v>75</v>
      </c>
      <c r="F36" s="36">
        <v>0</v>
      </c>
      <c r="G36" s="95" t="s">
        <v>71</v>
      </c>
      <c r="H36" s="186">
        <f>ROUND((SUM(BI97:BI98)+SUM(BI116:BI190)), 2)</f>
        <v>0</v>
      </c>
      <c r="I36" s="184"/>
      <c r="J36" s="184"/>
      <c r="M36" s="186">
        <v>0</v>
      </c>
      <c r="N36" s="184"/>
      <c r="O36" s="184"/>
      <c r="P36" s="184"/>
      <c r="R36" s="31"/>
    </row>
    <row r="37" spans="2:18" s="1" customFormat="1" ht="7" customHeight="1">
      <c r="B37" s="30"/>
      <c r="R37" s="31"/>
    </row>
    <row r="38" spans="2:18" s="1" customFormat="1" ht="25.4" customHeight="1">
      <c r="B38" s="30"/>
      <c r="C38" s="39"/>
      <c r="D38" s="40" t="s">
        <v>76</v>
      </c>
      <c r="E38" s="41"/>
      <c r="F38" s="41"/>
      <c r="G38" s="96" t="s">
        <v>77</v>
      </c>
      <c r="H38" s="42" t="s">
        <v>78</v>
      </c>
      <c r="I38" s="41"/>
      <c r="J38" s="41"/>
      <c r="K38" s="41"/>
      <c r="L38" s="163">
        <f>SUM(M30:M36)</f>
        <v>0</v>
      </c>
      <c r="M38" s="163"/>
      <c r="N38" s="163"/>
      <c r="O38" s="163"/>
      <c r="P38" s="187"/>
      <c r="Q38" s="39"/>
      <c r="R38" s="31"/>
    </row>
    <row r="39" spans="2:18" s="1" customFormat="1" ht="14.5" customHeight="1">
      <c r="B39" s="30"/>
      <c r="R39" s="31"/>
    </row>
    <row r="40" spans="2:18" s="1" customFormat="1" ht="14.5" customHeight="1">
      <c r="B40" s="30"/>
      <c r="R40" s="31"/>
    </row>
    <row r="41" spans="2:18">
      <c r="B41" s="21"/>
      <c r="R41" s="22"/>
    </row>
    <row r="42" spans="2:18">
      <c r="B42" s="21"/>
      <c r="R42" s="22"/>
    </row>
    <row r="43" spans="2:18">
      <c r="B43" s="21"/>
      <c r="R43" s="22"/>
    </row>
    <row r="44" spans="2:18" hidden="1">
      <c r="B44" s="21"/>
      <c r="R44" s="22"/>
    </row>
    <row r="45" spans="2:18" ht="10.15" customHeight="1">
      <c r="B45" s="21"/>
      <c r="R45" s="22"/>
    </row>
    <row r="46" spans="2:18" hidden="1">
      <c r="B46" s="21"/>
      <c r="R46" s="22"/>
    </row>
    <row r="47" spans="2:18">
      <c r="B47" s="21"/>
      <c r="R47" s="22"/>
    </row>
    <row r="48" spans="2:18" hidden="1">
      <c r="B48" s="21"/>
      <c r="R48" s="22"/>
    </row>
    <row r="49" spans="2:18">
      <c r="B49" s="21"/>
      <c r="R49" s="22"/>
    </row>
    <row r="50" spans="2:18" s="1" customFormat="1" ht="13.5">
      <c r="B50" s="30"/>
      <c r="D50" s="43" t="s">
        <v>79</v>
      </c>
      <c r="E50" s="44"/>
      <c r="F50" s="44"/>
      <c r="G50" s="44"/>
      <c r="H50" s="45"/>
      <c r="J50" s="43" t="s">
        <v>80</v>
      </c>
      <c r="K50" s="44"/>
      <c r="L50" s="44"/>
      <c r="M50" s="44"/>
      <c r="N50" s="44"/>
      <c r="O50" s="44"/>
      <c r="P50" s="45"/>
      <c r="R50" s="31"/>
    </row>
    <row r="51" spans="2:18">
      <c r="B51" s="21"/>
      <c r="D51" s="46"/>
      <c r="H51" s="47"/>
      <c r="J51" s="46"/>
      <c r="P51" s="47"/>
      <c r="R51" s="22"/>
    </row>
    <row r="52" spans="2:18">
      <c r="B52" s="21"/>
      <c r="D52" s="46"/>
      <c r="H52" s="47"/>
      <c r="J52" s="46"/>
      <c r="P52" s="47"/>
      <c r="R52" s="22"/>
    </row>
    <row r="53" spans="2:18">
      <c r="B53" s="21"/>
      <c r="D53" s="46"/>
      <c r="H53" s="47"/>
      <c r="J53" s="46"/>
      <c r="P53" s="47"/>
      <c r="R53" s="22"/>
    </row>
    <row r="54" spans="2:18">
      <c r="B54" s="21"/>
      <c r="D54" s="46"/>
      <c r="H54" s="47"/>
      <c r="J54" s="46"/>
      <c r="P54" s="47"/>
      <c r="R54" s="22"/>
    </row>
    <row r="55" spans="2:18">
      <c r="B55" s="21"/>
      <c r="D55" s="46"/>
      <c r="H55" s="47"/>
      <c r="J55" s="46"/>
      <c r="P55" s="47"/>
      <c r="R55" s="22"/>
    </row>
    <row r="56" spans="2:18">
      <c r="B56" s="21"/>
      <c r="D56" s="46"/>
      <c r="H56" s="47"/>
      <c r="J56" s="46"/>
      <c r="P56" s="47"/>
      <c r="R56" s="22"/>
    </row>
    <row r="57" spans="2:18">
      <c r="B57" s="21"/>
      <c r="D57" s="46"/>
      <c r="H57" s="47"/>
      <c r="J57" s="46"/>
      <c r="P57" s="47"/>
      <c r="R57" s="22"/>
    </row>
    <row r="58" spans="2:18">
      <c r="B58" s="21"/>
      <c r="D58" s="46"/>
      <c r="H58" s="47"/>
      <c r="J58" s="46"/>
      <c r="P58" s="47"/>
      <c r="R58" s="22"/>
    </row>
    <row r="59" spans="2:18" s="1" customFormat="1" ht="13.5">
      <c r="B59" s="30"/>
      <c r="D59" s="48" t="s">
        <v>81</v>
      </c>
      <c r="E59" s="49"/>
      <c r="F59" s="49"/>
      <c r="G59" s="50" t="s">
        <v>82</v>
      </c>
      <c r="H59" s="51"/>
      <c r="J59" s="48" t="s">
        <v>81</v>
      </c>
      <c r="K59" s="49"/>
      <c r="L59" s="49"/>
      <c r="M59" s="49"/>
      <c r="N59" s="50" t="s">
        <v>82</v>
      </c>
      <c r="O59" s="49"/>
      <c r="P59" s="51"/>
      <c r="R59" s="31"/>
    </row>
    <row r="60" spans="2:18">
      <c r="B60" s="21"/>
      <c r="R60" s="22"/>
    </row>
    <row r="61" spans="2:18" s="1" customFormat="1" ht="13.5">
      <c r="B61" s="30"/>
      <c r="D61" s="43" t="s">
        <v>83</v>
      </c>
      <c r="E61" s="44"/>
      <c r="F61" s="44"/>
      <c r="G61" s="44"/>
      <c r="H61" s="45"/>
      <c r="J61" s="43" t="s">
        <v>84</v>
      </c>
      <c r="K61" s="44"/>
      <c r="L61" s="44"/>
      <c r="M61" s="44"/>
      <c r="N61" s="44"/>
      <c r="O61" s="44"/>
      <c r="P61" s="45"/>
      <c r="R61" s="31"/>
    </row>
    <row r="62" spans="2:18">
      <c r="B62" s="21"/>
      <c r="D62" s="46"/>
      <c r="H62" s="47"/>
      <c r="J62" s="46"/>
      <c r="P62" s="47"/>
      <c r="R62" s="22"/>
    </row>
    <row r="63" spans="2:18">
      <c r="B63" s="21"/>
      <c r="D63" s="46"/>
      <c r="H63" s="47"/>
      <c r="J63" s="46"/>
      <c r="P63" s="47"/>
      <c r="R63" s="22"/>
    </row>
    <row r="64" spans="2:18">
      <c r="B64" s="21"/>
      <c r="D64" s="46"/>
      <c r="H64" s="47"/>
      <c r="J64" s="46"/>
      <c r="P64" s="47"/>
      <c r="R64" s="22"/>
    </row>
    <row r="65" spans="2:18">
      <c r="B65" s="21"/>
      <c r="D65" s="46"/>
      <c r="H65" s="47"/>
      <c r="J65" s="46"/>
      <c r="P65" s="47"/>
      <c r="R65" s="22"/>
    </row>
    <row r="66" spans="2:18">
      <c r="B66" s="21"/>
      <c r="D66" s="46"/>
      <c r="H66" s="47"/>
      <c r="J66" s="46"/>
      <c r="P66" s="47"/>
      <c r="R66" s="22"/>
    </row>
    <row r="67" spans="2:18">
      <c r="B67" s="21"/>
      <c r="D67" s="46"/>
      <c r="H67" s="47"/>
      <c r="J67" s="46"/>
      <c r="P67" s="47"/>
      <c r="R67" s="22"/>
    </row>
    <row r="68" spans="2:18">
      <c r="B68" s="21"/>
      <c r="D68" s="46"/>
      <c r="H68" s="47"/>
      <c r="J68" s="46"/>
      <c r="P68" s="47"/>
      <c r="R68" s="22"/>
    </row>
    <row r="69" spans="2:18">
      <c r="B69" s="21"/>
      <c r="D69" s="46"/>
      <c r="H69" s="47"/>
      <c r="J69" s="46"/>
      <c r="P69" s="47"/>
      <c r="R69" s="22"/>
    </row>
    <row r="70" spans="2:18" s="1" customFormat="1" ht="13.5">
      <c r="B70" s="30"/>
      <c r="D70" s="48" t="s">
        <v>81</v>
      </c>
      <c r="E70" s="49"/>
      <c r="F70" s="49"/>
      <c r="G70" s="50" t="s">
        <v>82</v>
      </c>
      <c r="H70" s="51"/>
      <c r="J70" s="48" t="s">
        <v>81</v>
      </c>
      <c r="K70" s="49"/>
      <c r="L70" s="49"/>
      <c r="M70" s="49"/>
      <c r="N70" s="50" t="s">
        <v>82</v>
      </c>
      <c r="O70" s="49"/>
      <c r="P70" s="51"/>
      <c r="R70" s="31"/>
    </row>
    <row r="71" spans="2:18" s="1" customFormat="1" ht="14.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7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7" customHeight="1">
      <c r="B76" s="30"/>
      <c r="C76" s="152" t="s">
        <v>142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31"/>
    </row>
    <row r="77" spans="2:18" s="1" customFormat="1" ht="7" customHeight="1">
      <c r="B77" s="30"/>
      <c r="R77" s="31"/>
    </row>
    <row r="78" spans="2:18" s="1" customFormat="1" ht="30" customHeight="1">
      <c r="B78" s="30"/>
      <c r="C78" s="27" t="s">
        <v>47</v>
      </c>
      <c r="F78" s="182" t="str">
        <f>F6</f>
        <v>Rozšíření VZT a klimatizace v prostorách knihovny a sálu objektu K-TRIO</v>
      </c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R78" s="31"/>
    </row>
    <row r="79" spans="2:18" s="1" customFormat="1" ht="37" customHeight="1">
      <c r="B79" s="30"/>
      <c r="C79" s="61" t="s">
        <v>138</v>
      </c>
      <c r="F79" s="169" t="str">
        <f>F7</f>
        <v>D.1.4.e - Měření a regulace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R79" s="31"/>
    </row>
    <row r="80" spans="2:18" s="1" customFormat="1" ht="7" customHeight="1">
      <c r="B80" s="30"/>
      <c r="R80" s="31"/>
    </row>
    <row r="81" spans="2:47" s="1" customFormat="1" ht="18" customHeight="1">
      <c r="B81" s="30"/>
      <c r="C81" s="27" t="s">
        <v>52</v>
      </c>
      <c r="F81" s="25" t="str">
        <f>F9</f>
        <v>Ostrava</v>
      </c>
      <c r="K81" s="27" t="s">
        <v>54</v>
      </c>
      <c r="M81" s="185">
        <f>IF(O9="","",O9)</f>
        <v>44306</v>
      </c>
      <c r="N81" s="185"/>
      <c r="O81" s="185"/>
      <c r="P81" s="185"/>
      <c r="R81" s="31"/>
    </row>
    <row r="82" spans="2:47" s="1" customFormat="1" ht="7" customHeight="1">
      <c r="B82" s="30"/>
      <c r="R82" s="31"/>
    </row>
    <row r="83" spans="2:47" s="1" customFormat="1">
      <c r="B83" s="30"/>
      <c r="C83" s="27" t="s">
        <v>55</v>
      </c>
      <c r="F83" s="25" t="str">
        <f>E12</f>
        <v>Statutární město Ostrava, městský obvod Ostrava-Ji</v>
      </c>
      <c r="K83" s="27" t="s">
        <v>61</v>
      </c>
      <c r="M83" s="154" t="str">
        <f>E18</f>
        <v>Air Technology s.r.o.</v>
      </c>
      <c r="N83" s="154"/>
      <c r="O83" s="154"/>
      <c r="P83" s="154"/>
      <c r="Q83" s="154"/>
      <c r="R83" s="31"/>
    </row>
    <row r="84" spans="2:47" s="1" customFormat="1" ht="14.5" customHeight="1">
      <c r="B84" s="30"/>
      <c r="C84" s="27" t="s">
        <v>59</v>
      </c>
      <c r="F84" s="25" t="str">
        <f>IF(E15="","",E15)</f>
        <v xml:space="preserve"> </v>
      </c>
      <c r="K84" s="27" t="s">
        <v>64</v>
      </c>
      <c r="M84" s="154" t="str">
        <f>E21</f>
        <v xml:space="preserve"> </v>
      </c>
      <c r="N84" s="154"/>
      <c r="O84" s="154"/>
      <c r="P84" s="154"/>
      <c r="Q84" s="154"/>
      <c r="R84" s="31"/>
    </row>
    <row r="85" spans="2:47" s="1" customFormat="1" ht="10.4" customHeight="1">
      <c r="B85" s="30"/>
      <c r="R85" s="31"/>
    </row>
    <row r="86" spans="2:47" s="1" customFormat="1" ht="29.25" customHeight="1">
      <c r="B86" s="30"/>
      <c r="C86" s="208" t="s">
        <v>143</v>
      </c>
      <c r="D86" s="209"/>
      <c r="E86" s="209"/>
      <c r="F86" s="209"/>
      <c r="G86" s="209"/>
      <c r="H86" s="39"/>
      <c r="I86" s="39"/>
      <c r="J86" s="39"/>
      <c r="K86" s="39"/>
      <c r="L86" s="39"/>
      <c r="M86" s="39"/>
      <c r="N86" s="208" t="s">
        <v>144</v>
      </c>
      <c r="O86" s="209"/>
      <c r="P86" s="209"/>
      <c r="Q86" s="209"/>
      <c r="R86" s="31"/>
    </row>
    <row r="87" spans="2:47" s="1" customFormat="1" ht="10.4" customHeight="1">
      <c r="B87" s="30"/>
      <c r="R87" s="31"/>
    </row>
    <row r="88" spans="2:47" s="1" customFormat="1" ht="29.25" customHeight="1">
      <c r="B88" s="30"/>
      <c r="C88" s="97" t="s">
        <v>145</v>
      </c>
      <c r="N88" s="180">
        <f>N116</f>
        <v>0</v>
      </c>
      <c r="O88" s="194"/>
      <c r="P88" s="194"/>
      <c r="Q88" s="194"/>
      <c r="R88" s="31"/>
      <c r="AU88" s="17" t="s">
        <v>146</v>
      </c>
    </row>
    <row r="89" spans="2:47" s="6" customFormat="1" ht="25" customHeight="1">
      <c r="B89" s="98"/>
      <c r="D89" s="99" t="s">
        <v>147</v>
      </c>
      <c r="N89" s="205">
        <f>N117</f>
        <v>0</v>
      </c>
      <c r="O89" s="210"/>
      <c r="P89" s="210"/>
      <c r="Q89" s="210"/>
      <c r="R89" s="100"/>
    </row>
    <row r="90" spans="2:47" s="7" customFormat="1" ht="19.899999999999999" customHeight="1">
      <c r="B90" s="101"/>
      <c r="D90" s="102" t="s">
        <v>987</v>
      </c>
      <c r="N90" s="192">
        <f>N118</f>
        <v>0</v>
      </c>
      <c r="O90" s="193"/>
      <c r="P90" s="193"/>
      <c r="Q90" s="193"/>
      <c r="R90" s="103"/>
    </row>
    <row r="91" spans="2:47" s="7" customFormat="1" ht="19.899999999999999" customHeight="1">
      <c r="B91" s="101"/>
      <c r="D91" s="102" t="s">
        <v>988</v>
      </c>
      <c r="N91" s="192">
        <f>N131</f>
        <v>0</v>
      </c>
      <c r="O91" s="193"/>
      <c r="P91" s="193"/>
      <c r="Q91" s="193"/>
      <c r="R91" s="103"/>
    </row>
    <row r="92" spans="2:47" s="7" customFormat="1" ht="19.899999999999999" customHeight="1">
      <c r="B92" s="101"/>
      <c r="D92" s="102" t="s">
        <v>989</v>
      </c>
      <c r="N92" s="192">
        <f>N137</f>
        <v>0</v>
      </c>
      <c r="O92" s="193"/>
      <c r="P92" s="193"/>
      <c r="Q92" s="193"/>
      <c r="R92" s="103"/>
    </row>
    <row r="93" spans="2:47" s="7" customFormat="1" ht="19.899999999999999" customHeight="1">
      <c r="B93" s="101"/>
      <c r="D93" s="102" t="s">
        <v>990</v>
      </c>
      <c r="N93" s="192">
        <f>N141</f>
        <v>0</v>
      </c>
      <c r="O93" s="193"/>
      <c r="P93" s="193"/>
      <c r="Q93" s="193"/>
      <c r="R93" s="103"/>
    </row>
    <row r="94" spans="2:47" s="7" customFormat="1" ht="19.899999999999999" customHeight="1">
      <c r="B94" s="101"/>
      <c r="D94" s="102" t="s">
        <v>792</v>
      </c>
      <c r="N94" s="192">
        <f>N162</f>
        <v>0</v>
      </c>
      <c r="O94" s="193"/>
      <c r="P94" s="193"/>
      <c r="Q94" s="193"/>
      <c r="R94" s="103"/>
    </row>
    <row r="95" spans="2:47" s="7" customFormat="1" ht="19.899999999999999" customHeight="1">
      <c r="B95" s="101"/>
      <c r="D95" s="102" t="s">
        <v>790</v>
      </c>
      <c r="N95" s="192">
        <f>N173</f>
        <v>0</v>
      </c>
      <c r="O95" s="193"/>
      <c r="P95" s="193"/>
      <c r="Q95" s="193"/>
      <c r="R95" s="103"/>
    </row>
    <row r="96" spans="2:47" s="1" customFormat="1" ht="21.75" customHeight="1">
      <c r="B96" s="30"/>
      <c r="R96" s="31"/>
    </row>
    <row r="97" spans="2:21" s="1" customFormat="1" ht="29.25" customHeight="1">
      <c r="B97" s="30"/>
      <c r="C97" s="97" t="s">
        <v>154</v>
      </c>
      <c r="N97" s="194">
        <v>0</v>
      </c>
      <c r="O97" s="195"/>
      <c r="P97" s="195"/>
      <c r="Q97" s="195"/>
      <c r="R97" s="31"/>
      <c r="T97" s="104"/>
      <c r="U97" s="105" t="s">
        <v>69</v>
      </c>
    </row>
    <row r="98" spans="2:21" s="1" customFormat="1" ht="18" customHeight="1">
      <c r="B98" s="30"/>
      <c r="R98" s="31"/>
    </row>
    <row r="99" spans="2:21" s="1" customFormat="1" ht="29.25" customHeight="1">
      <c r="B99" s="30"/>
      <c r="C99" s="92" t="s">
        <v>130</v>
      </c>
      <c r="D99" s="39"/>
      <c r="E99" s="39"/>
      <c r="F99" s="39"/>
      <c r="G99" s="39"/>
      <c r="H99" s="39"/>
      <c r="I99" s="39"/>
      <c r="J99" s="39"/>
      <c r="K99" s="39"/>
      <c r="L99" s="181">
        <f>ROUND(SUM(N88+N97),2)</f>
        <v>0</v>
      </c>
      <c r="M99" s="181"/>
      <c r="N99" s="181"/>
      <c r="O99" s="181"/>
      <c r="P99" s="181"/>
      <c r="Q99" s="181"/>
      <c r="R99" s="31"/>
    </row>
    <row r="100" spans="2:21" s="1" customFormat="1" ht="7" customHeight="1"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4"/>
    </row>
    <row r="104" spans="2:21" s="1" customFormat="1" ht="7" customHeight="1"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7"/>
    </row>
    <row r="105" spans="2:21" s="1" customFormat="1" ht="37" customHeight="1">
      <c r="B105" s="30"/>
      <c r="C105" s="152" t="s">
        <v>155</v>
      </c>
      <c r="D105" s="184"/>
      <c r="E105" s="184"/>
      <c r="F105" s="184"/>
      <c r="G105" s="184"/>
      <c r="H105" s="184"/>
      <c r="I105" s="184"/>
      <c r="J105" s="184"/>
      <c r="K105" s="184"/>
      <c r="L105" s="184"/>
      <c r="M105" s="184"/>
      <c r="N105" s="184"/>
      <c r="O105" s="184"/>
      <c r="P105" s="184"/>
      <c r="Q105" s="184"/>
      <c r="R105" s="31"/>
    </row>
    <row r="106" spans="2:21" s="1" customFormat="1" ht="7" customHeight="1">
      <c r="B106" s="30"/>
      <c r="R106" s="31"/>
    </row>
    <row r="107" spans="2:21" s="1" customFormat="1" ht="30" customHeight="1">
      <c r="B107" s="30"/>
      <c r="C107" s="27" t="s">
        <v>47</v>
      </c>
      <c r="F107" s="182" t="str">
        <f>F6</f>
        <v>Rozšíření VZT a klimatizace v prostorách knihovny a sálu objektu K-TRIO</v>
      </c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R107" s="31"/>
    </row>
    <row r="108" spans="2:21" s="1" customFormat="1" ht="37" customHeight="1">
      <c r="B108" s="30"/>
      <c r="C108" s="61" t="s">
        <v>138</v>
      </c>
      <c r="F108" s="169" t="str">
        <f>F7</f>
        <v>D.1.4.e - Měření a regulace</v>
      </c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R108" s="31"/>
    </row>
    <row r="109" spans="2:21" s="1" customFormat="1" ht="7" customHeight="1">
      <c r="B109" s="30"/>
      <c r="R109" s="31"/>
    </row>
    <row r="110" spans="2:21" s="1" customFormat="1" ht="18" customHeight="1">
      <c r="B110" s="30"/>
      <c r="C110" s="27" t="s">
        <v>52</v>
      </c>
      <c r="F110" s="25" t="str">
        <f>F9</f>
        <v>Ostrava</v>
      </c>
      <c r="K110" s="27" t="s">
        <v>54</v>
      </c>
      <c r="M110" s="185">
        <f>IF(O9="","",O9)</f>
        <v>44306</v>
      </c>
      <c r="N110" s="185"/>
      <c r="O110" s="185"/>
      <c r="P110" s="185"/>
      <c r="R110" s="31"/>
    </row>
    <row r="111" spans="2:21" s="1" customFormat="1" ht="7" customHeight="1">
      <c r="B111" s="30"/>
      <c r="R111" s="31"/>
    </row>
    <row r="112" spans="2:21" s="1" customFormat="1">
      <c r="B112" s="30"/>
      <c r="C112" s="27" t="s">
        <v>55</v>
      </c>
      <c r="F112" s="25" t="str">
        <f>E12</f>
        <v>Statutární město Ostrava, městský obvod Ostrava-Ji</v>
      </c>
      <c r="K112" s="27" t="s">
        <v>61</v>
      </c>
      <c r="M112" s="154" t="str">
        <f>E18</f>
        <v>Air Technology s.r.o.</v>
      </c>
      <c r="N112" s="154"/>
      <c r="O112" s="154"/>
      <c r="P112" s="154"/>
      <c r="Q112" s="154"/>
      <c r="R112" s="31"/>
    </row>
    <row r="113" spans="2:65" s="1" customFormat="1" ht="14.5" customHeight="1">
      <c r="B113" s="30"/>
      <c r="C113" s="27" t="s">
        <v>59</v>
      </c>
      <c r="F113" s="25" t="str">
        <f>IF(E15="","",E15)</f>
        <v xml:space="preserve"> </v>
      </c>
      <c r="K113" s="27" t="s">
        <v>64</v>
      </c>
      <c r="M113" s="154" t="str">
        <f>E21</f>
        <v xml:space="preserve"> </v>
      </c>
      <c r="N113" s="154"/>
      <c r="O113" s="154"/>
      <c r="P113" s="154"/>
      <c r="Q113" s="154"/>
      <c r="R113" s="31"/>
    </row>
    <row r="114" spans="2:65" s="1" customFormat="1" ht="10.4" customHeight="1">
      <c r="B114" s="30"/>
      <c r="R114" s="31"/>
    </row>
    <row r="115" spans="2:65" s="8" customFormat="1" ht="29.25" customHeight="1">
      <c r="B115" s="106"/>
      <c r="C115" s="107" t="s">
        <v>156</v>
      </c>
      <c r="D115" s="108" t="s">
        <v>157</v>
      </c>
      <c r="E115" s="108" t="s">
        <v>87</v>
      </c>
      <c r="F115" s="197" t="s">
        <v>158</v>
      </c>
      <c r="G115" s="197"/>
      <c r="H115" s="197"/>
      <c r="I115" s="197"/>
      <c r="J115" s="108" t="s">
        <v>159</v>
      </c>
      <c r="K115" s="108" t="s">
        <v>160</v>
      </c>
      <c r="L115" s="196" t="s">
        <v>161</v>
      </c>
      <c r="M115" s="196"/>
      <c r="N115" s="197" t="s">
        <v>144</v>
      </c>
      <c r="O115" s="197"/>
      <c r="P115" s="197"/>
      <c r="Q115" s="198"/>
      <c r="R115" s="109"/>
      <c r="T115" s="66" t="s">
        <v>162</v>
      </c>
      <c r="U115" s="67" t="s">
        <v>69</v>
      </c>
      <c r="V115" s="67" t="s">
        <v>163</v>
      </c>
      <c r="W115" s="67" t="s">
        <v>164</v>
      </c>
      <c r="X115" s="67" t="s">
        <v>165</v>
      </c>
      <c r="Y115" s="67" t="s">
        <v>166</v>
      </c>
      <c r="Z115" s="67" t="s">
        <v>167</v>
      </c>
      <c r="AA115" s="68" t="s">
        <v>168</v>
      </c>
    </row>
    <row r="116" spans="2:65" s="1" customFormat="1" ht="29.25" customHeight="1">
      <c r="B116" s="30"/>
      <c r="C116" s="70" t="s">
        <v>140</v>
      </c>
      <c r="N116" s="202">
        <f>BK116</f>
        <v>0</v>
      </c>
      <c r="O116" s="203"/>
      <c r="P116" s="203"/>
      <c r="Q116" s="203"/>
      <c r="R116" s="31"/>
      <c r="T116" s="69"/>
      <c r="U116" s="44"/>
      <c r="V116" s="44"/>
      <c r="W116" s="110">
        <f>W117</f>
        <v>0</v>
      </c>
      <c r="X116" s="44"/>
      <c r="Y116" s="110">
        <f>Y117</f>
        <v>0</v>
      </c>
      <c r="Z116" s="44"/>
      <c r="AA116" s="111">
        <f>AA117</f>
        <v>0</v>
      </c>
      <c r="AT116" s="17" t="s">
        <v>104</v>
      </c>
      <c r="AU116" s="17" t="s">
        <v>146</v>
      </c>
      <c r="BK116" s="112">
        <f>BK117</f>
        <v>0</v>
      </c>
    </row>
    <row r="117" spans="2:65" s="9" customFormat="1" ht="37.4" customHeight="1">
      <c r="B117" s="113"/>
      <c r="D117" s="114" t="s">
        <v>787</v>
      </c>
      <c r="E117" s="114"/>
      <c r="F117" s="114"/>
      <c r="G117" s="114"/>
      <c r="H117" s="114"/>
      <c r="I117" s="114"/>
      <c r="J117" s="114"/>
      <c r="K117" s="114"/>
      <c r="L117" s="114"/>
      <c r="M117" s="114"/>
      <c r="N117" s="204">
        <f>BK117</f>
        <v>0</v>
      </c>
      <c r="O117" s="205"/>
      <c r="P117" s="205"/>
      <c r="Q117" s="205"/>
      <c r="R117" s="115"/>
      <c r="T117" s="116"/>
      <c r="W117" s="117">
        <f>W118+W131+W137+W141+W162+W173</f>
        <v>0</v>
      </c>
      <c r="Y117" s="117">
        <f>Y118+Y131+Y137+Y141+Y162+Y173</f>
        <v>0</v>
      </c>
      <c r="AA117" s="118">
        <f>AA118+AA131+AA137+AA141+AA162+AA173</f>
        <v>0</v>
      </c>
      <c r="AR117" s="119" t="s">
        <v>136</v>
      </c>
      <c r="AT117" s="120" t="s">
        <v>104</v>
      </c>
      <c r="AU117" s="120" t="s">
        <v>105</v>
      </c>
      <c r="AY117" s="119" t="s">
        <v>169</v>
      </c>
      <c r="BK117" s="121">
        <f>BK118+BK131+BK137+BK141+BK162+BK173</f>
        <v>0</v>
      </c>
    </row>
    <row r="118" spans="2:65" s="9" customFormat="1" ht="19.899999999999999" customHeight="1">
      <c r="B118" s="113"/>
      <c r="D118" s="122" t="s">
        <v>987</v>
      </c>
      <c r="E118" s="122"/>
      <c r="F118" s="122"/>
      <c r="G118" s="122"/>
      <c r="H118" s="122"/>
      <c r="I118" s="122"/>
      <c r="J118" s="122"/>
      <c r="K118" s="122"/>
      <c r="L118" s="122"/>
      <c r="M118" s="122"/>
      <c r="N118" s="206">
        <f>BK118</f>
        <v>0</v>
      </c>
      <c r="O118" s="207"/>
      <c r="P118" s="207"/>
      <c r="Q118" s="207"/>
      <c r="R118" s="115"/>
      <c r="T118" s="116"/>
      <c r="W118" s="117">
        <f>SUM(W119:W130)</f>
        <v>0</v>
      </c>
      <c r="Y118" s="117">
        <f>SUM(Y119:Y130)</f>
        <v>0</v>
      </c>
      <c r="AA118" s="118">
        <f>SUM(AA119:AA130)</f>
        <v>0</v>
      </c>
      <c r="AR118" s="119" t="s">
        <v>136</v>
      </c>
      <c r="AT118" s="120" t="s">
        <v>104</v>
      </c>
      <c r="AU118" s="120" t="s">
        <v>113</v>
      </c>
      <c r="AY118" s="119" t="s">
        <v>169</v>
      </c>
      <c r="BK118" s="121">
        <f>SUM(BK119:BK130)</f>
        <v>0</v>
      </c>
    </row>
    <row r="119" spans="2:65" s="1" customFormat="1" ht="22.5" customHeight="1">
      <c r="B119" s="30"/>
      <c r="C119" s="123" t="s">
        <v>113</v>
      </c>
      <c r="D119" s="123" t="s">
        <v>170</v>
      </c>
      <c r="E119" s="124" t="s">
        <v>991</v>
      </c>
      <c r="F119" s="189" t="s">
        <v>992</v>
      </c>
      <c r="G119" s="189"/>
      <c r="H119" s="189"/>
      <c r="I119" s="189"/>
      <c r="J119" s="125" t="s">
        <v>172</v>
      </c>
      <c r="K119" s="126">
        <v>3</v>
      </c>
      <c r="L119" s="190"/>
      <c r="M119" s="190"/>
      <c r="N119" s="190">
        <f t="shared" ref="N119:N130" si="0">ROUND(L119*K119,2)</f>
        <v>0</v>
      </c>
      <c r="O119" s="191"/>
      <c r="P119" s="191"/>
      <c r="Q119" s="191"/>
      <c r="R119" s="31"/>
      <c r="T119" s="127" t="s">
        <v>50</v>
      </c>
      <c r="U119" s="37" t="s">
        <v>70</v>
      </c>
      <c r="V119" s="128">
        <v>0</v>
      </c>
      <c r="W119" s="128">
        <f t="shared" ref="W119:W130" si="1">V119*K119</f>
        <v>0</v>
      </c>
      <c r="X119" s="128">
        <v>0</v>
      </c>
      <c r="Y119" s="128">
        <f t="shared" ref="Y119:Y130" si="2">X119*K119</f>
        <v>0</v>
      </c>
      <c r="Z119" s="128">
        <v>0</v>
      </c>
      <c r="AA119" s="129">
        <f t="shared" ref="AA119:AA130" si="3">Z119*K119</f>
        <v>0</v>
      </c>
      <c r="AR119" s="17" t="s">
        <v>256</v>
      </c>
      <c r="AT119" s="17" t="s">
        <v>170</v>
      </c>
      <c r="AU119" s="17" t="s">
        <v>136</v>
      </c>
      <c r="AY119" s="17" t="s">
        <v>169</v>
      </c>
      <c r="BE119" s="130">
        <f t="shared" ref="BE119:BE130" si="4">IF(U119="základní",N119,0)</f>
        <v>0</v>
      </c>
      <c r="BF119" s="130">
        <f t="shared" ref="BF119:BF130" si="5">IF(U119="snížená",N119,0)</f>
        <v>0</v>
      </c>
      <c r="BG119" s="130">
        <f t="shared" ref="BG119:BG130" si="6">IF(U119="zákl. přenesená",N119,0)</f>
        <v>0</v>
      </c>
      <c r="BH119" s="130">
        <f t="shared" ref="BH119:BH130" si="7">IF(U119="sníž. přenesená",N119,0)</f>
        <v>0</v>
      </c>
      <c r="BI119" s="130">
        <f t="shared" ref="BI119:BI130" si="8">IF(U119="nulová",N119,0)</f>
        <v>0</v>
      </c>
      <c r="BJ119" s="17" t="s">
        <v>113</v>
      </c>
      <c r="BK119" s="130">
        <f t="shared" ref="BK119:BK130" si="9">ROUND(L119*K119,2)</f>
        <v>0</v>
      </c>
      <c r="BL119" s="17" t="s">
        <v>206</v>
      </c>
      <c r="BM119" s="17" t="s">
        <v>993</v>
      </c>
    </row>
    <row r="120" spans="2:65" s="1" customFormat="1" ht="22.5" customHeight="1">
      <c r="B120" s="30"/>
      <c r="C120" s="123" t="s">
        <v>136</v>
      </c>
      <c r="D120" s="123" t="s">
        <v>170</v>
      </c>
      <c r="E120" s="124" t="s">
        <v>885</v>
      </c>
      <c r="F120" s="189" t="s">
        <v>994</v>
      </c>
      <c r="G120" s="189"/>
      <c r="H120" s="189"/>
      <c r="I120" s="189"/>
      <c r="J120" s="125" t="s">
        <v>172</v>
      </c>
      <c r="K120" s="126">
        <v>2</v>
      </c>
      <c r="L120" s="190"/>
      <c r="M120" s="190"/>
      <c r="N120" s="190">
        <f t="shared" si="0"/>
        <v>0</v>
      </c>
      <c r="O120" s="191"/>
      <c r="P120" s="191"/>
      <c r="Q120" s="191"/>
      <c r="R120" s="31"/>
      <c r="T120" s="127" t="s">
        <v>50</v>
      </c>
      <c r="U120" s="37" t="s">
        <v>70</v>
      </c>
      <c r="V120" s="128">
        <v>0</v>
      </c>
      <c r="W120" s="128">
        <f t="shared" si="1"/>
        <v>0</v>
      </c>
      <c r="X120" s="128">
        <v>0</v>
      </c>
      <c r="Y120" s="128">
        <f t="shared" si="2"/>
        <v>0</v>
      </c>
      <c r="Z120" s="128">
        <v>0</v>
      </c>
      <c r="AA120" s="129">
        <f t="shared" si="3"/>
        <v>0</v>
      </c>
      <c r="AR120" s="17" t="s">
        <v>256</v>
      </c>
      <c r="AT120" s="17" t="s">
        <v>170</v>
      </c>
      <c r="AU120" s="17" t="s">
        <v>136</v>
      </c>
      <c r="AY120" s="17" t="s">
        <v>169</v>
      </c>
      <c r="BE120" s="130">
        <f t="shared" si="4"/>
        <v>0</v>
      </c>
      <c r="BF120" s="130">
        <f t="shared" si="5"/>
        <v>0</v>
      </c>
      <c r="BG120" s="130">
        <f t="shared" si="6"/>
        <v>0</v>
      </c>
      <c r="BH120" s="130">
        <f t="shared" si="7"/>
        <v>0</v>
      </c>
      <c r="BI120" s="130">
        <f t="shared" si="8"/>
        <v>0</v>
      </c>
      <c r="BJ120" s="17" t="s">
        <v>113</v>
      </c>
      <c r="BK120" s="130">
        <f t="shared" si="9"/>
        <v>0</v>
      </c>
      <c r="BL120" s="17" t="s">
        <v>206</v>
      </c>
      <c r="BM120" s="17" t="s">
        <v>995</v>
      </c>
    </row>
    <row r="121" spans="2:65" s="1" customFormat="1" ht="22.5" customHeight="1">
      <c r="B121" s="30"/>
      <c r="C121" s="123" t="s">
        <v>177</v>
      </c>
      <c r="D121" s="123" t="s">
        <v>170</v>
      </c>
      <c r="E121" s="124" t="s">
        <v>996</v>
      </c>
      <c r="F121" s="189" t="s">
        <v>997</v>
      </c>
      <c r="G121" s="189"/>
      <c r="H121" s="189"/>
      <c r="I121" s="189"/>
      <c r="J121" s="125" t="s">
        <v>172</v>
      </c>
      <c r="K121" s="126">
        <v>4</v>
      </c>
      <c r="L121" s="190"/>
      <c r="M121" s="190"/>
      <c r="N121" s="190">
        <f t="shared" si="0"/>
        <v>0</v>
      </c>
      <c r="O121" s="191"/>
      <c r="P121" s="191"/>
      <c r="Q121" s="191"/>
      <c r="R121" s="31"/>
      <c r="T121" s="127" t="s">
        <v>50</v>
      </c>
      <c r="U121" s="37" t="s">
        <v>70</v>
      </c>
      <c r="V121" s="128">
        <v>0</v>
      </c>
      <c r="W121" s="128">
        <f t="shared" si="1"/>
        <v>0</v>
      </c>
      <c r="X121" s="128">
        <v>0</v>
      </c>
      <c r="Y121" s="128">
        <f t="shared" si="2"/>
        <v>0</v>
      </c>
      <c r="Z121" s="128">
        <v>0</v>
      </c>
      <c r="AA121" s="129">
        <f t="shared" si="3"/>
        <v>0</v>
      </c>
      <c r="AR121" s="17" t="s">
        <v>256</v>
      </c>
      <c r="AT121" s="17" t="s">
        <v>170</v>
      </c>
      <c r="AU121" s="17" t="s">
        <v>136</v>
      </c>
      <c r="AY121" s="17" t="s">
        <v>169</v>
      </c>
      <c r="BE121" s="130">
        <f t="shared" si="4"/>
        <v>0</v>
      </c>
      <c r="BF121" s="130">
        <f t="shared" si="5"/>
        <v>0</v>
      </c>
      <c r="BG121" s="130">
        <f t="shared" si="6"/>
        <v>0</v>
      </c>
      <c r="BH121" s="130">
        <f t="shared" si="7"/>
        <v>0</v>
      </c>
      <c r="BI121" s="130">
        <f t="shared" si="8"/>
        <v>0</v>
      </c>
      <c r="BJ121" s="17" t="s">
        <v>113</v>
      </c>
      <c r="BK121" s="130">
        <f t="shared" si="9"/>
        <v>0</v>
      </c>
      <c r="BL121" s="17" t="s">
        <v>206</v>
      </c>
      <c r="BM121" s="17" t="s">
        <v>998</v>
      </c>
    </row>
    <row r="122" spans="2:65" s="1" customFormat="1" ht="22.5" customHeight="1">
      <c r="B122" s="30"/>
      <c r="C122" s="123" t="s">
        <v>174</v>
      </c>
      <c r="D122" s="123" t="s">
        <v>170</v>
      </c>
      <c r="E122" s="124" t="s">
        <v>999</v>
      </c>
      <c r="F122" s="189" t="s">
        <v>1000</v>
      </c>
      <c r="G122" s="189"/>
      <c r="H122" s="189"/>
      <c r="I122" s="189"/>
      <c r="J122" s="125" t="s">
        <v>172</v>
      </c>
      <c r="K122" s="126">
        <v>1</v>
      </c>
      <c r="L122" s="190"/>
      <c r="M122" s="190"/>
      <c r="N122" s="190">
        <f t="shared" si="0"/>
        <v>0</v>
      </c>
      <c r="O122" s="191"/>
      <c r="P122" s="191"/>
      <c r="Q122" s="191"/>
      <c r="R122" s="31"/>
      <c r="T122" s="127" t="s">
        <v>50</v>
      </c>
      <c r="U122" s="37" t="s">
        <v>70</v>
      </c>
      <c r="V122" s="128">
        <v>0</v>
      </c>
      <c r="W122" s="128">
        <f t="shared" si="1"/>
        <v>0</v>
      </c>
      <c r="X122" s="128">
        <v>0</v>
      </c>
      <c r="Y122" s="128">
        <f t="shared" si="2"/>
        <v>0</v>
      </c>
      <c r="Z122" s="128">
        <v>0</v>
      </c>
      <c r="AA122" s="129">
        <f t="shared" si="3"/>
        <v>0</v>
      </c>
      <c r="AR122" s="17" t="s">
        <v>256</v>
      </c>
      <c r="AT122" s="17" t="s">
        <v>170</v>
      </c>
      <c r="AU122" s="17" t="s">
        <v>136</v>
      </c>
      <c r="AY122" s="17" t="s">
        <v>169</v>
      </c>
      <c r="BE122" s="130">
        <f t="shared" si="4"/>
        <v>0</v>
      </c>
      <c r="BF122" s="130">
        <f t="shared" si="5"/>
        <v>0</v>
      </c>
      <c r="BG122" s="130">
        <f t="shared" si="6"/>
        <v>0</v>
      </c>
      <c r="BH122" s="130">
        <f t="shared" si="7"/>
        <v>0</v>
      </c>
      <c r="BI122" s="130">
        <f t="shared" si="8"/>
        <v>0</v>
      </c>
      <c r="BJ122" s="17" t="s">
        <v>113</v>
      </c>
      <c r="BK122" s="130">
        <f t="shared" si="9"/>
        <v>0</v>
      </c>
      <c r="BL122" s="17" t="s">
        <v>206</v>
      </c>
      <c r="BM122" s="17" t="s">
        <v>1001</v>
      </c>
    </row>
    <row r="123" spans="2:65" s="1" customFormat="1" ht="31.5" customHeight="1">
      <c r="B123" s="30"/>
      <c r="C123" s="123" t="s">
        <v>180</v>
      </c>
      <c r="D123" s="123" t="s">
        <v>170</v>
      </c>
      <c r="E123" s="124" t="s">
        <v>1002</v>
      </c>
      <c r="F123" s="189" t="s">
        <v>1003</v>
      </c>
      <c r="G123" s="189"/>
      <c r="H123" s="189"/>
      <c r="I123" s="189"/>
      <c r="J123" s="125" t="s">
        <v>172</v>
      </c>
      <c r="K123" s="126">
        <v>1</v>
      </c>
      <c r="L123" s="190"/>
      <c r="M123" s="190"/>
      <c r="N123" s="190">
        <f t="shared" si="0"/>
        <v>0</v>
      </c>
      <c r="O123" s="191"/>
      <c r="P123" s="191"/>
      <c r="Q123" s="191"/>
      <c r="R123" s="31"/>
      <c r="T123" s="127" t="s">
        <v>50</v>
      </c>
      <c r="U123" s="37" t="s">
        <v>70</v>
      </c>
      <c r="V123" s="128">
        <v>0</v>
      </c>
      <c r="W123" s="128">
        <f t="shared" si="1"/>
        <v>0</v>
      </c>
      <c r="X123" s="128">
        <v>0</v>
      </c>
      <c r="Y123" s="128">
        <f t="shared" si="2"/>
        <v>0</v>
      </c>
      <c r="Z123" s="128">
        <v>0</v>
      </c>
      <c r="AA123" s="129">
        <f t="shared" si="3"/>
        <v>0</v>
      </c>
      <c r="AR123" s="17" t="s">
        <v>256</v>
      </c>
      <c r="AT123" s="17" t="s">
        <v>170</v>
      </c>
      <c r="AU123" s="17" t="s">
        <v>136</v>
      </c>
      <c r="AY123" s="17" t="s">
        <v>169</v>
      </c>
      <c r="BE123" s="130">
        <f t="shared" si="4"/>
        <v>0</v>
      </c>
      <c r="BF123" s="130">
        <f t="shared" si="5"/>
        <v>0</v>
      </c>
      <c r="BG123" s="130">
        <f t="shared" si="6"/>
        <v>0</v>
      </c>
      <c r="BH123" s="130">
        <f t="shared" si="7"/>
        <v>0</v>
      </c>
      <c r="BI123" s="130">
        <f t="shared" si="8"/>
        <v>0</v>
      </c>
      <c r="BJ123" s="17" t="s">
        <v>113</v>
      </c>
      <c r="BK123" s="130">
        <f t="shared" si="9"/>
        <v>0</v>
      </c>
      <c r="BL123" s="17" t="s">
        <v>206</v>
      </c>
      <c r="BM123" s="17" t="s">
        <v>1004</v>
      </c>
    </row>
    <row r="124" spans="2:65" s="1" customFormat="1" ht="22.5" customHeight="1">
      <c r="B124" s="30"/>
      <c r="C124" s="123" t="s">
        <v>183</v>
      </c>
      <c r="D124" s="123" t="s">
        <v>170</v>
      </c>
      <c r="E124" s="124" t="s">
        <v>1005</v>
      </c>
      <c r="F124" s="189" t="s">
        <v>1006</v>
      </c>
      <c r="G124" s="189"/>
      <c r="H124" s="189"/>
      <c r="I124" s="189"/>
      <c r="J124" s="125" t="s">
        <v>172</v>
      </c>
      <c r="K124" s="126">
        <v>1</v>
      </c>
      <c r="L124" s="190"/>
      <c r="M124" s="190"/>
      <c r="N124" s="190">
        <f t="shared" si="0"/>
        <v>0</v>
      </c>
      <c r="O124" s="191"/>
      <c r="P124" s="191"/>
      <c r="Q124" s="191"/>
      <c r="R124" s="31"/>
      <c r="T124" s="127" t="s">
        <v>50</v>
      </c>
      <c r="U124" s="37" t="s">
        <v>70</v>
      </c>
      <c r="V124" s="128">
        <v>0</v>
      </c>
      <c r="W124" s="128">
        <f t="shared" si="1"/>
        <v>0</v>
      </c>
      <c r="X124" s="128">
        <v>0</v>
      </c>
      <c r="Y124" s="128">
        <f t="shared" si="2"/>
        <v>0</v>
      </c>
      <c r="Z124" s="128">
        <v>0</v>
      </c>
      <c r="AA124" s="129">
        <f t="shared" si="3"/>
        <v>0</v>
      </c>
      <c r="AR124" s="17" t="s">
        <v>256</v>
      </c>
      <c r="AT124" s="17" t="s">
        <v>170</v>
      </c>
      <c r="AU124" s="17" t="s">
        <v>136</v>
      </c>
      <c r="AY124" s="17" t="s">
        <v>169</v>
      </c>
      <c r="BE124" s="130">
        <f t="shared" si="4"/>
        <v>0</v>
      </c>
      <c r="BF124" s="130">
        <f t="shared" si="5"/>
        <v>0</v>
      </c>
      <c r="BG124" s="130">
        <f t="shared" si="6"/>
        <v>0</v>
      </c>
      <c r="BH124" s="130">
        <f t="shared" si="7"/>
        <v>0</v>
      </c>
      <c r="BI124" s="130">
        <f t="shared" si="8"/>
        <v>0</v>
      </c>
      <c r="BJ124" s="17" t="s">
        <v>113</v>
      </c>
      <c r="BK124" s="130">
        <f t="shared" si="9"/>
        <v>0</v>
      </c>
      <c r="BL124" s="17" t="s">
        <v>206</v>
      </c>
      <c r="BM124" s="17" t="s">
        <v>1007</v>
      </c>
    </row>
    <row r="125" spans="2:65" s="1" customFormat="1" ht="31.5" customHeight="1">
      <c r="B125" s="30"/>
      <c r="C125" s="123" t="s">
        <v>185</v>
      </c>
      <c r="D125" s="123" t="s">
        <v>170</v>
      </c>
      <c r="E125" s="124" t="s">
        <v>1008</v>
      </c>
      <c r="F125" s="189" t="s">
        <v>1009</v>
      </c>
      <c r="G125" s="189"/>
      <c r="H125" s="189"/>
      <c r="I125" s="189"/>
      <c r="J125" s="125" t="s">
        <v>172</v>
      </c>
      <c r="K125" s="126">
        <v>1</v>
      </c>
      <c r="L125" s="190"/>
      <c r="M125" s="190"/>
      <c r="N125" s="190">
        <f t="shared" si="0"/>
        <v>0</v>
      </c>
      <c r="O125" s="191"/>
      <c r="P125" s="191"/>
      <c r="Q125" s="191"/>
      <c r="R125" s="31"/>
      <c r="T125" s="127" t="s">
        <v>50</v>
      </c>
      <c r="U125" s="37" t="s">
        <v>70</v>
      </c>
      <c r="V125" s="128">
        <v>0</v>
      </c>
      <c r="W125" s="128">
        <f t="shared" si="1"/>
        <v>0</v>
      </c>
      <c r="X125" s="128">
        <v>0</v>
      </c>
      <c r="Y125" s="128">
        <f t="shared" si="2"/>
        <v>0</v>
      </c>
      <c r="Z125" s="128">
        <v>0</v>
      </c>
      <c r="AA125" s="129">
        <f t="shared" si="3"/>
        <v>0</v>
      </c>
      <c r="AR125" s="17" t="s">
        <v>256</v>
      </c>
      <c r="AT125" s="17" t="s">
        <v>170</v>
      </c>
      <c r="AU125" s="17" t="s">
        <v>136</v>
      </c>
      <c r="AY125" s="17" t="s">
        <v>169</v>
      </c>
      <c r="BE125" s="130">
        <f t="shared" si="4"/>
        <v>0</v>
      </c>
      <c r="BF125" s="130">
        <f t="shared" si="5"/>
        <v>0</v>
      </c>
      <c r="BG125" s="130">
        <f t="shared" si="6"/>
        <v>0</v>
      </c>
      <c r="BH125" s="130">
        <f t="shared" si="7"/>
        <v>0</v>
      </c>
      <c r="BI125" s="130">
        <f t="shared" si="8"/>
        <v>0</v>
      </c>
      <c r="BJ125" s="17" t="s">
        <v>113</v>
      </c>
      <c r="BK125" s="130">
        <f t="shared" si="9"/>
        <v>0</v>
      </c>
      <c r="BL125" s="17" t="s">
        <v>206</v>
      </c>
      <c r="BM125" s="17" t="s">
        <v>1010</v>
      </c>
    </row>
    <row r="126" spans="2:65" s="1" customFormat="1" ht="22.5" customHeight="1">
      <c r="B126" s="30"/>
      <c r="C126" s="123" t="s">
        <v>173</v>
      </c>
      <c r="D126" s="123" t="s">
        <v>170</v>
      </c>
      <c r="E126" s="124" t="s">
        <v>1011</v>
      </c>
      <c r="F126" s="189" t="s">
        <v>1012</v>
      </c>
      <c r="G126" s="189"/>
      <c r="H126" s="189"/>
      <c r="I126" s="189"/>
      <c r="J126" s="125" t="s">
        <v>172</v>
      </c>
      <c r="K126" s="126">
        <v>1</v>
      </c>
      <c r="L126" s="190"/>
      <c r="M126" s="190"/>
      <c r="N126" s="190">
        <f t="shared" si="0"/>
        <v>0</v>
      </c>
      <c r="O126" s="191"/>
      <c r="P126" s="191"/>
      <c r="Q126" s="191"/>
      <c r="R126" s="31"/>
      <c r="T126" s="127" t="s">
        <v>50</v>
      </c>
      <c r="U126" s="37" t="s">
        <v>70</v>
      </c>
      <c r="V126" s="128">
        <v>0</v>
      </c>
      <c r="W126" s="128">
        <f t="shared" si="1"/>
        <v>0</v>
      </c>
      <c r="X126" s="128">
        <v>0</v>
      </c>
      <c r="Y126" s="128">
        <f t="shared" si="2"/>
        <v>0</v>
      </c>
      <c r="Z126" s="128">
        <v>0</v>
      </c>
      <c r="AA126" s="129">
        <f t="shared" si="3"/>
        <v>0</v>
      </c>
      <c r="AR126" s="17" t="s">
        <v>256</v>
      </c>
      <c r="AT126" s="17" t="s">
        <v>170</v>
      </c>
      <c r="AU126" s="17" t="s">
        <v>136</v>
      </c>
      <c r="AY126" s="17" t="s">
        <v>169</v>
      </c>
      <c r="BE126" s="130">
        <f t="shared" si="4"/>
        <v>0</v>
      </c>
      <c r="BF126" s="130">
        <f t="shared" si="5"/>
        <v>0</v>
      </c>
      <c r="BG126" s="130">
        <f t="shared" si="6"/>
        <v>0</v>
      </c>
      <c r="BH126" s="130">
        <f t="shared" si="7"/>
        <v>0</v>
      </c>
      <c r="BI126" s="130">
        <f t="shared" si="8"/>
        <v>0</v>
      </c>
      <c r="BJ126" s="17" t="s">
        <v>113</v>
      </c>
      <c r="BK126" s="130">
        <f t="shared" si="9"/>
        <v>0</v>
      </c>
      <c r="BL126" s="17" t="s">
        <v>206</v>
      </c>
      <c r="BM126" s="17" t="s">
        <v>1013</v>
      </c>
    </row>
    <row r="127" spans="2:65" s="1" customFormat="1" ht="31.5" customHeight="1">
      <c r="B127" s="30"/>
      <c r="C127" s="123" t="s">
        <v>190</v>
      </c>
      <c r="D127" s="123" t="s">
        <v>170</v>
      </c>
      <c r="E127" s="124" t="s">
        <v>1014</v>
      </c>
      <c r="F127" s="189" t="s">
        <v>1015</v>
      </c>
      <c r="G127" s="189"/>
      <c r="H127" s="189"/>
      <c r="I127" s="189"/>
      <c r="J127" s="125" t="s">
        <v>172</v>
      </c>
      <c r="K127" s="126">
        <v>2</v>
      </c>
      <c r="L127" s="190"/>
      <c r="M127" s="190"/>
      <c r="N127" s="190">
        <f t="shared" si="0"/>
        <v>0</v>
      </c>
      <c r="O127" s="191"/>
      <c r="P127" s="191"/>
      <c r="Q127" s="191"/>
      <c r="R127" s="31"/>
      <c r="T127" s="127" t="s">
        <v>50</v>
      </c>
      <c r="U127" s="37" t="s">
        <v>70</v>
      </c>
      <c r="V127" s="128">
        <v>0</v>
      </c>
      <c r="W127" s="128">
        <f t="shared" si="1"/>
        <v>0</v>
      </c>
      <c r="X127" s="128">
        <v>0</v>
      </c>
      <c r="Y127" s="128">
        <f t="shared" si="2"/>
        <v>0</v>
      </c>
      <c r="Z127" s="128">
        <v>0</v>
      </c>
      <c r="AA127" s="129">
        <f t="shared" si="3"/>
        <v>0</v>
      </c>
      <c r="AR127" s="17" t="s">
        <v>256</v>
      </c>
      <c r="AT127" s="17" t="s">
        <v>170</v>
      </c>
      <c r="AU127" s="17" t="s">
        <v>136</v>
      </c>
      <c r="AY127" s="17" t="s">
        <v>169</v>
      </c>
      <c r="BE127" s="130">
        <f t="shared" si="4"/>
        <v>0</v>
      </c>
      <c r="BF127" s="130">
        <f t="shared" si="5"/>
        <v>0</v>
      </c>
      <c r="BG127" s="130">
        <f t="shared" si="6"/>
        <v>0</v>
      </c>
      <c r="BH127" s="130">
        <f t="shared" si="7"/>
        <v>0</v>
      </c>
      <c r="BI127" s="130">
        <f t="shared" si="8"/>
        <v>0</v>
      </c>
      <c r="BJ127" s="17" t="s">
        <v>113</v>
      </c>
      <c r="BK127" s="130">
        <f t="shared" si="9"/>
        <v>0</v>
      </c>
      <c r="BL127" s="17" t="s">
        <v>206</v>
      </c>
      <c r="BM127" s="17" t="s">
        <v>1016</v>
      </c>
    </row>
    <row r="128" spans="2:65" s="1" customFormat="1" ht="31.5" customHeight="1">
      <c r="B128" s="30"/>
      <c r="C128" s="123" t="s">
        <v>193</v>
      </c>
      <c r="D128" s="123" t="s">
        <v>170</v>
      </c>
      <c r="E128" s="124" t="s">
        <v>1017</v>
      </c>
      <c r="F128" s="189" t="s">
        <v>1018</v>
      </c>
      <c r="G128" s="189"/>
      <c r="H128" s="189"/>
      <c r="I128" s="189"/>
      <c r="J128" s="125" t="s">
        <v>172</v>
      </c>
      <c r="K128" s="126">
        <v>1</v>
      </c>
      <c r="L128" s="190"/>
      <c r="M128" s="190"/>
      <c r="N128" s="190">
        <f t="shared" si="0"/>
        <v>0</v>
      </c>
      <c r="O128" s="191"/>
      <c r="P128" s="191"/>
      <c r="Q128" s="191"/>
      <c r="R128" s="31"/>
      <c r="T128" s="127" t="s">
        <v>50</v>
      </c>
      <c r="U128" s="37" t="s">
        <v>70</v>
      </c>
      <c r="V128" s="128">
        <v>0</v>
      </c>
      <c r="W128" s="128">
        <f t="shared" si="1"/>
        <v>0</v>
      </c>
      <c r="X128" s="128">
        <v>0</v>
      </c>
      <c r="Y128" s="128">
        <f t="shared" si="2"/>
        <v>0</v>
      </c>
      <c r="Z128" s="128">
        <v>0</v>
      </c>
      <c r="AA128" s="129">
        <f t="shared" si="3"/>
        <v>0</v>
      </c>
      <c r="AR128" s="17" t="s">
        <v>256</v>
      </c>
      <c r="AT128" s="17" t="s">
        <v>170</v>
      </c>
      <c r="AU128" s="17" t="s">
        <v>136</v>
      </c>
      <c r="AY128" s="17" t="s">
        <v>169</v>
      </c>
      <c r="BE128" s="130">
        <f t="shared" si="4"/>
        <v>0</v>
      </c>
      <c r="BF128" s="130">
        <f t="shared" si="5"/>
        <v>0</v>
      </c>
      <c r="BG128" s="130">
        <f t="shared" si="6"/>
        <v>0</v>
      </c>
      <c r="BH128" s="130">
        <f t="shared" si="7"/>
        <v>0</v>
      </c>
      <c r="BI128" s="130">
        <f t="shared" si="8"/>
        <v>0</v>
      </c>
      <c r="BJ128" s="17" t="s">
        <v>113</v>
      </c>
      <c r="BK128" s="130">
        <f t="shared" si="9"/>
        <v>0</v>
      </c>
      <c r="BL128" s="17" t="s">
        <v>206</v>
      </c>
      <c r="BM128" s="17" t="s">
        <v>1019</v>
      </c>
    </row>
    <row r="129" spans="2:65" s="1" customFormat="1" ht="22.5" customHeight="1">
      <c r="B129" s="30"/>
      <c r="C129" s="123" t="s">
        <v>195</v>
      </c>
      <c r="D129" s="123" t="s">
        <v>170</v>
      </c>
      <c r="E129" s="124" t="s">
        <v>1020</v>
      </c>
      <c r="F129" s="189" t="s">
        <v>1021</v>
      </c>
      <c r="G129" s="189"/>
      <c r="H129" s="189"/>
      <c r="I129" s="189"/>
      <c r="J129" s="125" t="s">
        <v>172</v>
      </c>
      <c r="K129" s="126">
        <v>1</v>
      </c>
      <c r="L129" s="190"/>
      <c r="M129" s="190"/>
      <c r="N129" s="190">
        <f t="shared" si="0"/>
        <v>0</v>
      </c>
      <c r="O129" s="191"/>
      <c r="P129" s="191"/>
      <c r="Q129" s="191"/>
      <c r="R129" s="31"/>
      <c r="T129" s="127" t="s">
        <v>50</v>
      </c>
      <c r="U129" s="37" t="s">
        <v>70</v>
      </c>
      <c r="V129" s="128">
        <v>0</v>
      </c>
      <c r="W129" s="128">
        <f t="shared" si="1"/>
        <v>0</v>
      </c>
      <c r="X129" s="128">
        <v>0</v>
      </c>
      <c r="Y129" s="128">
        <f t="shared" si="2"/>
        <v>0</v>
      </c>
      <c r="Z129" s="128">
        <v>0</v>
      </c>
      <c r="AA129" s="129">
        <f t="shared" si="3"/>
        <v>0</v>
      </c>
      <c r="AR129" s="17" t="s">
        <v>256</v>
      </c>
      <c r="AT129" s="17" t="s">
        <v>170</v>
      </c>
      <c r="AU129" s="17" t="s">
        <v>136</v>
      </c>
      <c r="AY129" s="17" t="s">
        <v>169</v>
      </c>
      <c r="BE129" s="130">
        <f t="shared" si="4"/>
        <v>0</v>
      </c>
      <c r="BF129" s="130">
        <f t="shared" si="5"/>
        <v>0</v>
      </c>
      <c r="BG129" s="130">
        <f t="shared" si="6"/>
        <v>0</v>
      </c>
      <c r="BH129" s="130">
        <f t="shared" si="7"/>
        <v>0</v>
      </c>
      <c r="BI129" s="130">
        <f t="shared" si="8"/>
        <v>0</v>
      </c>
      <c r="BJ129" s="17" t="s">
        <v>113</v>
      </c>
      <c r="BK129" s="130">
        <f t="shared" si="9"/>
        <v>0</v>
      </c>
      <c r="BL129" s="17" t="s">
        <v>206</v>
      </c>
      <c r="BM129" s="17" t="s">
        <v>1022</v>
      </c>
    </row>
    <row r="130" spans="2:65" s="1" customFormat="1" ht="22.5" customHeight="1">
      <c r="B130" s="30"/>
      <c r="C130" s="123" t="s">
        <v>197</v>
      </c>
      <c r="D130" s="123" t="s">
        <v>170</v>
      </c>
      <c r="E130" s="124" t="s">
        <v>1023</v>
      </c>
      <c r="F130" s="189" t="s">
        <v>1024</v>
      </c>
      <c r="G130" s="189"/>
      <c r="H130" s="189"/>
      <c r="I130" s="189"/>
      <c r="J130" s="125" t="s">
        <v>172</v>
      </c>
      <c r="K130" s="126">
        <v>1</v>
      </c>
      <c r="L130" s="190"/>
      <c r="M130" s="190"/>
      <c r="N130" s="190">
        <f t="shared" si="0"/>
        <v>0</v>
      </c>
      <c r="O130" s="191"/>
      <c r="P130" s="191"/>
      <c r="Q130" s="191"/>
      <c r="R130" s="31"/>
      <c r="T130" s="127" t="s">
        <v>50</v>
      </c>
      <c r="U130" s="37" t="s">
        <v>70</v>
      </c>
      <c r="V130" s="128">
        <v>0</v>
      </c>
      <c r="W130" s="128">
        <f t="shared" si="1"/>
        <v>0</v>
      </c>
      <c r="X130" s="128">
        <v>0</v>
      </c>
      <c r="Y130" s="128">
        <f t="shared" si="2"/>
        <v>0</v>
      </c>
      <c r="Z130" s="128">
        <v>0</v>
      </c>
      <c r="AA130" s="129">
        <f t="shared" si="3"/>
        <v>0</v>
      </c>
      <c r="AR130" s="17" t="s">
        <v>256</v>
      </c>
      <c r="AT130" s="17" t="s">
        <v>170</v>
      </c>
      <c r="AU130" s="17" t="s">
        <v>136</v>
      </c>
      <c r="AY130" s="17" t="s">
        <v>169</v>
      </c>
      <c r="BE130" s="130">
        <f t="shared" si="4"/>
        <v>0</v>
      </c>
      <c r="BF130" s="130">
        <f t="shared" si="5"/>
        <v>0</v>
      </c>
      <c r="BG130" s="130">
        <f t="shared" si="6"/>
        <v>0</v>
      </c>
      <c r="BH130" s="130">
        <f t="shared" si="7"/>
        <v>0</v>
      </c>
      <c r="BI130" s="130">
        <f t="shared" si="8"/>
        <v>0</v>
      </c>
      <c r="BJ130" s="17" t="s">
        <v>113</v>
      </c>
      <c r="BK130" s="130">
        <f t="shared" si="9"/>
        <v>0</v>
      </c>
      <c r="BL130" s="17" t="s">
        <v>206</v>
      </c>
      <c r="BM130" s="17" t="s">
        <v>1025</v>
      </c>
    </row>
    <row r="131" spans="2:65" s="9" customFormat="1" ht="29.9" customHeight="1">
      <c r="B131" s="113"/>
      <c r="D131" s="122" t="s">
        <v>988</v>
      </c>
      <c r="E131" s="122"/>
      <c r="F131" s="122"/>
      <c r="G131" s="122"/>
      <c r="H131" s="122"/>
      <c r="I131" s="122"/>
      <c r="J131" s="122"/>
      <c r="K131" s="122"/>
      <c r="L131" s="122"/>
      <c r="M131" s="122"/>
      <c r="N131" s="199">
        <f>BK131</f>
        <v>0</v>
      </c>
      <c r="O131" s="200"/>
      <c r="P131" s="200"/>
      <c r="Q131" s="200"/>
      <c r="R131" s="115"/>
      <c r="T131" s="116"/>
      <c r="W131" s="117">
        <f>SUM(W132:W136)</f>
        <v>0</v>
      </c>
      <c r="Y131" s="117">
        <f>SUM(Y132:Y136)</f>
        <v>0</v>
      </c>
      <c r="AA131" s="118">
        <f>SUM(AA132:AA136)</f>
        <v>0</v>
      </c>
      <c r="AR131" s="119" t="s">
        <v>113</v>
      </c>
      <c r="AT131" s="120" t="s">
        <v>104</v>
      </c>
      <c r="AU131" s="120" t="s">
        <v>113</v>
      </c>
      <c r="AY131" s="119" t="s">
        <v>169</v>
      </c>
      <c r="BK131" s="121">
        <f>SUM(BK132:BK136)</f>
        <v>0</v>
      </c>
    </row>
    <row r="132" spans="2:65" s="1" customFormat="1" ht="22.5" customHeight="1">
      <c r="B132" s="30"/>
      <c r="C132" s="123" t="s">
        <v>199</v>
      </c>
      <c r="D132" s="123" t="s">
        <v>170</v>
      </c>
      <c r="E132" s="124" t="s">
        <v>1026</v>
      </c>
      <c r="F132" s="189" t="s">
        <v>1027</v>
      </c>
      <c r="G132" s="189"/>
      <c r="H132" s="189"/>
      <c r="I132" s="189"/>
      <c r="J132" s="125" t="s">
        <v>172</v>
      </c>
      <c r="K132" s="126">
        <v>1</v>
      </c>
      <c r="L132" s="190"/>
      <c r="M132" s="190"/>
      <c r="N132" s="190">
        <f>ROUND(L132*K132,2)</f>
        <v>0</v>
      </c>
      <c r="O132" s="191"/>
      <c r="P132" s="191"/>
      <c r="Q132" s="191"/>
      <c r="R132" s="31"/>
      <c r="T132" s="127" t="s">
        <v>50</v>
      </c>
      <c r="U132" s="37" t="s">
        <v>70</v>
      </c>
      <c r="V132" s="128">
        <v>0</v>
      </c>
      <c r="W132" s="128">
        <f>V132*K132</f>
        <v>0</v>
      </c>
      <c r="X132" s="128">
        <v>0</v>
      </c>
      <c r="Y132" s="128">
        <f>X132*K132</f>
        <v>0</v>
      </c>
      <c r="Z132" s="128">
        <v>0</v>
      </c>
      <c r="AA132" s="129">
        <f>Z132*K132</f>
        <v>0</v>
      </c>
      <c r="AR132" s="17" t="s">
        <v>173</v>
      </c>
      <c r="AT132" s="17" t="s">
        <v>170</v>
      </c>
      <c r="AU132" s="17" t="s">
        <v>136</v>
      </c>
      <c r="AY132" s="17" t="s">
        <v>169</v>
      </c>
      <c r="BE132" s="130">
        <f>IF(U132="základní",N132,0)</f>
        <v>0</v>
      </c>
      <c r="BF132" s="130">
        <f>IF(U132="snížená",N132,0)</f>
        <v>0</v>
      </c>
      <c r="BG132" s="130">
        <f>IF(U132="zákl. přenesená",N132,0)</f>
        <v>0</v>
      </c>
      <c r="BH132" s="130">
        <f>IF(U132="sníž. přenesená",N132,0)</f>
        <v>0</v>
      </c>
      <c r="BI132" s="130">
        <f>IF(U132="nulová",N132,0)</f>
        <v>0</v>
      </c>
      <c r="BJ132" s="17" t="s">
        <v>113</v>
      </c>
      <c r="BK132" s="130">
        <f>ROUND(L132*K132,2)</f>
        <v>0</v>
      </c>
      <c r="BL132" s="17" t="s">
        <v>174</v>
      </c>
      <c r="BM132" s="17" t="s">
        <v>1028</v>
      </c>
    </row>
    <row r="133" spans="2:65" s="1" customFormat="1" ht="22.5" customHeight="1">
      <c r="B133" s="30"/>
      <c r="C133" s="123" t="s">
        <v>201</v>
      </c>
      <c r="D133" s="123" t="s">
        <v>170</v>
      </c>
      <c r="E133" s="124" t="s">
        <v>1029</v>
      </c>
      <c r="F133" s="189" t="s">
        <v>1030</v>
      </c>
      <c r="G133" s="189"/>
      <c r="H133" s="189"/>
      <c r="I133" s="189"/>
      <c r="J133" s="125" t="s">
        <v>172</v>
      </c>
      <c r="K133" s="126">
        <v>2</v>
      </c>
      <c r="L133" s="190"/>
      <c r="M133" s="190"/>
      <c r="N133" s="190">
        <f>ROUND(L133*K133,2)</f>
        <v>0</v>
      </c>
      <c r="O133" s="191"/>
      <c r="P133" s="191"/>
      <c r="Q133" s="191"/>
      <c r="R133" s="31"/>
      <c r="T133" s="127" t="s">
        <v>50</v>
      </c>
      <c r="U133" s="37" t="s">
        <v>70</v>
      </c>
      <c r="V133" s="128">
        <v>0</v>
      </c>
      <c r="W133" s="128">
        <f>V133*K133</f>
        <v>0</v>
      </c>
      <c r="X133" s="128">
        <v>0</v>
      </c>
      <c r="Y133" s="128">
        <f>X133*K133</f>
        <v>0</v>
      </c>
      <c r="Z133" s="128">
        <v>0</v>
      </c>
      <c r="AA133" s="129">
        <f>Z133*K133</f>
        <v>0</v>
      </c>
      <c r="AR133" s="17" t="s">
        <v>173</v>
      </c>
      <c r="AT133" s="17" t="s">
        <v>170</v>
      </c>
      <c r="AU133" s="17" t="s">
        <v>136</v>
      </c>
      <c r="AY133" s="17" t="s">
        <v>169</v>
      </c>
      <c r="BE133" s="130">
        <f>IF(U133="základní",N133,0)</f>
        <v>0</v>
      </c>
      <c r="BF133" s="130">
        <f>IF(U133="snížená",N133,0)</f>
        <v>0</v>
      </c>
      <c r="BG133" s="130">
        <f>IF(U133="zákl. přenesená",N133,0)</f>
        <v>0</v>
      </c>
      <c r="BH133" s="130">
        <f>IF(U133="sníž. přenesená",N133,0)</f>
        <v>0</v>
      </c>
      <c r="BI133" s="130">
        <f>IF(U133="nulová",N133,0)</f>
        <v>0</v>
      </c>
      <c r="BJ133" s="17" t="s">
        <v>113</v>
      </c>
      <c r="BK133" s="130">
        <f>ROUND(L133*K133,2)</f>
        <v>0</v>
      </c>
      <c r="BL133" s="17" t="s">
        <v>174</v>
      </c>
      <c r="BM133" s="17" t="s">
        <v>1031</v>
      </c>
    </row>
    <row r="134" spans="2:65" s="1" customFormat="1" ht="22.5" customHeight="1">
      <c r="B134" s="30"/>
      <c r="C134" s="123" t="s">
        <v>41</v>
      </c>
      <c r="D134" s="123" t="s">
        <v>170</v>
      </c>
      <c r="E134" s="124" t="s">
        <v>1032</v>
      </c>
      <c r="F134" s="189" t="s">
        <v>1033</v>
      </c>
      <c r="G134" s="189"/>
      <c r="H134" s="189"/>
      <c r="I134" s="189"/>
      <c r="J134" s="125" t="s">
        <v>172</v>
      </c>
      <c r="K134" s="126">
        <v>1</v>
      </c>
      <c r="L134" s="190"/>
      <c r="M134" s="190"/>
      <c r="N134" s="190">
        <f>ROUND(L134*K134,2)</f>
        <v>0</v>
      </c>
      <c r="O134" s="191"/>
      <c r="P134" s="191"/>
      <c r="Q134" s="191"/>
      <c r="R134" s="31"/>
      <c r="T134" s="127" t="s">
        <v>50</v>
      </c>
      <c r="U134" s="37" t="s">
        <v>70</v>
      </c>
      <c r="V134" s="128">
        <v>0</v>
      </c>
      <c r="W134" s="128">
        <f>V134*K134</f>
        <v>0</v>
      </c>
      <c r="X134" s="128">
        <v>0</v>
      </c>
      <c r="Y134" s="128">
        <f>X134*K134</f>
        <v>0</v>
      </c>
      <c r="Z134" s="128">
        <v>0</v>
      </c>
      <c r="AA134" s="129">
        <f>Z134*K134</f>
        <v>0</v>
      </c>
      <c r="AR134" s="17" t="s">
        <v>173</v>
      </c>
      <c r="AT134" s="17" t="s">
        <v>170</v>
      </c>
      <c r="AU134" s="17" t="s">
        <v>136</v>
      </c>
      <c r="AY134" s="17" t="s">
        <v>169</v>
      </c>
      <c r="BE134" s="130">
        <f>IF(U134="základní",N134,0)</f>
        <v>0</v>
      </c>
      <c r="BF134" s="130">
        <f>IF(U134="snížená",N134,0)</f>
        <v>0</v>
      </c>
      <c r="BG134" s="130">
        <f>IF(U134="zákl. přenesená",N134,0)</f>
        <v>0</v>
      </c>
      <c r="BH134" s="130">
        <f>IF(U134="sníž. přenesená",N134,0)</f>
        <v>0</v>
      </c>
      <c r="BI134" s="130">
        <f>IF(U134="nulová",N134,0)</f>
        <v>0</v>
      </c>
      <c r="BJ134" s="17" t="s">
        <v>113</v>
      </c>
      <c r="BK134" s="130">
        <f>ROUND(L134*K134,2)</f>
        <v>0</v>
      </c>
      <c r="BL134" s="17" t="s">
        <v>174</v>
      </c>
      <c r="BM134" s="17" t="s">
        <v>1034</v>
      </c>
    </row>
    <row r="135" spans="2:65" s="1" customFormat="1" ht="22.5" customHeight="1">
      <c r="B135" s="30"/>
      <c r="C135" s="123" t="s">
        <v>206</v>
      </c>
      <c r="D135" s="123" t="s">
        <v>170</v>
      </c>
      <c r="E135" s="124" t="s">
        <v>1035</v>
      </c>
      <c r="F135" s="189" t="s">
        <v>1036</v>
      </c>
      <c r="G135" s="189"/>
      <c r="H135" s="189"/>
      <c r="I135" s="189"/>
      <c r="J135" s="125" t="s">
        <v>172</v>
      </c>
      <c r="K135" s="126">
        <v>1</v>
      </c>
      <c r="L135" s="190"/>
      <c r="M135" s="190"/>
      <c r="N135" s="190">
        <f>ROUND(L135*K135,2)</f>
        <v>0</v>
      </c>
      <c r="O135" s="191"/>
      <c r="P135" s="191"/>
      <c r="Q135" s="191"/>
      <c r="R135" s="31"/>
      <c r="T135" s="127" t="s">
        <v>50</v>
      </c>
      <c r="U135" s="37" t="s">
        <v>70</v>
      </c>
      <c r="V135" s="128">
        <v>0</v>
      </c>
      <c r="W135" s="128">
        <f>V135*K135</f>
        <v>0</v>
      </c>
      <c r="X135" s="128">
        <v>0</v>
      </c>
      <c r="Y135" s="128">
        <f>X135*K135</f>
        <v>0</v>
      </c>
      <c r="Z135" s="128">
        <v>0</v>
      </c>
      <c r="AA135" s="129">
        <f>Z135*K135</f>
        <v>0</v>
      </c>
      <c r="AR135" s="17" t="s">
        <v>173</v>
      </c>
      <c r="AT135" s="17" t="s">
        <v>170</v>
      </c>
      <c r="AU135" s="17" t="s">
        <v>136</v>
      </c>
      <c r="AY135" s="17" t="s">
        <v>169</v>
      </c>
      <c r="BE135" s="130">
        <f>IF(U135="základní",N135,0)</f>
        <v>0</v>
      </c>
      <c r="BF135" s="130">
        <f>IF(U135="snížená",N135,0)</f>
        <v>0</v>
      </c>
      <c r="BG135" s="130">
        <f>IF(U135="zákl. přenesená",N135,0)</f>
        <v>0</v>
      </c>
      <c r="BH135" s="130">
        <f>IF(U135="sníž. přenesená",N135,0)</f>
        <v>0</v>
      </c>
      <c r="BI135" s="130">
        <f>IF(U135="nulová",N135,0)</f>
        <v>0</v>
      </c>
      <c r="BJ135" s="17" t="s">
        <v>113</v>
      </c>
      <c r="BK135" s="130">
        <f>ROUND(L135*K135,2)</f>
        <v>0</v>
      </c>
      <c r="BL135" s="17" t="s">
        <v>174</v>
      </c>
      <c r="BM135" s="17" t="s">
        <v>1037</v>
      </c>
    </row>
    <row r="136" spans="2:65" s="1" customFormat="1" ht="31.5" customHeight="1">
      <c r="B136" s="30"/>
      <c r="C136" s="123" t="s">
        <v>209</v>
      </c>
      <c r="D136" s="123" t="s">
        <v>170</v>
      </c>
      <c r="E136" s="124" t="s">
        <v>1038</v>
      </c>
      <c r="F136" s="189" t="s">
        <v>1039</v>
      </c>
      <c r="G136" s="189"/>
      <c r="H136" s="189"/>
      <c r="I136" s="189"/>
      <c r="J136" s="125" t="s">
        <v>172</v>
      </c>
      <c r="K136" s="126">
        <v>1</v>
      </c>
      <c r="L136" s="190"/>
      <c r="M136" s="190"/>
      <c r="N136" s="190">
        <f>ROUND(L136*K136,2)</f>
        <v>0</v>
      </c>
      <c r="O136" s="191"/>
      <c r="P136" s="191"/>
      <c r="Q136" s="191"/>
      <c r="R136" s="31"/>
      <c r="T136" s="127" t="s">
        <v>50</v>
      </c>
      <c r="U136" s="37" t="s">
        <v>70</v>
      </c>
      <c r="V136" s="128">
        <v>0</v>
      </c>
      <c r="W136" s="128">
        <f>V136*K136</f>
        <v>0</v>
      </c>
      <c r="X136" s="128">
        <v>0</v>
      </c>
      <c r="Y136" s="128">
        <f>X136*K136</f>
        <v>0</v>
      </c>
      <c r="Z136" s="128">
        <v>0</v>
      </c>
      <c r="AA136" s="129">
        <f>Z136*K136</f>
        <v>0</v>
      </c>
      <c r="AR136" s="17" t="s">
        <v>173</v>
      </c>
      <c r="AT136" s="17" t="s">
        <v>170</v>
      </c>
      <c r="AU136" s="17" t="s">
        <v>136</v>
      </c>
      <c r="AY136" s="17" t="s">
        <v>169</v>
      </c>
      <c r="BE136" s="130">
        <f>IF(U136="základní",N136,0)</f>
        <v>0</v>
      </c>
      <c r="BF136" s="130">
        <f>IF(U136="snížená",N136,0)</f>
        <v>0</v>
      </c>
      <c r="BG136" s="130">
        <f>IF(U136="zákl. přenesená",N136,0)</f>
        <v>0</v>
      </c>
      <c r="BH136" s="130">
        <f>IF(U136="sníž. přenesená",N136,0)</f>
        <v>0</v>
      </c>
      <c r="BI136" s="130">
        <f>IF(U136="nulová",N136,0)</f>
        <v>0</v>
      </c>
      <c r="BJ136" s="17" t="s">
        <v>113</v>
      </c>
      <c r="BK136" s="130">
        <f>ROUND(L136*K136,2)</f>
        <v>0</v>
      </c>
      <c r="BL136" s="17" t="s">
        <v>174</v>
      </c>
      <c r="BM136" s="17" t="s">
        <v>1040</v>
      </c>
    </row>
    <row r="137" spans="2:65" s="9" customFormat="1" ht="29.9" customHeight="1">
      <c r="B137" s="113"/>
      <c r="D137" s="122" t="s">
        <v>989</v>
      </c>
      <c r="E137" s="122"/>
      <c r="F137" s="122"/>
      <c r="G137" s="122"/>
      <c r="H137" s="122"/>
      <c r="I137" s="122"/>
      <c r="J137" s="122"/>
      <c r="K137" s="122"/>
      <c r="L137" s="122"/>
      <c r="M137" s="122"/>
      <c r="N137" s="199">
        <f>BK137</f>
        <v>0</v>
      </c>
      <c r="O137" s="200"/>
      <c r="P137" s="200"/>
      <c r="Q137" s="200"/>
      <c r="R137" s="115"/>
      <c r="T137" s="116"/>
      <c r="W137" s="117">
        <f>SUM(W138:W140)</f>
        <v>0</v>
      </c>
      <c r="Y137" s="117">
        <f>SUM(Y138:Y140)</f>
        <v>0</v>
      </c>
      <c r="AA137" s="118">
        <f>SUM(AA138:AA140)</f>
        <v>0</v>
      </c>
      <c r="AR137" s="119" t="s">
        <v>113</v>
      </c>
      <c r="AT137" s="120" t="s">
        <v>104</v>
      </c>
      <c r="AU137" s="120" t="s">
        <v>113</v>
      </c>
      <c r="AY137" s="119" t="s">
        <v>169</v>
      </c>
      <c r="BK137" s="121">
        <f>SUM(BK138:BK140)</f>
        <v>0</v>
      </c>
    </row>
    <row r="138" spans="2:65" s="1" customFormat="1" ht="44.25" customHeight="1">
      <c r="B138" s="30"/>
      <c r="C138" s="123" t="s">
        <v>214</v>
      </c>
      <c r="D138" s="123" t="s">
        <v>170</v>
      </c>
      <c r="E138" s="124" t="s">
        <v>1041</v>
      </c>
      <c r="F138" s="189" t="s">
        <v>1042</v>
      </c>
      <c r="G138" s="189"/>
      <c r="H138" s="189"/>
      <c r="I138" s="189"/>
      <c r="J138" s="125" t="s">
        <v>172</v>
      </c>
      <c r="K138" s="126">
        <v>1</v>
      </c>
      <c r="L138" s="190"/>
      <c r="M138" s="190"/>
      <c r="N138" s="190">
        <f>ROUND(L138*K138,2)</f>
        <v>0</v>
      </c>
      <c r="O138" s="191"/>
      <c r="P138" s="191"/>
      <c r="Q138" s="191"/>
      <c r="R138" s="31"/>
      <c r="T138" s="127" t="s">
        <v>50</v>
      </c>
      <c r="U138" s="37" t="s">
        <v>70</v>
      </c>
      <c r="V138" s="128">
        <v>0</v>
      </c>
      <c r="W138" s="128">
        <f>V138*K138</f>
        <v>0</v>
      </c>
      <c r="X138" s="128">
        <v>0</v>
      </c>
      <c r="Y138" s="128">
        <f>X138*K138</f>
        <v>0</v>
      </c>
      <c r="Z138" s="128">
        <v>0</v>
      </c>
      <c r="AA138" s="129">
        <f>Z138*K138</f>
        <v>0</v>
      </c>
      <c r="AR138" s="17" t="s">
        <v>173</v>
      </c>
      <c r="AT138" s="17" t="s">
        <v>170</v>
      </c>
      <c r="AU138" s="17" t="s">
        <v>136</v>
      </c>
      <c r="AY138" s="17" t="s">
        <v>169</v>
      </c>
      <c r="BE138" s="130">
        <f>IF(U138="základní",N138,0)</f>
        <v>0</v>
      </c>
      <c r="BF138" s="130">
        <f>IF(U138="snížená",N138,0)</f>
        <v>0</v>
      </c>
      <c r="BG138" s="130">
        <f>IF(U138="zákl. přenesená",N138,0)</f>
        <v>0</v>
      </c>
      <c r="BH138" s="130">
        <f>IF(U138="sníž. přenesená",N138,0)</f>
        <v>0</v>
      </c>
      <c r="BI138" s="130">
        <f>IF(U138="nulová",N138,0)</f>
        <v>0</v>
      </c>
      <c r="BJ138" s="17" t="s">
        <v>113</v>
      </c>
      <c r="BK138" s="130">
        <f>ROUND(L138*K138,2)</f>
        <v>0</v>
      </c>
      <c r="BL138" s="17" t="s">
        <v>174</v>
      </c>
      <c r="BM138" s="17" t="s">
        <v>1043</v>
      </c>
    </row>
    <row r="139" spans="2:65" s="1" customFormat="1" ht="31.5" customHeight="1">
      <c r="B139" s="30"/>
      <c r="C139" s="123" t="s">
        <v>218</v>
      </c>
      <c r="D139" s="123" t="s">
        <v>170</v>
      </c>
      <c r="E139" s="124" t="s">
        <v>1044</v>
      </c>
      <c r="F139" s="189" t="s">
        <v>1045</v>
      </c>
      <c r="G139" s="189"/>
      <c r="H139" s="189"/>
      <c r="I139" s="189"/>
      <c r="J139" s="125" t="s">
        <v>172</v>
      </c>
      <c r="K139" s="126">
        <v>2</v>
      </c>
      <c r="L139" s="190"/>
      <c r="M139" s="190"/>
      <c r="N139" s="190">
        <f>ROUND(L139*K139,2)</f>
        <v>0</v>
      </c>
      <c r="O139" s="191"/>
      <c r="P139" s="191"/>
      <c r="Q139" s="191"/>
      <c r="R139" s="31"/>
      <c r="T139" s="127" t="s">
        <v>50</v>
      </c>
      <c r="U139" s="37" t="s">
        <v>70</v>
      </c>
      <c r="V139" s="128">
        <v>0</v>
      </c>
      <c r="W139" s="128">
        <f>V139*K139</f>
        <v>0</v>
      </c>
      <c r="X139" s="128">
        <v>0</v>
      </c>
      <c r="Y139" s="128">
        <f>X139*K139</f>
        <v>0</v>
      </c>
      <c r="Z139" s="128">
        <v>0</v>
      </c>
      <c r="AA139" s="129">
        <f>Z139*K139</f>
        <v>0</v>
      </c>
      <c r="AR139" s="17" t="s">
        <v>173</v>
      </c>
      <c r="AT139" s="17" t="s">
        <v>170</v>
      </c>
      <c r="AU139" s="17" t="s">
        <v>136</v>
      </c>
      <c r="AY139" s="17" t="s">
        <v>169</v>
      </c>
      <c r="BE139" s="130">
        <f>IF(U139="základní",N139,0)</f>
        <v>0</v>
      </c>
      <c r="BF139" s="130">
        <f>IF(U139="snížená",N139,0)</f>
        <v>0</v>
      </c>
      <c r="BG139" s="130">
        <f>IF(U139="zákl. přenesená",N139,0)</f>
        <v>0</v>
      </c>
      <c r="BH139" s="130">
        <f>IF(U139="sníž. přenesená",N139,0)</f>
        <v>0</v>
      </c>
      <c r="BI139" s="130">
        <f>IF(U139="nulová",N139,0)</f>
        <v>0</v>
      </c>
      <c r="BJ139" s="17" t="s">
        <v>113</v>
      </c>
      <c r="BK139" s="130">
        <f>ROUND(L139*K139,2)</f>
        <v>0</v>
      </c>
      <c r="BL139" s="17" t="s">
        <v>174</v>
      </c>
      <c r="BM139" s="17" t="s">
        <v>1046</v>
      </c>
    </row>
    <row r="140" spans="2:65" s="1" customFormat="1" ht="31.5" customHeight="1">
      <c r="B140" s="30"/>
      <c r="C140" s="123" t="s">
        <v>222</v>
      </c>
      <c r="D140" s="123" t="s">
        <v>170</v>
      </c>
      <c r="E140" s="124" t="s">
        <v>1047</v>
      </c>
      <c r="F140" s="189" t="s">
        <v>1048</v>
      </c>
      <c r="G140" s="189"/>
      <c r="H140" s="189"/>
      <c r="I140" s="189"/>
      <c r="J140" s="125" t="s">
        <v>172</v>
      </c>
      <c r="K140" s="126">
        <v>4</v>
      </c>
      <c r="L140" s="190"/>
      <c r="M140" s="190"/>
      <c r="N140" s="190">
        <f>ROUND(L140*K140,2)</f>
        <v>0</v>
      </c>
      <c r="O140" s="191"/>
      <c r="P140" s="191"/>
      <c r="Q140" s="191"/>
      <c r="R140" s="31"/>
      <c r="T140" s="127" t="s">
        <v>50</v>
      </c>
      <c r="U140" s="37" t="s">
        <v>70</v>
      </c>
      <c r="V140" s="128">
        <v>0</v>
      </c>
      <c r="W140" s="128">
        <f>V140*K140</f>
        <v>0</v>
      </c>
      <c r="X140" s="128">
        <v>0</v>
      </c>
      <c r="Y140" s="128">
        <f>X140*K140</f>
        <v>0</v>
      </c>
      <c r="Z140" s="128">
        <v>0</v>
      </c>
      <c r="AA140" s="129">
        <f>Z140*K140</f>
        <v>0</v>
      </c>
      <c r="AR140" s="17" t="s">
        <v>173</v>
      </c>
      <c r="AT140" s="17" t="s">
        <v>170</v>
      </c>
      <c r="AU140" s="17" t="s">
        <v>136</v>
      </c>
      <c r="AY140" s="17" t="s">
        <v>169</v>
      </c>
      <c r="BE140" s="130">
        <f>IF(U140="základní",N140,0)</f>
        <v>0</v>
      </c>
      <c r="BF140" s="130">
        <f>IF(U140="snížená",N140,0)</f>
        <v>0</v>
      </c>
      <c r="BG140" s="130">
        <f>IF(U140="zákl. přenesená",N140,0)</f>
        <v>0</v>
      </c>
      <c r="BH140" s="130">
        <f>IF(U140="sníž. přenesená",N140,0)</f>
        <v>0</v>
      </c>
      <c r="BI140" s="130">
        <f>IF(U140="nulová",N140,0)</f>
        <v>0</v>
      </c>
      <c r="BJ140" s="17" t="s">
        <v>113</v>
      </c>
      <c r="BK140" s="130">
        <f>ROUND(L140*K140,2)</f>
        <v>0</v>
      </c>
      <c r="BL140" s="17" t="s">
        <v>174</v>
      </c>
      <c r="BM140" s="17" t="s">
        <v>1049</v>
      </c>
    </row>
    <row r="141" spans="2:65" s="9" customFormat="1" ht="29.9" customHeight="1">
      <c r="B141" s="113"/>
      <c r="D141" s="122" t="s">
        <v>990</v>
      </c>
      <c r="E141" s="122"/>
      <c r="F141" s="122"/>
      <c r="G141" s="122"/>
      <c r="H141" s="122"/>
      <c r="I141" s="122"/>
      <c r="J141" s="122"/>
      <c r="K141" s="122"/>
      <c r="L141" s="122"/>
      <c r="M141" s="122"/>
      <c r="N141" s="199">
        <f>BK141</f>
        <v>0</v>
      </c>
      <c r="O141" s="200"/>
      <c r="P141" s="200"/>
      <c r="Q141" s="200"/>
      <c r="R141" s="115"/>
      <c r="T141" s="116"/>
      <c r="W141" s="117">
        <f>SUM(W142:W161)</f>
        <v>0</v>
      </c>
      <c r="Y141" s="117">
        <f>SUM(Y142:Y161)</f>
        <v>0</v>
      </c>
      <c r="AA141" s="118">
        <f>SUM(AA142:AA161)</f>
        <v>0</v>
      </c>
      <c r="AR141" s="119" t="s">
        <v>113</v>
      </c>
      <c r="AT141" s="120" t="s">
        <v>104</v>
      </c>
      <c r="AU141" s="120" t="s">
        <v>113</v>
      </c>
      <c r="AY141" s="119" t="s">
        <v>169</v>
      </c>
      <c r="BK141" s="121">
        <f>SUM(BK142:BK161)</f>
        <v>0</v>
      </c>
    </row>
    <row r="142" spans="2:65" s="1" customFormat="1" ht="31.5" customHeight="1">
      <c r="B142" s="30"/>
      <c r="C142" s="123" t="s">
        <v>40</v>
      </c>
      <c r="D142" s="123" t="s">
        <v>170</v>
      </c>
      <c r="E142" s="124" t="s">
        <v>1050</v>
      </c>
      <c r="F142" s="189" t="s">
        <v>1051</v>
      </c>
      <c r="G142" s="189"/>
      <c r="H142" s="189"/>
      <c r="I142" s="189"/>
      <c r="J142" s="125" t="s">
        <v>212</v>
      </c>
      <c r="K142" s="126">
        <v>20</v>
      </c>
      <c r="L142" s="190"/>
      <c r="M142" s="190"/>
      <c r="N142" s="190">
        <f t="shared" ref="N142:N161" si="10">ROUND(L142*K142,2)</f>
        <v>0</v>
      </c>
      <c r="O142" s="191"/>
      <c r="P142" s="191"/>
      <c r="Q142" s="191"/>
      <c r="R142" s="31"/>
      <c r="T142" s="127" t="s">
        <v>50</v>
      </c>
      <c r="U142" s="37" t="s">
        <v>70</v>
      </c>
      <c r="V142" s="128">
        <v>0</v>
      </c>
      <c r="W142" s="128">
        <f t="shared" ref="W142:W161" si="11">V142*K142</f>
        <v>0</v>
      </c>
      <c r="X142" s="128">
        <v>0</v>
      </c>
      <c r="Y142" s="128">
        <f t="shared" ref="Y142:Y161" si="12">X142*K142</f>
        <v>0</v>
      </c>
      <c r="Z142" s="128">
        <v>0</v>
      </c>
      <c r="AA142" s="129">
        <f t="shared" ref="AA142:AA161" si="13">Z142*K142</f>
        <v>0</v>
      </c>
      <c r="AR142" s="17" t="s">
        <v>173</v>
      </c>
      <c r="AT142" s="17" t="s">
        <v>170</v>
      </c>
      <c r="AU142" s="17" t="s">
        <v>136</v>
      </c>
      <c r="AY142" s="17" t="s">
        <v>169</v>
      </c>
      <c r="BE142" s="130">
        <f t="shared" ref="BE142:BE161" si="14">IF(U142="základní",N142,0)</f>
        <v>0</v>
      </c>
      <c r="BF142" s="130">
        <f t="shared" ref="BF142:BF161" si="15">IF(U142="snížená",N142,0)</f>
        <v>0</v>
      </c>
      <c r="BG142" s="130">
        <f t="shared" ref="BG142:BG161" si="16">IF(U142="zákl. přenesená",N142,0)</f>
        <v>0</v>
      </c>
      <c r="BH142" s="130">
        <f t="shared" ref="BH142:BH161" si="17">IF(U142="sníž. přenesená",N142,0)</f>
        <v>0</v>
      </c>
      <c r="BI142" s="130">
        <f t="shared" ref="BI142:BI161" si="18">IF(U142="nulová",N142,0)</f>
        <v>0</v>
      </c>
      <c r="BJ142" s="17" t="s">
        <v>113</v>
      </c>
      <c r="BK142" s="130">
        <f t="shared" ref="BK142:BK161" si="19">ROUND(L142*K142,2)</f>
        <v>0</v>
      </c>
      <c r="BL142" s="17" t="s">
        <v>174</v>
      </c>
      <c r="BM142" s="17" t="s">
        <v>1052</v>
      </c>
    </row>
    <row r="143" spans="2:65" s="1" customFormat="1" ht="31.5" customHeight="1">
      <c r="B143" s="30"/>
      <c r="C143" s="123" t="s">
        <v>230</v>
      </c>
      <c r="D143" s="123" t="s">
        <v>170</v>
      </c>
      <c r="E143" s="124" t="s">
        <v>1053</v>
      </c>
      <c r="F143" s="189" t="s">
        <v>1054</v>
      </c>
      <c r="G143" s="189"/>
      <c r="H143" s="189"/>
      <c r="I143" s="189"/>
      <c r="J143" s="125" t="s">
        <v>212</v>
      </c>
      <c r="K143" s="126">
        <v>20</v>
      </c>
      <c r="L143" s="190"/>
      <c r="M143" s="190"/>
      <c r="N143" s="190">
        <f t="shared" si="10"/>
        <v>0</v>
      </c>
      <c r="O143" s="191"/>
      <c r="P143" s="191"/>
      <c r="Q143" s="191"/>
      <c r="R143" s="31"/>
      <c r="T143" s="127" t="s">
        <v>50</v>
      </c>
      <c r="U143" s="37" t="s">
        <v>70</v>
      </c>
      <c r="V143" s="128">
        <v>0</v>
      </c>
      <c r="W143" s="128">
        <f t="shared" si="11"/>
        <v>0</v>
      </c>
      <c r="X143" s="128">
        <v>0</v>
      </c>
      <c r="Y143" s="128">
        <f t="shared" si="12"/>
        <v>0</v>
      </c>
      <c r="Z143" s="128">
        <v>0</v>
      </c>
      <c r="AA143" s="129">
        <f t="shared" si="13"/>
        <v>0</v>
      </c>
      <c r="AR143" s="17" t="s">
        <v>173</v>
      </c>
      <c r="AT143" s="17" t="s">
        <v>170</v>
      </c>
      <c r="AU143" s="17" t="s">
        <v>136</v>
      </c>
      <c r="AY143" s="17" t="s">
        <v>169</v>
      </c>
      <c r="BE143" s="130">
        <f t="shared" si="14"/>
        <v>0</v>
      </c>
      <c r="BF143" s="130">
        <f t="shared" si="15"/>
        <v>0</v>
      </c>
      <c r="BG143" s="130">
        <f t="shared" si="16"/>
        <v>0</v>
      </c>
      <c r="BH143" s="130">
        <f t="shared" si="17"/>
        <v>0</v>
      </c>
      <c r="BI143" s="130">
        <f t="shared" si="18"/>
        <v>0</v>
      </c>
      <c r="BJ143" s="17" t="s">
        <v>113</v>
      </c>
      <c r="BK143" s="130">
        <f t="shared" si="19"/>
        <v>0</v>
      </c>
      <c r="BL143" s="17" t="s">
        <v>174</v>
      </c>
      <c r="BM143" s="17" t="s">
        <v>1055</v>
      </c>
    </row>
    <row r="144" spans="2:65" s="1" customFormat="1" ht="22.5" customHeight="1">
      <c r="B144" s="30"/>
      <c r="C144" s="123" t="s">
        <v>234</v>
      </c>
      <c r="D144" s="123" t="s">
        <v>170</v>
      </c>
      <c r="E144" s="124" t="s">
        <v>1056</v>
      </c>
      <c r="F144" s="189" t="s">
        <v>823</v>
      </c>
      <c r="G144" s="189"/>
      <c r="H144" s="189"/>
      <c r="I144" s="189"/>
      <c r="J144" s="125" t="s">
        <v>212</v>
      </c>
      <c r="K144" s="126">
        <v>40</v>
      </c>
      <c r="L144" s="190"/>
      <c r="M144" s="190"/>
      <c r="N144" s="190">
        <f t="shared" si="10"/>
        <v>0</v>
      </c>
      <c r="O144" s="191"/>
      <c r="P144" s="191"/>
      <c r="Q144" s="191"/>
      <c r="R144" s="31"/>
      <c r="T144" s="127" t="s">
        <v>50</v>
      </c>
      <c r="U144" s="37" t="s">
        <v>70</v>
      </c>
      <c r="V144" s="128">
        <v>0</v>
      </c>
      <c r="W144" s="128">
        <f t="shared" si="11"/>
        <v>0</v>
      </c>
      <c r="X144" s="128">
        <v>0</v>
      </c>
      <c r="Y144" s="128">
        <f t="shared" si="12"/>
        <v>0</v>
      </c>
      <c r="Z144" s="128">
        <v>0</v>
      </c>
      <c r="AA144" s="129">
        <f t="shared" si="13"/>
        <v>0</v>
      </c>
      <c r="AR144" s="17" t="s">
        <v>173</v>
      </c>
      <c r="AT144" s="17" t="s">
        <v>170</v>
      </c>
      <c r="AU144" s="17" t="s">
        <v>136</v>
      </c>
      <c r="AY144" s="17" t="s">
        <v>169</v>
      </c>
      <c r="BE144" s="130">
        <f t="shared" si="14"/>
        <v>0</v>
      </c>
      <c r="BF144" s="130">
        <f t="shared" si="15"/>
        <v>0</v>
      </c>
      <c r="BG144" s="130">
        <f t="shared" si="16"/>
        <v>0</v>
      </c>
      <c r="BH144" s="130">
        <f t="shared" si="17"/>
        <v>0</v>
      </c>
      <c r="BI144" s="130">
        <f t="shared" si="18"/>
        <v>0</v>
      </c>
      <c r="BJ144" s="17" t="s">
        <v>113</v>
      </c>
      <c r="BK144" s="130">
        <f t="shared" si="19"/>
        <v>0</v>
      </c>
      <c r="BL144" s="17" t="s">
        <v>174</v>
      </c>
      <c r="BM144" s="17" t="s">
        <v>1057</v>
      </c>
    </row>
    <row r="145" spans="2:65" s="1" customFormat="1" ht="22.5" customHeight="1">
      <c r="B145" s="30"/>
      <c r="C145" s="123" t="s">
        <v>238</v>
      </c>
      <c r="D145" s="123" t="s">
        <v>170</v>
      </c>
      <c r="E145" s="124" t="s">
        <v>825</v>
      </c>
      <c r="F145" s="189" t="s">
        <v>826</v>
      </c>
      <c r="G145" s="189"/>
      <c r="H145" s="189"/>
      <c r="I145" s="189"/>
      <c r="J145" s="125" t="s">
        <v>212</v>
      </c>
      <c r="K145" s="126">
        <v>30</v>
      </c>
      <c r="L145" s="190"/>
      <c r="M145" s="190"/>
      <c r="N145" s="190">
        <f t="shared" si="10"/>
        <v>0</v>
      </c>
      <c r="O145" s="191"/>
      <c r="P145" s="191"/>
      <c r="Q145" s="191"/>
      <c r="R145" s="31"/>
      <c r="T145" s="127" t="s">
        <v>50</v>
      </c>
      <c r="U145" s="37" t="s">
        <v>70</v>
      </c>
      <c r="V145" s="128">
        <v>0</v>
      </c>
      <c r="W145" s="128">
        <f t="shared" si="11"/>
        <v>0</v>
      </c>
      <c r="X145" s="128">
        <v>0</v>
      </c>
      <c r="Y145" s="128">
        <f t="shared" si="12"/>
        <v>0</v>
      </c>
      <c r="Z145" s="128">
        <v>0</v>
      </c>
      <c r="AA145" s="129">
        <f t="shared" si="13"/>
        <v>0</v>
      </c>
      <c r="AR145" s="17" t="s">
        <v>173</v>
      </c>
      <c r="AT145" s="17" t="s">
        <v>170</v>
      </c>
      <c r="AU145" s="17" t="s">
        <v>136</v>
      </c>
      <c r="AY145" s="17" t="s">
        <v>169</v>
      </c>
      <c r="BE145" s="130">
        <f t="shared" si="14"/>
        <v>0</v>
      </c>
      <c r="BF145" s="130">
        <f t="shared" si="15"/>
        <v>0</v>
      </c>
      <c r="BG145" s="130">
        <f t="shared" si="16"/>
        <v>0</v>
      </c>
      <c r="BH145" s="130">
        <f t="shared" si="17"/>
        <v>0</v>
      </c>
      <c r="BI145" s="130">
        <f t="shared" si="18"/>
        <v>0</v>
      </c>
      <c r="BJ145" s="17" t="s">
        <v>113</v>
      </c>
      <c r="BK145" s="130">
        <f t="shared" si="19"/>
        <v>0</v>
      </c>
      <c r="BL145" s="17" t="s">
        <v>174</v>
      </c>
      <c r="BM145" s="17" t="s">
        <v>1058</v>
      </c>
    </row>
    <row r="146" spans="2:65" s="1" customFormat="1" ht="31.5" customHeight="1">
      <c r="B146" s="30"/>
      <c r="C146" s="123" t="s">
        <v>242</v>
      </c>
      <c r="D146" s="123" t="s">
        <v>170</v>
      </c>
      <c r="E146" s="124" t="s">
        <v>828</v>
      </c>
      <c r="F146" s="189" t="s">
        <v>829</v>
      </c>
      <c r="G146" s="189"/>
      <c r="H146" s="189"/>
      <c r="I146" s="189"/>
      <c r="J146" s="125" t="s">
        <v>212</v>
      </c>
      <c r="K146" s="126">
        <v>30</v>
      </c>
      <c r="L146" s="190"/>
      <c r="M146" s="190"/>
      <c r="N146" s="190">
        <f t="shared" si="10"/>
        <v>0</v>
      </c>
      <c r="O146" s="191"/>
      <c r="P146" s="191"/>
      <c r="Q146" s="191"/>
      <c r="R146" s="31"/>
      <c r="T146" s="127" t="s">
        <v>50</v>
      </c>
      <c r="U146" s="37" t="s">
        <v>70</v>
      </c>
      <c r="V146" s="128">
        <v>0</v>
      </c>
      <c r="W146" s="128">
        <f t="shared" si="11"/>
        <v>0</v>
      </c>
      <c r="X146" s="128">
        <v>0</v>
      </c>
      <c r="Y146" s="128">
        <f t="shared" si="12"/>
        <v>0</v>
      </c>
      <c r="Z146" s="128">
        <v>0</v>
      </c>
      <c r="AA146" s="129">
        <f t="shared" si="13"/>
        <v>0</v>
      </c>
      <c r="AR146" s="17" t="s">
        <v>173</v>
      </c>
      <c r="AT146" s="17" t="s">
        <v>170</v>
      </c>
      <c r="AU146" s="17" t="s">
        <v>136</v>
      </c>
      <c r="AY146" s="17" t="s">
        <v>169</v>
      </c>
      <c r="BE146" s="130">
        <f t="shared" si="14"/>
        <v>0</v>
      </c>
      <c r="BF146" s="130">
        <f t="shared" si="15"/>
        <v>0</v>
      </c>
      <c r="BG146" s="130">
        <f t="shared" si="16"/>
        <v>0</v>
      </c>
      <c r="BH146" s="130">
        <f t="shared" si="17"/>
        <v>0</v>
      </c>
      <c r="BI146" s="130">
        <f t="shared" si="18"/>
        <v>0</v>
      </c>
      <c r="BJ146" s="17" t="s">
        <v>113</v>
      </c>
      <c r="BK146" s="130">
        <f t="shared" si="19"/>
        <v>0</v>
      </c>
      <c r="BL146" s="17" t="s">
        <v>174</v>
      </c>
      <c r="BM146" s="17" t="s">
        <v>1059</v>
      </c>
    </row>
    <row r="147" spans="2:65" s="1" customFormat="1" ht="31.5" customHeight="1">
      <c r="B147" s="30"/>
      <c r="C147" s="123" t="s">
        <v>246</v>
      </c>
      <c r="D147" s="123" t="s">
        <v>170</v>
      </c>
      <c r="E147" s="124" t="s">
        <v>831</v>
      </c>
      <c r="F147" s="189" t="s">
        <v>832</v>
      </c>
      <c r="G147" s="189"/>
      <c r="H147" s="189"/>
      <c r="I147" s="189"/>
      <c r="J147" s="125" t="s">
        <v>212</v>
      </c>
      <c r="K147" s="126">
        <v>10</v>
      </c>
      <c r="L147" s="190"/>
      <c r="M147" s="190"/>
      <c r="N147" s="190">
        <f t="shared" si="10"/>
        <v>0</v>
      </c>
      <c r="O147" s="191"/>
      <c r="P147" s="191"/>
      <c r="Q147" s="191"/>
      <c r="R147" s="31"/>
      <c r="T147" s="127" t="s">
        <v>50</v>
      </c>
      <c r="U147" s="37" t="s">
        <v>70</v>
      </c>
      <c r="V147" s="128">
        <v>0</v>
      </c>
      <c r="W147" s="128">
        <f t="shared" si="11"/>
        <v>0</v>
      </c>
      <c r="X147" s="128">
        <v>0</v>
      </c>
      <c r="Y147" s="128">
        <f t="shared" si="12"/>
        <v>0</v>
      </c>
      <c r="Z147" s="128">
        <v>0</v>
      </c>
      <c r="AA147" s="129">
        <f t="shared" si="13"/>
        <v>0</v>
      </c>
      <c r="AR147" s="17" t="s">
        <v>173</v>
      </c>
      <c r="AT147" s="17" t="s">
        <v>170</v>
      </c>
      <c r="AU147" s="17" t="s">
        <v>136</v>
      </c>
      <c r="AY147" s="17" t="s">
        <v>169</v>
      </c>
      <c r="BE147" s="130">
        <f t="shared" si="14"/>
        <v>0</v>
      </c>
      <c r="BF147" s="130">
        <f t="shared" si="15"/>
        <v>0</v>
      </c>
      <c r="BG147" s="130">
        <f t="shared" si="16"/>
        <v>0</v>
      </c>
      <c r="BH147" s="130">
        <f t="shared" si="17"/>
        <v>0</v>
      </c>
      <c r="BI147" s="130">
        <f t="shared" si="18"/>
        <v>0</v>
      </c>
      <c r="BJ147" s="17" t="s">
        <v>113</v>
      </c>
      <c r="BK147" s="130">
        <f t="shared" si="19"/>
        <v>0</v>
      </c>
      <c r="BL147" s="17" t="s">
        <v>174</v>
      </c>
      <c r="BM147" s="17" t="s">
        <v>1060</v>
      </c>
    </row>
    <row r="148" spans="2:65" s="1" customFormat="1" ht="22.5" customHeight="1">
      <c r="B148" s="30"/>
      <c r="C148" s="123" t="s">
        <v>250</v>
      </c>
      <c r="D148" s="123" t="s">
        <v>170</v>
      </c>
      <c r="E148" s="124" t="s">
        <v>834</v>
      </c>
      <c r="F148" s="189" t="s">
        <v>835</v>
      </c>
      <c r="G148" s="189"/>
      <c r="H148" s="189"/>
      <c r="I148" s="189"/>
      <c r="J148" s="125" t="s">
        <v>172</v>
      </c>
      <c r="K148" s="126">
        <v>40</v>
      </c>
      <c r="L148" s="190"/>
      <c r="M148" s="190"/>
      <c r="N148" s="190">
        <f t="shared" si="10"/>
        <v>0</v>
      </c>
      <c r="O148" s="191"/>
      <c r="P148" s="191"/>
      <c r="Q148" s="191"/>
      <c r="R148" s="31"/>
      <c r="T148" s="127" t="s">
        <v>50</v>
      </c>
      <c r="U148" s="37" t="s">
        <v>70</v>
      </c>
      <c r="V148" s="128">
        <v>0</v>
      </c>
      <c r="W148" s="128">
        <f t="shared" si="11"/>
        <v>0</v>
      </c>
      <c r="X148" s="128">
        <v>0</v>
      </c>
      <c r="Y148" s="128">
        <f t="shared" si="12"/>
        <v>0</v>
      </c>
      <c r="Z148" s="128">
        <v>0</v>
      </c>
      <c r="AA148" s="129">
        <f t="shared" si="13"/>
        <v>0</v>
      </c>
      <c r="AR148" s="17" t="s">
        <v>173</v>
      </c>
      <c r="AT148" s="17" t="s">
        <v>170</v>
      </c>
      <c r="AU148" s="17" t="s">
        <v>136</v>
      </c>
      <c r="AY148" s="17" t="s">
        <v>169</v>
      </c>
      <c r="BE148" s="130">
        <f t="shared" si="14"/>
        <v>0</v>
      </c>
      <c r="BF148" s="130">
        <f t="shared" si="15"/>
        <v>0</v>
      </c>
      <c r="BG148" s="130">
        <f t="shared" si="16"/>
        <v>0</v>
      </c>
      <c r="BH148" s="130">
        <f t="shared" si="17"/>
        <v>0</v>
      </c>
      <c r="BI148" s="130">
        <f t="shared" si="18"/>
        <v>0</v>
      </c>
      <c r="BJ148" s="17" t="s">
        <v>113</v>
      </c>
      <c r="BK148" s="130">
        <f t="shared" si="19"/>
        <v>0</v>
      </c>
      <c r="BL148" s="17" t="s">
        <v>174</v>
      </c>
      <c r="BM148" s="17" t="s">
        <v>1061</v>
      </c>
    </row>
    <row r="149" spans="2:65" s="1" customFormat="1" ht="22.5" customHeight="1">
      <c r="B149" s="30"/>
      <c r="C149" s="123" t="s">
        <v>254</v>
      </c>
      <c r="D149" s="123" t="s">
        <v>170</v>
      </c>
      <c r="E149" s="124" t="s">
        <v>837</v>
      </c>
      <c r="F149" s="189" t="s">
        <v>838</v>
      </c>
      <c r="G149" s="189"/>
      <c r="H149" s="189"/>
      <c r="I149" s="189"/>
      <c r="J149" s="125" t="s">
        <v>172</v>
      </c>
      <c r="K149" s="126">
        <v>10</v>
      </c>
      <c r="L149" s="190"/>
      <c r="M149" s="190"/>
      <c r="N149" s="190">
        <f t="shared" si="10"/>
        <v>0</v>
      </c>
      <c r="O149" s="191"/>
      <c r="P149" s="191"/>
      <c r="Q149" s="191"/>
      <c r="R149" s="31"/>
      <c r="T149" s="127" t="s">
        <v>50</v>
      </c>
      <c r="U149" s="37" t="s">
        <v>70</v>
      </c>
      <c r="V149" s="128">
        <v>0</v>
      </c>
      <c r="W149" s="128">
        <f t="shared" si="11"/>
        <v>0</v>
      </c>
      <c r="X149" s="128">
        <v>0</v>
      </c>
      <c r="Y149" s="128">
        <f t="shared" si="12"/>
        <v>0</v>
      </c>
      <c r="Z149" s="128">
        <v>0</v>
      </c>
      <c r="AA149" s="129">
        <f t="shared" si="13"/>
        <v>0</v>
      </c>
      <c r="AR149" s="17" t="s">
        <v>173</v>
      </c>
      <c r="AT149" s="17" t="s">
        <v>170</v>
      </c>
      <c r="AU149" s="17" t="s">
        <v>136</v>
      </c>
      <c r="AY149" s="17" t="s">
        <v>169</v>
      </c>
      <c r="BE149" s="130">
        <f t="shared" si="14"/>
        <v>0</v>
      </c>
      <c r="BF149" s="130">
        <f t="shared" si="15"/>
        <v>0</v>
      </c>
      <c r="BG149" s="130">
        <f t="shared" si="16"/>
        <v>0</v>
      </c>
      <c r="BH149" s="130">
        <f t="shared" si="17"/>
        <v>0</v>
      </c>
      <c r="BI149" s="130">
        <f t="shared" si="18"/>
        <v>0</v>
      </c>
      <c r="BJ149" s="17" t="s">
        <v>113</v>
      </c>
      <c r="BK149" s="130">
        <f t="shared" si="19"/>
        <v>0</v>
      </c>
      <c r="BL149" s="17" t="s">
        <v>174</v>
      </c>
      <c r="BM149" s="17" t="s">
        <v>1062</v>
      </c>
    </row>
    <row r="150" spans="2:65" s="1" customFormat="1" ht="44.25" customHeight="1">
      <c r="B150" s="30"/>
      <c r="C150" s="123" t="s">
        <v>258</v>
      </c>
      <c r="D150" s="123" t="s">
        <v>170</v>
      </c>
      <c r="E150" s="124" t="s">
        <v>1063</v>
      </c>
      <c r="F150" s="189" t="s">
        <v>1064</v>
      </c>
      <c r="G150" s="189"/>
      <c r="H150" s="189"/>
      <c r="I150" s="189"/>
      <c r="J150" s="125" t="s">
        <v>172</v>
      </c>
      <c r="K150" s="126">
        <v>1</v>
      </c>
      <c r="L150" s="190"/>
      <c r="M150" s="190"/>
      <c r="N150" s="190">
        <f t="shared" si="10"/>
        <v>0</v>
      </c>
      <c r="O150" s="191"/>
      <c r="P150" s="191"/>
      <c r="Q150" s="191"/>
      <c r="R150" s="31"/>
      <c r="T150" s="127" t="s">
        <v>50</v>
      </c>
      <c r="U150" s="37" t="s">
        <v>70</v>
      </c>
      <c r="V150" s="128">
        <v>0</v>
      </c>
      <c r="W150" s="128">
        <f t="shared" si="11"/>
        <v>0</v>
      </c>
      <c r="X150" s="128">
        <v>0</v>
      </c>
      <c r="Y150" s="128">
        <f t="shared" si="12"/>
        <v>0</v>
      </c>
      <c r="Z150" s="128">
        <v>0</v>
      </c>
      <c r="AA150" s="129">
        <f t="shared" si="13"/>
        <v>0</v>
      </c>
      <c r="AR150" s="17" t="s">
        <v>173</v>
      </c>
      <c r="AT150" s="17" t="s">
        <v>170</v>
      </c>
      <c r="AU150" s="17" t="s">
        <v>136</v>
      </c>
      <c r="AY150" s="17" t="s">
        <v>169</v>
      </c>
      <c r="BE150" s="130">
        <f t="shared" si="14"/>
        <v>0</v>
      </c>
      <c r="BF150" s="130">
        <f t="shared" si="15"/>
        <v>0</v>
      </c>
      <c r="BG150" s="130">
        <f t="shared" si="16"/>
        <v>0</v>
      </c>
      <c r="BH150" s="130">
        <f t="shared" si="17"/>
        <v>0</v>
      </c>
      <c r="BI150" s="130">
        <f t="shared" si="18"/>
        <v>0</v>
      </c>
      <c r="BJ150" s="17" t="s">
        <v>113</v>
      </c>
      <c r="BK150" s="130">
        <f t="shared" si="19"/>
        <v>0</v>
      </c>
      <c r="BL150" s="17" t="s">
        <v>174</v>
      </c>
      <c r="BM150" s="17" t="s">
        <v>1065</v>
      </c>
    </row>
    <row r="151" spans="2:65" s="1" customFormat="1" ht="31.5" customHeight="1">
      <c r="B151" s="30"/>
      <c r="C151" s="123" t="s">
        <v>260</v>
      </c>
      <c r="D151" s="123" t="s">
        <v>170</v>
      </c>
      <c r="E151" s="124" t="s">
        <v>1066</v>
      </c>
      <c r="F151" s="189" t="s">
        <v>1067</v>
      </c>
      <c r="G151" s="189"/>
      <c r="H151" s="189"/>
      <c r="I151" s="189"/>
      <c r="J151" s="125" t="s">
        <v>212</v>
      </c>
      <c r="K151" s="126">
        <v>50</v>
      </c>
      <c r="L151" s="190"/>
      <c r="M151" s="190"/>
      <c r="N151" s="190">
        <f t="shared" si="10"/>
        <v>0</v>
      </c>
      <c r="O151" s="191"/>
      <c r="P151" s="191"/>
      <c r="Q151" s="191"/>
      <c r="R151" s="31"/>
      <c r="T151" s="127" t="s">
        <v>50</v>
      </c>
      <c r="U151" s="37" t="s">
        <v>70</v>
      </c>
      <c r="V151" s="128">
        <v>0</v>
      </c>
      <c r="W151" s="128">
        <f t="shared" si="11"/>
        <v>0</v>
      </c>
      <c r="X151" s="128">
        <v>0</v>
      </c>
      <c r="Y151" s="128">
        <f t="shared" si="12"/>
        <v>0</v>
      </c>
      <c r="Z151" s="128">
        <v>0</v>
      </c>
      <c r="AA151" s="129">
        <f t="shared" si="13"/>
        <v>0</v>
      </c>
      <c r="AR151" s="17" t="s">
        <v>173</v>
      </c>
      <c r="AT151" s="17" t="s">
        <v>170</v>
      </c>
      <c r="AU151" s="17" t="s">
        <v>136</v>
      </c>
      <c r="AY151" s="17" t="s">
        <v>169</v>
      </c>
      <c r="BE151" s="130">
        <f t="shared" si="14"/>
        <v>0</v>
      </c>
      <c r="BF151" s="130">
        <f t="shared" si="15"/>
        <v>0</v>
      </c>
      <c r="BG151" s="130">
        <f t="shared" si="16"/>
        <v>0</v>
      </c>
      <c r="BH151" s="130">
        <f t="shared" si="17"/>
        <v>0</v>
      </c>
      <c r="BI151" s="130">
        <f t="shared" si="18"/>
        <v>0</v>
      </c>
      <c r="BJ151" s="17" t="s">
        <v>113</v>
      </c>
      <c r="BK151" s="130">
        <f t="shared" si="19"/>
        <v>0</v>
      </c>
      <c r="BL151" s="17" t="s">
        <v>174</v>
      </c>
      <c r="BM151" s="17" t="s">
        <v>1068</v>
      </c>
    </row>
    <row r="152" spans="2:65" s="1" customFormat="1" ht="31.5" customHeight="1">
      <c r="B152" s="30"/>
      <c r="C152" s="123" t="s">
        <v>262</v>
      </c>
      <c r="D152" s="123" t="s">
        <v>170</v>
      </c>
      <c r="E152" s="124" t="s">
        <v>1069</v>
      </c>
      <c r="F152" s="189" t="s">
        <v>1070</v>
      </c>
      <c r="G152" s="189"/>
      <c r="H152" s="189"/>
      <c r="I152" s="189"/>
      <c r="J152" s="125" t="s">
        <v>212</v>
      </c>
      <c r="K152" s="126">
        <v>100</v>
      </c>
      <c r="L152" s="190"/>
      <c r="M152" s="190"/>
      <c r="N152" s="190">
        <f t="shared" si="10"/>
        <v>0</v>
      </c>
      <c r="O152" s="191"/>
      <c r="P152" s="191"/>
      <c r="Q152" s="191"/>
      <c r="R152" s="31"/>
      <c r="T152" s="127" t="s">
        <v>50</v>
      </c>
      <c r="U152" s="37" t="s">
        <v>70</v>
      </c>
      <c r="V152" s="128">
        <v>0</v>
      </c>
      <c r="W152" s="128">
        <f t="shared" si="11"/>
        <v>0</v>
      </c>
      <c r="X152" s="128">
        <v>0</v>
      </c>
      <c r="Y152" s="128">
        <f t="shared" si="12"/>
        <v>0</v>
      </c>
      <c r="Z152" s="128">
        <v>0</v>
      </c>
      <c r="AA152" s="129">
        <f t="shared" si="13"/>
        <v>0</v>
      </c>
      <c r="AR152" s="17" t="s">
        <v>173</v>
      </c>
      <c r="AT152" s="17" t="s">
        <v>170</v>
      </c>
      <c r="AU152" s="17" t="s">
        <v>136</v>
      </c>
      <c r="AY152" s="17" t="s">
        <v>169</v>
      </c>
      <c r="BE152" s="130">
        <f t="shared" si="14"/>
        <v>0</v>
      </c>
      <c r="BF152" s="130">
        <f t="shared" si="15"/>
        <v>0</v>
      </c>
      <c r="BG152" s="130">
        <f t="shared" si="16"/>
        <v>0</v>
      </c>
      <c r="BH152" s="130">
        <f t="shared" si="17"/>
        <v>0</v>
      </c>
      <c r="BI152" s="130">
        <f t="shared" si="18"/>
        <v>0</v>
      </c>
      <c r="BJ152" s="17" t="s">
        <v>113</v>
      </c>
      <c r="BK152" s="130">
        <f t="shared" si="19"/>
        <v>0</v>
      </c>
      <c r="BL152" s="17" t="s">
        <v>174</v>
      </c>
      <c r="BM152" s="17" t="s">
        <v>1071</v>
      </c>
    </row>
    <row r="153" spans="2:65" s="1" customFormat="1" ht="31.5" customHeight="1">
      <c r="B153" s="30"/>
      <c r="C153" s="123" t="s">
        <v>256</v>
      </c>
      <c r="D153" s="123" t="s">
        <v>170</v>
      </c>
      <c r="E153" s="124" t="s">
        <v>1072</v>
      </c>
      <c r="F153" s="189" t="s">
        <v>1073</v>
      </c>
      <c r="G153" s="189"/>
      <c r="H153" s="189"/>
      <c r="I153" s="189"/>
      <c r="J153" s="125" t="s">
        <v>212</v>
      </c>
      <c r="K153" s="126">
        <v>50</v>
      </c>
      <c r="L153" s="190"/>
      <c r="M153" s="190"/>
      <c r="N153" s="190">
        <f t="shared" si="10"/>
        <v>0</v>
      </c>
      <c r="O153" s="191"/>
      <c r="P153" s="191"/>
      <c r="Q153" s="191"/>
      <c r="R153" s="31"/>
      <c r="T153" s="127" t="s">
        <v>50</v>
      </c>
      <c r="U153" s="37" t="s">
        <v>70</v>
      </c>
      <c r="V153" s="128">
        <v>0</v>
      </c>
      <c r="W153" s="128">
        <f t="shared" si="11"/>
        <v>0</v>
      </c>
      <c r="X153" s="128">
        <v>0</v>
      </c>
      <c r="Y153" s="128">
        <f t="shared" si="12"/>
        <v>0</v>
      </c>
      <c r="Z153" s="128">
        <v>0</v>
      </c>
      <c r="AA153" s="129">
        <f t="shared" si="13"/>
        <v>0</v>
      </c>
      <c r="AR153" s="17" t="s">
        <v>173</v>
      </c>
      <c r="AT153" s="17" t="s">
        <v>170</v>
      </c>
      <c r="AU153" s="17" t="s">
        <v>136</v>
      </c>
      <c r="AY153" s="17" t="s">
        <v>169</v>
      </c>
      <c r="BE153" s="130">
        <f t="shared" si="14"/>
        <v>0</v>
      </c>
      <c r="BF153" s="130">
        <f t="shared" si="15"/>
        <v>0</v>
      </c>
      <c r="BG153" s="130">
        <f t="shared" si="16"/>
        <v>0</v>
      </c>
      <c r="BH153" s="130">
        <f t="shared" si="17"/>
        <v>0</v>
      </c>
      <c r="BI153" s="130">
        <f t="shared" si="18"/>
        <v>0</v>
      </c>
      <c r="BJ153" s="17" t="s">
        <v>113</v>
      </c>
      <c r="BK153" s="130">
        <f t="shared" si="19"/>
        <v>0</v>
      </c>
      <c r="BL153" s="17" t="s">
        <v>174</v>
      </c>
      <c r="BM153" s="17" t="s">
        <v>1074</v>
      </c>
    </row>
    <row r="154" spans="2:65" s="1" customFormat="1" ht="31.5" customHeight="1">
      <c r="B154" s="30"/>
      <c r="C154" s="123" t="s">
        <v>266</v>
      </c>
      <c r="D154" s="123" t="s">
        <v>170</v>
      </c>
      <c r="E154" s="124" t="s">
        <v>1075</v>
      </c>
      <c r="F154" s="189" t="s">
        <v>1076</v>
      </c>
      <c r="G154" s="189"/>
      <c r="H154" s="189"/>
      <c r="I154" s="189"/>
      <c r="J154" s="125" t="s">
        <v>212</v>
      </c>
      <c r="K154" s="126">
        <v>70</v>
      </c>
      <c r="L154" s="190"/>
      <c r="M154" s="190"/>
      <c r="N154" s="190">
        <f t="shared" si="10"/>
        <v>0</v>
      </c>
      <c r="O154" s="191"/>
      <c r="P154" s="191"/>
      <c r="Q154" s="191"/>
      <c r="R154" s="31"/>
      <c r="T154" s="127" t="s">
        <v>50</v>
      </c>
      <c r="U154" s="37" t="s">
        <v>70</v>
      </c>
      <c r="V154" s="128">
        <v>0</v>
      </c>
      <c r="W154" s="128">
        <f t="shared" si="11"/>
        <v>0</v>
      </c>
      <c r="X154" s="128">
        <v>0</v>
      </c>
      <c r="Y154" s="128">
        <f t="shared" si="12"/>
        <v>0</v>
      </c>
      <c r="Z154" s="128">
        <v>0</v>
      </c>
      <c r="AA154" s="129">
        <f t="shared" si="13"/>
        <v>0</v>
      </c>
      <c r="AR154" s="17" t="s">
        <v>173</v>
      </c>
      <c r="AT154" s="17" t="s">
        <v>170</v>
      </c>
      <c r="AU154" s="17" t="s">
        <v>136</v>
      </c>
      <c r="AY154" s="17" t="s">
        <v>169</v>
      </c>
      <c r="BE154" s="130">
        <f t="shared" si="14"/>
        <v>0</v>
      </c>
      <c r="BF154" s="130">
        <f t="shared" si="15"/>
        <v>0</v>
      </c>
      <c r="BG154" s="130">
        <f t="shared" si="16"/>
        <v>0</v>
      </c>
      <c r="BH154" s="130">
        <f t="shared" si="17"/>
        <v>0</v>
      </c>
      <c r="BI154" s="130">
        <f t="shared" si="18"/>
        <v>0</v>
      </c>
      <c r="BJ154" s="17" t="s">
        <v>113</v>
      </c>
      <c r="BK154" s="130">
        <f t="shared" si="19"/>
        <v>0</v>
      </c>
      <c r="BL154" s="17" t="s">
        <v>174</v>
      </c>
      <c r="BM154" s="17" t="s">
        <v>1077</v>
      </c>
    </row>
    <row r="155" spans="2:65" s="1" customFormat="1" ht="31.5" customHeight="1">
      <c r="B155" s="30"/>
      <c r="C155" s="123" t="s">
        <v>269</v>
      </c>
      <c r="D155" s="123" t="s">
        <v>170</v>
      </c>
      <c r="E155" s="124" t="s">
        <v>849</v>
      </c>
      <c r="F155" s="189" t="s">
        <v>850</v>
      </c>
      <c r="G155" s="189"/>
      <c r="H155" s="189"/>
      <c r="I155" s="189"/>
      <c r="J155" s="125" t="s">
        <v>212</v>
      </c>
      <c r="K155" s="126">
        <v>250</v>
      </c>
      <c r="L155" s="190"/>
      <c r="M155" s="190"/>
      <c r="N155" s="190">
        <f t="shared" si="10"/>
        <v>0</v>
      </c>
      <c r="O155" s="191"/>
      <c r="P155" s="191"/>
      <c r="Q155" s="191"/>
      <c r="R155" s="31"/>
      <c r="T155" s="127" t="s">
        <v>50</v>
      </c>
      <c r="U155" s="37" t="s">
        <v>70</v>
      </c>
      <c r="V155" s="128">
        <v>0</v>
      </c>
      <c r="W155" s="128">
        <f t="shared" si="11"/>
        <v>0</v>
      </c>
      <c r="X155" s="128">
        <v>0</v>
      </c>
      <c r="Y155" s="128">
        <f t="shared" si="12"/>
        <v>0</v>
      </c>
      <c r="Z155" s="128">
        <v>0</v>
      </c>
      <c r="AA155" s="129">
        <f t="shared" si="13"/>
        <v>0</v>
      </c>
      <c r="AR155" s="17" t="s">
        <v>173</v>
      </c>
      <c r="AT155" s="17" t="s">
        <v>170</v>
      </c>
      <c r="AU155" s="17" t="s">
        <v>136</v>
      </c>
      <c r="AY155" s="17" t="s">
        <v>169</v>
      </c>
      <c r="BE155" s="130">
        <f t="shared" si="14"/>
        <v>0</v>
      </c>
      <c r="BF155" s="130">
        <f t="shared" si="15"/>
        <v>0</v>
      </c>
      <c r="BG155" s="130">
        <f t="shared" si="16"/>
        <v>0</v>
      </c>
      <c r="BH155" s="130">
        <f t="shared" si="17"/>
        <v>0</v>
      </c>
      <c r="BI155" s="130">
        <f t="shared" si="18"/>
        <v>0</v>
      </c>
      <c r="BJ155" s="17" t="s">
        <v>113</v>
      </c>
      <c r="BK155" s="130">
        <f t="shared" si="19"/>
        <v>0</v>
      </c>
      <c r="BL155" s="17" t="s">
        <v>174</v>
      </c>
      <c r="BM155" s="17" t="s">
        <v>1078</v>
      </c>
    </row>
    <row r="156" spans="2:65" s="1" customFormat="1" ht="31.5" customHeight="1">
      <c r="B156" s="30"/>
      <c r="C156" s="123" t="s">
        <v>271</v>
      </c>
      <c r="D156" s="123" t="s">
        <v>170</v>
      </c>
      <c r="E156" s="124" t="s">
        <v>852</v>
      </c>
      <c r="F156" s="189" t="s">
        <v>853</v>
      </c>
      <c r="G156" s="189"/>
      <c r="H156" s="189"/>
      <c r="I156" s="189"/>
      <c r="J156" s="125" t="s">
        <v>212</v>
      </c>
      <c r="K156" s="126">
        <v>100</v>
      </c>
      <c r="L156" s="190"/>
      <c r="M156" s="190"/>
      <c r="N156" s="190">
        <f t="shared" si="10"/>
        <v>0</v>
      </c>
      <c r="O156" s="191"/>
      <c r="P156" s="191"/>
      <c r="Q156" s="191"/>
      <c r="R156" s="31"/>
      <c r="T156" s="127" t="s">
        <v>50</v>
      </c>
      <c r="U156" s="37" t="s">
        <v>70</v>
      </c>
      <c r="V156" s="128">
        <v>0</v>
      </c>
      <c r="W156" s="128">
        <f t="shared" si="11"/>
        <v>0</v>
      </c>
      <c r="X156" s="128">
        <v>0</v>
      </c>
      <c r="Y156" s="128">
        <f t="shared" si="12"/>
        <v>0</v>
      </c>
      <c r="Z156" s="128">
        <v>0</v>
      </c>
      <c r="AA156" s="129">
        <f t="shared" si="13"/>
        <v>0</v>
      </c>
      <c r="AR156" s="17" t="s">
        <v>173</v>
      </c>
      <c r="AT156" s="17" t="s">
        <v>170</v>
      </c>
      <c r="AU156" s="17" t="s">
        <v>136</v>
      </c>
      <c r="AY156" s="17" t="s">
        <v>169</v>
      </c>
      <c r="BE156" s="130">
        <f t="shared" si="14"/>
        <v>0</v>
      </c>
      <c r="BF156" s="130">
        <f t="shared" si="15"/>
        <v>0</v>
      </c>
      <c r="BG156" s="130">
        <f t="shared" si="16"/>
        <v>0</v>
      </c>
      <c r="BH156" s="130">
        <f t="shared" si="17"/>
        <v>0</v>
      </c>
      <c r="BI156" s="130">
        <f t="shared" si="18"/>
        <v>0</v>
      </c>
      <c r="BJ156" s="17" t="s">
        <v>113</v>
      </c>
      <c r="BK156" s="130">
        <f t="shared" si="19"/>
        <v>0</v>
      </c>
      <c r="BL156" s="17" t="s">
        <v>174</v>
      </c>
      <c r="BM156" s="17" t="s">
        <v>1079</v>
      </c>
    </row>
    <row r="157" spans="2:65" s="1" customFormat="1" ht="22.5" customHeight="1">
      <c r="B157" s="30"/>
      <c r="C157" s="123" t="s">
        <v>273</v>
      </c>
      <c r="D157" s="123" t="s">
        <v>170</v>
      </c>
      <c r="E157" s="124" t="s">
        <v>855</v>
      </c>
      <c r="F157" s="189" t="s">
        <v>856</v>
      </c>
      <c r="G157" s="189"/>
      <c r="H157" s="189"/>
      <c r="I157" s="189"/>
      <c r="J157" s="125" t="s">
        <v>212</v>
      </c>
      <c r="K157" s="126">
        <v>60</v>
      </c>
      <c r="L157" s="190"/>
      <c r="M157" s="190"/>
      <c r="N157" s="190">
        <f t="shared" si="10"/>
        <v>0</v>
      </c>
      <c r="O157" s="191"/>
      <c r="P157" s="191"/>
      <c r="Q157" s="191"/>
      <c r="R157" s="31"/>
      <c r="T157" s="127" t="s">
        <v>50</v>
      </c>
      <c r="U157" s="37" t="s">
        <v>70</v>
      </c>
      <c r="V157" s="128">
        <v>0</v>
      </c>
      <c r="W157" s="128">
        <f t="shared" si="11"/>
        <v>0</v>
      </c>
      <c r="X157" s="128">
        <v>0</v>
      </c>
      <c r="Y157" s="128">
        <f t="shared" si="12"/>
        <v>0</v>
      </c>
      <c r="Z157" s="128">
        <v>0</v>
      </c>
      <c r="AA157" s="129">
        <f t="shared" si="13"/>
        <v>0</v>
      </c>
      <c r="AR157" s="17" t="s">
        <v>173</v>
      </c>
      <c r="AT157" s="17" t="s">
        <v>170</v>
      </c>
      <c r="AU157" s="17" t="s">
        <v>136</v>
      </c>
      <c r="AY157" s="17" t="s">
        <v>169</v>
      </c>
      <c r="BE157" s="130">
        <f t="shared" si="14"/>
        <v>0</v>
      </c>
      <c r="BF157" s="130">
        <f t="shared" si="15"/>
        <v>0</v>
      </c>
      <c r="BG157" s="130">
        <f t="shared" si="16"/>
        <v>0</v>
      </c>
      <c r="BH157" s="130">
        <f t="shared" si="17"/>
        <v>0</v>
      </c>
      <c r="BI157" s="130">
        <f t="shared" si="18"/>
        <v>0</v>
      </c>
      <c r="BJ157" s="17" t="s">
        <v>113</v>
      </c>
      <c r="BK157" s="130">
        <f t="shared" si="19"/>
        <v>0</v>
      </c>
      <c r="BL157" s="17" t="s">
        <v>174</v>
      </c>
      <c r="BM157" s="17" t="s">
        <v>1080</v>
      </c>
    </row>
    <row r="158" spans="2:65" s="1" customFormat="1" ht="22.5" customHeight="1">
      <c r="B158" s="30"/>
      <c r="C158" s="123" t="s">
        <v>275</v>
      </c>
      <c r="D158" s="123" t="s">
        <v>170</v>
      </c>
      <c r="E158" s="124" t="s">
        <v>858</v>
      </c>
      <c r="F158" s="189" t="s">
        <v>859</v>
      </c>
      <c r="G158" s="189"/>
      <c r="H158" s="189"/>
      <c r="I158" s="189"/>
      <c r="J158" s="125" t="s">
        <v>212</v>
      </c>
      <c r="K158" s="126">
        <v>20</v>
      </c>
      <c r="L158" s="190"/>
      <c r="M158" s="190"/>
      <c r="N158" s="190">
        <f t="shared" si="10"/>
        <v>0</v>
      </c>
      <c r="O158" s="191"/>
      <c r="P158" s="191"/>
      <c r="Q158" s="191"/>
      <c r="R158" s="31"/>
      <c r="T158" s="127" t="s">
        <v>50</v>
      </c>
      <c r="U158" s="37" t="s">
        <v>70</v>
      </c>
      <c r="V158" s="128">
        <v>0</v>
      </c>
      <c r="W158" s="128">
        <f t="shared" si="11"/>
        <v>0</v>
      </c>
      <c r="X158" s="128">
        <v>0</v>
      </c>
      <c r="Y158" s="128">
        <f t="shared" si="12"/>
        <v>0</v>
      </c>
      <c r="Z158" s="128">
        <v>0</v>
      </c>
      <c r="AA158" s="129">
        <f t="shared" si="13"/>
        <v>0</v>
      </c>
      <c r="AR158" s="17" t="s">
        <v>173</v>
      </c>
      <c r="AT158" s="17" t="s">
        <v>170</v>
      </c>
      <c r="AU158" s="17" t="s">
        <v>136</v>
      </c>
      <c r="AY158" s="17" t="s">
        <v>169</v>
      </c>
      <c r="BE158" s="130">
        <f t="shared" si="14"/>
        <v>0</v>
      </c>
      <c r="BF158" s="130">
        <f t="shared" si="15"/>
        <v>0</v>
      </c>
      <c r="BG158" s="130">
        <f t="shared" si="16"/>
        <v>0</v>
      </c>
      <c r="BH158" s="130">
        <f t="shared" si="17"/>
        <v>0</v>
      </c>
      <c r="BI158" s="130">
        <f t="shared" si="18"/>
        <v>0</v>
      </c>
      <c r="BJ158" s="17" t="s">
        <v>113</v>
      </c>
      <c r="BK158" s="130">
        <f t="shared" si="19"/>
        <v>0</v>
      </c>
      <c r="BL158" s="17" t="s">
        <v>174</v>
      </c>
      <c r="BM158" s="17" t="s">
        <v>1081</v>
      </c>
    </row>
    <row r="159" spans="2:65" s="1" customFormat="1" ht="22.5" customHeight="1">
      <c r="B159" s="30"/>
      <c r="C159" s="123" t="s">
        <v>277</v>
      </c>
      <c r="D159" s="123" t="s">
        <v>170</v>
      </c>
      <c r="E159" s="124" t="s">
        <v>861</v>
      </c>
      <c r="F159" s="189" t="s">
        <v>862</v>
      </c>
      <c r="G159" s="189"/>
      <c r="H159" s="189"/>
      <c r="I159" s="189"/>
      <c r="J159" s="125" t="s">
        <v>212</v>
      </c>
      <c r="K159" s="126">
        <v>10</v>
      </c>
      <c r="L159" s="190"/>
      <c r="M159" s="190"/>
      <c r="N159" s="190">
        <f t="shared" si="10"/>
        <v>0</v>
      </c>
      <c r="O159" s="191"/>
      <c r="P159" s="191"/>
      <c r="Q159" s="191"/>
      <c r="R159" s="31"/>
      <c r="T159" s="127" t="s">
        <v>50</v>
      </c>
      <c r="U159" s="37" t="s">
        <v>70</v>
      </c>
      <c r="V159" s="128">
        <v>0</v>
      </c>
      <c r="W159" s="128">
        <f t="shared" si="11"/>
        <v>0</v>
      </c>
      <c r="X159" s="128">
        <v>0</v>
      </c>
      <c r="Y159" s="128">
        <f t="shared" si="12"/>
        <v>0</v>
      </c>
      <c r="Z159" s="128">
        <v>0</v>
      </c>
      <c r="AA159" s="129">
        <f t="shared" si="13"/>
        <v>0</v>
      </c>
      <c r="AR159" s="17" t="s">
        <v>173</v>
      </c>
      <c r="AT159" s="17" t="s">
        <v>170</v>
      </c>
      <c r="AU159" s="17" t="s">
        <v>136</v>
      </c>
      <c r="AY159" s="17" t="s">
        <v>169</v>
      </c>
      <c r="BE159" s="130">
        <f t="shared" si="14"/>
        <v>0</v>
      </c>
      <c r="BF159" s="130">
        <f t="shared" si="15"/>
        <v>0</v>
      </c>
      <c r="BG159" s="130">
        <f t="shared" si="16"/>
        <v>0</v>
      </c>
      <c r="BH159" s="130">
        <f t="shared" si="17"/>
        <v>0</v>
      </c>
      <c r="BI159" s="130">
        <f t="shared" si="18"/>
        <v>0</v>
      </c>
      <c r="BJ159" s="17" t="s">
        <v>113</v>
      </c>
      <c r="BK159" s="130">
        <f t="shared" si="19"/>
        <v>0</v>
      </c>
      <c r="BL159" s="17" t="s">
        <v>174</v>
      </c>
      <c r="BM159" s="17" t="s">
        <v>1082</v>
      </c>
    </row>
    <row r="160" spans="2:65" s="1" customFormat="1" ht="31.5" customHeight="1">
      <c r="B160" s="30"/>
      <c r="C160" s="123" t="s">
        <v>279</v>
      </c>
      <c r="D160" s="123" t="s">
        <v>170</v>
      </c>
      <c r="E160" s="124" t="s">
        <v>1083</v>
      </c>
      <c r="F160" s="189" t="s">
        <v>865</v>
      </c>
      <c r="G160" s="189"/>
      <c r="H160" s="189"/>
      <c r="I160" s="189"/>
      <c r="J160" s="125" t="s">
        <v>172</v>
      </c>
      <c r="K160" s="126">
        <v>1</v>
      </c>
      <c r="L160" s="190"/>
      <c r="M160" s="190"/>
      <c r="N160" s="190">
        <f t="shared" si="10"/>
        <v>0</v>
      </c>
      <c r="O160" s="191"/>
      <c r="P160" s="191"/>
      <c r="Q160" s="191"/>
      <c r="R160" s="31"/>
      <c r="T160" s="127" t="s">
        <v>50</v>
      </c>
      <c r="U160" s="37" t="s">
        <v>70</v>
      </c>
      <c r="V160" s="128">
        <v>0</v>
      </c>
      <c r="W160" s="128">
        <f t="shared" si="11"/>
        <v>0</v>
      </c>
      <c r="X160" s="128">
        <v>0</v>
      </c>
      <c r="Y160" s="128">
        <f t="shared" si="12"/>
        <v>0</v>
      </c>
      <c r="Z160" s="128">
        <v>0</v>
      </c>
      <c r="AA160" s="129">
        <f t="shared" si="13"/>
        <v>0</v>
      </c>
      <c r="AR160" s="17" t="s">
        <v>173</v>
      </c>
      <c r="AT160" s="17" t="s">
        <v>170</v>
      </c>
      <c r="AU160" s="17" t="s">
        <v>136</v>
      </c>
      <c r="AY160" s="17" t="s">
        <v>169</v>
      </c>
      <c r="BE160" s="130">
        <f t="shared" si="14"/>
        <v>0</v>
      </c>
      <c r="BF160" s="130">
        <f t="shared" si="15"/>
        <v>0</v>
      </c>
      <c r="BG160" s="130">
        <f t="shared" si="16"/>
        <v>0</v>
      </c>
      <c r="BH160" s="130">
        <f t="shared" si="17"/>
        <v>0</v>
      </c>
      <c r="BI160" s="130">
        <f t="shared" si="18"/>
        <v>0</v>
      </c>
      <c r="BJ160" s="17" t="s">
        <v>113</v>
      </c>
      <c r="BK160" s="130">
        <f t="shared" si="19"/>
        <v>0</v>
      </c>
      <c r="BL160" s="17" t="s">
        <v>174</v>
      </c>
      <c r="BM160" s="17" t="s">
        <v>1084</v>
      </c>
    </row>
    <row r="161" spans="2:65" s="1" customFormat="1" ht="31.5" customHeight="1">
      <c r="B161" s="30"/>
      <c r="C161" s="123" t="s">
        <v>281</v>
      </c>
      <c r="D161" s="123" t="s">
        <v>170</v>
      </c>
      <c r="E161" s="124" t="s">
        <v>1085</v>
      </c>
      <c r="F161" s="189" t="s">
        <v>1086</v>
      </c>
      <c r="G161" s="189"/>
      <c r="H161" s="189"/>
      <c r="I161" s="189"/>
      <c r="J161" s="125" t="s">
        <v>172</v>
      </c>
      <c r="K161" s="126">
        <v>30</v>
      </c>
      <c r="L161" s="190"/>
      <c r="M161" s="190"/>
      <c r="N161" s="190">
        <f t="shared" si="10"/>
        <v>0</v>
      </c>
      <c r="O161" s="191"/>
      <c r="P161" s="191"/>
      <c r="Q161" s="191"/>
      <c r="R161" s="31"/>
      <c r="T161" s="127" t="s">
        <v>50</v>
      </c>
      <c r="U161" s="37" t="s">
        <v>70</v>
      </c>
      <c r="V161" s="128">
        <v>0</v>
      </c>
      <c r="W161" s="128">
        <f t="shared" si="11"/>
        <v>0</v>
      </c>
      <c r="X161" s="128">
        <v>0</v>
      </c>
      <c r="Y161" s="128">
        <f t="shared" si="12"/>
        <v>0</v>
      </c>
      <c r="Z161" s="128">
        <v>0</v>
      </c>
      <c r="AA161" s="129">
        <f t="shared" si="13"/>
        <v>0</v>
      </c>
      <c r="AR161" s="17" t="s">
        <v>173</v>
      </c>
      <c r="AT161" s="17" t="s">
        <v>170</v>
      </c>
      <c r="AU161" s="17" t="s">
        <v>136</v>
      </c>
      <c r="AY161" s="17" t="s">
        <v>169</v>
      </c>
      <c r="BE161" s="130">
        <f t="shared" si="14"/>
        <v>0</v>
      </c>
      <c r="BF161" s="130">
        <f t="shared" si="15"/>
        <v>0</v>
      </c>
      <c r="BG161" s="130">
        <f t="shared" si="16"/>
        <v>0</v>
      </c>
      <c r="BH161" s="130">
        <f t="shared" si="17"/>
        <v>0</v>
      </c>
      <c r="BI161" s="130">
        <f t="shared" si="18"/>
        <v>0</v>
      </c>
      <c r="BJ161" s="17" t="s">
        <v>113</v>
      </c>
      <c r="BK161" s="130">
        <f t="shared" si="19"/>
        <v>0</v>
      </c>
      <c r="BL161" s="17" t="s">
        <v>174</v>
      </c>
      <c r="BM161" s="17" t="s">
        <v>1087</v>
      </c>
    </row>
    <row r="162" spans="2:65" s="9" customFormat="1" ht="29.9" customHeight="1">
      <c r="B162" s="113"/>
      <c r="D162" s="122" t="s">
        <v>792</v>
      </c>
      <c r="E162" s="122"/>
      <c r="F162" s="122"/>
      <c r="G162" s="122"/>
      <c r="H162" s="122"/>
      <c r="I162" s="122"/>
      <c r="J162" s="122"/>
      <c r="K162" s="122"/>
      <c r="L162" s="122"/>
      <c r="M162" s="122"/>
      <c r="N162" s="199">
        <f>BK162</f>
        <v>0</v>
      </c>
      <c r="O162" s="200"/>
      <c r="P162" s="200"/>
      <c r="Q162" s="200"/>
      <c r="R162" s="115"/>
      <c r="T162" s="116"/>
      <c r="W162" s="117">
        <f>SUM(W163:W172)</f>
        <v>0</v>
      </c>
      <c r="Y162" s="117">
        <f>SUM(Y163:Y172)</f>
        <v>0</v>
      </c>
      <c r="AA162" s="118">
        <f>SUM(AA163:AA172)</f>
        <v>0</v>
      </c>
      <c r="AR162" s="119" t="s">
        <v>136</v>
      </c>
      <c r="AT162" s="120" t="s">
        <v>104</v>
      </c>
      <c r="AU162" s="120" t="s">
        <v>113</v>
      </c>
      <c r="AY162" s="119" t="s">
        <v>169</v>
      </c>
      <c r="BK162" s="121">
        <f>SUM(BK163:BK172)</f>
        <v>0</v>
      </c>
    </row>
    <row r="163" spans="2:65" s="1" customFormat="1" ht="22.5" customHeight="1">
      <c r="B163" s="30"/>
      <c r="C163" s="123" t="s">
        <v>283</v>
      </c>
      <c r="D163" s="123" t="s">
        <v>170</v>
      </c>
      <c r="E163" s="124" t="s">
        <v>891</v>
      </c>
      <c r="F163" s="189" t="s">
        <v>892</v>
      </c>
      <c r="G163" s="189"/>
      <c r="H163" s="189"/>
      <c r="I163" s="189"/>
      <c r="J163" s="125" t="s">
        <v>212</v>
      </c>
      <c r="K163" s="126">
        <v>50</v>
      </c>
      <c r="L163" s="190"/>
      <c r="M163" s="190"/>
      <c r="N163" s="190">
        <f t="shared" ref="N163:N172" si="20">ROUND(L163*K163,2)</f>
        <v>0</v>
      </c>
      <c r="O163" s="191"/>
      <c r="P163" s="191"/>
      <c r="Q163" s="191"/>
      <c r="R163" s="31"/>
      <c r="T163" s="127" t="s">
        <v>50</v>
      </c>
      <c r="U163" s="37" t="s">
        <v>70</v>
      </c>
      <c r="V163" s="128">
        <v>0</v>
      </c>
      <c r="W163" s="128">
        <f t="shared" ref="W163:W172" si="21">V163*K163</f>
        <v>0</v>
      </c>
      <c r="X163" s="128">
        <v>0</v>
      </c>
      <c r="Y163" s="128">
        <f t="shared" ref="Y163:Y172" si="22">X163*K163</f>
        <v>0</v>
      </c>
      <c r="Z163" s="128">
        <v>0</v>
      </c>
      <c r="AA163" s="129">
        <f t="shared" ref="AA163:AA172" si="23">Z163*K163</f>
        <v>0</v>
      </c>
      <c r="AR163" s="17" t="s">
        <v>256</v>
      </c>
      <c r="AT163" s="17" t="s">
        <v>170</v>
      </c>
      <c r="AU163" s="17" t="s">
        <v>136</v>
      </c>
      <c r="AY163" s="17" t="s">
        <v>169</v>
      </c>
      <c r="BE163" s="130">
        <f t="shared" ref="BE163:BE172" si="24">IF(U163="základní",N163,0)</f>
        <v>0</v>
      </c>
      <c r="BF163" s="130">
        <f t="shared" ref="BF163:BF172" si="25">IF(U163="snížená",N163,0)</f>
        <v>0</v>
      </c>
      <c r="BG163" s="130">
        <f t="shared" ref="BG163:BG172" si="26">IF(U163="zákl. přenesená",N163,0)</f>
        <v>0</v>
      </c>
      <c r="BH163" s="130">
        <f t="shared" ref="BH163:BH172" si="27">IF(U163="sníž. přenesená",N163,0)</f>
        <v>0</v>
      </c>
      <c r="BI163" s="130">
        <f t="shared" ref="BI163:BI172" si="28">IF(U163="nulová",N163,0)</f>
        <v>0</v>
      </c>
      <c r="BJ163" s="17" t="s">
        <v>113</v>
      </c>
      <c r="BK163" s="130">
        <f t="shared" ref="BK163:BK172" si="29">ROUND(L163*K163,2)</f>
        <v>0</v>
      </c>
      <c r="BL163" s="17" t="s">
        <v>206</v>
      </c>
      <c r="BM163" s="17" t="s">
        <v>1088</v>
      </c>
    </row>
    <row r="164" spans="2:65" s="1" customFormat="1" ht="22.5" customHeight="1">
      <c r="B164" s="30"/>
      <c r="C164" s="123" t="s">
        <v>285</v>
      </c>
      <c r="D164" s="123" t="s">
        <v>170</v>
      </c>
      <c r="E164" s="124" t="s">
        <v>897</v>
      </c>
      <c r="F164" s="189" t="s">
        <v>898</v>
      </c>
      <c r="G164" s="189"/>
      <c r="H164" s="189"/>
      <c r="I164" s="189"/>
      <c r="J164" s="125" t="s">
        <v>212</v>
      </c>
      <c r="K164" s="126">
        <v>40</v>
      </c>
      <c r="L164" s="190"/>
      <c r="M164" s="190"/>
      <c r="N164" s="190">
        <f t="shared" si="20"/>
        <v>0</v>
      </c>
      <c r="O164" s="191"/>
      <c r="P164" s="191"/>
      <c r="Q164" s="191"/>
      <c r="R164" s="31"/>
      <c r="T164" s="127" t="s">
        <v>50</v>
      </c>
      <c r="U164" s="37" t="s">
        <v>70</v>
      </c>
      <c r="V164" s="128">
        <v>0</v>
      </c>
      <c r="W164" s="128">
        <f t="shared" si="21"/>
        <v>0</v>
      </c>
      <c r="X164" s="128">
        <v>0</v>
      </c>
      <c r="Y164" s="128">
        <f t="shared" si="22"/>
        <v>0</v>
      </c>
      <c r="Z164" s="128">
        <v>0</v>
      </c>
      <c r="AA164" s="129">
        <f t="shared" si="23"/>
        <v>0</v>
      </c>
      <c r="AR164" s="17" t="s">
        <v>256</v>
      </c>
      <c r="AT164" s="17" t="s">
        <v>170</v>
      </c>
      <c r="AU164" s="17" t="s">
        <v>136</v>
      </c>
      <c r="AY164" s="17" t="s">
        <v>169</v>
      </c>
      <c r="BE164" s="130">
        <f t="shared" si="24"/>
        <v>0</v>
      </c>
      <c r="BF164" s="130">
        <f t="shared" si="25"/>
        <v>0</v>
      </c>
      <c r="BG164" s="130">
        <f t="shared" si="26"/>
        <v>0</v>
      </c>
      <c r="BH164" s="130">
        <f t="shared" si="27"/>
        <v>0</v>
      </c>
      <c r="BI164" s="130">
        <f t="shared" si="28"/>
        <v>0</v>
      </c>
      <c r="BJ164" s="17" t="s">
        <v>113</v>
      </c>
      <c r="BK164" s="130">
        <f t="shared" si="29"/>
        <v>0</v>
      </c>
      <c r="BL164" s="17" t="s">
        <v>206</v>
      </c>
      <c r="BM164" s="17" t="s">
        <v>1089</v>
      </c>
    </row>
    <row r="165" spans="2:65" s="1" customFormat="1" ht="31.5" customHeight="1">
      <c r="B165" s="30"/>
      <c r="C165" s="123" t="s">
        <v>288</v>
      </c>
      <c r="D165" s="123" t="s">
        <v>170</v>
      </c>
      <c r="E165" s="124" t="s">
        <v>1090</v>
      </c>
      <c r="F165" s="189" t="s">
        <v>1091</v>
      </c>
      <c r="G165" s="189"/>
      <c r="H165" s="189"/>
      <c r="I165" s="189"/>
      <c r="J165" s="125" t="s">
        <v>212</v>
      </c>
      <c r="K165" s="126">
        <v>10</v>
      </c>
      <c r="L165" s="190"/>
      <c r="M165" s="190"/>
      <c r="N165" s="190">
        <f t="shared" si="20"/>
        <v>0</v>
      </c>
      <c r="O165" s="191"/>
      <c r="P165" s="191"/>
      <c r="Q165" s="191"/>
      <c r="R165" s="31"/>
      <c r="T165" s="127" t="s">
        <v>50</v>
      </c>
      <c r="U165" s="37" t="s">
        <v>70</v>
      </c>
      <c r="V165" s="128">
        <v>0</v>
      </c>
      <c r="W165" s="128">
        <f t="shared" si="21"/>
        <v>0</v>
      </c>
      <c r="X165" s="128">
        <v>0</v>
      </c>
      <c r="Y165" s="128">
        <f t="shared" si="22"/>
        <v>0</v>
      </c>
      <c r="Z165" s="128">
        <v>0</v>
      </c>
      <c r="AA165" s="129">
        <f t="shared" si="23"/>
        <v>0</v>
      </c>
      <c r="AR165" s="17" t="s">
        <v>256</v>
      </c>
      <c r="AT165" s="17" t="s">
        <v>170</v>
      </c>
      <c r="AU165" s="17" t="s">
        <v>136</v>
      </c>
      <c r="AY165" s="17" t="s">
        <v>169</v>
      </c>
      <c r="BE165" s="130">
        <f t="shared" si="24"/>
        <v>0</v>
      </c>
      <c r="BF165" s="130">
        <f t="shared" si="25"/>
        <v>0</v>
      </c>
      <c r="BG165" s="130">
        <f t="shared" si="26"/>
        <v>0</v>
      </c>
      <c r="BH165" s="130">
        <f t="shared" si="27"/>
        <v>0</v>
      </c>
      <c r="BI165" s="130">
        <f t="shared" si="28"/>
        <v>0</v>
      </c>
      <c r="BJ165" s="17" t="s">
        <v>113</v>
      </c>
      <c r="BK165" s="130">
        <f t="shared" si="29"/>
        <v>0</v>
      </c>
      <c r="BL165" s="17" t="s">
        <v>206</v>
      </c>
      <c r="BM165" s="17" t="s">
        <v>1092</v>
      </c>
    </row>
    <row r="166" spans="2:65" s="1" customFormat="1" ht="22.5" customHeight="1">
      <c r="B166" s="30"/>
      <c r="C166" s="123" t="s">
        <v>290</v>
      </c>
      <c r="D166" s="123" t="s">
        <v>170</v>
      </c>
      <c r="E166" s="124" t="s">
        <v>1093</v>
      </c>
      <c r="F166" s="189" t="s">
        <v>1094</v>
      </c>
      <c r="G166" s="189"/>
      <c r="H166" s="189"/>
      <c r="I166" s="189"/>
      <c r="J166" s="125" t="s">
        <v>212</v>
      </c>
      <c r="K166" s="126">
        <v>130</v>
      </c>
      <c r="L166" s="190"/>
      <c r="M166" s="190"/>
      <c r="N166" s="190">
        <f t="shared" si="20"/>
        <v>0</v>
      </c>
      <c r="O166" s="191"/>
      <c r="P166" s="191"/>
      <c r="Q166" s="191"/>
      <c r="R166" s="31"/>
      <c r="T166" s="127" t="s">
        <v>50</v>
      </c>
      <c r="U166" s="37" t="s">
        <v>70</v>
      </c>
      <c r="V166" s="128">
        <v>0</v>
      </c>
      <c r="W166" s="128">
        <f t="shared" si="21"/>
        <v>0</v>
      </c>
      <c r="X166" s="128">
        <v>0</v>
      </c>
      <c r="Y166" s="128">
        <f t="shared" si="22"/>
        <v>0</v>
      </c>
      <c r="Z166" s="128">
        <v>0</v>
      </c>
      <c r="AA166" s="129">
        <f t="shared" si="23"/>
        <v>0</v>
      </c>
      <c r="AR166" s="17" t="s">
        <v>256</v>
      </c>
      <c r="AT166" s="17" t="s">
        <v>170</v>
      </c>
      <c r="AU166" s="17" t="s">
        <v>136</v>
      </c>
      <c r="AY166" s="17" t="s">
        <v>169</v>
      </c>
      <c r="BE166" s="130">
        <f t="shared" si="24"/>
        <v>0</v>
      </c>
      <c r="BF166" s="130">
        <f t="shared" si="25"/>
        <v>0</v>
      </c>
      <c r="BG166" s="130">
        <f t="shared" si="26"/>
        <v>0</v>
      </c>
      <c r="BH166" s="130">
        <f t="shared" si="27"/>
        <v>0</v>
      </c>
      <c r="BI166" s="130">
        <f t="shared" si="28"/>
        <v>0</v>
      </c>
      <c r="BJ166" s="17" t="s">
        <v>113</v>
      </c>
      <c r="BK166" s="130">
        <f t="shared" si="29"/>
        <v>0</v>
      </c>
      <c r="BL166" s="17" t="s">
        <v>206</v>
      </c>
      <c r="BM166" s="17" t="s">
        <v>1095</v>
      </c>
    </row>
    <row r="167" spans="2:65" s="1" customFormat="1" ht="22.5" customHeight="1">
      <c r="B167" s="30"/>
      <c r="C167" s="123" t="s">
        <v>292</v>
      </c>
      <c r="D167" s="123" t="s">
        <v>170</v>
      </c>
      <c r="E167" s="124" t="s">
        <v>1096</v>
      </c>
      <c r="F167" s="189" t="s">
        <v>1097</v>
      </c>
      <c r="G167" s="189"/>
      <c r="H167" s="189"/>
      <c r="I167" s="189"/>
      <c r="J167" s="125" t="s">
        <v>212</v>
      </c>
      <c r="K167" s="126">
        <v>160</v>
      </c>
      <c r="L167" s="190"/>
      <c r="M167" s="190"/>
      <c r="N167" s="190">
        <f t="shared" si="20"/>
        <v>0</v>
      </c>
      <c r="O167" s="191"/>
      <c r="P167" s="191"/>
      <c r="Q167" s="191"/>
      <c r="R167" s="31"/>
      <c r="T167" s="127" t="s">
        <v>50</v>
      </c>
      <c r="U167" s="37" t="s">
        <v>70</v>
      </c>
      <c r="V167" s="128">
        <v>0</v>
      </c>
      <c r="W167" s="128">
        <f t="shared" si="21"/>
        <v>0</v>
      </c>
      <c r="X167" s="128">
        <v>0</v>
      </c>
      <c r="Y167" s="128">
        <f t="shared" si="22"/>
        <v>0</v>
      </c>
      <c r="Z167" s="128">
        <v>0</v>
      </c>
      <c r="AA167" s="129">
        <f t="shared" si="23"/>
        <v>0</v>
      </c>
      <c r="AR167" s="17" t="s">
        <v>256</v>
      </c>
      <c r="AT167" s="17" t="s">
        <v>170</v>
      </c>
      <c r="AU167" s="17" t="s">
        <v>136</v>
      </c>
      <c r="AY167" s="17" t="s">
        <v>169</v>
      </c>
      <c r="BE167" s="130">
        <f t="shared" si="24"/>
        <v>0</v>
      </c>
      <c r="BF167" s="130">
        <f t="shared" si="25"/>
        <v>0</v>
      </c>
      <c r="BG167" s="130">
        <f t="shared" si="26"/>
        <v>0</v>
      </c>
      <c r="BH167" s="130">
        <f t="shared" si="27"/>
        <v>0</v>
      </c>
      <c r="BI167" s="130">
        <f t="shared" si="28"/>
        <v>0</v>
      </c>
      <c r="BJ167" s="17" t="s">
        <v>113</v>
      </c>
      <c r="BK167" s="130">
        <f t="shared" si="29"/>
        <v>0</v>
      </c>
      <c r="BL167" s="17" t="s">
        <v>206</v>
      </c>
      <c r="BM167" s="17" t="s">
        <v>1098</v>
      </c>
    </row>
    <row r="168" spans="2:65" s="1" customFormat="1" ht="22.5" customHeight="1">
      <c r="B168" s="30"/>
      <c r="C168" s="123" t="s">
        <v>295</v>
      </c>
      <c r="D168" s="123" t="s">
        <v>170</v>
      </c>
      <c r="E168" s="124" t="s">
        <v>1099</v>
      </c>
      <c r="F168" s="189" t="s">
        <v>1100</v>
      </c>
      <c r="G168" s="189"/>
      <c r="H168" s="189"/>
      <c r="I168" s="189"/>
      <c r="J168" s="125" t="s">
        <v>212</v>
      </c>
      <c r="K168" s="126">
        <v>420</v>
      </c>
      <c r="L168" s="190"/>
      <c r="M168" s="190"/>
      <c r="N168" s="190">
        <f t="shared" si="20"/>
        <v>0</v>
      </c>
      <c r="O168" s="191"/>
      <c r="P168" s="191"/>
      <c r="Q168" s="191"/>
      <c r="R168" s="31"/>
      <c r="T168" s="127" t="s">
        <v>50</v>
      </c>
      <c r="U168" s="37" t="s">
        <v>70</v>
      </c>
      <c r="V168" s="128">
        <v>0</v>
      </c>
      <c r="W168" s="128">
        <f t="shared" si="21"/>
        <v>0</v>
      </c>
      <c r="X168" s="128">
        <v>0</v>
      </c>
      <c r="Y168" s="128">
        <f t="shared" si="22"/>
        <v>0</v>
      </c>
      <c r="Z168" s="128">
        <v>0</v>
      </c>
      <c r="AA168" s="129">
        <f t="shared" si="23"/>
        <v>0</v>
      </c>
      <c r="AR168" s="17" t="s">
        <v>256</v>
      </c>
      <c r="AT168" s="17" t="s">
        <v>170</v>
      </c>
      <c r="AU168" s="17" t="s">
        <v>136</v>
      </c>
      <c r="AY168" s="17" t="s">
        <v>169</v>
      </c>
      <c r="BE168" s="130">
        <f t="shared" si="24"/>
        <v>0</v>
      </c>
      <c r="BF168" s="130">
        <f t="shared" si="25"/>
        <v>0</v>
      </c>
      <c r="BG168" s="130">
        <f t="shared" si="26"/>
        <v>0</v>
      </c>
      <c r="BH168" s="130">
        <f t="shared" si="27"/>
        <v>0</v>
      </c>
      <c r="BI168" s="130">
        <f t="shared" si="28"/>
        <v>0</v>
      </c>
      <c r="BJ168" s="17" t="s">
        <v>113</v>
      </c>
      <c r="BK168" s="130">
        <f t="shared" si="29"/>
        <v>0</v>
      </c>
      <c r="BL168" s="17" t="s">
        <v>206</v>
      </c>
      <c r="BM168" s="17" t="s">
        <v>1101</v>
      </c>
    </row>
    <row r="169" spans="2:65" s="1" customFormat="1" ht="22.5" customHeight="1">
      <c r="B169" s="30"/>
      <c r="C169" s="123" t="s">
        <v>297</v>
      </c>
      <c r="D169" s="123" t="s">
        <v>170</v>
      </c>
      <c r="E169" s="124" t="s">
        <v>1102</v>
      </c>
      <c r="F169" s="189" t="s">
        <v>1103</v>
      </c>
      <c r="G169" s="189"/>
      <c r="H169" s="189"/>
      <c r="I169" s="189"/>
      <c r="J169" s="125" t="s">
        <v>212</v>
      </c>
      <c r="K169" s="126">
        <v>400</v>
      </c>
      <c r="L169" s="190"/>
      <c r="M169" s="190"/>
      <c r="N169" s="190">
        <f t="shared" si="20"/>
        <v>0</v>
      </c>
      <c r="O169" s="191"/>
      <c r="P169" s="191"/>
      <c r="Q169" s="191"/>
      <c r="R169" s="31"/>
      <c r="T169" s="127" t="s">
        <v>50</v>
      </c>
      <c r="U169" s="37" t="s">
        <v>70</v>
      </c>
      <c r="V169" s="128">
        <v>0</v>
      </c>
      <c r="W169" s="128">
        <f t="shared" si="21"/>
        <v>0</v>
      </c>
      <c r="X169" s="128">
        <v>0</v>
      </c>
      <c r="Y169" s="128">
        <f t="shared" si="22"/>
        <v>0</v>
      </c>
      <c r="Z169" s="128">
        <v>0</v>
      </c>
      <c r="AA169" s="129">
        <f t="shared" si="23"/>
        <v>0</v>
      </c>
      <c r="AR169" s="17" t="s">
        <v>256</v>
      </c>
      <c r="AT169" s="17" t="s">
        <v>170</v>
      </c>
      <c r="AU169" s="17" t="s">
        <v>136</v>
      </c>
      <c r="AY169" s="17" t="s">
        <v>169</v>
      </c>
      <c r="BE169" s="130">
        <f t="shared" si="24"/>
        <v>0</v>
      </c>
      <c r="BF169" s="130">
        <f t="shared" si="25"/>
        <v>0</v>
      </c>
      <c r="BG169" s="130">
        <f t="shared" si="26"/>
        <v>0</v>
      </c>
      <c r="BH169" s="130">
        <f t="shared" si="27"/>
        <v>0</v>
      </c>
      <c r="BI169" s="130">
        <f t="shared" si="28"/>
        <v>0</v>
      </c>
      <c r="BJ169" s="17" t="s">
        <v>113</v>
      </c>
      <c r="BK169" s="130">
        <f t="shared" si="29"/>
        <v>0</v>
      </c>
      <c r="BL169" s="17" t="s">
        <v>206</v>
      </c>
      <c r="BM169" s="17" t="s">
        <v>1104</v>
      </c>
    </row>
    <row r="170" spans="2:65" s="1" customFormat="1" ht="22.5" customHeight="1">
      <c r="B170" s="30"/>
      <c r="C170" s="123" t="s">
        <v>301</v>
      </c>
      <c r="D170" s="123" t="s">
        <v>170</v>
      </c>
      <c r="E170" s="124" t="s">
        <v>1105</v>
      </c>
      <c r="F170" s="189" t="s">
        <v>1106</v>
      </c>
      <c r="G170" s="189"/>
      <c r="H170" s="189"/>
      <c r="I170" s="189"/>
      <c r="J170" s="125" t="s">
        <v>212</v>
      </c>
      <c r="K170" s="126">
        <v>200</v>
      </c>
      <c r="L170" s="190"/>
      <c r="M170" s="190"/>
      <c r="N170" s="190">
        <f t="shared" si="20"/>
        <v>0</v>
      </c>
      <c r="O170" s="191"/>
      <c r="P170" s="191"/>
      <c r="Q170" s="191"/>
      <c r="R170" s="31"/>
      <c r="T170" s="127" t="s">
        <v>50</v>
      </c>
      <c r="U170" s="37" t="s">
        <v>70</v>
      </c>
      <c r="V170" s="128">
        <v>0</v>
      </c>
      <c r="W170" s="128">
        <f t="shared" si="21"/>
        <v>0</v>
      </c>
      <c r="X170" s="128">
        <v>0</v>
      </c>
      <c r="Y170" s="128">
        <f t="shared" si="22"/>
        <v>0</v>
      </c>
      <c r="Z170" s="128">
        <v>0</v>
      </c>
      <c r="AA170" s="129">
        <f t="shared" si="23"/>
        <v>0</v>
      </c>
      <c r="AR170" s="17" t="s">
        <v>256</v>
      </c>
      <c r="AT170" s="17" t="s">
        <v>170</v>
      </c>
      <c r="AU170" s="17" t="s">
        <v>136</v>
      </c>
      <c r="AY170" s="17" t="s">
        <v>169</v>
      </c>
      <c r="BE170" s="130">
        <f t="shared" si="24"/>
        <v>0</v>
      </c>
      <c r="BF170" s="130">
        <f t="shared" si="25"/>
        <v>0</v>
      </c>
      <c r="BG170" s="130">
        <f t="shared" si="26"/>
        <v>0</v>
      </c>
      <c r="BH170" s="130">
        <f t="shared" si="27"/>
        <v>0</v>
      </c>
      <c r="BI170" s="130">
        <f t="shared" si="28"/>
        <v>0</v>
      </c>
      <c r="BJ170" s="17" t="s">
        <v>113</v>
      </c>
      <c r="BK170" s="130">
        <f t="shared" si="29"/>
        <v>0</v>
      </c>
      <c r="BL170" s="17" t="s">
        <v>206</v>
      </c>
      <c r="BM170" s="17" t="s">
        <v>1107</v>
      </c>
    </row>
    <row r="171" spans="2:65" s="1" customFormat="1" ht="22.5" customHeight="1">
      <c r="B171" s="30"/>
      <c r="C171" s="123">
        <v>49</v>
      </c>
      <c r="D171" s="123" t="s">
        <v>170</v>
      </c>
      <c r="E171" s="124" t="s">
        <v>1108</v>
      </c>
      <c r="F171" s="189" t="s">
        <v>1326</v>
      </c>
      <c r="G171" s="189"/>
      <c r="H171" s="189"/>
      <c r="I171" s="189"/>
      <c r="J171" s="125" t="s">
        <v>212</v>
      </c>
      <c r="K171" s="126">
        <v>100</v>
      </c>
      <c r="L171" s="190"/>
      <c r="M171" s="190"/>
      <c r="N171" s="190">
        <f t="shared" ref="N171" si="30">ROUND(L171*K171,2)</f>
        <v>0</v>
      </c>
      <c r="O171" s="191"/>
      <c r="P171" s="191"/>
      <c r="Q171" s="191"/>
      <c r="R171" s="31"/>
      <c r="T171" s="127"/>
      <c r="U171" s="37"/>
      <c r="V171" s="128"/>
      <c r="W171" s="128"/>
      <c r="X171" s="128"/>
      <c r="Y171" s="128"/>
      <c r="Z171" s="128"/>
      <c r="AA171" s="129"/>
      <c r="AR171" s="17"/>
      <c r="AT171" s="17"/>
      <c r="AU171" s="17"/>
      <c r="AY171" s="17"/>
      <c r="BE171" s="130"/>
      <c r="BF171" s="130"/>
      <c r="BG171" s="130"/>
      <c r="BH171" s="130"/>
      <c r="BI171" s="130"/>
      <c r="BJ171" s="17"/>
      <c r="BK171" s="130">
        <f t="shared" si="29"/>
        <v>0</v>
      </c>
      <c r="BL171" s="17"/>
      <c r="BM171" s="17" t="s">
        <v>1327</v>
      </c>
    </row>
    <row r="172" spans="2:65" s="1" customFormat="1" ht="31.5" customHeight="1">
      <c r="B172" s="30"/>
      <c r="C172" s="123">
        <v>50</v>
      </c>
      <c r="D172" s="123" t="s">
        <v>170</v>
      </c>
      <c r="E172" s="124" t="s">
        <v>1111</v>
      </c>
      <c r="F172" s="189" t="s">
        <v>1109</v>
      </c>
      <c r="G172" s="189"/>
      <c r="H172" s="189"/>
      <c r="I172" s="189"/>
      <c r="J172" s="125" t="s">
        <v>172</v>
      </c>
      <c r="K172" s="126">
        <v>1</v>
      </c>
      <c r="L172" s="190"/>
      <c r="M172" s="190"/>
      <c r="N172" s="190">
        <f t="shared" si="20"/>
        <v>0</v>
      </c>
      <c r="O172" s="191"/>
      <c r="P172" s="191"/>
      <c r="Q172" s="191"/>
      <c r="R172" s="31"/>
      <c r="T172" s="127" t="s">
        <v>50</v>
      </c>
      <c r="U172" s="37" t="s">
        <v>70</v>
      </c>
      <c r="V172" s="128">
        <v>0</v>
      </c>
      <c r="W172" s="128">
        <f t="shared" si="21"/>
        <v>0</v>
      </c>
      <c r="X172" s="128">
        <v>0</v>
      </c>
      <c r="Y172" s="128">
        <f t="shared" si="22"/>
        <v>0</v>
      </c>
      <c r="Z172" s="128">
        <v>0</v>
      </c>
      <c r="AA172" s="129">
        <f t="shared" si="23"/>
        <v>0</v>
      </c>
      <c r="AR172" s="17" t="s">
        <v>256</v>
      </c>
      <c r="AT172" s="17" t="s">
        <v>170</v>
      </c>
      <c r="AU172" s="17" t="s">
        <v>136</v>
      </c>
      <c r="AY172" s="17" t="s">
        <v>169</v>
      </c>
      <c r="BE172" s="130">
        <f t="shared" si="24"/>
        <v>0</v>
      </c>
      <c r="BF172" s="130">
        <f t="shared" si="25"/>
        <v>0</v>
      </c>
      <c r="BG172" s="130">
        <f t="shared" si="26"/>
        <v>0</v>
      </c>
      <c r="BH172" s="130">
        <f t="shared" si="27"/>
        <v>0</v>
      </c>
      <c r="BI172" s="130">
        <f t="shared" si="28"/>
        <v>0</v>
      </c>
      <c r="BJ172" s="17" t="s">
        <v>113</v>
      </c>
      <c r="BK172" s="130">
        <f t="shared" si="29"/>
        <v>0</v>
      </c>
      <c r="BL172" s="17" t="s">
        <v>206</v>
      </c>
      <c r="BM172" s="17" t="s">
        <v>1110</v>
      </c>
    </row>
    <row r="173" spans="2:65" s="9" customFormat="1" ht="29.9" customHeight="1">
      <c r="B173" s="113"/>
      <c r="D173" s="122" t="s">
        <v>790</v>
      </c>
      <c r="E173" s="122"/>
      <c r="F173" s="122"/>
      <c r="G173" s="122"/>
      <c r="H173" s="122"/>
      <c r="I173" s="122"/>
      <c r="J173" s="122"/>
      <c r="K173" s="122"/>
      <c r="L173" s="122"/>
      <c r="M173" s="122"/>
      <c r="N173" s="199">
        <f>BK173</f>
        <v>0</v>
      </c>
      <c r="O173" s="200"/>
      <c r="P173" s="200"/>
      <c r="Q173" s="200"/>
      <c r="R173" s="115"/>
      <c r="T173" s="116"/>
      <c r="W173" s="117">
        <f>SUM(W174:W190)</f>
        <v>0</v>
      </c>
      <c r="Y173" s="117">
        <f>SUM(Y174:Y190)</f>
        <v>0</v>
      </c>
      <c r="AA173" s="118">
        <f>SUM(AA174:AA190)</f>
        <v>0</v>
      </c>
      <c r="AR173" s="119" t="s">
        <v>136</v>
      </c>
      <c r="AT173" s="120" t="s">
        <v>104</v>
      </c>
      <c r="AU173" s="120" t="s">
        <v>113</v>
      </c>
      <c r="AY173" s="119" t="s">
        <v>169</v>
      </c>
      <c r="BK173" s="121">
        <f>SUM(BK174:BK190)</f>
        <v>0</v>
      </c>
    </row>
    <row r="174" spans="2:65" s="1" customFormat="1" ht="22.5" customHeight="1">
      <c r="B174" s="30"/>
      <c r="C174" s="123">
        <v>51</v>
      </c>
      <c r="D174" s="123" t="s">
        <v>170</v>
      </c>
      <c r="E174" s="124" t="s">
        <v>1114</v>
      </c>
      <c r="F174" s="189" t="s">
        <v>1112</v>
      </c>
      <c r="G174" s="189"/>
      <c r="H174" s="189"/>
      <c r="I174" s="189"/>
      <c r="J174" s="125" t="s">
        <v>172</v>
      </c>
      <c r="K174" s="126">
        <v>1</v>
      </c>
      <c r="L174" s="190"/>
      <c r="M174" s="190"/>
      <c r="N174" s="190">
        <f t="shared" ref="N174:N190" si="31">ROUND(L174*K174,2)</f>
        <v>0</v>
      </c>
      <c r="O174" s="191"/>
      <c r="P174" s="191"/>
      <c r="Q174" s="191"/>
      <c r="R174" s="31"/>
      <c r="T174" s="127" t="s">
        <v>50</v>
      </c>
      <c r="U174" s="37" t="s">
        <v>70</v>
      </c>
      <c r="V174" s="128">
        <v>0</v>
      </c>
      <c r="W174" s="128">
        <f t="shared" ref="W174:W190" si="32">V174*K174</f>
        <v>0</v>
      </c>
      <c r="X174" s="128">
        <v>0</v>
      </c>
      <c r="Y174" s="128">
        <f t="shared" ref="Y174:Y190" si="33">X174*K174</f>
        <v>0</v>
      </c>
      <c r="Z174" s="128">
        <v>0</v>
      </c>
      <c r="AA174" s="129">
        <f t="shared" ref="AA174:AA190" si="34">Z174*K174</f>
        <v>0</v>
      </c>
      <c r="AR174" s="17" t="s">
        <v>256</v>
      </c>
      <c r="AT174" s="17" t="s">
        <v>170</v>
      </c>
      <c r="AU174" s="17" t="s">
        <v>136</v>
      </c>
      <c r="AY174" s="17" t="s">
        <v>169</v>
      </c>
      <c r="BE174" s="130">
        <f t="shared" ref="BE174:BE190" si="35">IF(U174="základní",N174,0)</f>
        <v>0</v>
      </c>
      <c r="BF174" s="130">
        <f t="shared" ref="BF174:BF190" si="36">IF(U174="snížená",N174,0)</f>
        <v>0</v>
      </c>
      <c r="BG174" s="130">
        <f t="shared" ref="BG174:BG190" si="37">IF(U174="zákl. přenesená",N174,0)</f>
        <v>0</v>
      </c>
      <c r="BH174" s="130">
        <f t="shared" ref="BH174:BH190" si="38">IF(U174="sníž. přenesená",N174,0)</f>
        <v>0</v>
      </c>
      <c r="BI174" s="130">
        <f t="shared" ref="BI174:BI190" si="39">IF(U174="nulová",N174,0)</f>
        <v>0</v>
      </c>
      <c r="BJ174" s="17" t="s">
        <v>113</v>
      </c>
      <c r="BK174" s="130">
        <f t="shared" ref="BK174:BK190" si="40">ROUND(L174*K174,2)</f>
        <v>0</v>
      </c>
      <c r="BL174" s="17" t="s">
        <v>206</v>
      </c>
      <c r="BM174" s="17" t="s">
        <v>1113</v>
      </c>
    </row>
    <row r="175" spans="2:65" s="1" customFormat="1" ht="22.5" customHeight="1">
      <c r="B175" s="30"/>
      <c r="C175" s="123">
        <v>52</v>
      </c>
      <c r="D175" s="123" t="s">
        <v>170</v>
      </c>
      <c r="E175" s="124" t="s">
        <v>1117</v>
      </c>
      <c r="F175" s="218" t="s">
        <v>1115</v>
      </c>
      <c r="G175" s="219"/>
      <c r="H175" s="219"/>
      <c r="I175" s="220"/>
      <c r="J175" s="125" t="s">
        <v>172</v>
      </c>
      <c r="K175" s="126">
        <v>1</v>
      </c>
      <c r="L175" s="221"/>
      <c r="M175" s="222"/>
      <c r="N175" s="221">
        <f t="shared" si="31"/>
        <v>0</v>
      </c>
      <c r="O175" s="223"/>
      <c r="P175" s="223"/>
      <c r="Q175" s="222"/>
      <c r="R175" s="31"/>
      <c r="T175" s="127" t="s">
        <v>50</v>
      </c>
      <c r="U175" s="37" t="s">
        <v>70</v>
      </c>
      <c r="V175" s="128">
        <v>0</v>
      </c>
      <c r="W175" s="128">
        <f t="shared" si="32"/>
        <v>0</v>
      </c>
      <c r="X175" s="128">
        <v>0</v>
      </c>
      <c r="Y175" s="128">
        <f t="shared" si="33"/>
        <v>0</v>
      </c>
      <c r="Z175" s="128">
        <v>0</v>
      </c>
      <c r="AA175" s="129">
        <f t="shared" si="34"/>
        <v>0</v>
      </c>
      <c r="AR175" s="17" t="s">
        <v>256</v>
      </c>
      <c r="AT175" s="17" t="s">
        <v>170</v>
      </c>
      <c r="AU175" s="17" t="s">
        <v>136</v>
      </c>
      <c r="AY175" s="17" t="s">
        <v>169</v>
      </c>
      <c r="BE175" s="130">
        <f t="shared" si="35"/>
        <v>0</v>
      </c>
      <c r="BF175" s="130">
        <f t="shared" si="36"/>
        <v>0</v>
      </c>
      <c r="BG175" s="130">
        <f t="shared" si="37"/>
        <v>0</v>
      </c>
      <c r="BH175" s="130">
        <f t="shared" si="38"/>
        <v>0</v>
      </c>
      <c r="BI175" s="130">
        <f t="shared" si="39"/>
        <v>0</v>
      </c>
      <c r="BJ175" s="17" t="s">
        <v>113</v>
      </c>
      <c r="BK175" s="130">
        <f t="shared" si="40"/>
        <v>0</v>
      </c>
      <c r="BL175" s="17" t="s">
        <v>206</v>
      </c>
      <c r="BM175" s="17" t="s">
        <v>1116</v>
      </c>
    </row>
    <row r="176" spans="2:65" s="1" customFormat="1" ht="58.5" customHeight="1">
      <c r="B176" s="30"/>
      <c r="C176" s="123">
        <v>53</v>
      </c>
      <c r="D176" s="123" t="s">
        <v>170</v>
      </c>
      <c r="E176" s="124" t="s">
        <v>1120</v>
      </c>
      <c r="F176" s="218" t="s">
        <v>1325</v>
      </c>
      <c r="G176" s="219"/>
      <c r="H176" s="219"/>
      <c r="I176" s="220"/>
      <c r="J176" s="125" t="s">
        <v>172</v>
      </c>
      <c r="K176" s="126">
        <v>1</v>
      </c>
      <c r="L176" s="221"/>
      <c r="M176" s="222"/>
      <c r="N176" s="221">
        <f t="shared" ref="N176:N179" si="41">ROUND(L176*K176,2)</f>
        <v>0</v>
      </c>
      <c r="O176" s="223"/>
      <c r="P176" s="223"/>
      <c r="Q176" s="222"/>
      <c r="R176" s="31"/>
      <c r="T176" s="127"/>
      <c r="U176" s="37"/>
      <c r="V176" s="128"/>
      <c r="W176" s="128"/>
      <c r="X176" s="128"/>
      <c r="Y176" s="128"/>
      <c r="Z176" s="128"/>
      <c r="AA176" s="129"/>
      <c r="AR176" s="17"/>
      <c r="AT176" s="17"/>
      <c r="AU176" s="17"/>
      <c r="AY176" s="17"/>
      <c r="BE176" s="130"/>
      <c r="BF176" s="130"/>
      <c r="BG176" s="130"/>
      <c r="BH176" s="130"/>
      <c r="BI176" s="130"/>
      <c r="BJ176" s="17"/>
      <c r="BK176" s="130">
        <f t="shared" si="40"/>
        <v>0</v>
      </c>
      <c r="BL176" s="17" t="s">
        <v>206</v>
      </c>
      <c r="BM176" s="17" t="s">
        <v>1116</v>
      </c>
    </row>
    <row r="177" spans="2:65" s="1" customFormat="1" ht="22.5" customHeight="1">
      <c r="B177" s="30"/>
      <c r="C177" s="123">
        <v>54</v>
      </c>
      <c r="D177" s="123" t="s">
        <v>170</v>
      </c>
      <c r="E177" s="124" t="s">
        <v>1123</v>
      </c>
      <c r="F177" s="218" t="s">
        <v>1324</v>
      </c>
      <c r="G177" s="219"/>
      <c r="H177" s="219"/>
      <c r="I177" s="220"/>
      <c r="J177" s="145" t="s">
        <v>172</v>
      </c>
      <c r="K177" s="126">
        <v>1</v>
      </c>
      <c r="L177" s="221"/>
      <c r="M177" s="222"/>
      <c r="N177" s="221">
        <f t="shared" ref="N177" si="42">ROUND(L177*K177,2)</f>
        <v>0</v>
      </c>
      <c r="O177" s="223"/>
      <c r="P177" s="223"/>
      <c r="Q177" s="222"/>
      <c r="R177" s="31"/>
      <c r="T177" s="127"/>
      <c r="U177" s="37"/>
      <c r="V177" s="128"/>
      <c r="W177" s="128"/>
      <c r="X177" s="128"/>
      <c r="Y177" s="128"/>
      <c r="Z177" s="128"/>
      <c r="AA177" s="129"/>
      <c r="AR177" s="17"/>
      <c r="AT177" s="17"/>
      <c r="AU177" s="17"/>
      <c r="AY177" s="17"/>
      <c r="BE177" s="130"/>
      <c r="BF177" s="130"/>
      <c r="BG177" s="130"/>
      <c r="BH177" s="130"/>
      <c r="BI177" s="130"/>
      <c r="BJ177" s="17"/>
      <c r="BK177" s="130">
        <f t="shared" si="40"/>
        <v>0</v>
      </c>
      <c r="BL177" s="17" t="s">
        <v>206</v>
      </c>
      <c r="BM177" s="17" t="s">
        <v>1116</v>
      </c>
    </row>
    <row r="178" spans="2:65" s="1" customFormat="1" ht="22.5" customHeight="1">
      <c r="B178" s="30"/>
      <c r="C178" s="123">
        <v>55</v>
      </c>
      <c r="D178" s="123" t="s">
        <v>170</v>
      </c>
      <c r="E178" s="124" t="s">
        <v>1125</v>
      </c>
      <c r="F178" s="218" t="s">
        <v>1322</v>
      </c>
      <c r="G178" s="219"/>
      <c r="H178" s="219"/>
      <c r="I178" s="220"/>
      <c r="J178" s="125" t="s">
        <v>172</v>
      </c>
      <c r="K178" s="126">
        <v>1</v>
      </c>
      <c r="L178" s="221"/>
      <c r="M178" s="222"/>
      <c r="N178" s="221">
        <f t="shared" si="41"/>
        <v>0</v>
      </c>
      <c r="O178" s="223"/>
      <c r="P178" s="223"/>
      <c r="Q178" s="222"/>
      <c r="R178" s="31"/>
      <c r="T178" s="127"/>
      <c r="U178" s="37"/>
      <c r="V178" s="128"/>
      <c r="W178" s="128"/>
      <c r="X178" s="128"/>
      <c r="Y178" s="128"/>
      <c r="Z178" s="128"/>
      <c r="AA178" s="129"/>
      <c r="AR178" s="17"/>
      <c r="AT178" s="17"/>
      <c r="AU178" s="17"/>
      <c r="AY178" s="17"/>
      <c r="BE178" s="130"/>
      <c r="BF178" s="130"/>
      <c r="BG178" s="130"/>
      <c r="BH178" s="130"/>
      <c r="BI178" s="130"/>
      <c r="BJ178" s="17"/>
      <c r="BK178" s="130">
        <f t="shared" ref="BK178:BK179" si="43">ROUND(L178*K178,2)</f>
        <v>0</v>
      </c>
      <c r="BL178" s="17" t="s">
        <v>206</v>
      </c>
      <c r="BM178" s="17" t="s">
        <v>1116</v>
      </c>
    </row>
    <row r="179" spans="2:65" s="1" customFormat="1" ht="22.5" customHeight="1">
      <c r="B179" s="30"/>
      <c r="C179" s="123">
        <v>56</v>
      </c>
      <c r="D179" s="123" t="s">
        <v>170</v>
      </c>
      <c r="E179" s="124" t="s">
        <v>1132</v>
      </c>
      <c r="F179" s="218" t="s">
        <v>1323</v>
      </c>
      <c r="G179" s="219"/>
      <c r="H179" s="219"/>
      <c r="I179" s="220"/>
      <c r="J179" s="125" t="s">
        <v>172</v>
      </c>
      <c r="K179" s="126">
        <v>1</v>
      </c>
      <c r="L179" s="221"/>
      <c r="M179" s="222"/>
      <c r="N179" s="221">
        <f t="shared" si="41"/>
        <v>0</v>
      </c>
      <c r="O179" s="223"/>
      <c r="P179" s="223"/>
      <c r="Q179" s="222"/>
      <c r="R179" s="31"/>
      <c r="T179" s="127"/>
      <c r="U179" s="37"/>
      <c r="V179" s="128"/>
      <c r="W179" s="128"/>
      <c r="X179" s="128"/>
      <c r="Y179" s="128"/>
      <c r="Z179" s="128"/>
      <c r="AA179" s="129"/>
      <c r="AR179" s="17"/>
      <c r="AT179" s="17"/>
      <c r="AU179" s="17"/>
      <c r="AY179" s="17"/>
      <c r="BE179" s="130"/>
      <c r="BF179" s="130"/>
      <c r="BG179" s="130"/>
      <c r="BH179" s="130"/>
      <c r="BI179" s="130"/>
      <c r="BJ179" s="17"/>
      <c r="BK179" s="130">
        <f t="shared" si="43"/>
        <v>0</v>
      </c>
      <c r="BL179" s="17" t="s">
        <v>206</v>
      </c>
      <c r="BM179" s="17" t="s">
        <v>1116</v>
      </c>
    </row>
    <row r="180" spans="2:65" s="1" customFormat="1" ht="22.5" customHeight="1">
      <c r="B180" s="30"/>
      <c r="C180" s="123">
        <v>57</v>
      </c>
      <c r="D180" s="123" t="s">
        <v>170</v>
      </c>
      <c r="E180" s="124" t="s">
        <v>443</v>
      </c>
      <c r="F180" s="218" t="s">
        <v>1328</v>
      </c>
      <c r="G180" s="219"/>
      <c r="H180" s="219"/>
      <c r="I180" s="220"/>
      <c r="J180" s="125" t="s">
        <v>172</v>
      </c>
      <c r="K180" s="126">
        <v>1</v>
      </c>
      <c r="L180" s="221"/>
      <c r="M180" s="222"/>
      <c r="N180" s="221">
        <f t="shared" ref="N180" si="44">ROUND(L180*K180,2)</f>
        <v>0</v>
      </c>
      <c r="O180" s="223"/>
      <c r="P180" s="223"/>
      <c r="Q180" s="222"/>
      <c r="R180" s="31"/>
      <c r="T180" s="127"/>
      <c r="U180" s="37"/>
      <c r="V180" s="128"/>
      <c r="W180" s="128"/>
      <c r="X180" s="128"/>
      <c r="Y180" s="128"/>
      <c r="Z180" s="128"/>
      <c r="AA180" s="129"/>
      <c r="AR180" s="17"/>
      <c r="AT180" s="17"/>
      <c r="AU180" s="17"/>
      <c r="AY180" s="17"/>
      <c r="BE180" s="130"/>
      <c r="BF180" s="130"/>
      <c r="BG180" s="130"/>
      <c r="BH180" s="130"/>
      <c r="BI180" s="130"/>
      <c r="BJ180" s="17"/>
      <c r="BK180" s="130">
        <f t="shared" ref="BK180" si="45">ROUND(L180*K180,2)</f>
        <v>0</v>
      </c>
      <c r="BL180" s="17" t="s">
        <v>206</v>
      </c>
      <c r="BM180" s="17" t="s">
        <v>1116</v>
      </c>
    </row>
    <row r="181" spans="2:65" s="1" customFormat="1" ht="22.5" customHeight="1">
      <c r="B181" s="30"/>
      <c r="C181" s="123">
        <v>58</v>
      </c>
      <c r="D181" s="123" t="s">
        <v>170</v>
      </c>
      <c r="E181" s="124" t="s">
        <v>446</v>
      </c>
      <c r="F181" s="189" t="s">
        <v>1118</v>
      </c>
      <c r="G181" s="189"/>
      <c r="H181" s="189"/>
      <c r="I181" s="189"/>
      <c r="J181" s="125" t="s">
        <v>172</v>
      </c>
      <c r="K181" s="126">
        <v>1</v>
      </c>
      <c r="L181" s="190"/>
      <c r="M181" s="190"/>
      <c r="N181" s="190">
        <f t="shared" si="31"/>
        <v>0</v>
      </c>
      <c r="O181" s="191"/>
      <c r="P181" s="191"/>
      <c r="Q181" s="191"/>
      <c r="R181" s="31"/>
      <c r="T181" s="127" t="s">
        <v>50</v>
      </c>
      <c r="U181" s="37" t="s">
        <v>70</v>
      </c>
      <c r="V181" s="128">
        <v>0</v>
      </c>
      <c r="W181" s="128">
        <f t="shared" si="32"/>
        <v>0</v>
      </c>
      <c r="X181" s="128">
        <v>0</v>
      </c>
      <c r="Y181" s="128">
        <f t="shared" si="33"/>
        <v>0</v>
      </c>
      <c r="Z181" s="128">
        <v>0</v>
      </c>
      <c r="AA181" s="129">
        <f t="shared" si="34"/>
        <v>0</v>
      </c>
      <c r="AR181" s="17" t="s">
        <v>256</v>
      </c>
      <c r="AT181" s="17" t="s">
        <v>170</v>
      </c>
      <c r="AU181" s="17" t="s">
        <v>136</v>
      </c>
      <c r="AY181" s="17" t="s">
        <v>169</v>
      </c>
      <c r="BE181" s="130">
        <f t="shared" si="35"/>
        <v>0</v>
      </c>
      <c r="BF181" s="130">
        <f t="shared" si="36"/>
        <v>0</v>
      </c>
      <c r="BG181" s="130">
        <f t="shared" si="37"/>
        <v>0</v>
      </c>
      <c r="BH181" s="130">
        <f t="shared" si="38"/>
        <v>0</v>
      </c>
      <c r="BI181" s="130">
        <f t="shared" si="39"/>
        <v>0</v>
      </c>
      <c r="BJ181" s="17" t="s">
        <v>113</v>
      </c>
      <c r="BK181" s="130">
        <f t="shared" si="40"/>
        <v>0</v>
      </c>
      <c r="BL181" s="17" t="s">
        <v>206</v>
      </c>
      <c r="BM181" s="17" t="s">
        <v>1119</v>
      </c>
    </row>
    <row r="182" spans="2:65" s="1" customFormat="1" ht="22.5" customHeight="1">
      <c r="B182" s="30"/>
      <c r="C182" s="123">
        <v>59</v>
      </c>
      <c r="D182" s="123" t="s">
        <v>170</v>
      </c>
      <c r="E182" s="124" t="s">
        <v>449</v>
      </c>
      <c r="F182" s="189" t="s">
        <v>1121</v>
      </c>
      <c r="G182" s="189"/>
      <c r="H182" s="189"/>
      <c r="I182" s="189"/>
      <c r="J182" s="125" t="s">
        <v>172</v>
      </c>
      <c r="K182" s="126">
        <v>1</v>
      </c>
      <c r="L182" s="190"/>
      <c r="M182" s="190"/>
      <c r="N182" s="190">
        <f t="shared" si="31"/>
        <v>0</v>
      </c>
      <c r="O182" s="191"/>
      <c r="P182" s="191"/>
      <c r="Q182" s="191"/>
      <c r="R182" s="31"/>
      <c r="T182" s="127" t="s">
        <v>50</v>
      </c>
      <c r="U182" s="37" t="s">
        <v>70</v>
      </c>
      <c r="V182" s="128">
        <v>0</v>
      </c>
      <c r="W182" s="128">
        <f t="shared" si="32"/>
        <v>0</v>
      </c>
      <c r="X182" s="128">
        <v>0</v>
      </c>
      <c r="Y182" s="128">
        <f t="shared" si="33"/>
        <v>0</v>
      </c>
      <c r="Z182" s="128">
        <v>0</v>
      </c>
      <c r="AA182" s="129">
        <f t="shared" si="34"/>
        <v>0</v>
      </c>
      <c r="AR182" s="17" t="s">
        <v>256</v>
      </c>
      <c r="AT182" s="17" t="s">
        <v>170</v>
      </c>
      <c r="AU182" s="17" t="s">
        <v>136</v>
      </c>
      <c r="AY182" s="17" t="s">
        <v>169</v>
      </c>
      <c r="BE182" s="130">
        <f t="shared" si="35"/>
        <v>0</v>
      </c>
      <c r="BF182" s="130">
        <f t="shared" si="36"/>
        <v>0</v>
      </c>
      <c r="BG182" s="130">
        <f t="shared" si="37"/>
        <v>0</v>
      </c>
      <c r="BH182" s="130">
        <f t="shared" si="38"/>
        <v>0</v>
      </c>
      <c r="BI182" s="130">
        <f t="shared" si="39"/>
        <v>0</v>
      </c>
      <c r="BJ182" s="17" t="s">
        <v>113</v>
      </c>
      <c r="BK182" s="130">
        <f t="shared" si="40"/>
        <v>0</v>
      </c>
      <c r="BL182" s="17" t="s">
        <v>206</v>
      </c>
      <c r="BM182" s="17" t="s">
        <v>1122</v>
      </c>
    </row>
    <row r="183" spans="2:65" s="1" customFormat="1" ht="22.5" customHeight="1">
      <c r="B183" s="30"/>
      <c r="C183" s="123">
        <v>60</v>
      </c>
      <c r="D183" s="123" t="s">
        <v>170</v>
      </c>
      <c r="E183" s="124" t="s">
        <v>452</v>
      </c>
      <c r="F183" s="189" t="s">
        <v>967</v>
      </c>
      <c r="G183" s="189"/>
      <c r="H183" s="189"/>
      <c r="I183" s="189"/>
      <c r="J183" s="125" t="s">
        <v>172</v>
      </c>
      <c r="K183" s="126">
        <v>1</v>
      </c>
      <c r="L183" s="190"/>
      <c r="M183" s="190"/>
      <c r="N183" s="190">
        <f t="shared" si="31"/>
        <v>0</v>
      </c>
      <c r="O183" s="191"/>
      <c r="P183" s="191"/>
      <c r="Q183" s="191"/>
      <c r="R183" s="31"/>
      <c r="T183" s="127" t="s">
        <v>50</v>
      </c>
      <c r="U183" s="37" t="s">
        <v>70</v>
      </c>
      <c r="V183" s="128">
        <v>0</v>
      </c>
      <c r="W183" s="128">
        <f t="shared" si="32"/>
        <v>0</v>
      </c>
      <c r="X183" s="128">
        <v>0</v>
      </c>
      <c r="Y183" s="128">
        <f t="shared" si="33"/>
        <v>0</v>
      </c>
      <c r="Z183" s="128">
        <v>0</v>
      </c>
      <c r="AA183" s="129">
        <f t="shared" si="34"/>
        <v>0</v>
      </c>
      <c r="AR183" s="17" t="s">
        <v>256</v>
      </c>
      <c r="AT183" s="17" t="s">
        <v>170</v>
      </c>
      <c r="AU183" s="17" t="s">
        <v>136</v>
      </c>
      <c r="AY183" s="17" t="s">
        <v>169</v>
      </c>
      <c r="BE183" s="130">
        <f t="shared" si="35"/>
        <v>0</v>
      </c>
      <c r="BF183" s="130">
        <f t="shared" si="36"/>
        <v>0</v>
      </c>
      <c r="BG183" s="130">
        <f t="shared" si="37"/>
        <v>0</v>
      </c>
      <c r="BH183" s="130">
        <f t="shared" si="38"/>
        <v>0</v>
      </c>
      <c r="BI183" s="130">
        <f t="shared" si="39"/>
        <v>0</v>
      </c>
      <c r="BJ183" s="17" t="s">
        <v>113</v>
      </c>
      <c r="BK183" s="130">
        <f t="shared" si="40"/>
        <v>0</v>
      </c>
      <c r="BL183" s="17" t="s">
        <v>206</v>
      </c>
      <c r="BM183" s="17" t="s">
        <v>1124</v>
      </c>
    </row>
    <row r="184" spans="2:65" s="1" customFormat="1" ht="22.5" customHeight="1">
      <c r="B184" s="30"/>
      <c r="C184" s="123">
        <v>6</v>
      </c>
      <c r="D184" s="123" t="s">
        <v>170</v>
      </c>
      <c r="E184" s="124" t="s">
        <v>455</v>
      </c>
      <c r="F184" s="189" t="s">
        <v>1126</v>
      </c>
      <c r="G184" s="189"/>
      <c r="H184" s="189"/>
      <c r="I184" s="189"/>
      <c r="J184" s="125" t="s">
        <v>172</v>
      </c>
      <c r="K184" s="126">
        <v>1</v>
      </c>
      <c r="L184" s="190"/>
      <c r="M184" s="190"/>
      <c r="N184" s="190">
        <f t="shared" si="31"/>
        <v>0</v>
      </c>
      <c r="O184" s="191"/>
      <c r="P184" s="191"/>
      <c r="Q184" s="191"/>
      <c r="R184" s="31"/>
      <c r="T184" s="127" t="s">
        <v>50</v>
      </c>
      <c r="U184" s="37" t="s">
        <v>70</v>
      </c>
      <c r="V184" s="128">
        <v>0</v>
      </c>
      <c r="W184" s="128">
        <f t="shared" si="32"/>
        <v>0</v>
      </c>
      <c r="X184" s="128">
        <v>0</v>
      </c>
      <c r="Y184" s="128">
        <f t="shared" si="33"/>
        <v>0</v>
      </c>
      <c r="Z184" s="128">
        <v>0</v>
      </c>
      <c r="AA184" s="129">
        <f t="shared" si="34"/>
        <v>0</v>
      </c>
      <c r="AR184" s="17" t="s">
        <v>256</v>
      </c>
      <c r="AT184" s="17" t="s">
        <v>170</v>
      </c>
      <c r="AU184" s="17" t="s">
        <v>136</v>
      </c>
      <c r="AY184" s="17" t="s">
        <v>169</v>
      </c>
      <c r="BE184" s="130">
        <f t="shared" si="35"/>
        <v>0</v>
      </c>
      <c r="BF184" s="130">
        <f t="shared" si="36"/>
        <v>0</v>
      </c>
      <c r="BG184" s="130">
        <f t="shared" si="37"/>
        <v>0</v>
      </c>
      <c r="BH184" s="130">
        <f t="shared" si="38"/>
        <v>0</v>
      </c>
      <c r="BI184" s="130">
        <f t="shared" si="39"/>
        <v>0</v>
      </c>
      <c r="BJ184" s="17" t="s">
        <v>113</v>
      </c>
      <c r="BK184" s="130">
        <f t="shared" si="40"/>
        <v>0</v>
      </c>
      <c r="BL184" s="17" t="s">
        <v>206</v>
      </c>
      <c r="BM184" s="17" t="s">
        <v>1127</v>
      </c>
    </row>
    <row r="185" spans="2:65" s="1" customFormat="1" ht="31.5" customHeight="1">
      <c r="B185" s="30"/>
      <c r="C185" s="123">
        <v>62</v>
      </c>
      <c r="D185" s="123" t="s">
        <v>170</v>
      </c>
      <c r="E185" s="124" t="s">
        <v>458</v>
      </c>
      <c r="F185" s="189" t="s">
        <v>970</v>
      </c>
      <c r="G185" s="189"/>
      <c r="H185" s="189"/>
      <c r="I185" s="189"/>
      <c r="J185" s="125" t="s">
        <v>172</v>
      </c>
      <c r="K185" s="126">
        <v>1</v>
      </c>
      <c r="L185" s="190"/>
      <c r="M185" s="190"/>
      <c r="N185" s="190">
        <f t="shared" si="31"/>
        <v>0</v>
      </c>
      <c r="O185" s="191"/>
      <c r="P185" s="191"/>
      <c r="Q185" s="191"/>
      <c r="R185" s="31"/>
      <c r="T185" s="127" t="s">
        <v>50</v>
      </c>
      <c r="U185" s="37" t="s">
        <v>70</v>
      </c>
      <c r="V185" s="128">
        <v>0</v>
      </c>
      <c r="W185" s="128">
        <f t="shared" si="32"/>
        <v>0</v>
      </c>
      <c r="X185" s="128">
        <v>0</v>
      </c>
      <c r="Y185" s="128">
        <f t="shared" si="33"/>
        <v>0</v>
      </c>
      <c r="Z185" s="128">
        <v>0</v>
      </c>
      <c r="AA185" s="129">
        <f t="shared" si="34"/>
        <v>0</v>
      </c>
      <c r="AR185" s="17" t="s">
        <v>256</v>
      </c>
      <c r="AT185" s="17" t="s">
        <v>170</v>
      </c>
      <c r="AU185" s="17" t="s">
        <v>136</v>
      </c>
      <c r="AY185" s="17" t="s">
        <v>169</v>
      </c>
      <c r="BE185" s="130">
        <f t="shared" si="35"/>
        <v>0</v>
      </c>
      <c r="BF185" s="130">
        <f t="shared" si="36"/>
        <v>0</v>
      </c>
      <c r="BG185" s="130">
        <f t="shared" si="37"/>
        <v>0</v>
      </c>
      <c r="BH185" s="130">
        <f t="shared" si="38"/>
        <v>0</v>
      </c>
      <c r="BI185" s="130">
        <f t="shared" si="39"/>
        <v>0</v>
      </c>
      <c r="BJ185" s="17" t="s">
        <v>113</v>
      </c>
      <c r="BK185" s="130">
        <f t="shared" si="40"/>
        <v>0</v>
      </c>
      <c r="BL185" s="17" t="s">
        <v>206</v>
      </c>
      <c r="BM185" s="17" t="s">
        <v>1128</v>
      </c>
    </row>
    <row r="186" spans="2:65" s="1" customFormat="1" ht="22.5" customHeight="1">
      <c r="B186" s="30"/>
      <c r="C186" s="123">
        <v>63</v>
      </c>
      <c r="D186" s="123" t="s">
        <v>170</v>
      </c>
      <c r="E186" s="124" t="s">
        <v>461</v>
      </c>
      <c r="F186" s="189" t="s">
        <v>432</v>
      </c>
      <c r="G186" s="189"/>
      <c r="H186" s="189"/>
      <c r="I186" s="189"/>
      <c r="J186" s="125" t="s">
        <v>172</v>
      </c>
      <c r="K186" s="126">
        <v>1</v>
      </c>
      <c r="L186" s="190"/>
      <c r="M186" s="190"/>
      <c r="N186" s="190">
        <f t="shared" si="31"/>
        <v>0</v>
      </c>
      <c r="O186" s="191"/>
      <c r="P186" s="191"/>
      <c r="Q186" s="191"/>
      <c r="R186" s="31"/>
      <c r="T186" s="127" t="s">
        <v>50</v>
      </c>
      <c r="U186" s="37" t="s">
        <v>70</v>
      </c>
      <c r="V186" s="128">
        <v>0</v>
      </c>
      <c r="W186" s="128">
        <f t="shared" si="32"/>
        <v>0</v>
      </c>
      <c r="X186" s="128">
        <v>0</v>
      </c>
      <c r="Y186" s="128">
        <f t="shared" si="33"/>
        <v>0</v>
      </c>
      <c r="Z186" s="128">
        <v>0</v>
      </c>
      <c r="AA186" s="129">
        <f t="shared" si="34"/>
        <v>0</v>
      </c>
      <c r="AR186" s="17" t="s">
        <v>256</v>
      </c>
      <c r="AT186" s="17" t="s">
        <v>170</v>
      </c>
      <c r="AU186" s="17" t="s">
        <v>136</v>
      </c>
      <c r="AY186" s="17" t="s">
        <v>169</v>
      </c>
      <c r="BE186" s="130">
        <f t="shared" si="35"/>
        <v>0</v>
      </c>
      <c r="BF186" s="130">
        <f t="shared" si="36"/>
        <v>0</v>
      </c>
      <c r="BG186" s="130">
        <f t="shared" si="37"/>
        <v>0</v>
      </c>
      <c r="BH186" s="130">
        <f t="shared" si="38"/>
        <v>0</v>
      </c>
      <c r="BI186" s="130">
        <f t="shared" si="39"/>
        <v>0</v>
      </c>
      <c r="BJ186" s="17" t="s">
        <v>113</v>
      </c>
      <c r="BK186" s="130">
        <f t="shared" si="40"/>
        <v>0</v>
      </c>
      <c r="BL186" s="17" t="s">
        <v>206</v>
      </c>
      <c r="BM186" s="17" t="s">
        <v>1129</v>
      </c>
    </row>
    <row r="187" spans="2:65" s="1" customFormat="1" ht="22.5" customHeight="1">
      <c r="B187" s="30"/>
      <c r="C187" s="123">
        <v>64</v>
      </c>
      <c r="D187" s="123" t="s">
        <v>170</v>
      </c>
      <c r="E187" s="124" t="s">
        <v>464</v>
      </c>
      <c r="F187" s="189" t="s">
        <v>975</v>
      </c>
      <c r="G187" s="189"/>
      <c r="H187" s="189"/>
      <c r="I187" s="189"/>
      <c r="J187" s="125" t="s">
        <v>172</v>
      </c>
      <c r="K187" s="126">
        <v>1</v>
      </c>
      <c r="L187" s="190"/>
      <c r="M187" s="190"/>
      <c r="N187" s="190">
        <f t="shared" si="31"/>
        <v>0</v>
      </c>
      <c r="O187" s="191"/>
      <c r="P187" s="191"/>
      <c r="Q187" s="191"/>
      <c r="R187" s="31"/>
      <c r="T187" s="127" t="s">
        <v>50</v>
      </c>
      <c r="U187" s="37" t="s">
        <v>70</v>
      </c>
      <c r="V187" s="128">
        <v>0</v>
      </c>
      <c r="W187" s="128">
        <f t="shared" si="32"/>
        <v>0</v>
      </c>
      <c r="X187" s="128">
        <v>0</v>
      </c>
      <c r="Y187" s="128">
        <f t="shared" si="33"/>
        <v>0</v>
      </c>
      <c r="Z187" s="128">
        <v>0</v>
      </c>
      <c r="AA187" s="129">
        <f t="shared" si="34"/>
        <v>0</v>
      </c>
      <c r="AR187" s="17" t="s">
        <v>256</v>
      </c>
      <c r="AT187" s="17" t="s">
        <v>170</v>
      </c>
      <c r="AU187" s="17" t="s">
        <v>136</v>
      </c>
      <c r="AY187" s="17" t="s">
        <v>169</v>
      </c>
      <c r="BE187" s="130">
        <f t="shared" si="35"/>
        <v>0</v>
      </c>
      <c r="BF187" s="130">
        <f t="shared" si="36"/>
        <v>0</v>
      </c>
      <c r="BG187" s="130">
        <f t="shared" si="37"/>
        <v>0</v>
      </c>
      <c r="BH187" s="130">
        <f t="shared" si="38"/>
        <v>0</v>
      </c>
      <c r="BI187" s="130">
        <f t="shared" si="39"/>
        <v>0</v>
      </c>
      <c r="BJ187" s="17" t="s">
        <v>113</v>
      </c>
      <c r="BK187" s="130">
        <f t="shared" si="40"/>
        <v>0</v>
      </c>
      <c r="BL187" s="17" t="s">
        <v>206</v>
      </c>
      <c r="BM187" s="17" t="s">
        <v>1130</v>
      </c>
    </row>
    <row r="188" spans="2:65" s="1" customFormat="1" ht="22.5" customHeight="1">
      <c r="B188" s="30"/>
      <c r="C188" s="123">
        <v>65</v>
      </c>
      <c r="D188" s="123" t="s">
        <v>170</v>
      </c>
      <c r="E188" s="124" t="s">
        <v>467</v>
      </c>
      <c r="F188" s="189" t="s">
        <v>978</v>
      </c>
      <c r="G188" s="189"/>
      <c r="H188" s="189"/>
      <c r="I188" s="189"/>
      <c r="J188" s="125" t="s">
        <v>979</v>
      </c>
      <c r="K188" s="126">
        <v>25</v>
      </c>
      <c r="L188" s="190"/>
      <c r="M188" s="190"/>
      <c r="N188" s="190">
        <f t="shared" si="31"/>
        <v>0</v>
      </c>
      <c r="O188" s="191"/>
      <c r="P188" s="191"/>
      <c r="Q188" s="191"/>
      <c r="R188" s="31"/>
      <c r="T188" s="127" t="s">
        <v>50</v>
      </c>
      <c r="U188" s="37" t="s">
        <v>70</v>
      </c>
      <c r="V188" s="128">
        <v>0</v>
      </c>
      <c r="W188" s="128">
        <f t="shared" si="32"/>
        <v>0</v>
      </c>
      <c r="X188" s="128">
        <v>0</v>
      </c>
      <c r="Y188" s="128">
        <f t="shared" si="33"/>
        <v>0</v>
      </c>
      <c r="Z188" s="128">
        <v>0</v>
      </c>
      <c r="AA188" s="129">
        <f t="shared" si="34"/>
        <v>0</v>
      </c>
      <c r="AR188" s="17" t="s">
        <v>256</v>
      </c>
      <c r="AT188" s="17" t="s">
        <v>170</v>
      </c>
      <c r="AU188" s="17" t="s">
        <v>136</v>
      </c>
      <c r="AY188" s="17" t="s">
        <v>169</v>
      </c>
      <c r="BE188" s="130">
        <f t="shared" si="35"/>
        <v>0</v>
      </c>
      <c r="BF188" s="130">
        <f t="shared" si="36"/>
        <v>0</v>
      </c>
      <c r="BG188" s="130">
        <f t="shared" si="37"/>
        <v>0</v>
      </c>
      <c r="BH188" s="130">
        <f t="shared" si="38"/>
        <v>0</v>
      </c>
      <c r="BI188" s="130">
        <f t="shared" si="39"/>
        <v>0</v>
      </c>
      <c r="BJ188" s="17" t="s">
        <v>113</v>
      </c>
      <c r="BK188" s="130">
        <f t="shared" si="40"/>
        <v>0</v>
      </c>
      <c r="BL188" s="17" t="s">
        <v>206</v>
      </c>
      <c r="BM188" s="17" t="s">
        <v>1131</v>
      </c>
    </row>
    <row r="189" spans="2:65" s="1" customFormat="1" ht="31.5" customHeight="1">
      <c r="B189" s="30"/>
      <c r="C189" s="123">
        <v>66</v>
      </c>
      <c r="D189" s="123" t="s">
        <v>170</v>
      </c>
      <c r="E189" s="124" t="s">
        <v>471</v>
      </c>
      <c r="F189" s="189" t="s">
        <v>982</v>
      </c>
      <c r="G189" s="189"/>
      <c r="H189" s="189"/>
      <c r="I189" s="189"/>
      <c r="J189" s="125" t="s">
        <v>172</v>
      </c>
      <c r="K189" s="126">
        <v>9</v>
      </c>
      <c r="L189" s="190"/>
      <c r="M189" s="190"/>
      <c r="N189" s="190">
        <f t="shared" si="31"/>
        <v>0</v>
      </c>
      <c r="O189" s="191"/>
      <c r="P189" s="191"/>
      <c r="Q189" s="191"/>
      <c r="R189" s="31"/>
      <c r="T189" s="127" t="s">
        <v>50</v>
      </c>
      <c r="U189" s="37" t="s">
        <v>70</v>
      </c>
      <c r="V189" s="128">
        <v>0</v>
      </c>
      <c r="W189" s="128">
        <f t="shared" si="32"/>
        <v>0</v>
      </c>
      <c r="X189" s="128">
        <v>0</v>
      </c>
      <c r="Y189" s="128">
        <f t="shared" si="33"/>
        <v>0</v>
      </c>
      <c r="Z189" s="128">
        <v>0</v>
      </c>
      <c r="AA189" s="129">
        <f t="shared" si="34"/>
        <v>0</v>
      </c>
      <c r="AR189" s="17" t="s">
        <v>256</v>
      </c>
      <c r="AT189" s="17" t="s">
        <v>170</v>
      </c>
      <c r="AU189" s="17" t="s">
        <v>136</v>
      </c>
      <c r="AY189" s="17" t="s">
        <v>169</v>
      </c>
      <c r="BE189" s="130">
        <f t="shared" si="35"/>
        <v>0</v>
      </c>
      <c r="BF189" s="130">
        <f t="shared" si="36"/>
        <v>0</v>
      </c>
      <c r="BG189" s="130">
        <f t="shared" si="37"/>
        <v>0</v>
      </c>
      <c r="BH189" s="130">
        <f t="shared" si="38"/>
        <v>0</v>
      </c>
      <c r="BI189" s="130">
        <f t="shared" si="39"/>
        <v>0</v>
      </c>
      <c r="BJ189" s="17" t="s">
        <v>113</v>
      </c>
      <c r="BK189" s="130">
        <f t="shared" si="40"/>
        <v>0</v>
      </c>
      <c r="BL189" s="17" t="s">
        <v>206</v>
      </c>
      <c r="BM189" s="17" t="s">
        <v>1133</v>
      </c>
    </row>
    <row r="190" spans="2:65" s="1" customFormat="1" ht="31.5" customHeight="1">
      <c r="B190" s="30"/>
      <c r="C190" s="123">
        <v>67</v>
      </c>
      <c r="D190" s="123" t="s">
        <v>170</v>
      </c>
      <c r="E190" s="124" t="s">
        <v>474</v>
      </c>
      <c r="F190" s="189" t="s">
        <v>252</v>
      </c>
      <c r="G190" s="189"/>
      <c r="H190" s="189"/>
      <c r="I190" s="189"/>
      <c r="J190" s="125" t="s">
        <v>172</v>
      </c>
      <c r="K190" s="126">
        <v>32</v>
      </c>
      <c r="L190" s="190"/>
      <c r="M190" s="190"/>
      <c r="N190" s="190">
        <f t="shared" si="31"/>
        <v>0</v>
      </c>
      <c r="O190" s="191"/>
      <c r="P190" s="191"/>
      <c r="Q190" s="191"/>
      <c r="R190" s="31"/>
      <c r="T190" s="127" t="s">
        <v>50</v>
      </c>
      <c r="U190" s="131" t="s">
        <v>70</v>
      </c>
      <c r="V190" s="132">
        <v>0</v>
      </c>
      <c r="W190" s="132">
        <f t="shared" si="32"/>
        <v>0</v>
      </c>
      <c r="X190" s="132">
        <v>0</v>
      </c>
      <c r="Y190" s="132">
        <f t="shared" si="33"/>
        <v>0</v>
      </c>
      <c r="Z190" s="132">
        <v>0</v>
      </c>
      <c r="AA190" s="133">
        <f t="shared" si="34"/>
        <v>0</v>
      </c>
      <c r="AR190" s="17" t="s">
        <v>256</v>
      </c>
      <c r="AT190" s="17" t="s">
        <v>170</v>
      </c>
      <c r="AU190" s="17" t="s">
        <v>136</v>
      </c>
      <c r="AY190" s="17" t="s">
        <v>169</v>
      </c>
      <c r="BE190" s="130">
        <f t="shared" si="35"/>
        <v>0</v>
      </c>
      <c r="BF190" s="130">
        <f t="shared" si="36"/>
        <v>0</v>
      </c>
      <c r="BG190" s="130">
        <f t="shared" si="37"/>
        <v>0</v>
      </c>
      <c r="BH190" s="130">
        <f t="shared" si="38"/>
        <v>0</v>
      </c>
      <c r="BI190" s="130">
        <f t="shared" si="39"/>
        <v>0</v>
      </c>
      <c r="BJ190" s="17" t="s">
        <v>113</v>
      </c>
      <c r="BK190" s="130">
        <f t="shared" si="40"/>
        <v>0</v>
      </c>
      <c r="BL190" s="17" t="s">
        <v>206</v>
      </c>
      <c r="BM190" s="17" t="s">
        <v>1134</v>
      </c>
    </row>
    <row r="191" spans="2:65" s="1" customFormat="1" ht="7" customHeight="1">
      <c r="B191" s="52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4"/>
    </row>
  </sheetData>
  <sheetProtection algorithmName="SHA-512" hashValue="soZAYZrah1zTi2M3Pv59GHHZ5sBKJLq7uQNKfRL8+BcTa/kCaO6qcfWj8GkO0wyBZntZz67qwIMwhduO4xknVw==" saltValue="sHONZU+0bs4yzEBmAUxhpA==" spinCount="100000" sheet="1" formatCells="0" formatColumns="0" formatRows="0" sort="0" autoFilter="0"/>
  <protectedRanges>
    <protectedRange sqref="L119:M190" name="Oblast1"/>
  </protectedRanges>
  <mergeCells count="266">
    <mergeCell ref="N174:Q174"/>
    <mergeCell ref="F175:I175"/>
    <mergeCell ref="L175:M175"/>
    <mergeCell ref="N175:Q175"/>
    <mergeCell ref="H1:K1"/>
    <mergeCell ref="S2:AC2"/>
    <mergeCell ref="F190:I190"/>
    <mergeCell ref="L190:M190"/>
    <mergeCell ref="N190:Q190"/>
    <mergeCell ref="N116:Q116"/>
    <mergeCell ref="N117:Q117"/>
    <mergeCell ref="F189:I189"/>
    <mergeCell ref="L189:M189"/>
    <mergeCell ref="N189:Q189"/>
    <mergeCell ref="N141:Q141"/>
    <mergeCell ref="N162:Q162"/>
    <mergeCell ref="N173:Q173"/>
    <mergeCell ref="F187:I187"/>
    <mergeCell ref="L187:M187"/>
    <mergeCell ref="N187:Q187"/>
    <mergeCell ref="F184:I184"/>
    <mergeCell ref="L185:M185"/>
    <mergeCell ref="F179:I179"/>
    <mergeCell ref="L179:M179"/>
    <mergeCell ref="N179:Q179"/>
    <mergeCell ref="L177:M177"/>
    <mergeCell ref="N177:Q177"/>
    <mergeCell ref="F177:I177"/>
    <mergeCell ref="F188:I188"/>
    <mergeCell ref="L188:M188"/>
    <mergeCell ref="N188:Q188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L184:M184"/>
    <mergeCell ref="N184:Q184"/>
    <mergeCell ref="F185:I185"/>
    <mergeCell ref="L180:M180"/>
    <mergeCell ref="N180:Q180"/>
    <mergeCell ref="F180:I180"/>
    <mergeCell ref="F169:I169"/>
    <mergeCell ref="L169:M169"/>
    <mergeCell ref="N169:Q169"/>
    <mergeCell ref="F170:I170"/>
    <mergeCell ref="L170:M170"/>
    <mergeCell ref="N170:Q170"/>
    <mergeCell ref="N185:Q185"/>
    <mergeCell ref="F186:I186"/>
    <mergeCell ref="L186:M186"/>
    <mergeCell ref="N186:Q186"/>
    <mergeCell ref="F171:I171"/>
    <mergeCell ref="L171:M171"/>
    <mergeCell ref="N171:Q171"/>
    <mergeCell ref="F176:I176"/>
    <mergeCell ref="L176:M176"/>
    <mergeCell ref="N176:Q176"/>
    <mergeCell ref="F178:I178"/>
    <mergeCell ref="L178:M178"/>
    <mergeCell ref="N178:Q178"/>
    <mergeCell ref="F172:I172"/>
    <mergeCell ref="L172:M172"/>
    <mergeCell ref="N172:Q172"/>
    <mergeCell ref="F174:I174"/>
    <mergeCell ref="L174:M174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8:I138"/>
    <mergeCell ref="L138:M138"/>
    <mergeCell ref="N138:Q138"/>
    <mergeCell ref="F139:I139"/>
    <mergeCell ref="L139:M139"/>
    <mergeCell ref="N139:Q139"/>
    <mergeCell ref="N137:Q137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N118:Q118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C86:G86"/>
    <mergeCell ref="N86:Q86"/>
    <mergeCell ref="C76:Q76"/>
    <mergeCell ref="F78:P78"/>
    <mergeCell ref="F79:P79"/>
    <mergeCell ref="M81:P81"/>
    <mergeCell ref="N88:Q88"/>
    <mergeCell ref="N89:Q89"/>
    <mergeCell ref="N90:Q90"/>
    <mergeCell ref="H34:J34"/>
    <mergeCell ref="M34:P34"/>
    <mergeCell ref="H35:J35"/>
    <mergeCell ref="M35:P35"/>
    <mergeCell ref="H36:J36"/>
    <mergeCell ref="M36:P36"/>
    <mergeCell ref="L38:P38"/>
    <mergeCell ref="M83:Q83"/>
    <mergeCell ref="M84:Q84"/>
    <mergeCell ref="H33:J33"/>
    <mergeCell ref="M33:P33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24:L24"/>
    <mergeCell ref="M27:P27"/>
    <mergeCell ref="M28:P28"/>
    <mergeCell ref="M30:P30"/>
    <mergeCell ref="O17:P17"/>
    <mergeCell ref="O18:P18"/>
    <mergeCell ref="O20:P20"/>
    <mergeCell ref="O21:P21"/>
    <mergeCell ref="O15:P15"/>
  </mergeCells>
  <phoneticPr fontId="36" type="noConversion"/>
  <hyperlinks>
    <hyperlink ref="F1:G1" location="C2" display="1) Krycí list rozpočtu" xr:uid="{00000000-0004-0000-0400-000000000000}"/>
    <hyperlink ref="H1:K1" location="C86" display="2) Rekapitulace rozpočtu" xr:uid="{00000000-0004-0000-0400-000001000000}"/>
    <hyperlink ref="L1" location="C115" display="3) Rozpočet" xr:uid="{00000000-0004-0000-0400-000002000000}"/>
    <hyperlink ref="S1:T1" location="'Rekapitulace stavby'!C2" display="Rekapitulace stavby" xr:uid="{00000000-0004-0000-04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N198"/>
  <sheetViews>
    <sheetView showGridLines="0" workbookViewId="0">
      <pane ySplit="1" topLeftCell="A126" activePane="bottomLeft" state="frozen"/>
      <selection pane="bottomLeft" activeCell="F131" sqref="F131:I131"/>
    </sheetView>
  </sheetViews>
  <sheetFormatPr defaultRowHeight="12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7" width="11.125" customWidth="1"/>
    <col min="8" max="8" width="12.5" customWidth="1"/>
    <col min="9" max="9" width="7" customWidth="1"/>
    <col min="10" max="10" width="5.1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25" customWidth="1"/>
    <col min="18" max="18" width="1.625" customWidth="1"/>
    <col min="19" max="19" width="8.125" customWidth="1"/>
    <col min="20" max="20" width="29.625" hidden="1" customWidth="1"/>
    <col min="21" max="21" width="16.375" hidden="1" customWidth="1"/>
    <col min="22" max="22" width="12.375" hidden="1" customWidth="1"/>
    <col min="23" max="23" width="16.375" hidden="1" customWidth="1"/>
    <col min="24" max="24" width="12.125" hidden="1" customWidth="1"/>
    <col min="25" max="25" width="15" hidden="1" customWidth="1"/>
    <col min="26" max="26" width="11" hidden="1" customWidth="1"/>
    <col min="27" max="27" width="15" hidden="1" customWidth="1"/>
    <col min="28" max="28" width="16.375" hidden="1" customWidth="1"/>
    <col min="29" max="29" width="11" customWidth="1"/>
    <col min="30" max="30" width="15" customWidth="1"/>
    <col min="31" max="31" width="16.375" customWidth="1"/>
    <col min="44" max="65" width="9.375" hidden="1" customWidth="1"/>
  </cols>
  <sheetData>
    <row r="1" spans="1:66" ht="21.75" customHeight="1">
      <c r="A1" s="15"/>
      <c r="B1" s="12"/>
      <c r="C1" s="12"/>
      <c r="D1" s="13" t="s">
        <v>31</v>
      </c>
      <c r="E1" s="12"/>
      <c r="F1" s="14" t="s">
        <v>131</v>
      </c>
      <c r="G1" s="14"/>
      <c r="H1" s="201" t="s">
        <v>132</v>
      </c>
      <c r="I1" s="201"/>
      <c r="J1" s="201"/>
      <c r="K1" s="201"/>
      <c r="L1" s="14" t="s">
        <v>133</v>
      </c>
      <c r="M1" s="12"/>
      <c r="N1" s="12"/>
      <c r="O1" s="13" t="s">
        <v>134</v>
      </c>
      <c r="P1" s="12"/>
      <c r="Q1" s="12"/>
      <c r="R1" s="12"/>
      <c r="S1" s="14" t="s">
        <v>135</v>
      </c>
      <c r="T1" s="14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7" customHeight="1">
      <c r="C2" s="150" t="s">
        <v>37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S2" s="165" t="s">
        <v>38</v>
      </c>
      <c r="T2" s="155"/>
      <c r="U2" s="155"/>
      <c r="V2" s="155"/>
      <c r="W2" s="155"/>
      <c r="X2" s="155"/>
      <c r="Y2" s="155"/>
      <c r="Z2" s="155"/>
      <c r="AA2" s="155"/>
      <c r="AB2" s="155"/>
      <c r="AC2" s="155"/>
      <c r="AT2" s="17" t="s">
        <v>126</v>
      </c>
    </row>
    <row r="3" spans="1:66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136</v>
      </c>
    </row>
    <row r="4" spans="1:66" ht="37" customHeight="1">
      <c r="B4" s="21"/>
      <c r="C4" s="152" t="s">
        <v>137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22"/>
      <c r="T4" s="23" t="s">
        <v>43</v>
      </c>
      <c r="AT4" s="17" t="s">
        <v>36</v>
      </c>
    </row>
    <row r="5" spans="1:66" ht="7" customHeight="1">
      <c r="B5" s="21"/>
      <c r="R5" s="22"/>
    </row>
    <row r="6" spans="1:66" ht="25.4" customHeight="1">
      <c r="B6" s="21"/>
      <c r="D6" s="27" t="s">
        <v>47</v>
      </c>
      <c r="F6" s="182" t="str">
        <f>'Rekapitulace stavby'!K6</f>
        <v>Rozšíření VZT a klimatizace v prostorách knihovny a sálu objektu K-TRIO</v>
      </c>
      <c r="G6" s="183"/>
      <c r="H6" s="183"/>
      <c r="I6" s="183"/>
      <c r="J6" s="183"/>
      <c r="K6" s="183"/>
      <c r="L6" s="183"/>
      <c r="M6" s="183"/>
      <c r="N6" s="183"/>
      <c r="O6" s="183"/>
      <c r="P6" s="183"/>
      <c r="R6" s="22"/>
    </row>
    <row r="7" spans="1:66" s="1" customFormat="1" ht="32.9" customHeight="1">
      <c r="B7" s="30"/>
      <c r="D7" s="26" t="s">
        <v>138</v>
      </c>
      <c r="F7" s="156" t="s">
        <v>1135</v>
      </c>
      <c r="G7" s="184"/>
      <c r="H7" s="184"/>
      <c r="I7" s="184"/>
      <c r="J7" s="184"/>
      <c r="K7" s="184"/>
      <c r="L7" s="184"/>
      <c r="M7" s="184"/>
      <c r="N7" s="184"/>
      <c r="O7" s="184"/>
      <c r="P7" s="184"/>
      <c r="R7" s="31"/>
    </row>
    <row r="8" spans="1:66" s="1" customFormat="1" ht="14.5" customHeight="1">
      <c r="B8" s="30"/>
      <c r="D8" s="27" t="s">
        <v>49</v>
      </c>
      <c r="F8" s="25" t="s">
        <v>50</v>
      </c>
      <c r="M8" s="27" t="s">
        <v>51</v>
      </c>
      <c r="O8" s="25" t="s">
        <v>50</v>
      </c>
      <c r="R8" s="31"/>
    </row>
    <row r="9" spans="1:66" s="1" customFormat="1" ht="14.5" customHeight="1">
      <c r="B9" s="30"/>
      <c r="D9" s="27" t="s">
        <v>52</v>
      </c>
      <c r="F9" s="25" t="s">
        <v>53</v>
      </c>
      <c r="M9" s="27" t="s">
        <v>54</v>
      </c>
      <c r="O9" s="185">
        <f>'Rekapitulace stavby'!AN8</f>
        <v>44306</v>
      </c>
      <c r="P9" s="185"/>
      <c r="R9" s="31"/>
    </row>
    <row r="10" spans="1:66" s="1" customFormat="1" ht="10.9" customHeight="1">
      <c r="B10" s="30"/>
      <c r="R10" s="31"/>
    </row>
    <row r="11" spans="1:66" s="1" customFormat="1" ht="14.5" customHeight="1">
      <c r="B11" s="30"/>
      <c r="D11" s="27" t="s">
        <v>55</v>
      </c>
      <c r="M11" s="27" t="s">
        <v>56</v>
      </c>
      <c r="O11" s="154" t="s">
        <v>50</v>
      </c>
      <c r="P11" s="154"/>
      <c r="R11" s="31"/>
    </row>
    <row r="12" spans="1:66" s="1" customFormat="1" ht="18" customHeight="1">
      <c r="B12" s="30"/>
      <c r="E12" s="25" t="s">
        <v>57</v>
      </c>
      <c r="M12" s="27" t="s">
        <v>58</v>
      </c>
      <c r="O12" s="154" t="s">
        <v>50</v>
      </c>
      <c r="P12" s="154"/>
      <c r="R12" s="31"/>
    </row>
    <row r="13" spans="1:66" s="1" customFormat="1" ht="7" customHeight="1">
      <c r="B13" s="30"/>
      <c r="R13" s="31"/>
    </row>
    <row r="14" spans="1:66" s="1" customFormat="1" ht="14.5" customHeight="1">
      <c r="B14" s="30"/>
      <c r="D14" s="27" t="s">
        <v>59</v>
      </c>
      <c r="M14" s="27" t="s">
        <v>56</v>
      </c>
      <c r="O14" s="154" t="s">
        <v>50</v>
      </c>
      <c r="P14" s="154"/>
      <c r="R14" s="31"/>
    </row>
    <row r="15" spans="1:66" s="1" customFormat="1" ht="18" customHeight="1">
      <c r="B15" s="30"/>
      <c r="E15" s="25" t="s">
        <v>60</v>
      </c>
      <c r="M15" s="27" t="s">
        <v>58</v>
      </c>
      <c r="O15" s="154" t="s">
        <v>50</v>
      </c>
      <c r="P15" s="154"/>
      <c r="R15" s="31"/>
    </row>
    <row r="16" spans="1:66" s="1" customFormat="1" ht="7" customHeight="1">
      <c r="B16" s="30"/>
      <c r="R16" s="31"/>
    </row>
    <row r="17" spans="2:18" s="1" customFormat="1" ht="14.5" customHeight="1">
      <c r="B17" s="30"/>
      <c r="D17" s="27" t="s">
        <v>61</v>
      </c>
      <c r="M17" s="27" t="s">
        <v>56</v>
      </c>
      <c r="O17" s="154" t="s">
        <v>50</v>
      </c>
      <c r="P17" s="154"/>
      <c r="R17" s="31"/>
    </row>
    <row r="18" spans="2:18" s="1" customFormat="1" ht="18" customHeight="1">
      <c r="B18" s="30"/>
      <c r="E18" s="25" t="s">
        <v>62</v>
      </c>
      <c r="M18" s="27" t="s">
        <v>58</v>
      </c>
      <c r="O18" s="154" t="s">
        <v>50</v>
      </c>
      <c r="P18" s="154"/>
      <c r="R18" s="31"/>
    </row>
    <row r="19" spans="2:18" s="1" customFormat="1" ht="7" customHeight="1">
      <c r="B19" s="30"/>
      <c r="R19" s="31"/>
    </row>
    <row r="20" spans="2:18" s="1" customFormat="1" ht="14.5" customHeight="1">
      <c r="B20" s="30"/>
      <c r="D20" s="27" t="s">
        <v>64</v>
      </c>
      <c r="M20" s="27" t="s">
        <v>56</v>
      </c>
      <c r="O20" s="154" t="s">
        <v>50</v>
      </c>
      <c r="P20" s="154"/>
      <c r="R20" s="31"/>
    </row>
    <row r="21" spans="2:18" s="1" customFormat="1" ht="18" customHeight="1">
      <c r="B21" s="30"/>
      <c r="E21" s="25" t="s">
        <v>60</v>
      </c>
      <c r="M21" s="27" t="s">
        <v>58</v>
      </c>
      <c r="O21" s="154" t="s">
        <v>50</v>
      </c>
      <c r="P21" s="154"/>
      <c r="R21" s="31"/>
    </row>
    <row r="22" spans="2:18" s="1" customFormat="1" ht="7" customHeight="1">
      <c r="B22" s="30"/>
      <c r="R22" s="31"/>
    </row>
    <row r="23" spans="2:18" s="1" customFormat="1" ht="14.5" customHeight="1">
      <c r="B23" s="30"/>
      <c r="D23" s="27" t="s">
        <v>65</v>
      </c>
      <c r="R23" s="31"/>
    </row>
    <row r="24" spans="2:18" s="1" customFormat="1" ht="22.5" customHeight="1">
      <c r="B24" s="30"/>
      <c r="E24" s="149" t="s">
        <v>50</v>
      </c>
      <c r="F24" s="149"/>
      <c r="G24" s="149"/>
      <c r="H24" s="149"/>
      <c r="I24" s="149"/>
      <c r="J24" s="149"/>
      <c r="K24" s="149"/>
      <c r="L24" s="149"/>
      <c r="R24" s="31"/>
    </row>
    <row r="25" spans="2:18" s="1" customFormat="1" ht="7" customHeight="1">
      <c r="B25" s="30"/>
      <c r="R25" s="31"/>
    </row>
    <row r="26" spans="2:18" s="1" customFormat="1" ht="7" customHeight="1">
      <c r="B26" s="3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R26" s="31"/>
    </row>
    <row r="27" spans="2:18" s="1" customFormat="1" ht="14.5" customHeight="1">
      <c r="B27" s="30"/>
      <c r="D27" s="93" t="s">
        <v>140</v>
      </c>
      <c r="M27" s="157">
        <f>N88</f>
        <v>0</v>
      </c>
      <c r="N27" s="157"/>
      <c r="O27" s="157"/>
      <c r="P27" s="157"/>
      <c r="R27" s="31"/>
    </row>
    <row r="28" spans="2:18" s="1" customFormat="1" ht="14.5" customHeight="1">
      <c r="B28" s="30"/>
      <c r="D28" s="29" t="s">
        <v>141</v>
      </c>
      <c r="M28" s="157">
        <f>N101</f>
        <v>0</v>
      </c>
      <c r="N28" s="157"/>
      <c r="O28" s="157"/>
      <c r="P28" s="157"/>
      <c r="R28" s="31"/>
    </row>
    <row r="29" spans="2:18" s="1" customFormat="1" ht="7" customHeight="1">
      <c r="B29" s="30"/>
      <c r="R29" s="31"/>
    </row>
    <row r="30" spans="2:18" s="1" customFormat="1" ht="25.4" customHeight="1">
      <c r="B30" s="30"/>
      <c r="D30" s="94" t="s">
        <v>68</v>
      </c>
      <c r="M30" s="188">
        <f>ROUND(M27+M28,2)</f>
        <v>0</v>
      </c>
      <c r="N30" s="184"/>
      <c r="O30" s="184"/>
      <c r="P30" s="184"/>
      <c r="R30" s="31"/>
    </row>
    <row r="31" spans="2:18" s="1" customFormat="1" ht="7" customHeight="1">
      <c r="B31" s="30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R31" s="31"/>
    </row>
    <row r="32" spans="2:18" s="1" customFormat="1" ht="14.5" customHeight="1">
      <c r="B32" s="30"/>
      <c r="D32" s="35" t="s">
        <v>69</v>
      </c>
      <c r="E32" s="35" t="s">
        <v>70</v>
      </c>
      <c r="F32" s="36">
        <v>0.21</v>
      </c>
      <c r="G32" s="95" t="s">
        <v>71</v>
      </c>
      <c r="H32" s="186">
        <f>ROUND((SUM(BE101:BE102)+SUM(BE120:BE197)), 2)</f>
        <v>0</v>
      </c>
      <c r="I32" s="184"/>
      <c r="J32" s="184"/>
      <c r="M32" s="186">
        <f>ROUND(ROUND((SUM(BE101:BE102)+SUM(BE120:BE197)), 2)*F32, 2)</f>
        <v>0</v>
      </c>
      <c r="N32" s="184"/>
      <c r="O32" s="184"/>
      <c r="P32" s="184"/>
      <c r="R32" s="31"/>
    </row>
    <row r="33" spans="2:18" s="1" customFormat="1" ht="14.5" customHeight="1">
      <c r="B33" s="30"/>
      <c r="E33" s="35" t="s">
        <v>72</v>
      </c>
      <c r="F33" s="36">
        <v>0.15</v>
      </c>
      <c r="G33" s="95" t="s">
        <v>71</v>
      </c>
      <c r="H33" s="186">
        <f>ROUND((SUM(BF101:BF102)+SUM(BF120:BF197)), 2)</f>
        <v>0</v>
      </c>
      <c r="I33" s="184"/>
      <c r="J33" s="184"/>
      <c r="M33" s="186">
        <f>ROUND(ROUND((SUM(BF101:BF102)+SUM(BF120:BF197)), 2)*F33, 2)</f>
        <v>0</v>
      </c>
      <c r="N33" s="184"/>
      <c r="O33" s="184"/>
      <c r="P33" s="184"/>
      <c r="R33" s="31"/>
    </row>
    <row r="34" spans="2:18" s="1" customFormat="1" ht="14.5" hidden="1" customHeight="1">
      <c r="B34" s="30"/>
      <c r="E34" s="35" t="s">
        <v>73</v>
      </c>
      <c r="F34" s="36">
        <v>0.21</v>
      </c>
      <c r="G34" s="95" t="s">
        <v>71</v>
      </c>
      <c r="H34" s="186">
        <f>ROUND((SUM(BG101:BG102)+SUM(BG120:BG197)), 2)</f>
        <v>0</v>
      </c>
      <c r="I34" s="184"/>
      <c r="J34" s="184"/>
      <c r="M34" s="186">
        <v>0</v>
      </c>
      <c r="N34" s="184"/>
      <c r="O34" s="184"/>
      <c r="P34" s="184"/>
      <c r="R34" s="31"/>
    </row>
    <row r="35" spans="2:18" s="1" customFormat="1" ht="14.5" hidden="1" customHeight="1">
      <c r="B35" s="30"/>
      <c r="E35" s="35" t="s">
        <v>74</v>
      </c>
      <c r="F35" s="36">
        <v>0.15</v>
      </c>
      <c r="G35" s="95" t="s">
        <v>71</v>
      </c>
      <c r="H35" s="186">
        <f>ROUND((SUM(BH101:BH102)+SUM(BH120:BH197)), 2)</f>
        <v>0</v>
      </c>
      <c r="I35" s="184"/>
      <c r="J35" s="184"/>
      <c r="M35" s="186">
        <v>0</v>
      </c>
      <c r="N35" s="184"/>
      <c r="O35" s="184"/>
      <c r="P35" s="184"/>
      <c r="R35" s="31"/>
    </row>
    <row r="36" spans="2:18" s="1" customFormat="1" ht="14.5" hidden="1" customHeight="1">
      <c r="B36" s="30"/>
      <c r="E36" s="35" t="s">
        <v>75</v>
      </c>
      <c r="F36" s="36">
        <v>0</v>
      </c>
      <c r="G36" s="95" t="s">
        <v>71</v>
      </c>
      <c r="H36" s="186">
        <f>ROUND((SUM(BI101:BI102)+SUM(BI120:BI197)), 2)</f>
        <v>0</v>
      </c>
      <c r="I36" s="184"/>
      <c r="J36" s="184"/>
      <c r="M36" s="186">
        <v>0</v>
      </c>
      <c r="N36" s="184"/>
      <c r="O36" s="184"/>
      <c r="P36" s="184"/>
      <c r="R36" s="31"/>
    </row>
    <row r="37" spans="2:18" s="1" customFormat="1" ht="7" customHeight="1">
      <c r="B37" s="30"/>
      <c r="R37" s="31"/>
    </row>
    <row r="38" spans="2:18" s="1" customFormat="1" ht="25.4" customHeight="1">
      <c r="B38" s="30"/>
      <c r="C38" s="39"/>
      <c r="D38" s="40" t="s">
        <v>76</v>
      </c>
      <c r="E38" s="41"/>
      <c r="F38" s="41"/>
      <c r="G38" s="96" t="s">
        <v>77</v>
      </c>
      <c r="H38" s="42" t="s">
        <v>78</v>
      </c>
      <c r="I38" s="41"/>
      <c r="J38" s="41"/>
      <c r="K38" s="41"/>
      <c r="L38" s="163">
        <f>SUM(M30:M36)</f>
        <v>0</v>
      </c>
      <c r="M38" s="163"/>
      <c r="N38" s="163"/>
      <c r="O38" s="163"/>
      <c r="P38" s="187"/>
      <c r="Q38" s="39"/>
      <c r="R38" s="31"/>
    </row>
    <row r="39" spans="2:18" s="1" customFormat="1" ht="14.5" customHeight="1">
      <c r="B39" s="30"/>
      <c r="R39" s="31"/>
    </row>
    <row r="40" spans="2:18" s="1" customFormat="1" ht="14.5" customHeight="1">
      <c r="B40" s="30"/>
      <c r="R40" s="31"/>
    </row>
    <row r="41" spans="2:18">
      <c r="B41" s="21"/>
      <c r="R41" s="22"/>
    </row>
    <row r="42" spans="2:18">
      <c r="B42" s="21"/>
      <c r="R42" s="22"/>
    </row>
    <row r="43" spans="2:18">
      <c r="B43" s="21"/>
      <c r="R43" s="22"/>
    </row>
    <row r="44" spans="2:18">
      <c r="B44" s="21"/>
      <c r="R44" s="22"/>
    </row>
    <row r="45" spans="2:18" ht="6.65" customHeight="1">
      <c r="B45" s="21"/>
      <c r="R45" s="22"/>
    </row>
    <row r="46" spans="2:18" ht="2.5" hidden="1" customHeight="1">
      <c r="B46" s="21"/>
      <c r="R46" s="22"/>
    </row>
    <row r="47" spans="2:18" ht="0.65" customHeight="1">
      <c r="B47" s="21"/>
      <c r="R47" s="22"/>
    </row>
    <row r="48" spans="2:18">
      <c r="B48" s="21"/>
      <c r="R48" s="22"/>
    </row>
    <row r="49" spans="2:18">
      <c r="B49" s="21"/>
      <c r="R49" s="22"/>
    </row>
    <row r="50" spans="2:18" s="1" customFormat="1" ht="13.5">
      <c r="B50" s="30"/>
      <c r="D50" s="43" t="s">
        <v>79</v>
      </c>
      <c r="E50" s="44"/>
      <c r="F50" s="44"/>
      <c r="G50" s="44"/>
      <c r="H50" s="45"/>
      <c r="J50" s="43" t="s">
        <v>80</v>
      </c>
      <c r="K50" s="44"/>
      <c r="L50" s="44"/>
      <c r="M50" s="44"/>
      <c r="N50" s="44"/>
      <c r="O50" s="44"/>
      <c r="P50" s="45"/>
      <c r="R50" s="31"/>
    </row>
    <row r="51" spans="2:18">
      <c r="B51" s="21"/>
      <c r="D51" s="46"/>
      <c r="H51" s="47"/>
      <c r="J51" s="46"/>
      <c r="P51" s="47"/>
      <c r="R51" s="22"/>
    </row>
    <row r="52" spans="2:18">
      <c r="B52" s="21"/>
      <c r="D52" s="46"/>
      <c r="H52" s="47"/>
      <c r="J52" s="46"/>
      <c r="P52" s="47"/>
      <c r="R52" s="22"/>
    </row>
    <row r="53" spans="2:18">
      <c r="B53" s="21"/>
      <c r="D53" s="46"/>
      <c r="H53" s="47"/>
      <c r="J53" s="46"/>
      <c r="P53" s="47"/>
      <c r="R53" s="22"/>
    </row>
    <row r="54" spans="2:18">
      <c r="B54" s="21"/>
      <c r="D54" s="46"/>
      <c r="H54" s="47"/>
      <c r="J54" s="46"/>
      <c r="P54" s="47"/>
      <c r="R54" s="22"/>
    </row>
    <row r="55" spans="2:18">
      <c r="B55" s="21"/>
      <c r="D55" s="46"/>
      <c r="H55" s="47"/>
      <c r="J55" s="46"/>
      <c r="P55" s="47"/>
      <c r="R55" s="22"/>
    </row>
    <row r="56" spans="2:18">
      <c r="B56" s="21"/>
      <c r="D56" s="46"/>
      <c r="H56" s="47"/>
      <c r="J56" s="46"/>
      <c r="P56" s="47"/>
      <c r="R56" s="22"/>
    </row>
    <row r="57" spans="2:18">
      <c r="B57" s="21"/>
      <c r="D57" s="46"/>
      <c r="H57" s="47"/>
      <c r="J57" s="46"/>
      <c r="P57" s="47"/>
      <c r="R57" s="22"/>
    </row>
    <row r="58" spans="2:18">
      <c r="B58" s="21"/>
      <c r="D58" s="46"/>
      <c r="H58" s="47"/>
      <c r="J58" s="46"/>
      <c r="P58" s="47"/>
      <c r="R58" s="22"/>
    </row>
    <row r="59" spans="2:18" s="1" customFormat="1" ht="13.5">
      <c r="B59" s="30"/>
      <c r="D59" s="48" t="s">
        <v>81</v>
      </c>
      <c r="E59" s="49"/>
      <c r="F59" s="49"/>
      <c r="G59" s="50" t="s">
        <v>82</v>
      </c>
      <c r="H59" s="51"/>
      <c r="J59" s="48" t="s">
        <v>81</v>
      </c>
      <c r="K59" s="49"/>
      <c r="L59" s="49"/>
      <c r="M59" s="49"/>
      <c r="N59" s="50" t="s">
        <v>82</v>
      </c>
      <c r="O59" s="49"/>
      <c r="P59" s="51"/>
      <c r="R59" s="31"/>
    </row>
    <row r="60" spans="2:18">
      <c r="B60" s="21"/>
      <c r="R60" s="22"/>
    </row>
    <row r="61" spans="2:18" s="1" customFormat="1" ht="13.5">
      <c r="B61" s="30"/>
      <c r="D61" s="43" t="s">
        <v>83</v>
      </c>
      <c r="E61" s="44"/>
      <c r="F61" s="44"/>
      <c r="G61" s="44"/>
      <c r="H61" s="45"/>
      <c r="J61" s="43" t="s">
        <v>84</v>
      </c>
      <c r="K61" s="44"/>
      <c r="L61" s="44"/>
      <c r="M61" s="44"/>
      <c r="N61" s="44"/>
      <c r="O61" s="44"/>
      <c r="P61" s="45"/>
      <c r="R61" s="31"/>
    </row>
    <row r="62" spans="2:18">
      <c r="B62" s="21"/>
      <c r="D62" s="46"/>
      <c r="H62" s="47"/>
      <c r="J62" s="46"/>
      <c r="P62" s="47"/>
      <c r="R62" s="22"/>
    </row>
    <row r="63" spans="2:18">
      <c r="B63" s="21"/>
      <c r="D63" s="46"/>
      <c r="H63" s="47"/>
      <c r="J63" s="46"/>
      <c r="P63" s="47"/>
      <c r="R63" s="22"/>
    </row>
    <row r="64" spans="2:18">
      <c r="B64" s="21"/>
      <c r="D64" s="46"/>
      <c r="H64" s="47"/>
      <c r="J64" s="46"/>
      <c r="P64" s="47"/>
      <c r="R64" s="22"/>
    </row>
    <row r="65" spans="2:18">
      <c r="B65" s="21"/>
      <c r="D65" s="46"/>
      <c r="H65" s="47"/>
      <c r="J65" s="46"/>
      <c r="P65" s="47"/>
      <c r="R65" s="22"/>
    </row>
    <row r="66" spans="2:18">
      <c r="B66" s="21"/>
      <c r="D66" s="46"/>
      <c r="H66" s="47"/>
      <c r="J66" s="46"/>
      <c r="P66" s="47"/>
      <c r="R66" s="22"/>
    </row>
    <row r="67" spans="2:18">
      <c r="B67" s="21"/>
      <c r="D67" s="46"/>
      <c r="H67" s="47"/>
      <c r="J67" s="46"/>
      <c r="P67" s="47"/>
      <c r="R67" s="22"/>
    </row>
    <row r="68" spans="2:18">
      <c r="B68" s="21"/>
      <c r="D68" s="46"/>
      <c r="H68" s="47"/>
      <c r="J68" s="46"/>
      <c r="P68" s="47"/>
      <c r="R68" s="22"/>
    </row>
    <row r="69" spans="2:18">
      <c r="B69" s="21"/>
      <c r="D69" s="46"/>
      <c r="H69" s="47"/>
      <c r="J69" s="46"/>
      <c r="P69" s="47"/>
      <c r="R69" s="22"/>
    </row>
    <row r="70" spans="2:18" s="1" customFormat="1" ht="13.5">
      <c r="B70" s="30"/>
      <c r="D70" s="48" t="s">
        <v>81</v>
      </c>
      <c r="E70" s="49"/>
      <c r="F70" s="49"/>
      <c r="G70" s="50" t="s">
        <v>82</v>
      </c>
      <c r="H70" s="51"/>
      <c r="J70" s="48" t="s">
        <v>81</v>
      </c>
      <c r="K70" s="49"/>
      <c r="L70" s="49"/>
      <c r="M70" s="49"/>
      <c r="N70" s="50" t="s">
        <v>82</v>
      </c>
      <c r="O70" s="49"/>
      <c r="P70" s="51"/>
      <c r="R70" s="31"/>
    </row>
    <row r="71" spans="2:18" s="1" customFormat="1" ht="14.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7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7" customHeight="1">
      <c r="B76" s="30"/>
      <c r="C76" s="152" t="s">
        <v>142</v>
      </c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31"/>
    </row>
    <row r="77" spans="2:18" s="1" customFormat="1" ht="7" customHeight="1">
      <c r="B77" s="30"/>
      <c r="R77" s="31"/>
    </row>
    <row r="78" spans="2:18" s="1" customFormat="1" ht="30" customHeight="1">
      <c r="B78" s="30"/>
      <c r="C78" s="27" t="s">
        <v>47</v>
      </c>
      <c r="F78" s="182" t="str">
        <f>F6</f>
        <v>Rozšíření VZT a klimatizace v prostorách knihovny a sálu objektu K-TRIO</v>
      </c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R78" s="31"/>
    </row>
    <row r="79" spans="2:18" s="1" customFormat="1" ht="37" customHeight="1">
      <c r="B79" s="30"/>
      <c r="C79" s="61" t="s">
        <v>138</v>
      </c>
      <c r="F79" s="169" t="str">
        <f>F7</f>
        <v>SO - Stavební část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R79" s="31"/>
    </row>
    <row r="80" spans="2:18" s="1" customFormat="1" ht="7" customHeight="1">
      <c r="B80" s="30"/>
      <c r="R80" s="31"/>
    </row>
    <row r="81" spans="2:47" s="1" customFormat="1" ht="18" customHeight="1">
      <c r="B81" s="30"/>
      <c r="C81" s="27" t="s">
        <v>52</v>
      </c>
      <c r="F81" s="25" t="str">
        <f>F9</f>
        <v>Ostrava</v>
      </c>
      <c r="K81" s="27" t="s">
        <v>54</v>
      </c>
      <c r="M81" s="185">
        <f>IF(O9="","",O9)</f>
        <v>44306</v>
      </c>
      <c r="N81" s="185"/>
      <c r="O81" s="185"/>
      <c r="P81" s="185"/>
      <c r="R81" s="31"/>
    </row>
    <row r="82" spans="2:47" s="1" customFormat="1" ht="7" customHeight="1">
      <c r="B82" s="30"/>
      <c r="R82" s="31"/>
    </row>
    <row r="83" spans="2:47" s="1" customFormat="1">
      <c r="B83" s="30"/>
      <c r="C83" s="27" t="s">
        <v>55</v>
      </c>
      <c r="F83" s="25" t="str">
        <f>E12</f>
        <v>Statutární město Ostrava, městský obvod Ostrava-Ji</v>
      </c>
      <c r="K83" s="27" t="s">
        <v>61</v>
      </c>
      <c r="M83" s="154" t="str">
        <f>E18</f>
        <v>Air Technology s.r.o.</v>
      </c>
      <c r="N83" s="154"/>
      <c r="O83" s="154"/>
      <c r="P83" s="154"/>
      <c r="Q83" s="154"/>
      <c r="R83" s="31"/>
    </row>
    <row r="84" spans="2:47" s="1" customFormat="1" ht="14.5" customHeight="1">
      <c r="B84" s="30"/>
      <c r="C84" s="27" t="s">
        <v>59</v>
      </c>
      <c r="F84" s="25" t="str">
        <f>IF(E15="","",E15)</f>
        <v xml:space="preserve"> </v>
      </c>
      <c r="K84" s="27" t="s">
        <v>64</v>
      </c>
      <c r="M84" s="154" t="str">
        <f>E21</f>
        <v xml:space="preserve"> </v>
      </c>
      <c r="N84" s="154"/>
      <c r="O84" s="154"/>
      <c r="P84" s="154"/>
      <c r="Q84" s="154"/>
      <c r="R84" s="31"/>
    </row>
    <row r="85" spans="2:47" s="1" customFormat="1" ht="10.4" customHeight="1">
      <c r="B85" s="30"/>
      <c r="R85" s="31"/>
    </row>
    <row r="86" spans="2:47" s="1" customFormat="1" ht="29.25" customHeight="1">
      <c r="B86" s="30"/>
      <c r="C86" s="208" t="s">
        <v>143</v>
      </c>
      <c r="D86" s="209"/>
      <c r="E86" s="209"/>
      <c r="F86" s="209"/>
      <c r="G86" s="209"/>
      <c r="H86" s="39"/>
      <c r="I86" s="39"/>
      <c r="J86" s="39"/>
      <c r="K86" s="39"/>
      <c r="L86" s="39"/>
      <c r="M86" s="39"/>
      <c r="N86" s="208" t="s">
        <v>144</v>
      </c>
      <c r="O86" s="209"/>
      <c r="P86" s="209"/>
      <c r="Q86" s="209"/>
      <c r="R86" s="31"/>
    </row>
    <row r="87" spans="2:47" s="1" customFormat="1" ht="10.4" customHeight="1">
      <c r="B87" s="30"/>
      <c r="R87" s="31"/>
    </row>
    <row r="88" spans="2:47" s="1" customFormat="1" ht="29.25" customHeight="1">
      <c r="B88" s="30"/>
      <c r="C88" s="97" t="s">
        <v>145</v>
      </c>
      <c r="N88" s="180">
        <f>N120</f>
        <v>0</v>
      </c>
      <c r="O88" s="194"/>
      <c r="P88" s="194"/>
      <c r="Q88" s="194"/>
      <c r="R88" s="31"/>
      <c r="AU88" s="17" t="s">
        <v>146</v>
      </c>
    </row>
    <row r="89" spans="2:47" s="6" customFormat="1" ht="25" customHeight="1">
      <c r="B89" s="98"/>
      <c r="D89" s="99" t="s">
        <v>421</v>
      </c>
      <c r="N89" s="205">
        <f>N121</f>
        <v>0</v>
      </c>
      <c r="O89" s="210"/>
      <c r="P89" s="210"/>
      <c r="Q89" s="210"/>
      <c r="R89" s="100"/>
    </row>
    <row r="90" spans="2:47" s="7" customFormat="1" ht="19.899999999999999" customHeight="1">
      <c r="B90" s="101"/>
      <c r="D90" s="102" t="s">
        <v>1136</v>
      </c>
      <c r="N90" s="192">
        <f>N122</f>
        <v>0</v>
      </c>
      <c r="O90" s="193"/>
      <c r="P90" s="193"/>
      <c r="Q90" s="193"/>
      <c r="R90" s="103"/>
    </row>
    <row r="91" spans="2:47" s="7" customFormat="1" ht="19.899999999999999" customHeight="1">
      <c r="B91" s="101"/>
      <c r="D91" s="102" t="s">
        <v>1137</v>
      </c>
      <c r="N91" s="192">
        <f>N128</f>
        <v>0</v>
      </c>
      <c r="O91" s="193"/>
      <c r="P91" s="193"/>
      <c r="Q91" s="193"/>
      <c r="R91" s="103"/>
    </row>
    <row r="92" spans="2:47" s="6" customFormat="1" ht="25" customHeight="1">
      <c r="B92" s="98"/>
      <c r="D92" s="99" t="s">
        <v>787</v>
      </c>
      <c r="N92" s="205">
        <f>N135</f>
        <v>0</v>
      </c>
      <c r="O92" s="210"/>
      <c r="P92" s="210"/>
      <c r="Q92" s="210"/>
      <c r="R92" s="100"/>
    </row>
    <row r="93" spans="2:47" s="7" customFormat="1" ht="19.899999999999999" customHeight="1">
      <c r="B93" s="101"/>
      <c r="D93" s="102" t="s">
        <v>1138</v>
      </c>
      <c r="N93" s="192">
        <f>N136</f>
        <v>0</v>
      </c>
      <c r="O93" s="193"/>
      <c r="P93" s="193"/>
      <c r="Q93" s="193"/>
      <c r="R93" s="103"/>
    </row>
    <row r="94" spans="2:47" s="6" customFormat="1" ht="25" customHeight="1">
      <c r="B94" s="98"/>
      <c r="D94" s="99" t="s">
        <v>429</v>
      </c>
      <c r="N94" s="205">
        <f>N177</f>
        <v>0</v>
      </c>
      <c r="O94" s="210"/>
      <c r="P94" s="210"/>
      <c r="Q94" s="210"/>
      <c r="R94" s="100"/>
    </row>
    <row r="95" spans="2:47" s="7" customFormat="1" ht="19.899999999999999" customHeight="1">
      <c r="B95" s="101"/>
      <c r="D95" s="102" t="s">
        <v>1139</v>
      </c>
      <c r="N95" s="192">
        <f>N178</f>
        <v>0</v>
      </c>
      <c r="O95" s="193"/>
      <c r="P95" s="193"/>
      <c r="Q95" s="193"/>
      <c r="R95" s="103"/>
    </row>
    <row r="96" spans="2:47" s="7" customFormat="1" ht="19.899999999999999" customHeight="1">
      <c r="B96" s="101"/>
      <c r="D96" s="102" t="s">
        <v>1140</v>
      </c>
      <c r="N96" s="192">
        <f>N180</f>
        <v>0</v>
      </c>
      <c r="O96" s="193"/>
      <c r="P96" s="193"/>
      <c r="Q96" s="193"/>
      <c r="R96" s="103"/>
    </row>
    <row r="97" spans="2:21" s="7" customFormat="1" ht="19.899999999999999" customHeight="1">
      <c r="B97" s="101"/>
      <c r="D97" s="102" t="s">
        <v>1141</v>
      </c>
      <c r="N97" s="192">
        <f>N188</f>
        <v>0</v>
      </c>
      <c r="O97" s="193"/>
      <c r="P97" s="193"/>
      <c r="Q97" s="193"/>
      <c r="R97" s="103"/>
    </row>
    <row r="98" spans="2:21" s="7" customFormat="1" ht="19.899999999999999" customHeight="1">
      <c r="B98" s="101"/>
      <c r="D98" s="102" t="s">
        <v>1142</v>
      </c>
      <c r="N98" s="192">
        <f>N192</f>
        <v>0</v>
      </c>
      <c r="O98" s="193"/>
      <c r="P98" s="193"/>
      <c r="Q98" s="193"/>
      <c r="R98" s="103"/>
    </row>
    <row r="99" spans="2:21" s="7" customFormat="1" ht="19.899999999999999" customHeight="1">
      <c r="B99" s="101"/>
      <c r="D99" s="102" t="s">
        <v>1143</v>
      </c>
      <c r="N99" s="192">
        <f>N196</f>
        <v>0</v>
      </c>
      <c r="O99" s="193"/>
      <c r="P99" s="193"/>
      <c r="Q99" s="193"/>
      <c r="R99" s="103"/>
    </row>
    <row r="100" spans="2:21" s="1" customFormat="1" ht="21.75" customHeight="1">
      <c r="B100" s="30"/>
      <c r="R100" s="31"/>
    </row>
    <row r="101" spans="2:21" s="1" customFormat="1" ht="29.25" customHeight="1">
      <c r="B101" s="30"/>
      <c r="C101" s="97" t="s">
        <v>154</v>
      </c>
      <c r="N101" s="194">
        <v>0</v>
      </c>
      <c r="O101" s="195"/>
      <c r="P101" s="195"/>
      <c r="Q101" s="195"/>
      <c r="R101" s="31"/>
      <c r="T101" s="104"/>
      <c r="U101" s="105" t="s">
        <v>69</v>
      </c>
    </row>
    <row r="102" spans="2:21" s="1" customFormat="1" ht="18" customHeight="1">
      <c r="B102" s="30"/>
      <c r="R102" s="31"/>
    </row>
    <row r="103" spans="2:21" s="1" customFormat="1" ht="29.25" customHeight="1">
      <c r="B103" s="30"/>
      <c r="C103" s="92" t="s">
        <v>130</v>
      </c>
      <c r="D103" s="39"/>
      <c r="E103" s="39"/>
      <c r="F103" s="39"/>
      <c r="G103" s="39"/>
      <c r="H103" s="39"/>
      <c r="I103" s="39"/>
      <c r="J103" s="39"/>
      <c r="K103" s="39"/>
      <c r="L103" s="181">
        <f>ROUND(SUM(N88+N101),2)</f>
        <v>0</v>
      </c>
      <c r="M103" s="181"/>
      <c r="N103" s="181"/>
      <c r="O103" s="181"/>
      <c r="P103" s="181"/>
      <c r="Q103" s="181"/>
      <c r="R103" s="31"/>
    </row>
    <row r="104" spans="2:21" s="1" customFormat="1" ht="7" customHeight="1"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4"/>
    </row>
    <row r="108" spans="2:21" s="1" customFormat="1" ht="7" customHeight="1"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7"/>
    </row>
    <row r="109" spans="2:21" s="1" customFormat="1" ht="37" customHeight="1">
      <c r="B109" s="30"/>
      <c r="C109" s="152" t="s">
        <v>155</v>
      </c>
      <c r="D109" s="184"/>
      <c r="E109" s="184"/>
      <c r="F109" s="184"/>
      <c r="G109" s="184"/>
      <c r="H109" s="184"/>
      <c r="I109" s="184"/>
      <c r="J109" s="184"/>
      <c r="K109" s="184"/>
      <c r="L109" s="184"/>
      <c r="M109" s="184"/>
      <c r="N109" s="184"/>
      <c r="O109" s="184"/>
      <c r="P109" s="184"/>
      <c r="Q109" s="184"/>
      <c r="R109" s="31"/>
    </row>
    <row r="110" spans="2:21" s="1" customFormat="1" ht="7" customHeight="1">
      <c r="B110" s="30"/>
      <c r="R110" s="31"/>
    </row>
    <row r="111" spans="2:21" s="1" customFormat="1" ht="30" customHeight="1">
      <c r="B111" s="30"/>
      <c r="C111" s="27" t="s">
        <v>47</v>
      </c>
      <c r="F111" s="182" t="str">
        <f>F6</f>
        <v>Rozšíření VZT a klimatizace v prostorách knihovny a sálu objektu K-TRIO</v>
      </c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R111" s="31"/>
    </row>
    <row r="112" spans="2:21" s="1" customFormat="1" ht="37" customHeight="1">
      <c r="B112" s="30"/>
      <c r="C112" s="61" t="s">
        <v>138</v>
      </c>
      <c r="F112" s="169" t="str">
        <f>F7</f>
        <v>SO - Stavební část</v>
      </c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R112" s="31"/>
    </row>
    <row r="113" spans="2:65" s="1" customFormat="1" ht="7" customHeight="1">
      <c r="B113" s="30"/>
      <c r="R113" s="31"/>
    </row>
    <row r="114" spans="2:65" s="1" customFormat="1" ht="18" customHeight="1">
      <c r="B114" s="30"/>
      <c r="C114" s="27" t="s">
        <v>52</v>
      </c>
      <c r="F114" s="25" t="str">
        <f>F9</f>
        <v>Ostrava</v>
      </c>
      <c r="K114" s="27" t="s">
        <v>54</v>
      </c>
      <c r="M114" s="185">
        <f>IF(O9="","",O9)</f>
        <v>44306</v>
      </c>
      <c r="N114" s="185"/>
      <c r="O114" s="185"/>
      <c r="P114" s="185"/>
      <c r="R114" s="31"/>
    </row>
    <row r="115" spans="2:65" s="1" customFormat="1" ht="7" customHeight="1">
      <c r="B115" s="30"/>
      <c r="R115" s="31"/>
    </row>
    <row r="116" spans="2:65" s="1" customFormat="1">
      <c r="B116" s="30"/>
      <c r="C116" s="27" t="s">
        <v>55</v>
      </c>
      <c r="F116" s="25" t="str">
        <f>E12</f>
        <v>Statutární město Ostrava, městský obvod Ostrava-Ji</v>
      </c>
      <c r="K116" s="27" t="s">
        <v>61</v>
      </c>
      <c r="M116" s="154" t="str">
        <f>E18</f>
        <v>Air Technology s.r.o.</v>
      </c>
      <c r="N116" s="154"/>
      <c r="O116" s="154"/>
      <c r="P116" s="154"/>
      <c r="Q116" s="154"/>
      <c r="R116" s="31"/>
    </row>
    <row r="117" spans="2:65" s="1" customFormat="1" ht="14.5" customHeight="1">
      <c r="B117" s="30"/>
      <c r="C117" s="27" t="s">
        <v>59</v>
      </c>
      <c r="F117" s="25" t="str">
        <f>IF(E15="","",E15)</f>
        <v xml:space="preserve"> </v>
      </c>
      <c r="K117" s="27" t="s">
        <v>64</v>
      </c>
      <c r="M117" s="154" t="str">
        <f>E21</f>
        <v xml:space="preserve"> </v>
      </c>
      <c r="N117" s="154"/>
      <c r="O117" s="154"/>
      <c r="P117" s="154"/>
      <c r="Q117" s="154"/>
      <c r="R117" s="31"/>
    </row>
    <row r="118" spans="2:65" s="1" customFormat="1" ht="10.4" customHeight="1">
      <c r="B118" s="30"/>
      <c r="R118" s="31"/>
    </row>
    <row r="119" spans="2:65" s="8" customFormat="1" ht="29.25" customHeight="1">
      <c r="B119" s="106"/>
      <c r="C119" s="107" t="s">
        <v>156</v>
      </c>
      <c r="D119" s="108" t="s">
        <v>157</v>
      </c>
      <c r="E119" s="108" t="s">
        <v>87</v>
      </c>
      <c r="F119" s="197" t="s">
        <v>158</v>
      </c>
      <c r="G119" s="197"/>
      <c r="H119" s="197"/>
      <c r="I119" s="197"/>
      <c r="J119" s="108" t="s">
        <v>159</v>
      </c>
      <c r="K119" s="108" t="s">
        <v>160</v>
      </c>
      <c r="L119" s="196" t="s">
        <v>161</v>
      </c>
      <c r="M119" s="196"/>
      <c r="N119" s="197" t="s">
        <v>144</v>
      </c>
      <c r="O119" s="197"/>
      <c r="P119" s="197"/>
      <c r="Q119" s="198"/>
      <c r="R119" s="109"/>
      <c r="T119" s="66" t="s">
        <v>162</v>
      </c>
      <c r="U119" s="67" t="s">
        <v>69</v>
      </c>
      <c r="V119" s="67" t="s">
        <v>163</v>
      </c>
      <c r="W119" s="67" t="s">
        <v>164</v>
      </c>
      <c r="X119" s="67" t="s">
        <v>165</v>
      </c>
      <c r="Y119" s="67" t="s">
        <v>166</v>
      </c>
      <c r="Z119" s="67" t="s">
        <v>167</v>
      </c>
      <c r="AA119" s="68" t="s">
        <v>168</v>
      </c>
    </row>
    <row r="120" spans="2:65" s="1" customFormat="1" ht="29.25" customHeight="1">
      <c r="B120" s="30"/>
      <c r="C120" s="70" t="s">
        <v>140</v>
      </c>
      <c r="N120" s="202">
        <f>BK120</f>
        <v>0</v>
      </c>
      <c r="O120" s="203"/>
      <c r="P120" s="203"/>
      <c r="Q120" s="203"/>
      <c r="R120" s="31"/>
      <c r="T120" s="69"/>
      <c r="U120" s="44"/>
      <c r="V120" s="44"/>
      <c r="W120" s="110">
        <f>W121+W135+W177</f>
        <v>1024.4404939999999</v>
      </c>
      <c r="X120" s="44"/>
      <c r="Y120" s="110">
        <f>Y121+Y135+Y177</f>
        <v>2.3846683200000003</v>
      </c>
      <c r="Z120" s="44"/>
      <c r="AA120" s="111">
        <f>AA121+AA135+AA177</f>
        <v>0</v>
      </c>
      <c r="AT120" s="17" t="s">
        <v>104</v>
      </c>
      <c r="AU120" s="17" t="s">
        <v>146</v>
      </c>
      <c r="BK120" s="112">
        <f>BK121+BK135+BK177</f>
        <v>0</v>
      </c>
    </row>
    <row r="121" spans="2:65" s="9" customFormat="1" ht="37.4" customHeight="1">
      <c r="B121" s="113"/>
      <c r="D121" s="114" t="s">
        <v>421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204">
        <f>BK121</f>
        <v>0</v>
      </c>
      <c r="O121" s="205"/>
      <c r="P121" s="205"/>
      <c r="Q121" s="205"/>
      <c r="R121" s="115"/>
      <c r="T121" s="116"/>
      <c r="W121" s="117">
        <f>W122+W128</f>
        <v>436.15490000000005</v>
      </c>
      <c r="Y121" s="117">
        <f>Y122+Y128</f>
        <v>0.101769</v>
      </c>
      <c r="AA121" s="118">
        <f>AA122+AA128</f>
        <v>0</v>
      </c>
      <c r="AR121" s="119" t="s">
        <v>113</v>
      </c>
      <c r="AT121" s="120" t="s">
        <v>104</v>
      </c>
      <c r="AU121" s="120" t="s">
        <v>105</v>
      </c>
      <c r="AY121" s="119" t="s">
        <v>169</v>
      </c>
      <c r="BK121" s="121">
        <f>BK122+BK128</f>
        <v>0</v>
      </c>
    </row>
    <row r="122" spans="2:65" s="9" customFormat="1" ht="19.899999999999999" customHeight="1">
      <c r="B122" s="113"/>
      <c r="D122" s="122" t="s">
        <v>1136</v>
      </c>
      <c r="E122" s="122"/>
      <c r="F122" s="122"/>
      <c r="G122" s="122"/>
      <c r="H122" s="122"/>
      <c r="I122" s="122"/>
      <c r="J122" s="122"/>
      <c r="K122" s="122"/>
      <c r="L122" s="122"/>
      <c r="M122" s="122"/>
      <c r="N122" s="206">
        <f>BK122</f>
        <v>0</v>
      </c>
      <c r="O122" s="207"/>
      <c r="P122" s="207"/>
      <c r="Q122" s="207"/>
      <c r="R122" s="115"/>
      <c r="T122" s="116"/>
      <c r="W122" s="117">
        <f>SUM(W123:W127)</f>
        <v>0.6</v>
      </c>
      <c r="Y122" s="117">
        <f>SUM(Y123:Y127)</f>
        <v>0</v>
      </c>
      <c r="AA122" s="118">
        <f>SUM(AA123:AA127)</f>
        <v>0</v>
      </c>
      <c r="AR122" s="119" t="s">
        <v>113</v>
      </c>
      <c r="AT122" s="120" t="s">
        <v>104</v>
      </c>
      <c r="AU122" s="120" t="s">
        <v>113</v>
      </c>
      <c r="AY122" s="119" t="s">
        <v>169</v>
      </c>
      <c r="BK122" s="121">
        <f>SUM(BK123:BK127)</f>
        <v>0</v>
      </c>
    </row>
    <row r="123" spans="2:65" s="1" customFormat="1" ht="31.5" customHeight="1">
      <c r="B123" s="30"/>
      <c r="C123" s="134" t="s">
        <v>113</v>
      </c>
      <c r="D123" s="134" t="s">
        <v>430</v>
      </c>
      <c r="E123" s="135" t="s">
        <v>1144</v>
      </c>
      <c r="F123" s="213" t="s">
        <v>1145</v>
      </c>
      <c r="G123" s="213"/>
      <c r="H123" s="213"/>
      <c r="I123" s="213"/>
      <c r="J123" s="136" t="s">
        <v>1146</v>
      </c>
      <c r="K123" s="137">
        <v>30</v>
      </c>
      <c r="L123" s="191"/>
      <c r="M123" s="191"/>
      <c r="N123" s="191">
        <f>ROUND(L123*K123,2)</f>
        <v>0</v>
      </c>
      <c r="O123" s="191"/>
      <c r="P123" s="191"/>
      <c r="Q123" s="191"/>
      <c r="R123" s="31"/>
      <c r="T123" s="127" t="s">
        <v>50</v>
      </c>
      <c r="U123" s="37" t="s">
        <v>70</v>
      </c>
      <c r="V123" s="128">
        <v>0</v>
      </c>
      <c r="W123" s="128">
        <f>V123*K123</f>
        <v>0</v>
      </c>
      <c r="X123" s="128">
        <v>0</v>
      </c>
      <c r="Y123" s="128">
        <f>X123*K123</f>
        <v>0</v>
      </c>
      <c r="Z123" s="128">
        <v>0</v>
      </c>
      <c r="AA123" s="129">
        <f>Z123*K123</f>
        <v>0</v>
      </c>
      <c r="AR123" s="17" t="s">
        <v>174</v>
      </c>
      <c r="AT123" s="17" t="s">
        <v>430</v>
      </c>
      <c r="AU123" s="17" t="s">
        <v>136</v>
      </c>
      <c r="AY123" s="17" t="s">
        <v>169</v>
      </c>
      <c r="BE123" s="130">
        <f>IF(U123="základní",N123,0)</f>
        <v>0</v>
      </c>
      <c r="BF123" s="130">
        <f>IF(U123="snížená",N123,0)</f>
        <v>0</v>
      </c>
      <c r="BG123" s="130">
        <f>IF(U123="zákl. přenesená",N123,0)</f>
        <v>0</v>
      </c>
      <c r="BH123" s="130">
        <f>IF(U123="sníž. přenesená",N123,0)</f>
        <v>0</v>
      </c>
      <c r="BI123" s="130">
        <f>IF(U123="nulová",N123,0)</f>
        <v>0</v>
      </c>
      <c r="BJ123" s="17" t="s">
        <v>113</v>
      </c>
      <c r="BK123" s="130">
        <f>ROUND(L123*K123,2)</f>
        <v>0</v>
      </c>
      <c r="BL123" s="17" t="s">
        <v>174</v>
      </c>
      <c r="BM123" s="17" t="s">
        <v>1147</v>
      </c>
    </row>
    <row r="124" spans="2:65" s="1" customFormat="1" ht="31.5" customHeight="1">
      <c r="B124" s="30"/>
      <c r="C124" s="134" t="s">
        <v>136</v>
      </c>
      <c r="D124" s="134" t="s">
        <v>430</v>
      </c>
      <c r="E124" s="135" t="s">
        <v>1148</v>
      </c>
      <c r="F124" s="213" t="s">
        <v>1149</v>
      </c>
      <c r="G124" s="213"/>
      <c r="H124" s="213"/>
      <c r="I124" s="213"/>
      <c r="J124" s="136" t="s">
        <v>1146</v>
      </c>
      <c r="K124" s="137">
        <v>50</v>
      </c>
      <c r="L124" s="191"/>
      <c r="M124" s="191"/>
      <c r="N124" s="191">
        <f>ROUND(L124*K124,2)</f>
        <v>0</v>
      </c>
      <c r="O124" s="191"/>
      <c r="P124" s="191"/>
      <c r="Q124" s="191"/>
      <c r="R124" s="31"/>
      <c r="T124" s="127" t="s">
        <v>50</v>
      </c>
      <c r="U124" s="37" t="s">
        <v>70</v>
      </c>
      <c r="V124" s="128">
        <v>0</v>
      </c>
      <c r="W124" s="128">
        <f>V124*K124</f>
        <v>0</v>
      </c>
      <c r="X124" s="128">
        <v>0</v>
      </c>
      <c r="Y124" s="128">
        <f>X124*K124</f>
        <v>0</v>
      </c>
      <c r="Z124" s="128">
        <v>0</v>
      </c>
      <c r="AA124" s="129">
        <f>Z124*K124</f>
        <v>0</v>
      </c>
      <c r="AR124" s="17" t="s">
        <v>174</v>
      </c>
      <c r="AT124" s="17" t="s">
        <v>430</v>
      </c>
      <c r="AU124" s="17" t="s">
        <v>136</v>
      </c>
      <c r="AY124" s="17" t="s">
        <v>169</v>
      </c>
      <c r="BE124" s="130">
        <f>IF(U124="základní",N124,0)</f>
        <v>0</v>
      </c>
      <c r="BF124" s="130">
        <f>IF(U124="snížená",N124,0)</f>
        <v>0</v>
      </c>
      <c r="BG124" s="130">
        <f>IF(U124="zákl. přenesená",N124,0)</f>
        <v>0</v>
      </c>
      <c r="BH124" s="130">
        <f>IF(U124="sníž. přenesená",N124,0)</f>
        <v>0</v>
      </c>
      <c r="BI124" s="130">
        <f>IF(U124="nulová",N124,0)</f>
        <v>0</v>
      </c>
      <c r="BJ124" s="17" t="s">
        <v>113</v>
      </c>
      <c r="BK124" s="130">
        <f>ROUND(L124*K124,2)</f>
        <v>0</v>
      </c>
      <c r="BL124" s="17" t="s">
        <v>174</v>
      </c>
      <c r="BM124" s="17" t="s">
        <v>1150</v>
      </c>
    </row>
    <row r="125" spans="2:65" s="1" customFormat="1" ht="31.5" customHeight="1">
      <c r="B125" s="30"/>
      <c r="C125" s="134" t="s">
        <v>177</v>
      </c>
      <c r="D125" s="134" t="s">
        <v>430</v>
      </c>
      <c r="E125" s="135" t="s">
        <v>1151</v>
      </c>
      <c r="F125" s="213" t="s">
        <v>1152</v>
      </c>
      <c r="G125" s="213"/>
      <c r="H125" s="213"/>
      <c r="I125" s="213"/>
      <c r="J125" s="136" t="s">
        <v>1146</v>
      </c>
      <c r="K125" s="137">
        <v>20</v>
      </c>
      <c r="L125" s="191"/>
      <c r="M125" s="191"/>
      <c r="N125" s="191">
        <f>ROUND(L125*K125,2)</f>
        <v>0</v>
      </c>
      <c r="O125" s="191"/>
      <c r="P125" s="191"/>
      <c r="Q125" s="191"/>
      <c r="R125" s="31"/>
      <c r="T125" s="127" t="s">
        <v>50</v>
      </c>
      <c r="U125" s="37" t="s">
        <v>70</v>
      </c>
      <c r="V125" s="128">
        <v>0</v>
      </c>
      <c r="W125" s="128">
        <f>V125*K125</f>
        <v>0</v>
      </c>
      <c r="X125" s="128">
        <v>0</v>
      </c>
      <c r="Y125" s="128">
        <f>X125*K125</f>
        <v>0</v>
      </c>
      <c r="Z125" s="128">
        <v>0</v>
      </c>
      <c r="AA125" s="129">
        <f>Z125*K125</f>
        <v>0</v>
      </c>
      <c r="AR125" s="17" t="s">
        <v>174</v>
      </c>
      <c r="AT125" s="17" t="s">
        <v>430</v>
      </c>
      <c r="AU125" s="17" t="s">
        <v>136</v>
      </c>
      <c r="AY125" s="17" t="s">
        <v>169</v>
      </c>
      <c r="BE125" s="130">
        <f>IF(U125="základní",N125,0)</f>
        <v>0</v>
      </c>
      <c r="BF125" s="130">
        <f>IF(U125="snížená",N125,0)</f>
        <v>0</v>
      </c>
      <c r="BG125" s="130">
        <f>IF(U125="zákl. přenesená",N125,0)</f>
        <v>0</v>
      </c>
      <c r="BH125" s="130">
        <f>IF(U125="sníž. přenesená",N125,0)</f>
        <v>0</v>
      </c>
      <c r="BI125" s="130">
        <f>IF(U125="nulová",N125,0)</f>
        <v>0</v>
      </c>
      <c r="BJ125" s="17" t="s">
        <v>113</v>
      </c>
      <c r="BK125" s="130">
        <f>ROUND(L125*K125,2)</f>
        <v>0</v>
      </c>
      <c r="BL125" s="17" t="s">
        <v>174</v>
      </c>
      <c r="BM125" s="17" t="s">
        <v>1153</v>
      </c>
    </row>
    <row r="126" spans="2:65" s="1" customFormat="1" ht="31.5" customHeight="1">
      <c r="B126" s="30"/>
      <c r="C126" s="134" t="s">
        <v>174</v>
      </c>
      <c r="D126" s="134" t="s">
        <v>430</v>
      </c>
      <c r="E126" s="135" t="s">
        <v>1154</v>
      </c>
      <c r="F126" s="213" t="s">
        <v>1155</v>
      </c>
      <c r="G126" s="213"/>
      <c r="H126" s="213"/>
      <c r="I126" s="213"/>
      <c r="J126" s="136" t="s">
        <v>1146</v>
      </c>
      <c r="K126" s="137">
        <v>100</v>
      </c>
      <c r="L126" s="191"/>
      <c r="M126" s="191"/>
      <c r="N126" s="191">
        <f>ROUND(L126*K126,2)</f>
        <v>0</v>
      </c>
      <c r="O126" s="191"/>
      <c r="P126" s="191"/>
      <c r="Q126" s="191"/>
      <c r="R126" s="31"/>
      <c r="T126" s="127" t="s">
        <v>50</v>
      </c>
      <c r="U126" s="37" t="s">
        <v>70</v>
      </c>
      <c r="V126" s="128">
        <v>0</v>
      </c>
      <c r="W126" s="128">
        <f>V126*K126</f>
        <v>0</v>
      </c>
      <c r="X126" s="128">
        <v>0</v>
      </c>
      <c r="Y126" s="128">
        <f>X126*K126</f>
        <v>0</v>
      </c>
      <c r="Z126" s="128">
        <v>0</v>
      </c>
      <c r="AA126" s="129">
        <f>Z126*K126</f>
        <v>0</v>
      </c>
      <c r="AR126" s="17" t="s">
        <v>174</v>
      </c>
      <c r="AT126" s="17" t="s">
        <v>430</v>
      </c>
      <c r="AU126" s="17" t="s">
        <v>136</v>
      </c>
      <c r="AY126" s="17" t="s">
        <v>169</v>
      </c>
      <c r="BE126" s="130">
        <f>IF(U126="základní",N126,0)</f>
        <v>0</v>
      </c>
      <c r="BF126" s="130">
        <f>IF(U126="snížená",N126,0)</f>
        <v>0</v>
      </c>
      <c r="BG126" s="130">
        <f>IF(U126="zákl. přenesená",N126,0)</f>
        <v>0</v>
      </c>
      <c r="BH126" s="130">
        <f>IF(U126="sníž. přenesená",N126,0)</f>
        <v>0</v>
      </c>
      <c r="BI126" s="130">
        <f>IF(U126="nulová",N126,0)</f>
        <v>0</v>
      </c>
      <c r="BJ126" s="17" t="s">
        <v>113</v>
      </c>
      <c r="BK126" s="130">
        <f>ROUND(L126*K126,2)</f>
        <v>0</v>
      </c>
      <c r="BL126" s="17" t="s">
        <v>174</v>
      </c>
      <c r="BM126" s="17" t="s">
        <v>1156</v>
      </c>
    </row>
    <row r="127" spans="2:65" s="1" customFormat="1" ht="31.5" customHeight="1">
      <c r="B127" s="30"/>
      <c r="C127" s="134" t="s">
        <v>180</v>
      </c>
      <c r="D127" s="134" t="s">
        <v>430</v>
      </c>
      <c r="E127" s="135" t="s">
        <v>1157</v>
      </c>
      <c r="F127" s="213" t="s">
        <v>1158</v>
      </c>
      <c r="G127" s="213"/>
      <c r="H127" s="213"/>
      <c r="I127" s="213"/>
      <c r="J127" s="136" t="s">
        <v>476</v>
      </c>
      <c r="K127" s="137">
        <v>5</v>
      </c>
      <c r="L127" s="191"/>
      <c r="M127" s="191"/>
      <c r="N127" s="191">
        <f>ROUND(L127*K127,2)</f>
        <v>0</v>
      </c>
      <c r="O127" s="191"/>
      <c r="P127" s="191"/>
      <c r="Q127" s="191"/>
      <c r="R127" s="31"/>
      <c r="T127" s="127" t="s">
        <v>50</v>
      </c>
      <c r="U127" s="37" t="s">
        <v>70</v>
      </c>
      <c r="V127" s="128">
        <v>0.12</v>
      </c>
      <c r="W127" s="128">
        <f>V127*K127</f>
        <v>0.6</v>
      </c>
      <c r="X127" s="128">
        <v>0</v>
      </c>
      <c r="Y127" s="128">
        <f>X127*K127</f>
        <v>0</v>
      </c>
      <c r="Z127" s="128">
        <v>0</v>
      </c>
      <c r="AA127" s="129">
        <f>Z127*K127</f>
        <v>0</v>
      </c>
      <c r="AR127" s="17" t="s">
        <v>174</v>
      </c>
      <c r="AT127" s="17" t="s">
        <v>430</v>
      </c>
      <c r="AU127" s="17" t="s">
        <v>136</v>
      </c>
      <c r="AY127" s="17" t="s">
        <v>169</v>
      </c>
      <c r="BE127" s="130">
        <f>IF(U127="základní",N127,0)</f>
        <v>0</v>
      </c>
      <c r="BF127" s="130">
        <f>IF(U127="snížená",N127,0)</f>
        <v>0</v>
      </c>
      <c r="BG127" s="130">
        <f>IF(U127="zákl. přenesená",N127,0)</f>
        <v>0</v>
      </c>
      <c r="BH127" s="130">
        <f>IF(U127="sníž. přenesená",N127,0)</f>
        <v>0</v>
      </c>
      <c r="BI127" s="130">
        <f>IF(U127="nulová",N127,0)</f>
        <v>0</v>
      </c>
      <c r="BJ127" s="17" t="s">
        <v>113</v>
      </c>
      <c r="BK127" s="130">
        <f>ROUND(L127*K127,2)</f>
        <v>0</v>
      </c>
      <c r="BL127" s="17" t="s">
        <v>174</v>
      </c>
      <c r="BM127" s="17" t="s">
        <v>1159</v>
      </c>
    </row>
    <row r="128" spans="2:65" s="9" customFormat="1" ht="29.9" customHeight="1">
      <c r="B128" s="113"/>
      <c r="D128" s="122" t="s">
        <v>1137</v>
      </c>
      <c r="E128" s="122"/>
      <c r="F128" s="122"/>
      <c r="G128" s="122"/>
      <c r="H128" s="122"/>
      <c r="I128" s="122"/>
      <c r="J128" s="122"/>
      <c r="K128" s="122"/>
      <c r="L128" s="122"/>
      <c r="M128" s="122"/>
      <c r="N128" s="199">
        <f>BK128</f>
        <v>0</v>
      </c>
      <c r="O128" s="200"/>
      <c r="P128" s="200"/>
      <c r="Q128" s="200"/>
      <c r="R128" s="115"/>
      <c r="T128" s="116"/>
      <c r="W128" s="117">
        <f>SUM(W129:W134)</f>
        <v>435.55490000000003</v>
      </c>
      <c r="Y128" s="117">
        <f>SUM(Y129:Y134)</f>
        <v>0.101769</v>
      </c>
      <c r="AA128" s="118">
        <f>SUM(AA129:AA134)</f>
        <v>0</v>
      </c>
      <c r="AR128" s="119" t="s">
        <v>113</v>
      </c>
      <c r="AT128" s="120" t="s">
        <v>104</v>
      </c>
      <c r="AU128" s="120" t="s">
        <v>113</v>
      </c>
      <c r="AY128" s="119" t="s">
        <v>169</v>
      </c>
      <c r="BK128" s="121">
        <f>SUM(BK129:BK134)</f>
        <v>0</v>
      </c>
    </row>
    <row r="129" spans="2:65" s="1" customFormat="1" ht="44.25" customHeight="1">
      <c r="B129" s="30"/>
      <c r="C129" s="134" t="s">
        <v>183</v>
      </c>
      <c r="D129" s="134" t="s">
        <v>430</v>
      </c>
      <c r="E129" s="135" t="s">
        <v>1160</v>
      </c>
      <c r="F129" s="213" t="s">
        <v>1161</v>
      </c>
      <c r="G129" s="213"/>
      <c r="H129" s="213"/>
      <c r="I129" s="213"/>
      <c r="J129" s="136" t="s">
        <v>476</v>
      </c>
      <c r="K129" s="137">
        <v>390.9</v>
      </c>
      <c r="L129" s="191"/>
      <c r="M129" s="191"/>
      <c r="N129" s="191">
        <f t="shared" ref="N129:N134" si="0">ROUND(L129*K129,2)</f>
        <v>0</v>
      </c>
      <c r="O129" s="191"/>
      <c r="P129" s="191"/>
      <c r="Q129" s="191"/>
      <c r="R129" s="31"/>
      <c r="T129" s="127" t="s">
        <v>50</v>
      </c>
      <c r="U129" s="37" t="s">
        <v>70</v>
      </c>
      <c r="V129" s="128">
        <v>0.105</v>
      </c>
      <c r="W129" s="128">
        <f t="shared" ref="W129:W134" si="1">V129*K129</f>
        <v>41.044499999999999</v>
      </c>
      <c r="X129" s="128">
        <v>1.2999999999999999E-4</v>
      </c>
      <c r="Y129" s="128">
        <f t="shared" ref="Y129:Y134" si="2">X129*K129</f>
        <v>5.0816999999999994E-2</v>
      </c>
      <c r="Z129" s="128">
        <v>0</v>
      </c>
      <c r="AA129" s="129">
        <f t="shared" ref="AA129:AA134" si="3">Z129*K129</f>
        <v>0</v>
      </c>
      <c r="AR129" s="17" t="s">
        <v>174</v>
      </c>
      <c r="AT129" s="17" t="s">
        <v>430</v>
      </c>
      <c r="AU129" s="17" t="s">
        <v>136</v>
      </c>
      <c r="AY129" s="17" t="s">
        <v>169</v>
      </c>
      <c r="BE129" s="130">
        <f t="shared" ref="BE129:BE134" si="4">IF(U129="základní",N129,0)</f>
        <v>0</v>
      </c>
      <c r="BF129" s="130">
        <f t="shared" ref="BF129:BF134" si="5">IF(U129="snížená",N129,0)</f>
        <v>0</v>
      </c>
      <c r="BG129" s="130">
        <f t="shared" ref="BG129:BG134" si="6">IF(U129="zákl. přenesená",N129,0)</f>
        <v>0</v>
      </c>
      <c r="BH129" s="130">
        <f t="shared" ref="BH129:BH134" si="7">IF(U129="sníž. přenesená",N129,0)</f>
        <v>0</v>
      </c>
      <c r="BI129" s="130">
        <f t="shared" ref="BI129:BI134" si="8">IF(U129="nulová",N129,0)</f>
        <v>0</v>
      </c>
      <c r="BJ129" s="17" t="s">
        <v>113</v>
      </c>
      <c r="BK129" s="130">
        <f t="shared" ref="BK129:BK134" si="9">ROUND(L129*K129,2)</f>
        <v>0</v>
      </c>
      <c r="BL129" s="17" t="s">
        <v>174</v>
      </c>
      <c r="BM129" s="17" t="s">
        <v>1162</v>
      </c>
    </row>
    <row r="130" spans="2:65" s="1" customFormat="1" ht="31.5" customHeight="1">
      <c r="B130" s="30"/>
      <c r="C130" s="134" t="s">
        <v>185</v>
      </c>
      <c r="D130" s="134" t="s">
        <v>430</v>
      </c>
      <c r="E130" s="135" t="s">
        <v>1163</v>
      </c>
      <c r="F130" s="213" t="s">
        <v>1164</v>
      </c>
      <c r="G130" s="213"/>
      <c r="H130" s="213"/>
      <c r="I130" s="213"/>
      <c r="J130" s="136" t="s">
        <v>476</v>
      </c>
      <c r="K130" s="137">
        <v>1273.8</v>
      </c>
      <c r="L130" s="191"/>
      <c r="M130" s="191"/>
      <c r="N130" s="191">
        <f t="shared" si="0"/>
        <v>0</v>
      </c>
      <c r="O130" s="191"/>
      <c r="P130" s="191"/>
      <c r="Q130" s="191"/>
      <c r="R130" s="31"/>
      <c r="T130" s="127" t="s">
        <v>50</v>
      </c>
      <c r="U130" s="37" t="s">
        <v>70</v>
      </c>
      <c r="V130" s="128">
        <v>0.308</v>
      </c>
      <c r="W130" s="128">
        <f t="shared" si="1"/>
        <v>392.3304</v>
      </c>
      <c r="X130" s="128">
        <v>4.0000000000000003E-5</v>
      </c>
      <c r="Y130" s="128">
        <f t="shared" si="2"/>
        <v>5.0952000000000004E-2</v>
      </c>
      <c r="Z130" s="128">
        <v>0</v>
      </c>
      <c r="AA130" s="129">
        <f t="shared" si="3"/>
        <v>0</v>
      </c>
      <c r="AR130" s="17" t="s">
        <v>174</v>
      </c>
      <c r="AT130" s="17" t="s">
        <v>430</v>
      </c>
      <c r="AU130" s="17" t="s">
        <v>136</v>
      </c>
      <c r="AY130" s="17" t="s">
        <v>169</v>
      </c>
      <c r="BE130" s="130">
        <f t="shared" si="4"/>
        <v>0</v>
      </c>
      <c r="BF130" s="130">
        <f t="shared" si="5"/>
        <v>0</v>
      </c>
      <c r="BG130" s="130">
        <f t="shared" si="6"/>
        <v>0</v>
      </c>
      <c r="BH130" s="130">
        <f t="shared" si="7"/>
        <v>0</v>
      </c>
      <c r="BI130" s="130">
        <f t="shared" si="8"/>
        <v>0</v>
      </c>
      <c r="BJ130" s="17" t="s">
        <v>113</v>
      </c>
      <c r="BK130" s="130">
        <f t="shared" si="9"/>
        <v>0</v>
      </c>
      <c r="BL130" s="17" t="s">
        <v>174</v>
      </c>
      <c r="BM130" s="17" t="s">
        <v>1165</v>
      </c>
    </row>
    <row r="131" spans="2:65" s="1" customFormat="1" ht="31.5" customHeight="1">
      <c r="B131" s="30"/>
      <c r="C131" s="134" t="s">
        <v>173</v>
      </c>
      <c r="D131" s="134" t="s">
        <v>430</v>
      </c>
      <c r="E131" s="135" t="s">
        <v>1166</v>
      </c>
      <c r="F131" s="213" t="s">
        <v>1331</v>
      </c>
      <c r="G131" s="213"/>
      <c r="H131" s="213"/>
      <c r="I131" s="213"/>
      <c r="J131" s="136" t="s">
        <v>979</v>
      </c>
      <c r="K131" s="137">
        <v>20</v>
      </c>
      <c r="L131" s="191"/>
      <c r="M131" s="191"/>
      <c r="N131" s="191">
        <f t="shared" si="0"/>
        <v>0</v>
      </c>
      <c r="O131" s="191"/>
      <c r="P131" s="191"/>
      <c r="Q131" s="191"/>
      <c r="R131" s="31"/>
      <c r="T131" s="127" t="s">
        <v>50</v>
      </c>
      <c r="U131" s="37" t="s">
        <v>70</v>
      </c>
      <c r="V131" s="128">
        <v>3.4000000000000002E-2</v>
      </c>
      <c r="W131" s="128">
        <f t="shared" si="1"/>
        <v>0.68</v>
      </c>
      <c r="X131" s="128">
        <v>0</v>
      </c>
      <c r="Y131" s="128">
        <f t="shared" si="2"/>
        <v>0</v>
      </c>
      <c r="Z131" s="128">
        <v>0</v>
      </c>
      <c r="AA131" s="129">
        <f t="shared" si="3"/>
        <v>0</v>
      </c>
      <c r="AR131" s="17" t="s">
        <v>206</v>
      </c>
      <c r="AT131" s="17" t="s">
        <v>430</v>
      </c>
      <c r="AU131" s="17" t="s">
        <v>136</v>
      </c>
      <c r="AY131" s="17" t="s">
        <v>169</v>
      </c>
      <c r="BE131" s="130">
        <f t="shared" si="4"/>
        <v>0</v>
      </c>
      <c r="BF131" s="130">
        <f t="shared" si="5"/>
        <v>0</v>
      </c>
      <c r="BG131" s="130">
        <f t="shared" si="6"/>
        <v>0</v>
      </c>
      <c r="BH131" s="130">
        <f t="shared" si="7"/>
        <v>0</v>
      </c>
      <c r="BI131" s="130">
        <f t="shared" si="8"/>
        <v>0</v>
      </c>
      <c r="BJ131" s="17" t="s">
        <v>113</v>
      </c>
      <c r="BK131" s="130">
        <f t="shared" si="9"/>
        <v>0</v>
      </c>
      <c r="BL131" s="17" t="s">
        <v>206</v>
      </c>
      <c r="BM131" s="17" t="s">
        <v>1167</v>
      </c>
    </row>
    <row r="132" spans="2:65" s="1" customFormat="1" ht="31.5" customHeight="1">
      <c r="B132" s="30"/>
      <c r="C132" s="134" t="s">
        <v>190</v>
      </c>
      <c r="D132" s="134" t="s">
        <v>430</v>
      </c>
      <c r="E132" s="135" t="s">
        <v>1168</v>
      </c>
      <c r="F132" s="213" t="s">
        <v>1169</v>
      </c>
      <c r="G132" s="213"/>
      <c r="H132" s="213"/>
      <c r="I132" s="213"/>
      <c r="J132" s="136" t="s">
        <v>979</v>
      </c>
      <c r="K132" s="137">
        <v>500</v>
      </c>
      <c r="L132" s="191"/>
      <c r="M132" s="191"/>
      <c r="N132" s="191">
        <f t="shared" si="0"/>
        <v>0</v>
      </c>
      <c r="O132" s="191"/>
      <c r="P132" s="191"/>
      <c r="Q132" s="191"/>
      <c r="R132" s="31"/>
      <c r="T132" s="127" t="s">
        <v>50</v>
      </c>
      <c r="U132" s="37" t="s">
        <v>70</v>
      </c>
      <c r="V132" s="128">
        <v>3.0000000000000001E-3</v>
      </c>
      <c r="W132" s="128">
        <f t="shared" si="1"/>
        <v>1.5</v>
      </c>
      <c r="X132" s="128">
        <v>0</v>
      </c>
      <c r="Y132" s="128">
        <f t="shared" si="2"/>
        <v>0</v>
      </c>
      <c r="Z132" s="128">
        <v>0</v>
      </c>
      <c r="AA132" s="129">
        <f t="shared" si="3"/>
        <v>0</v>
      </c>
      <c r="AR132" s="17" t="s">
        <v>206</v>
      </c>
      <c r="AT132" s="17" t="s">
        <v>430</v>
      </c>
      <c r="AU132" s="17" t="s">
        <v>136</v>
      </c>
      <c r="AY132" s="17" t="s">
        <v>169</v>
      </c>
      <c r="BE132" s="130">
        <f t="shared" si="4"/>
        <v>0</v>
      </c>
      <c r="BF132" s="130">
        <f t="shared" si="5"/>
        <v>0</v>
      </c>
      <c r="BG132" s="130">
        <f t="shared" si="6"/>
        <v>0</v>
      </c>
      <c r="BH132" s="130">
        <f t="shared" si="7"/>
        <v>0</v>
      </c>
      <c r="BI132" s="130">
        <f t="shared" si="8"/>
        <v>0</v>
      </c>
      <c r="BJ132" s="17" t="s">
        <v>113</v>
      </c>
      <c r="BK132" s="130">
        <f t="shared" si="9"/>
        <v>0</v>
      </c>
      <c r="BL132" s="17" t="s">
        <v>206</v>
      </c>
      <c r="BM132" s="17" t="s">
        <v>1170</v>
      </c>
    </row>
    <row r="133" spans="2:65" s="1" customFormat="1" ht="31.5" customHeight="1">
      <c r="B133" s="30"/>
      <c r="C133" s="134" t="s">
        <v>193</v>
      </c>
      <c r="D133" s="134" t="s">
        <v>430</v>
      </c>
      <c r="E133" s="135" t="s">
        <v>1171</v>
      </c>
      <c r="F133" s="213" t="s">
        <v>1172</v>
      </c>
      <c r="G133" s="213"/>
      <c r="H133" s="213"/>
      <c r="I133" s="213"/>
      <c r="J133" s="136" t="s">
        <v>979</v>
      </c>
      <c r="K133" s="137">
        <v>2</v>
      </c>
      <c r="L133" s="191"/>
      <c r="M133" s="191"/>
      <c r="N133" s="191">
        <f t="shared" si="0"/>
        <v>0</v>
      </c>
      <c r="O133" s="191"/>
      <c r="P133" s="191"/>
      <c r="Q133" s="191"/>
      <c r="R133" s="31"/>
      <c r="T133" s="127" t="s">
        <v>50</v>
      </c>
      <c r="U133" s="37" t="s">
        <v>70</v>
      </c>
      <c r="V133" s="128">
        <v>0</v>
      </c>
      <c r="W133" s="128">
        <f t="shared" si="1"/>
        <v>0</v>
      </c>
      <c r="X133" s="128">
        <v>0</v>
      </c>
      <c r="Y133" s="128">
        <f t="shared" si="2"/>
        <v>0</v>
      </c>
      <c r="Z133" s="128">
        <v>0</v>
      </c>
      <c r="AA133" s="129">
        <f t="shared" si="3"/>
        <v>0</v>
      </c>
      <c r="AR133" s="17" t="s">
        <v>174</v>
      </c>
      <c r="AT133" s="17" t="s">
        <v>430</v>
      </c>
      <c r="AU133" s="17" t="s">
        <v>136</v>
      </c>
      <c r="AY133" s="17" t="s">
        <v>169</v>
      </c>
      <c r="BE133" s="130">
        <f t="shared" si="4"/>
        <v>0</v>
      </c>
      <c r="BF133" s="130">
        <f t="shared" si="5"/>
        <v>0</v>
      </c>
      <c r="BG133" s="130">
        <f t="shared" si="6"/>
        <v>0</v>
      </c>
      <c r="BH133" s="130">
        <f t="shared" si="7"/>
        <v>0</v>
      </c>
      <c r="BI133" s="130">
        <f t="shared" si="8"/>
        <v>0</v>
      </c>
      <c r="BJ133" s="17" t="s">
        <v>113</v>
      </c>
      <c r="BK133" s="130">
        <f t="shared" si="9"/>
        <v>0</v>
      </c>
      <c r="BL133" s="17" t="s">
        <v>174</v>
      </c>
      <c r="BM133" s="17" t="s">
        <v>1173</v>
      </c>
    </row>
    <row r="134" spans="2:65" s="1" customFormat="1" ht="31.5" customHeight="1">
      <c r="B134" s="30"/>
      <c r="C134" s="134" t="s">
        <v>195</v>
      </c>
      <c r="D134" s="134" t="s">
        <v>430</v>
      </c>
      <c r="E134" s="135" t="s">
        <v>1174</v>
      </c>
      <c r="F134" s="213" t="s">
        <v>1175</v>
      </c>
      <c r="G134" s="213"/>
      <c r="H134" s="213"/>
      <c r="I134" s="213"/>
      <c r="J134" s="136" t="s">
        <v>979</v>
      </c>
      <c r="K134" s="137">
        <v>18</v>
      </c>
      <c r="L134" s="191"/>
      <c r="M134" s="191"/>
      <c r="N134" s="191">
        <f t="shared" si="0"/>
        <v>0</v>
      </c>
      <c r="O134" s="191"/>
      <c r="P134" s="191"/>
      <c r="Q134" s="191"/>
      <c r="R134" s="31"/>
      <c r="T134" s="127" t="s">
        <v>50</v>
      </c>
      <c r="U134" s="37" t="s">
        <v>70</v>
      </c>
      <c r="V134" s="128">
        <v>0</v>
      </c>
      <c r="W134" s="128">
        <f t="shared" si="1"/>
        <v>0</v>
      </c>
      <c r="X134" s="128">
        <v>0</v>
      </c>
      <c r="Y134" s="128">
        <f t="shared" si="2"/>
        <v>0</v>
      </c>
      <c r="Z134" s="128">
        <v>0</v>
      </c>
      <c r="AA134" s="129">
        <f t="shared" si="3"/>
        <v>0</v>
      </c>
      <c r="AR134" s="17" t="s">
        <v>174</v>
      </c>
      <c r="AT134" s="17" t="s">
        <v>430</v>
      </c>
      <c r="AU134" s="17" t="s">
        <v>136</v>
      </c>
      <c r="AY134" s="17" t="s">
        <v>169</v>
      </c>
      <c r="BE134" s="130">
        <f t="shared" si="4"/>
        <v>0</v>
      </c>
      <c r="BF134" s="130">
        <f t="shared" si="5"/>
        <v>0</v>
      </c>
      <c r="BG134" s="130">
        <f t="shared" si="6"/>
        <v>0</v>
      </c>
      <c r="BH134" s="130">
        <f t="shared" si="7"/>
        <v>0</v>
      </c>
      <c r="BI134" s="130">
        <f t="shared" si="8"/>
        <v>0</v>
      </c>
      <c r="BJ134" s="17" t="s">
        <v>113</v>
      </c>
      <c r="BK134" s="130">
        <f t="shared" si="9"/>
        <v>0</v>
      </c>
      <c r="BL134" s="17" t="s">
        <v>174</v>
      </c>
      <c r="BM134" s="17" t="s">
        <v>1176</v>
      </c>
    </row>
    <row r="135" spans="2:65" s="9" customFormat="1" ht="37.4" customHeight="1">
      <c r="B135" s="113"/>
      <c r="D135" s="114" t="s">
        <v>787</v>
      </c>
      <c r="E135" s="114"/>
      <c r="F135" s="114"/>
      <c r="G135" s="114"/>
      <c r="H135" s="114"/>
      <c r="I135" s="114"/>
      <c r="J135" s="114"/>
      <c r="K135" s="114"/>
      <c r="L135" s="114"/>
      <c r="M135" s="114"/>
      <c r="N135" s="214">
        <f>BK135</f>
        <v>0</v>
      </c>
      <c r="O135" s="215"/>
      <c r="P135" s="215"/>
      <c r="Q135" s="215"/>
      <c r="R135" s="115"/>
      <c r="T135" s="116"/>
      <c r="W135" s="117">
        <f>W136</f>
        <v>588.28559399999995</v>
      </c>
      <c r="Y135" s="117">
        <f>Y136</f>
        <v>2.2828993200000003</v>
      </c>
      <c r="AA135" s="118">
        <f>AA136</f>
        <v>0</v>
      </c>
      <c r="AR135" s="119" t="s">
        <v>136</v>
      </c>
      <c r="AT135" s="120" t="s">
        <v>104</v>
      </c>
      <c r="AU135" s="120" t="s">
        <v>105</v>
      </c>
      <c r="AY135" s="119" t="s">
        <v>169</v>
      </c>
      <c r="BK135" s="121">
        <f>BK136</f>
        <v>0</v>
      </c>
    </row>
    <row r="136" spans="2:65" s="9" customFormat="1" ht="19.899999999999999" customHeight="1">
      <c r="B136" s="113"/>
      <c r="D136" s="122" t="s">
        <v>1138</v>
      </c>
      <c r="E136" s="122"/>
      <c r="F136" s="122"/>
      <c r="G136" s="122"/>
      <c r="H136" s="122"/>
      <c r="I136" s="122"/>
      <c r="J136" s="122"/>
      <c r="K136" s="122"/>
      <c r="L136" s="122"/>
      <c r="M136" s="122"/>
      <c r="N136" s="206">
        <f>BK136</f>
        <v>0</v>
      </c>
      <c r="O136" s="207"/>
      <c r="P136" s="207"/>
      <c r="Q136" s="207"/>
      <c r="R136" s="115"/>
      <c r="T136" s="116"/>
      <c r="W136" s="117">
        <f>SUM(W137:W176)</f>
        <v>588.28559399999995</v>
      </c>
      <c r="Y136" s="117">
        <f>SUM(Y137:Y176)</f>
        <v>2.2828993200000003</v>
      </c>
      <c r="AA136" s="118">
        <f>SUM(AA137:AA176)</f>
        <v>0</v>
      </c>
      <c r="AR136" s="119" t="s">
        <v>136</v>
      </c>
      <c r="AT136" s="120" t="s">
        <v>104</v>
      </c>
      <c r="AU136" s="120" t="s">
        <v>113</v>
      </c>
      <c r="AY136" s="119" t="s">
        <v>169</v>
      </c>
      <c r="BK136" s="121">
        <f>SUM(BK137:BK176)</f>
        <v>0</v>
      </c>
    </row>
    <row r="137" spans="2:65" s="1" customFormat="1" ht="31.5" customHeight="1">
      <c r="B137" s="30"/>
      <c r="C137" s="134" t="s">
        <v>197</v>
      </c>
      <c r="D137" s="134" t="s">
        <v>430</v>
      </c>
      <c r="E137" s="135" t="s">
        <v>1177</v>
      </c>
      <c r="F137" s="213" t="s">
        <v>1178</v>
      </c>
      <c r="G137" s="213"/>
      <c r="H137" s="213"/>
      <c r="I137" s="213"/>
      <c r="J137" s="136" t="s">
        <v>476</v>
      </c>
      <c r="K137" s="137">
        <v>4390.1909999999998</v>
      </c>
      <c r="L137" s="191"/>
      <c r="M137" s="191"/>
      <c r="N137" s="191">
        <f>ROUND(L137*K137,2)</f>
        <v>0</v>
      </c>
      <c r="O137" s="191"/>
      <c r="P137" s="191"/>
      <c r="Q137" s="191"/>
      <c r="R137" s="31"/>
      <c r="T137" s="127" t="s">
        <v>50</v>
      </c>
      <c r="U137" s="37" t="s">
        <v>70</v>
      </c>
      <c r="V137" s="128">
        <v>3.3000000000000002E-2</v>
      </c>
      <c r="W137" s="128">
        <f>V137*K137</f>
        <v>144.87630300000001</v>
      </c>
      <c r="X137" s="128">
        <v>2.0000000000000001E-4</v>
      </c>
      <c r="Y137" s="128">
        <f>X137*K137</f>
        <v>0.87803819999999999</v>
      </c>
      <c r="Z137" s="128">
        <v>0</v>
      </c>
      <c r="AA137" s="129">
        <f>Z137*K137</f>
        <v>0</v>
      </c>
      <c r="AR137" s="17" t="s">
        <v>206</v>
      </c>
      <c r="AT137" s="17" t="s">
        <v>430</v>
      </c>
      <c r="AU137" s="17" t="s">
        <v>136</v>
      </c>
      <c r="AY137" s="17" t="s">
        <v>169</v>
      </c>
      <c r="BE137" s="130">
        <f>IF(U137="základní",N137,0)</f>
        <v>0</v>
      </c>
      <c r="BF137" s="130">
        <f>IF(U137="snížená",N137,0)</f>
        <v>0</v>
      </c>
      <c r="BG137" s="130">
        <f>IF(U137="zákl. přenesená",N137,0)</f>
        <v>0</v>
      </c>
      <c r="BH137" s="130">
        <f>IF(U137="sníž. přenesená",N137,0)</f>
        <v>0</v>
      </c>
      <c r="BI137" s="130">
        <f>IF(U137="nulová",N137,0)</f>
        <v>0</v>
      </c>
      <c r="BJ137" s="17" t="s">
        <v>113</v>
      </c>
      <c r="BK137" s="130">
        <f>ROUND(L137*K137,2)</f>
        <v>0</v>
      </c>
      <c r="BL137" s="17" t="s">
        <v>206</v>
      </c>
      <c r="BM137" s="17" t="s">
        <v>1179</v>
      </c>
    </row>
    <row r="138" spans="2:65" s="1" customFormat="1" ht="44.25" customHeight="1">
      <c r="B138" s="30"/>
      <c r="C138" s="134" t="s">
        <v>199</v>
      </c>
      <c r="D138" s="134" t="s">
        <v>430</v>
      </c>
      <c r="E138" s="135" t="s">
        <v>1180</v>
      </c>
      <c r="F138" s="213" t="s">
        <v>1181</v>
      </c>
      <c r="G138" s="213"/>
      <c r="H138" s="213"/>
      <c r="I138" s="213"/>
      <c r="J138" s="136" t="s">
        <v>476</v>
      </c>
      <c r="K138" s="137">
        <v>4390.1909999999998</v>
      </c>
      <c r="L138" s="191"/>
      <c r="M138" s="191"/>
      <c r="N138" s="191">
        <f>ROUND(L138*K138,2)</f>
        <v>0</v>
      </c>
      <c r="O138" s="191"/>
      <c r="P138" s="191"/>
      <c r="Q138" s="191"/>
      <c r="R138" s="31"/>
      <c r="T138" s="127" t="s">
        <v>50</v>
      </c>
      <c r="U138" s="37" t="s">
        <v>70</v>
      </c>
      <c r="V138" s="128">
        <v>0.10100000000000001</v>
      </c>
      <c r="W138" s="128">
        <f>V138*K138</f>
        <v>443.409291</v>
      </c>
      <c r="X138" s="128">
        <v>2.9E-4</v>
      </c>
      <c r="Y138" s="128">
        <f>X138*K138</f>
        <v>1.2731553899999999</v>
      </c>
      <c r="Z138" s="128">
        <v>0</v>
      </c>
      <c r="AA138" s="129">
        <f>Z138*K138</f>
        <v>0</v>
      </c>
      <c r="AR138" s="17" t="s">
        <v>206</v>
      </c>
      <c r="AT138" s="17" t="s">
        <v>430</v>
      </c>
      <c r="AU138" s="17" t="s">
        <v>136</v>
      </c>
      <c r="AY138" s="17" t="s">
        <v>169</v>
      </c>
      <c r="BE138" s="130">
        <f>IF(U138="základní",N138,0)</f>
        <v>0</v>
      </c>
      <c r="BF138" s="130">
        <f>IF(U138="snížená",N138,0)</f>
        <v>0</v>
      </c>
      <c r="BG138" s="130">
        <f>IF(U138="zákl. přenesená",N138,0)</f>
        <v>0</v>
      </c>
      <c r="BH138" s="130">
        <f>IF(U138="sníž. přenesená",N138,0)</f>
        <v>0</v>
      </c>
      <c r="BI138" s="130">
        <f>IF(U138="nulová",N138,0)</f>
        <v>0</v>
      </c>
      <c r="BJ138" s="17" t="s">
        <v>113</v>
      </c>
      <c r="BK138" s="130">
        <f>ROUND(L138*K138,2)</f>
        <v>0</v>
      </c>
      <c r="BL138" s="17" t="s">
        <v>206</v>
      </c>
      <c r="BM138" s="17" t="s">
        <v>1182</v>
      </c>
    </row>
    <row r="139" spans="2:65" s="1" customFormat="1" ht="44.25" customHeight="1">
      <c r="B139" s="30"/>
      <c r="C139" s="134" t="s">
        <v>201</v>
      </c>
      <c r="D139" s="134" t="s">
        <v>430</v>
      </c>
      <c r="E139" s="135" t="s">
        <v>1183</v>
      </c>
      <c r="F139" s="213" t="s">
        <v>1184</v>
      </c>
      <c r="G139" s="213"/>
      <c r="H139" s="213"/>
      <c r="I139" s="213"/>
      <c r="J139" s="136" t="s">
        <v>476</v>
      </c>
      <c r="K139" s="137">
        <v>4390.1909999999998</v>
      </c>
      <c r="L139" s="191"/>
      <c r="M139" s="191"/>
      <c r="N139" s="191">
        <f>ROUND(L139*K139,2)</f>
        <v>0</v>
      </c>
      <c r="O139" s="191"/>
      <c r="P139" s="191"/>
      <c r="Q139" s="191"/>
      <c r="R139" s="31"/>
      <c r="T139" s="127" t="s">
        <v>50</v>
      </c>
      <c r="U139" s="37" t="s">
        <v>70</v>
      </c>
      <c r="V139" s="128">
        <v>0</v>
      </c>
      <c r="W139" s="128">
        <f>V139*K139</f>
        <v>0</v>
      </c>
      <c r="X139" s="128">
        <v>3.0000000000000001E-5</v>
      </c>
      <c r="Y139" s="128">
        <f>X139*K139</f>
        <v>0.13170572999999999</v>
      </c>
      <c r="Z139" s="128">
        <v>0</v>
      </c>
      <c r="AA139" s="129">
        <f>Z139*K139</f>
        <v>0</v>
      </c>
      <c r="AR139" s="17" t="s">
        <v>206</v>
      </c>
      <c r="AT139" s="17" t="s">
        <v>430</v>
      </c>
      <c r="AU139" s="17" t="s">
        <v>136</v>
      </c>
      <c r="AY139" s="17" t="s">
        <v>169</v>
      </c>
      <c r="BE139" s="130">
        <f>IF(U139="základní",N139,0)</f>
        <v>0</v>
      </c>
      <c r="BF139" s="130">
        <f>IF(U139="snížená",N139,0)</f>
        <v>0</v>
      </c>
      <c r="BG139" s="130">
        <f>IF(U139="zákl. přenesená",N139,0)</f>
        <v>0</v>
      </c>
      <c r="BH139" s="130">
        <f>IF(U139="sníž. přenesená",N139,0)</f>
        <v>0</v>
      </c>
      <c r="BI139" s="130">
        <f>IF(U139="nulová",N139,0)</f>
        <v>0</v>
      </c>
      <c r="BJ139" s="17" t="s">
        <v>113</v>
      </c>
      <c r="BK139" s="130">
        <f>ROUND(L139*K139,2)</f>
        <v>0</v>
      </c>
      <c r="BL139" s="17" t="s">
        <v>206</v>
      </c>
      <c r="BM139" s="17" t="s">
        <v>1185</v>
      </c>
    </row>
    <row r="140" spans="2:65" s="1" customFormat="1" ht="44.25" customHeight="1">
      <c r="B140" s="30"/>
      <c r="C140" s="134" t="s">
        <v>41</v>
      </c>
      <c r="D140" s="134" t="s">
        <v>430</v>
      </c>
      <c r="E140" s="135" t="s">
        <v>1186</v>
      </c>
      <c r="F140" s="213" t="s">
        <v>1187</v>
      </c>
      <c r="G140" s="213"/>
      <c r="H140" s="213"/>
      <c r="I140" s="213"/>
      <c r="J140" s="136" t="s">
        <v>172</v>
      </c>
      <c r="K140" s="137">
        <v>64</v>
      </c>
      <c r="L140" s="191"/>
      <c r="M140" s="191"/>
      <c r="N140" s="191">
        <f>ROUND(L140*K140,2)</f>
        <v>0</v>
      </c>
      <c r="O140" s="191"/>
      <c r="P140" s="191"/>
      <c r="Q140" s="191"/>
      <c r="R140" s="31"/>
      <c r="T140" s="127" t="s">
        <v>50</v>
      </c>
      <c r="U140" s="37" t="s">
        <v>70</v>
      </c>
      <c r="V140" s="128">
        <v>0</v>
      </c>
      <c r="W140" s="128">
        <f>V140*K140</f>
        <v>0</v>
      </c>
      <c r="X140" s="128">
        <v>0</v>
      </c>
      <c r="Y140" s="128">
        <f>X140*K140</f>
        <v>0</v>
      </c>
      <c r="Z140" s="128">
        <v>0</v>
      </c>
      <c r="AA140" s="129">
        <f>Z140*K140</f>
        <v>0</v>
      </c>
      <c r="AR140" s="17" t="s">
        <v>206</v>
      </c>
      <c r="AT140" s="17" t="s">
        <v>430</v>
      </c>
      <c r="AU140" s="17" t="s">
        <v>136</v>
      </c>
      <c r="AY140" s="17" t="s">
        <v>169</v>
      </c>
      <c r="BE140" s="130">
        <f>IF(U140="základní",N140,0)</f>
        <v>0</v>
      </c>
      <c r="BF140" s="130">
        <f>IF(U140="snížená",N140,0)</f>
        <v>0</v>
      </c>
      <c r="BG140" s="130">
        <f>IF(U140="zákl. přenesená",N140,0)</f>
        <v>0</v>
      </c>
      <c r="BH140" s="130">
        <f>IF(U140="sníž. přenesená",N140,0)</f>
        <v>0</v>
      </c>
      <c r="BI140" s="130">
        <f>IF(U140="nulová",N140,0)</f>
        <v>0</v>
      </c>
      <c r="BJ140" s="17" t="s">
        <v>113</v>
      </c>
      <c r="BK140" s="130">
        <f>ROUND(L140*K140,2)</f>
        <v>0</v>
      </c>
      <c r="BL140" s="17" t="s">
        <v>206</v>
      </c>
      <c r="BM140" s="17" t="s">
        <v>1188</v>
      </c>
    </row>
    <row r="141" spans="2:65" s="10" customFormat="1" ht="22.5" customHeight="1">
      <c r="B141" s="138"/>
      <c r="E141" s="139" t="s">
        <v>50</v>
      </c>
      <c r="F141" s="224" t="s">
        <v>1189</v>
      </c>
      <c r="G141" s="225"/>
      <c r="H141" s="225"/>
      <c r="I141" s="225"/>
      <c r="K141" s="140">
        <v>64</v>
      </c>
      <c r="R141" s="141"/>
      <c r="T141" s="142"/>
      <c r="AA141" s="143"/>
      <c r="AT141" s="139" t="s">
        <v>1190</v>
      </c>
      <c r="AU141" s="139" t="s">
        <v>136</v>
      </c>
      <c r="AV141" s="10" t="s">
        <v>136</v>
      </c>
      <c r="AW141" s="10" t="s">
        <v>63</v>
      </c>
      <c r="AX141" s="10" t="s">
        <v>113</v>
      </c>
      <c r="AY141" s="139" t="s">
        <v>169</v>
      </c>
    </row>
    <row r="142" spans="2:65" s="1" customFormat="1" ht="57" customHeight="1">
      <c r="B142" s="30"/>
      <c r="C142" s="134" t="s">
        <v>206</v>
      </c>
      <c r="D142" s="134" t="s">
        <v>430</v>
      </c>
      <c r="E142" s="135" t="s">
        <v>1191</v>
      </c>
      <c r="F142" s="213" t="s">
        <v>1192</v>
      </c>
      <c r="G142" s="213"/>
      <c r="H142" s="213"/>
      <c r="I142" s="213"/>
      <c r="J142" s="136" t="s">
        <v>172</v>
      </c>
      <c r="K142" s="137">
        <v>35</v>
      </c>
      <c r="L142" s="191"/>
      <c r="M142" s="191"/>
      <c r="N142" s="191">
        <f>ROUND(L142*K142,2)</f>
        <v>0</v>
      </c>
      <c r="O142" s="191"/>
      <c r="P142" s="191"/>
      <c r="Q142" s="191"/>
      <c r="R142" s="31"/>
      <c r="T142" s="127" t="s">
        <v>50</v>
      </c>
      <c r="U142" s="37" t="s">
        <v>70</v>
      </c>
      <c r="V142" s="128">
        <v>0</v>
      </c>
      <c r="W142" s="128">
        <f>V142*K142</f>
        <v>0</v>
      </c>
      <c r="X142" s="128">
        <v>0</v>
      </c>
      <c r="Y142" s="128">
        <f>X142*K142</f>
        <v>0</v>
      </c>
      <c r="Z142" s="128">
        <v>0</v>
      </c>
      <c r="AA142" s="129">
        <f>Z142*K142</f>
        <v>0</v>
      </c>
      <c r="AR142" s="17" t="s">
        <v>206</v>
      </c>
      <c r="AT142" s="17" t="s">
        <v>430</v>
      </c>
      <c r="AU142" s="17" t="s">
        <v>136</v>
      </c>
      <c r="AY142" s="17" t="s">
        <v>169</v>
      </c>
      <c r="BE142" s="130">
        <f>IF(U142="základní",N142,0)</f>
        <v>0</v>
      </c>
      <c r="BF142" s="130">
        <f>IF(U142="snížená",N142,0)</f>
        <v>0</v>
      </c>
      <c r="BG142" s="130">
        <f>IF(U142="zákl. přenesená",N142,0)</f>
        <v>0</v>
      </c>
      <c r="BH142" s="130">
        <f>IF(U142="sníž. přenesená",N142,0)</f>
        <v>0</v>
      </c>
      <c r="BI142" s="130">
        <f>IF(U142="nulová",N142,0)</f>
        <v>0</v>
      </c>
      <c r="BJ142" s="17" t="s">
        <v>113</v>
      </c>
      <c r="BK142" s="130">
        <f>ROUND(L142*K142,2)</f>
        <v>0</v>
      </c>
      <c r="BL142" s="17" t="s">
        <v>206</v>
      </c>
      <c r="BM142" s="17" t="s">
        <v>1193</v>
      </c>
    </row>
    <row r="143" spans="2:65" s="10" customFormat="1" ht="22.5" customHeight="1">
      <c r="B143" s="138"/>
      <c r="E143" s="139" t="s">
        <v>50</v>
      </c>
      <c r="F143" s="224" t="s">
        <v>1194</v>
      </c>
      <c r="G143" s="225"/>
      <c r="H143" s="225"/>
      <c r="I143" s="225"/>
      <c r="K143" s="140">
        <v>35</v>
      </c>
      <c r="R143" s="141"/>
      <c r="T143" s="142"/>
      <c r="AA143" s="143"/>
      <c r="AT143" s="139" t="s">
        <v>1190</v>
      </c>
      <c r="AU143" s="139" t="s">
        <v>136</v>
      </c>
      <c r="AV143" s="10" t="s">
        <v>136</v>
      </c>
      <c r="AW143" s="10" t="s">
        <v>63</v>
      </c>
      <c r="AX143" s="10" t="s">
        <v>113</v>
      </c>
      <c r="AY143" s="139" t="s">
        <v>169</v>
      </c>
    </row>
    <row r="144" spans="2:65" s="1" customFormat="1" ht="22.5" customHeight="1">
      <c r="B144" s="30"/>
      <c r="C144" s="134" t="s">
        <v>209</v>
      </c>
      <c r="D144" s="134" t="s">
        <v>430</v>
      </c>
      <c r="E144" s="135" t="s">
        <v>1195</v>
      </c>
      <c r="F144" s="213" t="s">
        <v>1196</v>
      </c>
      <c r="G144" s="213"/>
      <c r="H144" s="213"/>
      <c r="I144" s="213"/>
      <c r="J144" s="136" t="s">
        <v>172</v>
      </c>
      <c r="K144" s="137">
        <v>6</v>
      </c>
      <c r="L144" s="191"/>
      <c r="M144" s="191"/>
      <c r="N144" s="191">
        <f t="shared" ref="N144:N176" si="10">ROUND(L144*K144,2)</f>
        <v>0</v>
      </c>
      <c r="O144" s="191"/>
      <c r="P144" s="191"/>
      <c r="Q144" s="191"/>
      <c r="R144" s="31"/>
      <c r="T144" s="127" t="s">
        <v>50</v>
      </c>
      <c r="U144" s="37" t="s">
        <v>70</v>
      </c>
      <c r="V144" s="128">
        <v>0</v>
      </c>
      <c r="W144" s="128">
        <f t="shared" ref="W144:W176" si="11">V144*K144</f>
        <v>0</v>
      </c>
      <c r="X144" s="128">
        <v>0</v>
      </c>
      <c r="Y144" s="128">
        <f t="shared" ref="Y144:Y176" si="12">X144*K144</f>
        <v>0</v>
      </c>
      <c r="Z144" s="128">
        <v>0</v>
      </c>
      <c r="AA144" s="129">
        <f t="shared" ref="AA144:AA176" si="13">Z144*K144</f>
        <v>0</v>
      </c>
      <c r="AR144" s="17" t="s">
        <v>206</v>
      </c>
      <c r="AT144" s="17" t="s">
        <v>430</v>
      </c>
      <c r="AU144" s="17" t="s">
        <v>136</v>
      </c>
      <c r="AY144" s="17" t="s">
        <v>169</v>
      </c>
      <c r="BE144" s="130">
        <f t="shared" ref="BE144:BE176" si="14">IF(U144="základní",N144,0)</f>
        <v>0</v>
      </c>
      <c r="BF144" s="130">
        <f t="shared" ref="BF144:BF176" si="15">IF(U144="snížená",N144,0)</f>
        <v>0</v>
      </c>
      <c r="BG144" s="130">
        <f t="shared" ref="BG144:BG176" si="16">IF(U144="zákl. přenesená",N144,0)</f>
        <v>0</v>
      </c>
      <c r="BH144" s="130">
        <f t="shared" ref="BH144:BH176" si="17">IF(U144="sníž. přenesená",N144,0)</f>
        <v>0</v>
      </c>
      <c r="BI144" s="130">
        <f t="shared" ref="BI144:BI176" si="18">IF(U144="nulová",N144,0)</f>
        <v>0</v>
      </c>
      <c r="BJ144" s="17" t="s">
        <v>113</v>
      </c>
      <c r="BK144" s="130">
        <f t="shared" ref="BK144:BK176" si="19">ROUND(L144*K144,2)</f>
        <v>0</v>
      </c>
      <c r="BL144" s="17" t="s">
        <v>206</v>
      </c>
      <c r="BM144" s="17" t="s">
        <v>1197</v>
      </c>
    </row>
    <row r="145" spans="2:65" s="1" customFormat="1" ht="31.5" customHeight="1">
      <c r="B145" s="30"/>
      <c r="C145" s="134" t="s">
        <v>214</v>
      </c>
      <c r="D145" s="134" t="s">
        <v>430</v>
      </c>
      <c r="E145" s="135" t="s">
        <v>1198</v>
      </c>
      <c r="F145" s="213" t="s">
        <v>1199</v>
      </c>
      <c r="G145" s="213"/>
      <c r="H145" s="213"/>
      <c r="I145" s="213"/>
      <c r="J145" s="136" t="s">
        <v>476</v>
      </c>
      <c r="K145" s="137">
        <v>157.21299999999999</v>
      </c>
      <c r="L145" s="191"/>
      <c r="M145" s="191"/>
      <c r="N145" s="191">
        <f t="shared" si="10"/>
        <v>0</v>
      </c>
      <c r="O145" s="191"/>
      <c r="P145" s="191"/>
      <c r="Q145" s="191"/>
      <c r="R145" s="31"/>
      <c r="T145" s="127" t="s">
        <v>50</v>
      </c>
      <c r="U145" s="37" t="s">
        <v>70</v>
      </c>
      <c r="V145" s="128">
        <v>0</v>
      </c>
      <c r="W145" s="128">
        <f t="shared" si="11"/>
        <v>0</v>
      </c>
      <c r="X145" s="128">
        <v>0</v>
      </c>
      <c r="Y145" s="128">
        <f t="shared" si="12"/>
        <v>0</v>
      </c>
      <c r="Z145" s="128">
        <v>0</v>
      </c>
      <c r="AA145" s="129">
        <f t="shared" si="13"/>
        <v>0</v>
      </c>
      <c r="AR145" s="17" t="s">
        <v>206</v>
      </c>
      <c r="AT145" s="17" t="s">
        <v>430</v>
      </c>
      <c r="AU145" s="17" t="s">
        <v>136</v>
      </c>
      <c r="AY145" s="17" t="s">
        <v>169</v>
      </c>
      <c r="BE145" s="130">
        <f t="shared" si="14"/>
        <v>0</v>
      </c>
      <c r="BF145" s="130">
        <f t="shared" si="15"/>
        <v>0</v>
      </c>
      <c r="BG145" s="130">
        <f t="shared" si="16"/>
        <v>0</v>
      </c>
      <c r="BH145" s="130">
        <f t="shared" si="17"/>
        <v>0</v>
      </c>
      <c r="BI145" s="130">
        <f t="shared" si="18"/>
        <v>0</v>
      </c>
      <c r="BJ145" s="17" t="s">
        <v>113</v>
      </c>
      <c r="BK145" s="130">
        <f t="shared" si="19"/>
        <v>0</v>
      </c>
      <c r="BL145" s="17" t="s">
        <v>206</v>
      </c>
      <c r="BM145" s="17" t="s">
        <v>1200</v>
      </c>
    </row>
    <row r="146" spans="2:65" s="1" customFormat="1" ht="31.5" customHeight="1">
      <c r="B146" s="30"/>
      <c r="C146" s="134" t="s">
        <v>218</v>
      </c>
      <c r="D146" s="134" t="s">
        <v>430</v>
      </c>
      <c r="E146" s="135" t="s">
        <v>1201</v>
      </c>
      <c r="F146" s="213" t="s">
        <v>1202</v>
      </c>
      <c r="G146" s="213"/>
      <c r="H146" s="213"/>
      <c r="I146" s="213"/>
      <c r="J146" s="136" t="s">
        <v>476</v>
      </c>
      <c r="K146" s="137">
        <v>21.154</v>
      </c>
      <c r="L146" s="191"/>
      <c r="M146" s="191"/>
      <c r="N146" s="191">
        <f t="shared" si="10"/>
        <v>0</v>
      </c>
      <c r="O146" s="191"/>
      <c r="P146" s="191"/>
      <c r="Q146" s="191"/>
      <c r="R146" s="31"/>
      <c r="T146" s="127" t="s">
        <v>50</v>
      </c>
      <c r="U146" s="37" t="s">
        <v>70</v>
      </c>
      <c r="V146" s="128">
        <v>0</v>
      </c>
      <c r="W146" s="128">
        <f t="shared" si="11"/>
        <v>0</v>
      </c>
      <c r="X146" s="128">
        <v>0</v>
      </c>
      <c r="Y146" s="128">
        <f t="shared" si="12"/>
        <v>0</v>
      </c>
      <c r="Z146" s="128">
        <v>0</v>
      </c>
      <c r="AA146" s="129">
        <f t="shared" si="13"/>
        <v>0</v>
      </c>
      <c r="AR146" s="17" t="s">
        <v>206</v>
      </c>
      <c r="AT146" s="17" t="s">
        <v>430</v>
      </c>
      <c r="AU146" s="17" t="s">
        <v>136</v>
      </c>
      <c r="AY146" s="17" t="s">
        <v>169</v>
      </c>
      <c r="BE146" s="130">
        <f t="shared" si="14"/>
        <v>0</v>
      </c>
      <c r="BF146" s="130">
        <f t="shared" si="15"/>
        <v>0</v>
      </c>
      <c r="BG146" s="130">
        <f t="shared" si="16"/>
        <v>0</v>
      </c>
      <c r="BH146" s="130">
        <f t="shared" si="17"/>
        <v>0</v>
      </c>
      <c r="BI146" s="130">
        <f t="shared" si="18"/>
        <v>0</v>
      </c>
      <c r="BJ146" s="17" t="s">
        <v>113</v>
      </c>
      <c r="BK146" s="130">
        <f t="shared" si="19"/>
        <v>0</v>
      </c>
      <c r="BL146" s="17" t="s">
        <v>206</v>
      </c>
      <c r="BM146" s="17" t="s">
        <v>1203</v>
      </c>
    </row>
    <row r="147" spans="2:65" s="1" customFormat="1" ht="22.5" customHeight="1">
      <c r="B147" s="30"/>
      <c r="C147" s="134" t="s">
        <v>222</v>
      </c>
      <c r="D147" s="134" t="s">
        <v>430</v>
      </c>
      <c r="E147" s="135" t="s">
        <v>1204</v>
      </c>
      <c r="F147" s="213" t="s">
        <v>1205</v>
      </c>
      <c r="G147" s="213"/>
      <c r="H147" s="213"/>
      <c r="I147" s="213"/>
      <c r="J147" s="136" t="s">
        <v>476</v>
      </c>
      <c r="K147" s="137">
        <v>697.02200000000005</v>
      </c>
      <c r="L147" s="191"/>
      <c r="M147" s="191"/>
      <c r="N147" s="191">
        <f t="shared" si="10"/>
        <v>0</v>
      </c>
      <c r="O147" s="191"/>
      <c r="P147" s="191"/>
      <c r="Q147" s="191"/>
      <c r="R147" s="31"/>
      <c r="T147" s="127" t="s">
        <v>50</v>
      </c>
      <c r="U147" s="37" t="s">
        <v>70</v>
      </c>
      <c r="V147" s="128">
        <v>0</v>
      </c>
      <c r="W147" s="128">
        <f t="shared" si="11"/>
        <v>0</v>
      </c>
      <c r="X147" s="128">
        <v>0</v>
      </c>
      <c r="Y147" s="128">
        <f t="shared" si="12"/>
        <v>0</v>
      </c>
      <c r="Z147" s="128">
        <v>0</v>
      </c>
      <c r="AA147" s="129">
        <f t="shared" si="13"/>
        <v>0</v>
      </c>
      <c r="AR147" s="17" t="s">
        <v>206</v>
      </c>
      <c r="AT147" s="17" t="s">
        <v>430</v>
      </c>
      <c r="AU147" s="17" t="s">
        <v>136</v>
      </c>
      <c r="AY147" s="17" t="s">
        <v>169</v>
      </c>
      <c r="BE147" s="130">
        <f t="shared" si="14"/>
        <v>0</v>
      </c>
      <c r="BF147" s="130">
        <f t="shared" si="15"/>
        <v>0</v>
      </c>
      <c r="BG147" s="130">
        <f t="shared" si="16"/>
        <v>0</v>
      </c>
      <c r="BH147" s="130">
        <f t="shared" si="17"/>
        <v>0</v>
      </c>
      <c r="BI147" s="130">
        <f t="shared" si="18"/>
        <v>0</v>
      </c>
      <c r="BJ147" s="17" t="s">
        <v>113</v>
      </c>
      <c r="BK147" s="130">
        <f t="shared" si="19"/>
        <v>0</v>
      </c>
      <c r="BL147" s="17" t="s">
        <v>206</v>
      </c>
      <c r="BM147" s="17" t="s">
        <v>1206</v>
      </c>
    </row>
    <row r="148" spans="2:65" s="1" customFormat="1" ht="31.5" customHeight="1">
      <c r="B148" s="30"/>
      <c r="C148" s="134" t="s">
        <v>40</v>
      </c>
      <c r="D148" s="134" t="s">
        <v>430</v>
      </c>
      <c r="E148" s="135" t="s">
        <v>1207</v>
      </c>
      <c r="F148" s="213" t="s">
        <v>1208</v>
      </c>
      <c r="G148" s="213"/>
      <c r="H148" s="213"/>
      <c r="I148" s="213"/>
      <c r="J148" s="136" t="s">
        <v>476</v>
      </c>
      <c r="K148" s="137">
        <v>1378.8</v>
      </c>
      <c r="L148" s="191"/>
      <c r="M148" s="191"/>
      <c r="N148" s="191">
        <f t="shared" si="10"/>
        <v>0</v>
      </c>
      <c r="O148" s="191"/>
      <c r="P148" s="191"/>
      <c r="Q148" s="191"/>
      <c r="R148" s="31"/>
      <c r="T148" s="127" t="s">
        <v>50</v>
      </c>
      <c r="U148" s="37" t="s">
        <v>70</v>
      </c>
      <c r="V148" s="128">
        <v>0</v>
      </c>
      <c r="W148" s="128">
        <f t="shared" si="11"/>
        <v>0</v>
      </c>
      <c r="X148" s="128">
        <v>0</v>
      </c>
      <c r="Y148" s="128">
        <f t="shared" si="12"/>
        <v>0</v>
      </c>
      <c r="Z148" s="128">
        <v>0</v>
      </c>
      <c r="AA148" s="129">
        <f t="shared" si="13"/>
        <v>0</v>
      </c>
      <c r="AR148" s="17" t="s">
        <v>206</v>
      </c>
      <c r="AT148" s="17" t="s">
        <v>430</v>
      </c>
      <c r="AU148" s="17" t="s">
        <v>136</v>
      </c>
      <c r="AY148" s="17" t="s">
        <v>169</v>
      </c>
      <c r="BE148" s="130">
        <f t="shared" si="14"/>
        <v>0</v>
      </c>
      <c r="BF148" s="130">
        <f t="shared" si="15"/>
        <v>0</v>
      </c>
      <c r="BG148" s="130">
        <f t="shared" si="16"/>
        <v>0</v>
      </c>
      <c r="BH148" s="130">
        <f t="shared" si="17"/>
        <v>0</v>
      </c>
      <c r="BI148" s="130">
        <f t="shared" si="18"/>
        <v>0</v>
      </c>
      <c r="BJ148" s="17" t="s">
        <v>113</v>
      </c>
      <c r="BK148" s="130">
        <f t="shared" si="19"/>
        <v>0</v>
      </c>
      <c r="BL148" s="17" t="s">
        <v>206</v>
      </c>
      <c r="BM148" s="17" t="s">
        <v>1209</v>
      </c>
    </row>
    <row r="149" spans="2:65" s="1" customFormat="1" ht="22.5" customHeight="1">
      <c r="B149" s="30"/>
      <c r="C149" s="134" t="s">
        <v>230</v>
      </c>
      <c r="D149" s="134" t="s">
        <v>430</v>
      </c>
      <c r="E149" s="135" t="s">
        <v>1210</v>
      </c>
      <c r="F149" s="213" t="s">
        <v>1211</v>
      </c>
      <c r="G149" s="213"/>
      <c r="H149" s="213"/>
      <c r="I149" s="213"/>
      <c r="J149" s="136" t="s">
        <v>172</v>
      </c>
      <c r="K149" s="137">
        <v>3</v>
      </c>
      <c r="L149" s="191"/>
      <c r="M149" s="191"/>
      <c r="N149" s="191">
        <f t="shared" si="10"/>
        <v>0</v>
      </c>
      <c r="O149" s="191"/>
      <c r="P149" s="191"/>
      <c r="Q149" s="191"/>
      <c r="R149" s="31"/>
      <c r="T149" s="127" t="s">
        <v>50</v>
      </c>
      <c r="U149" s="37" t="s">
        <v>70</v>
      </c>
      <c r="V149" s="128">
        <v>0</v>
      </c>
      <c r="W149" s="128">
        <f t="shared" si="11"/>
        <v>0</v>
      </c>
      <c r="X149" s="128">
        <v>0</v>
      </c>
      <c r="Y149" s="128">
        <f t="shared" si="12"/>
        <v>0</v>
      </c>
      <c r="Z149" s="128">
        <v>0</v>
      </c>
      <c r="AA149" s="129">
        <f t="shared" si="13"/>
        <v>0</v>
      </c>
      <c r="AR149" s="17" t="s">
        <v>206</v>
      </c>
      <c r="AT149" s="17" t="s">
        <v>430</v>
      </c>
      <c r="AU149" s="17" t="s">
        <v>136</v>
      </c>
      <c r="AY149" s="17" t="s">
        <v>169</v>
      </c>
      <c r="BE149" s="130">
        <f t="shared" si="14"/>
        <v>0</v>
      </c>
      <c r="BF149" s="130">
        <f t="shared" si="15"/>
        <v>0</v>
      </c>
      <c r="BG149" s="130">
        <f t="shared" si="16"/>
        <v>0</v>
      </c>
      <c r="BH149" s="130">
        <f t="shared" si="17"/>
        <v>0</v>
      </c>
      <c r="BI149" s="130">
        <f t="shared" si="18"/>
        <v>0</v>
      </c>
      <c r="BJ149" s="17" t="s">
        <v>113</v>
      </c>
      <c r="BK149" s="130">
        <f t="shared" si="19"/>
        <v>0</v>
      </c>
      <c r="BL149" s="17" t="s">
        <v>206</v>
      </c>
      <c r="BM149" s="17" t="s">
        <v>1212</v>
      </c>
    </row>
    <row r="150" spans="2:65" s="1" customFormat="1" ht="44.25" customHeight="1">
      <c r="B150" s="30"/>
      <c r="C150" s="134" t="s">
        <v>234</v>
      </c>
      <c r="D150" s="134" t="s">
        <v>430</v>
      </c>
      <c r="E150" s="135" t="s">
        <v>1213</v>
      </c>
      <c r="F150" s="213" t="s">
        <v>1214</v>
      </c>
      <c r="G150" s="213"/>
      <c r="H150" s="213"/>
      <c r="I150" s="213"/>
      <c r="J150" s="136" t="s">
        <v>476</v>
      </c>
      <c r="K150" s="137">
        <v>40.024000000000001</v>
      </c>
      <c r="L150" s="191"/>
      <c r="M150" s="191"/>
      <c r="N150" s="191">
        <f t="shared" si="10"/>
        <v>0</v>
      </c>
      <c r="O150" s="191"/>
      <c r="P150" s="191"/>
      <c r="Q150" s="191"/>
      <c r="R150" s="31"/>
      <c r="T150" s="127" t="s">
        <v>50</v>
      </c>
      <c r="U150" s="37" t="s">
        <v>70</v>
      </c>
      <c r="V150" s="128">
        <v>0</v>
      </c>
      <c r="W150" s="128">
        <f t="shared" si="11"/>
        <v>0</v>
      </c>
      <c r="X150" s="128">
        <v>0</v>
      </c>
      <c r="Y150" s="128">
        <f t="shared" si="12"/>
        <v>0</v>
      </c>
      <c r="Z150" s="128">
        <v>0</v>
      </c>
      <c r="AA150" s="129">
        <f t="shared" si="13"/>
        <v>0</v>
      </c>
      <c r="AR150" s="17" t="s">
        <v>206</v>
      </c>
      <c r="AT150" s="17" t="s">
        <v>430</v>
      </c>
      <c r="AU150" s="17" t="s">
        <v>136</v>
      </c>
      <c r="AY150" s="17" t="s">
        <v>169</v>
      </c>
      <c r="BE150" s="130">
        <f t="shared" si="14"/>
        <v>0</v>
      </c>
      <c r="BF150" s="130">
        <f t="shared" si="15"/>
        <v>0</v>
      </c>
      <c r="BG150" s="130">
        <f t="shared" si="16"/>
        <v>0</v>
      </c>
      <c r="BH150" s="130">
        <f t="shared" si="17"/>
        <v>0</v>
      </c>
      <c r="BI150" s="130">
        <f t="shared" si="18"/>
        <v>0</v>
      </c>
      <c r="BJ150" s="17" t="s">
        <v>113</v>
      </c>
      <c r="BK150" s="130">
        <f t="shared" si="19"/>
        <v>0</v>
      </c>
      <c r="BL150" s="17" t="s">
        <v>206</v>
      </c>
      <c r="BM150" s="17" t="s">
        <v>1215</v>
      </c>
    </row>
    <row r="151" spans="2:65" s="1" customFormat="1" ht="22.5" customHeight="1">
      <c r="B151" s="30"/>
      <c r="C151" s="134" t="s">
        <v>238</v>
      </c>
      <c r="D151" s="134" t="s">
        <v>430</v>
      </c>
      <c r="E151" s="135" t="s">
        <v>1216</v>
      </c>
      <c r="F151" s="213" t="s">
        <v>1217</v>
      </c>
      <c r="G151" s="213"/>
      <c r="H151" s="213"/>
      <c r="I151" s="213"/>
      <c r="J151" s="136" t="s">
        <v>172</v>
      </c>
      <c r="K151" s="137">
        <v>1</v>
      </c>
      <c r="L151" s="191"/>
      <c r="M151" s="191"/>
      <c r="N151" s="191">
        <f t="shared" si="10"/>
        <v>0</v>
      </c>
      <c r="O151" s="191"/>
      <c r="P151" s="191"/>
      <c r="Q151" s="191"/>
      <c r="R151" s="31"/>
      <c r="T151" s="127" t="s">
        <v>50</v>
      </c>
      <c r="U151" s="37" t="s">
        <v>70</v>
      </c>
      <c r="V151" s="128">
        <v>0</v>
      </c>
      <c r="W151" s="128">
        <f t="shared" si="11"/>
        <v>0</v>
      </c>
      <c r="X151" s="128">
        <v>0</v>
      </c>
      <c r="Y151" s="128">
        <f t="shared" si="12"/>
        <v>0</v>
      </c>
      <c r="Z151" s="128">
        <v>0</v>
      </c>
      <c r="AA151" s="129">
        <f t="shared" si="13"/>
        <v>0</v>
      </c>
      <c r="AR151" s="17" t="s">
        <v>206</v>
      </c>
      <c r="AT151" s="17" t="s">
        <v>430</v>
      </c>
      <c r="AU151" s="17" t="s">
        <v>136</v>
      </c>
      <c r="AY151" s="17" t="s">
        <v>169</v>
      </c>
      <c r="BE151" s="130">
        <f t="shared" si="14"/>
        <v>0</v>
      </c>
      <c r="BF151" s="130">
        <f t="shared" si="15"/>
        <v>0</v>
      </c>
      <c r="BG151" s="130">
        <f t="shared" si="16"/>
        <v>0</v>
      </c>
      <c r="BH151" s="130">
        <f t="shared" si="17"/>
        <v>0</v>
      </c>
      <c r="BI151" s="130">
        <f t="shared" si="18"/>
        <v>0</v>
      </c>
      <c r="BJ151" s="17" t="s">
        <v>113</v>
      </c>
      <c r="BK151" s="130">
        <f t="shared" si="19"/>
        <v>0</v>
      </c>
      <c r="BL151" s="17" t="s">
        <v>206</v>
      </c>
      <c r="BM151" s="17" t="s">
        <v>1218</v>
      </c>
    </row>
    <row r="152" spans="2:65" s="1" customFormat="1" ht="31.5" customHeight="1">
      <c r="B152" s="30"/>
      <c r="C152" s="134" t="s">
        <v>242</v>
      </c>
      <c r="D152" s="134" t="s">
        <v>430</v>
      </c>
      <c r="E152" s="135" t="s">
        <v>1219</v>
      </c>
      <c r="F152" s="213" t="s">
        <v>1220</v>
      </c>
      <c r="G152" s="213"/>
      <c r="H152" s="213"/>
      <c r="I152" s="213"/>
      <c r="J152" s="136" t="s">
        <v>172</v>
      </c>
      <c r="K152" s="137">
        <v>1</v>
      </c>
      <c r="L152" s="191"/>
      <c r="M152" s="191"/>
      <c r="N152" s="191">
        <f t="shared" si="10"/>
        <v>0</v>
      </c>
      <c r="O152" s="191"/>
      <c r="P152" s="191"/>
      <c r="Q152" s="191"/>
      <c r="R152" s="31"/>
      <c r="T152" s="127" t="s">
        <v>50</v>
      </c>
      <c r="U152" s="37" t="s">
        <v>70</v>
      </c>
      <c r="V152" s="128">
        <v>0</v>
      </c>
      <c r="W152" s="128">
        <f t="shared" si="11"/>
        <v>0</v>
      </c>
      <c r="X152" s="128">
        <v>0</v>
      </c>
      <c r="Y152" s="128">
        <f t="shared" si="12"/>
        <v>0</v>
      </c>
      <c r="Z152" s="128">
        <v>0</v>
      </c>
      <c r="AA152" s="129">
        <f t="shared" si="13"/>
        <v>0</v>
      </c>
      <c r="AR152" s="17" t="s">
        <v>206</v>
      </c>
      <c r="AT152" s="17" t="s">
        <v>430</v>
      </c>
      <c r="AU152" s="17" t="s">
        <v>136</v>
      </c>
      <c r="AY152" s="17" t="s">
        <v>169</v>
      </c>
      <c r="BE152" s="130">
        <f t="shared" si="14"/>
        <v>0</v>
      </c>
      <c r="BF152" s="130">
        <f t="shared" si="15"/>
        <v>0</v>
      </c>
      <c r="BG152" s="130">
        <f t="shared" si="16"/>
        <v>0</v>
      </c>
      <c r="BH152" s="130">
        <f t="shared" si="17"/>
        <v>0</v>
      </c>
      <c r="BI152" s="130">
        <f t="shared" si="18"/>
        <v>0</v>
      </c>
      <c r="BJ152" s="17" t="s">
        <v>113</v>
      </c>
      <c r="BK152" s="130">
        <f t="shared" si="19"/>
        <v>0</v>
      </c>
      <c r="BL152" s="17" t="s">
        <v>206</v>
      </c>
      <c r="BM152" s="17" t="s">
        <v>1221</v>
      </c>
    </row>
    <row r="153" spans="2:65" s="1" customFormat="1" ht="22.5" customHeight="1">
      <c r="B153" s="30"/>
      <c r="C153" s="134" t="s">
        <v>246</v>
      </c>
      <c r="D153" s="134" t="s">
        <v>430</v>
      </c>
      <c r="E153" s="135" t="s">
        <v>1222</v>
      </c>
      <c r="F153" s="213" t="s">
        <v>1223</v>
      </c>
      <c r="G153" s="213"/>
      <c r="H153" s="213"/>
      <c r="I153" s="213"/>
      <c r="J153" s="136" t="s">
        <v>172</v>
      </c>
      <c r="K153" s="137">
        <v>1</v>
      </c>
      <c r="L153" s="191"/>
      <c r="M153" s="191"/>
      <c r="N153" s="191">
        <f t="shared" si="10"/>
        <v>0</v>
      </c>
      <c r="O153" s="191"/>
      <c r="P153" s="191"/>
      <c r="Q153" s="191"/>
      <c r="R153" s="31"/>
      <c r="T153" s="127" t="s">
        <v>50</v>
      </c>
      <c r="U153" s="37" t="s">
        <v>70</v>
      </c>
      <c r="V153" s="128">
        <v>0</v>
      </c>
      <c r="W153" s="128">
        <f t="shared" si="11"/>
        <v>0</v>
      </c>
      <c r="X153" s="128">
        <v>0</v>
      </c>
      <c r="Y153" s="128">
        <f t="shared" si="12"/>
        <v>0</v>
      </c>
      <c r="Z153" s="128">
        <v>0</v>
      </c>
      <c r="AA153" s="129">
        <f t="shared" si="13"/>
        <v>0</v>
      </c>
      <c r="AR153" s="17" t="s">
        <v>206</v>
      </c>
      <c r="AT153" s="17" t="s">
        <v>430</v>
      </c>
      <c r="AU153" s="17" t="s">
        <v>136</v>
      </c>
      <c r="AY153" s="17" t="s">
        <v>169</v>
      </c>
      <c r="BE153" s="130">
        <f t="shared" si="14"/>
        <v>0</v>
      </c>
      <c r="BF153" s="130">
        <f t="shared" si="15"/>
        <v>0</v>
      </c>
      <c r="BG153" s="130">
        <f t="shared" si="16"/>
        <v>0</v>
      </c>
      <c r="BH153" s="130">
        <f t="shared" si="17"/>
        <v>0</v>
      </c>
      <c r="BI153" s="130">
        <f t="shared" si="18"/>
        <v>0</v>
      </c>
      <c r="BJ153" s="17" t="s">
        <v>113</v>
      </c>
      <c r="BK153" s="130">
        <f t="shared" si="19"/>
        <v>0</v>
      </c>
      <c r="BL153" s="17" t="s">
        <v>206</v>
      </c>
      <c r="BM153" s="17" t="s">
        <v>1224</v>
      </c>
    </row>
    <row r="154" spans="2:65" s="1" customFormat="1" ht="22.5" customHeight="1">
      <c r="B154" s="30"/>
      <c r="C154" s="134" t="s">
        <v>250</v>
      </c>
      <c r="D154" s="134" t="s">
        <v>430</v>
      </c>
      <c r="E154" s="135" t="s">
        <v>1225</v>
      </c>
      <c r="F154" s="213" t="s">
        <v>1226</v>
      </c>
      <c r="G154" s="213"/>
      <c r="H154" s="213"/>
      <c r="I154" s="213"/>
      <c r="J154" s="136" t="s">
        <v>172</v>
      </c>
      <c r="K154" s="137">
        <v>2</v>
      </c>
      <c r="L154" s="191"/>
      <c r="M154" s="191"/>
      <c r="N154" s="191">
        <f t="shared" si="10"/>
        <v>0</v>
      </c>
      <c r="O154" s="191"/>
      <c r="P154" s="191"/>
      <c r="Q154" s="191"/>
      <c r="R154" s="31"/>
      <c r="T154" s="127" t="s">
        <v>50</v>
      </c>
      <c r="U154" s="37" t="s">
        <v>70</v>
      </c>
      <c r="V154" s="128">
        <v>0</v>
      </c>
      <c r="W154" s="128">
        <f t="shared" si="11"/>
        <v>0</v>
      </c>
      <c r="X154" s="128">
        <v>0</v>
      </c>
      <c r="Y154" s="128">
        <f t="shared" si="12"/>
        <v>0</v>
      </c>
      <c r="Z154" s="128">
        <v>0</v>
      </c>
      <c r="AA154" s="129">
        <f t="shared" si="13"/>
        <v>0</v>
      </c>
      <c r="AR154" s="17" t="s">
        <v>206</v>
      </c>
      <c r="AT154" s="17" t="s">
        <v>430</v>
      </c>
      <c r="AU154" s="17" t="s">
        <v>136</v>
      </c>
      <c r="AY154" s="17" t="s">
        <v>169</v>
      </c>
      <c r="BE154" s="130">
        <f t="shared" si="14"/>
        <v>0</v>
      </c>
      <c r="BF154" s="130">
        <f t="shared" si="15"/>
        <v>0</v>
      </c>
      <c r="BG154" s="130">
        <f t="shared" si="16"/>
        <v>0</v>
      </c>
      <c r="BH154" s="130">
        <f t="shared" si="17"/>
        <v>0</v>
      </c>
      <c r="BI154" s="130">
        <f t="shared" si="18"/>
        <v>0</v>
      </c>
      <c r="BJ154" s="17" t="s">
        <v>113</v>
      </c>
      <c r="BK154" s="130">
        <f t="shared" si="19"/>
        <v>0</v>
      </c>
      <c r="BL154" s="17" t="s">
        <v>206</v>
      </c>
      <c r="BM154" s="17" t="s">
        <v>1227</v>
      </c>
    </row>
    <row r="155" spans="2:65" s="1" customFormat="1" ht="31.5" customHeight="1">
      <c r="B155" s="30"/>
      <c r="C155" s="134" t="s">
        <v>254</v>
      </c>
      <c r="D155" s="134" t="s">
        <v>430</v>
      </c>
      <c r="E155" s="135" t="s">
        <v>1228</v>
      </c>
      <c r="F155" s="213" t="s">
        <v>1229</v>
      </c>
      <c r="G155" s="213"/>
      <c r="H155" s="213"/>
      <c r="I155" s="213"/>
      <c r="J155" s="136" t="s">
        <v>172</v>
      </c>
      <c r="K155" s="137">
        <v>1</v>
      </c>
      <c r="L155" s="191"/>
      <c r="M155" s="191"/>
      <c r="N155" s="191">
        <f t="shared" si="10"/>
        <v>0</v>
      </c>
      <c r="O155" s="191"/>
      <c r="P155" s="191"/>
      <c r="Q155" s="191"/>
      <c r="R155" s="31"/>
      <c r="T155" s="127" t="s">
        <v>50</v>
      </c>
      <c r="U155" s="37" t="s">
        <v>70</v>
      </c>
      <c r="V155" s="128">
        <v>0</v>
      </c>
      <c r="W155" s="128">
        <f t="shared" si="11"/>
        <v>0</v>
      </c>
      <c r="X155" s="128">
        <v>0</v>
      </c>
      <c r="Y155" s="128">
        <f t="shared" si="12"/>
        <v>0</v>
      </c>
      <c r="Z155" s="128">
        <v>0</v>
      </c>
      <c r="AA155" s="129">
        <f t="shared" si="13"/>
        <v>0</v>
      </c>
      <c r="AR155" s="17" t="s">
        <v>206</v>
      </c>
      <c r="AT155" s="17" t="s">
        <v>430</v>
      </c>
      <c r="AU155" s="17" t="s">
        <v>136</v>
      </c>
      <c r="AY155" s="17" t="s">
        <v>169</v>
      </c>
      <c r="BE155" s="130">
        <f t="shared" si="14"/>
        <v>0</v>
      </c>
      <c r="BF155" s="130">
        <f t="shared" si="15"/>
        <v>0</v>
      </c>
      <c r="BG155" s="130">
        <f t="shared" si="16"/>
        <v>0</v>
      </c>
      <c r="BH155" s="130">
        <f t="shared" si="17"/>
        <v>0</v>
      </c>
      <c r="BI155" s="130">
        <f t="shared" si="18"/>
        <v>0</v>
      </c>
      <c r="BJ155" s="17" t="s">
        <v>113</v>
      </c>
      <c r="BK155" s="130">
        <f t="shared" si="19"/>
        <v>0</v>
      </c>
      <c r="BL155" s="17" t="s">
        <v>206</v>
      </c>
      <c r="BM155" s="17" t="s">
        <v>1230</v>
      </c>
    </row>
    <row r="156" spans="2:65" s="1" customFormat="1" ht="22.5" customHeight="1">
      <c r="B156" s="30"/>
      <c r="C156" s="134" t="s">
        <v>258</v>
      </c>
      <c r="D156" s="134" t="s">
        <v>430</v>
      </c>
      <c r="E156" s="135" t="s">
        <v>1231</v>
      </c>
      <c r="F156" s="213" t="s">
        <v>1232</v>
      </c>
      <c r="G156" s="213"/>
      <c r="H156" s="213"/>
      <c r="I156" s="213"/>
      <c r="J156" s="136" t="s">
        <v>172</v>
      </c>
      <c r="K156" s="137">
        <v>1</v>
      </c>
      <c r="L156" s="191"/>
      <c r="M156" s="191"/>
      <c r="N156" s="191">
        <f t="shared" si="10"/>
        <v>0</v>
      </c>
      <c r="O156" s="191"/>
      <c r="P156" s="191"/>
      <c r="Q156" s="191"/>
      <c r="R156" s="31"/>
      <c r="T156" s="127" t="s">
        <v>50</v>
      </c>
      <c r="U156" s="37" t="s">
        <v>70</v>
      </c>
      <c r="V156" s="128">
        <v>0</v>
      </c>
      <c r="W156" s="128">
        <f t="shared" si="11"/>
        <v>0</v>
      </c>
      <c r="X156" s="128">
        <v>0</v>
      </c>
      <c r="Y156" s="128">
        <f t="shared" si="12"/>
        <v>0</v>
      </c>
      <c r="Z156" s="128">
        <v>0</v>
      </c>
      <c r="AA156" s="129">
        <f t="shared" si="13"/>
        <v>0</v>
      </c>
      <c r="AR156" s="17" t="s">
        <v>206</v>
      </c>
      <c r="AT156" s="17" t="s">
        <v>430</v>
      </c>
      <c r="AU156" s="17" t="s">
        <v>136</v>
      </c>
      <c r="AY156" s="17" t="s">
        <v>169</v>
      </c>
      <c r="BE156" s="130">
        <f t="shared" si="14"/>
        <v>0</v>
      </c>
      <c r="BF156" s="130">
        <f t="shared" si="15"/>
        <v>0</v>
      </c>
      <c r="BG156" s="130">
        <f t="shared" si="16"/>
        <v>0</v>
      </c>
      <c r="BH156" s="130">
        <f t="shared" si="17"/>
        <v>0</v>
      </c>
      <c r="BI156" s="130">
        <f t="shared" si="18"/>
        <v>0</v>
      </c>
      <c r="BJ156" s="17" t="s">
        <v>113</v>
      </c>
      <c r="BK156" s="130">
        <f t="shared" si="19"/>
        <v>0</v>
      </c>
      <c r="BL156" s="17" t="s">
        <v>206</v>
      </c>
      <c r="BM156" s="17" t="s">
        <v>1233</v>
      </c>
    </row>
    <row r="157" spans="2:65" s="1" customFormat="1" ht="31.5" customHeight="1">
      <c r="B157" s="30"/>
      <c r="C157" s="134" t="s">
        <v>260</v>
      </c>
      <c r="D157" s="134" t="s">
        <v>430</v>
      </c>
      <c r="E157" s="135" t="s">
        <v>1234</v>
      </c>
      <c r="F157" s="213" t="s">
        <v>1235</v>
      </c>
      <c r="G157" s="213"/>
      <c r="H157" s="213"/>
      <c r="I157" s="213"/>
      <c r="J157" s="136" t="s">
        <v>172</v>
      </c>
      <c r="K157" s="137">
        <v>1</v>
      </c>
      <c r="L157" s="191"/>
      <c r="M157" s="191"/>
      <c r="N157" s="191">
        <f t="shared" si="10"/>
        <v>0</v>
      </c>
      <c r="O157" s="191"/>
      <c r="P157" s="191"/>
      <c r="Q157" s="191"/>
      <c r="R157" s="31"/>
      <c r="T157" s="127" t="s">
        <v>50</v>
      </c>
      <c r="U157" s="37" t="s">
        <v>70</v>
      </c>
      <c r="V157" s="128">
        <v>0</v>
      </c>
      <c r="W157" s="128">
        <f t="shared" si="11"/>
        <v>0</v>
      </c>
      <c r="X157" s="128">
        <v>0</v>
      </c>
      <c r="Y157" s="128">
        <f t="shared" si="12"/>
        <v>0</v>
      </c>
      <c r="Z157" s="128">
        <v>0</v>
      </c>
      <c r="AA157" s="129">
        <f t="shared" si="13"/>
        <v>0</v>
      </c>
      <c r="AR157" s="17" t="s">
        <v>206</v>
      </c>
      <c r="AT157" s="17" t="s">
        <v>430</v>
      </c>
      <c r="AU157" s="17" t="s">
        <v>136</v>
      </c>
      <c r="AY157" s="17" t="s">
        <v>169</v>
      </c>
      <c r="BE157" s="130">
        <f t="shared" si="14"/>
        <v>0</v>
      </c>
      <c r="BF157" s="130">
        <f t="shared" si="15"/>
        <v>0</v>
      </c>
      <c r="BG157" s="130">
        <f t="shared" si="16"/>
        <v>0</v>
      </c>
      <c r="BH157" s="130">
        <f t="shared" si="17"/>
        <v>0</v>
      </c>
      <c r="BI157" s="130">
        <f t="shared" si="18"/>
        <v>0</v>
      </c>
      <c r="BJ157" s="17" t="s">
        <v>113</v>
      </c>
      <c r="BK157" s="130">
        <f t="shared" si="19"/>
        <v>0</v>
      </c>
      <c r="BL157" s="17" t="s">
        <v>206</v>
      </c>
      <c r="BM157" s="17" t="s">
        <v>1236</v>
      </c>
    </row>
    <row r="158" spans="2:65" s="1" customFormat="1" ht="31.5" customHeight="1">
      <c r="B158" s="30"/>
      <c r="C158" s="134" t="s">
        <v>262</v>
      </c>
      <c r="D158" s="134" t="s">
        <v>430</v>
      </c>
      <c r="E158" s="135" t="s">
        <v>1237</v>
      </c>
      <c r="F158" s="213" t="s">
        <v>1238</v>
      </c>
      <c r="G158" s="213"/>
      <c r="H158" s="213"/>
      <c r="I158" s="213"/>
      <c r="J158" s="136" t="s">
        <v>172</v>
      </c>
      <c r="K158" s="137">
        <v>2</v>
      </c>
      <c r="L158" s="191"/>
      <c r="M158" s="191"/>
      <c r="N158" s="191">
        <f t="shared" si="10"/>
        <v>0</v>
      </c>
      <c r="O158" s="191"/>
      <c r="P158" s="191"/>
      <c r="Q158" s="191"/>
      <c r="R158" s="31"/>
      <c r="T158" s="127" t="s">
        <v>50</v>
      </c>
      <c r="U158" s="37" t="s">
        <v>70</v>
      </c>
      <c r="V158" s="128">
        <v>0</v>
      </c>
      <c r="W158" s="128">
        <f t="shared" si="11"/>
        <v>0</v>
      </c>
      <c r="X158" s="128">
        <v>0</v>
      </c>
      <c r="Y158" s="128">
        <f t="shared" si="12"/>
        <v>0</v>
      </c>
      <c r="Z158" s="128">
        <v>0</v>
      </c>
      <c r="AA158" s="129">
        <f t="shared" si="13"/>
        <v>0</v>
      </c>
      <c r="AR158" s="17" t="s">
        <v>206</v>
      </c>
      <c r="AT158" s="17" t="s">
        <v>430</v>
      </c>
      <c r="AU158" s="17" t="s">
        <v>136</v>
      </c>
      <c r="AY158" s="17" t="s">
        <v>169</v>
      </c>
      <c r="BE158" s="130">
        <f t="shared" si="14"/>
        <v>0</v>
      </c>
      <c r="BF158" s="130">
        <f t="shared" si="15"/>
        <v>0</v>
      </c>
      <c r="BG158" s="130">
        <f t="shared" si="16"/>
        <v>0</v>
      </c>
      <c r="BH158" s="130">
        <f t="shared" si="17"/>
        <v>0</v>
      </c>
      <c r="BI158" s="130">
        <f t="shared" si="18"/>
        <v>0</v>
      </c>
      <c r="BJ158" s="17" t="s">
        <v>113</v>
      </c>
      <c r="BK158" s="130">
        <f t="shared" si="19"/>
        <v>0</v>
      </c>
      <c r="BL158" s="17" t="s">
        <v>206</v>
      </c>
      <c r="BM158" s="17" t="s">
        <v>1239</v>
      </c>
    </row>
    <row r="159" spans="2:65" s="1" customFormat="1" ht="22.5" customHeight="1">
      <c r="B159" s="30"/>
      <c r="C159" s="134" t="s">
        <v>256</v>
      </c>
      <c r="D159" s="134" t="s">
        <v>430</v>
      </c>
      <c r="E159" s="135" t="s">
        <v>1240</v>
      </c>
      <c r="F159" s="213" t="s">
        <v>1241</v>
      </c>
      <c r="G159" s="213"/>
      <c r="H159" s="213"/>
      <c r="I159" s="213"/>
      <c r="J159" s="136" t="s">
        <v>172</v>
      </c>
      <c r="K159" s="137">
        <v>1</v>
      </c>
      <c r="L159" s="191"/>
      <c r="M159" s="191"/>
      <c r="N159" s="191">
        <f t="shared" si="10"/>
        <v>0</v>
      </c>
      <c r="O159" s="191"/>
      <c r="P159" s="191"/>
      <c r="Q159" s="191"/>
      <c r="R159" s="31"/>
      <c r="T159" s="127" t="s">
        <v>50</v>
      </c>
      <c r="U159" s="37" t="s">
        <v>70</v>
      </c>
      <c r="V159" s="128">
        <v>0</v>
      </c>
      <c r="W159" s="128">
        <f t="shared" si="11"/>
        <v>0</v>
      </c>
      <c r="X159" s="128">
        <v>0</v>
      </c>
      <c r="Y159" s="128">
        <f t="shared" si="12"/>
        <v>0</v>
      </c>
      <c r="Z159" s="128">
        <v>0</v>
      </c>
      <c r="AA159" s="129">
        <f t="shared" si="13"/>
        <v>0</v>
      </c>
      <c r="AR159" s="17" t="s">
        <v>206</v>
      </c>
      <c r="AT159" s="17" t="s">
        <v>430</v>
      </c>
      <c r="AU159" s="17" t="s">
        <v>136</v>
      </c>
      <c r="AY159" s="17" t="s">
        <v>169</v>
      </c>
      <c r="BE159" s="130">
        <f t="shared" si="14"/>
        <v>0</v>
      </c>
      <c r="BF159" s="130">
        <f t="shared" si="15"/>
        <v>0</v>
      </c>
      <c r="BG159" s="130">
        <f t="shared" si="16"/>
        <v>0</v>
      </c>
      <c r="BH159" s="130">
        <f t="shared" si="17"/>
        <v>0</v>
      </c>
      <c r="BI159" s="130">
        <f t="shared" si="18"/>
        <v>0</v>
      </c>
      <c r="BJ159" s="17" t="s">
        <v>113</v>
      </c>
      <c r="BK159" s="130">
        <f t="shared" si="19"/>
        <v>0</v>
      </c>
      <c r="BL159" s="17" t="s">
        <v>206</v>
      </c>
      <c r="BM159" s="17" t="s">
        <v>1242</v>
      </c>
    </row>
    <row r="160" spans="2:65" s="1" customFormat="1" ht="44.25" customHeight="1">
      <c r="B160" s="30"/>
      <c r="C160" s="134" t="s">
        <v>266</v>
      </c>
      <c r="D160" s="134" t="s">
        <v>430</v>
      </c>
      <c r="E160" s="135" t="s">
        <v>1243</v>
      </c>
      <c r="F160" s="213" t="s">
        <v>1244</v>
      </c>
      <c r="G160" s="213"/>
      <c r="H160" s="213"/>
      <c r="I160" s="213"/>
      <c r="J160" s="136" t="s">
        <v>476</v>
      </c>
      <c r="K160" s="137">
        <v>5</v>
      </c>
      <c r="L160" s="191"/>
      <c r="M160" s="191"/>
      <c r="N160" s="191">
        <f t="shared" si="10"/>
        <v>0</v>
      </c>
      <c r="O160" s="191"/>
      <c r="P160" s="191"/>
      <c r="Q160" s="191"/>
      <c r="R160" s="31"/>
      <c r="T160" s="127" t="s">
        <v>50</v>
      </c>
      <c r="U160" s="37" t="s">
        <v>70</v>
      </c>
      <c r="V160" s="128">
        <v>0</v>
      </c>
      <c r="W160" s="128">
        <f t="shared" si="11"/>
        <v>0</v>
      </c>
      <c r="X160" s="128">
        <v>0</v>
      </c>
      <c r="Y160" s="128">
        <f t="shared" si="12"/>
        <v>0</v>
      </c>
      <c r="Z160" s="128">
        <v>0</v>
      </c>
      <c r="AA160" s="129">
        <f t="shared" si="13"/>
        <v>0</v>
      </c>
      <c r="AR160" s="17" t="s">
        <v>206</v>
      </c>
      <c r="AT160" s="17" t="s">
        <v>430</v>
      </c>
      <c r="AU160" s="17" t="s">
        <v>136</v>
      </c>
      <c r="AY160" s="17" t="s">
        <v>169</v>
      </c>
      <c r="BE160" s="130">
        <f t="shared" si="14"/>
        <v>0</v>
      </c>
      <c r="BF160" s="130">
        <f t="shared" si="15"/>
        <v>0</v>
      </c>
      <c r="BG160" s="130">
        <f t="shared" si="16"/>
        <v>0</v>
      </c>
      <c r="BH160" s="130">
        <f t="shared" si="17"/>
        <v>0</v>
      </c>
      <c r="BI160" s="130">
        <f t="shared" si="18"/>
        <v>0</v>
      </c>
      <c r="BJ160" s="17" t="s">
        <v>113</v>
      </c>
      <c r="BK160" s="130">
        <f t="shared" si="19"/>
        <v>0</v>
      </c>
      <c r="BL160" s="17" t="s">
        <v>206</v>
      </c>
      <c r="BM160" s="17" t="s">
        <v>1245</v>
      </c>
    </row>
    <row r="161" spans="2:65" s="1" customFormat="1" ht="31.5" customHeight="1">
      <c r="B161" s="30"/>
      <c r="C161" s="134" t="s">
        <v>269</v>
      </c>
      <c r="D161" s="134" t="s">
        <v>430</v>
      </c>
      <c r="E161" s="135" t="s">
        <v>1246</v>
      </c>
      <c r="F161" s="213" t="s">
        <v>1247</v>
      </c>
      <c r="G161" s="213"/>
      <c r="H161" s="213"/>
      <c r="I161" s="213"/>
      <c r="J161" s="136" t="s">
        <v>172</v>
      </c>
      <c r="K161" s="137">
        <v>2</v>
      </c>
      <c r="L161" s="191"/>
      <c r="M161" s="191"/>
      <c r="N161" s="191">
        <f t="shared" si="10"/>
        <v>0</v>
      </c>
      <c r="O161" s="191"/>
      <c r="P161" s="191"/>
      <c r="Q161" s="191"/>
      <c r="R161" s="31"/>
      <c r="T161" s="127" t="s">
        <v>50</v>
      </c>
      <c r="U161" s="37" t="s">
        <v>70</v>
      </c>
      <c r="V161" s="128">
        <v>0</v>
      </c>
      <c r="W161" s="128">
        <f t="shared" si="11"/>
        <v>0</v>
      </c>
      <c r="X161" s="128">
        <v>0</v>
      </c>
      <c r="Y161" s="128">
        <f t="shared" si="12"/>
        <v>0</v>
      </c>
      <c r="Z161" s="128">
        <v>0</v>
      </c>
      <c r="AA161" s="129">
        <f t="shared" si="13"/>
        <v>0</v>
      </c>
      <c r="AR161" s="17" t="s">
        <v>206</v>
      </c>
      <c r="AT161" s="17" t="s">
        <v>430</v>
      </c>
      <c r="AU161" s="17" t="s">
        <v>136</v>
      </c>
      <c r="AY161" s="17" t="s">
        <v>169</v>
      </c>
      <c r="BE161" s="130">
        <f t="shared" si="14"/>
        <v>0</v>
      </c>
      <c r="BF161" s="130">
        <f t="shared" si="15"/>
        <v>0</v>
      </c>
      <c r="BG161" s="130">
        <f t="shared" si="16"/>
        <v>0</v>
      </c>
      <c r="BH161" s="130">
        <f t="shared" si="17"/>
        <v>0</v>
      </c>
      <c r="BI161" s="130">
        <f t="shared" si="18"/>
        <v>0</v>
      </c>
      <c r="BJ161" s="17" t="s">
        <v>113</v>
      </c>
      <c r="BK161" s="130">
        <f t="shared" si="19"/>
        <v>0</v>
      </c>
      <c r="BL161" s="17" t="s">
        <v>206</v>
      </c>
      <c r="BM161" s="17" t="s">
        <v>1248</v>
      </c>
    </row>
    <row r="162" spans="2:65" s="1" customFormat="1" ht="31.5" customHeight="1">
      <c r="B162" s="30"/>
      <c r="C162" s="134" t="s">
        <v>271</v>
      </c>
      <c r="D162" s="134" t="s">
        <v>430</v>
      </c>
      <c r="E162" s="135" t="s">
        <v>1249</v>
      </c>
      <c r="F162" s="213" t="s">
        <v>1250</v>
      </c>
      <c r="G162" s="213"/>
      <c r="H162" s="213"/>
      <c r="I162" s="213"/>
      <c r="J162" s="136" t="s">
        <v>172</v>
      </c>
      <c r="K162" s="137">
        <v>4</v>
      </c>
      <c r="L162" s="191"/>
      <c r="M162" s="191"/>
      <c r="N162" s="191">
        <f t="shared" si="10"/>
        <v>0</v>
      </c>
      <c r="O162" s="191"/>
      <c r="P162" s="191"/>
      <c r="Q162" s="191"/>
      <c r="R162" s="31"/>
      <c r="T162" s="127" t="s">
        <v>50</v>
      </c>
      <c r="U162" s="37" t="s">
        <v>70</v>
      </c>
      <c r="V162" s="128">
        <v>0</v>
      </c>
      <c r="W162" s="128">
        <f t="shared" si="11"/>
        <v>0</v>
      </c>
      <c r="X162" s="128">
        <v>0</v>
      </c>
      <c r="Y162" s="128">
        <f t="shared" si="12"/>
        <v>0</v>
      </c>
      <c r="Z162" s="128">
        <v>0</v>
      </c>
      <c r="AA162" s="129">
        <f t="shared" si="13"/>
        <v>0</v>
      </c>
      <c r="AR162" s="17" t="s">
        <v>206</v>
      </c>
      <c r="AT162" s="17" t="s">
        <v>430</v>
      </c>
      <c r="AU162" s="17" t="s">
        <v>136</v>
      </c>
      <c r="AY162" s="17" t="s">
        <v>169</v>
      </c>
      <c r="BE162" s="130">
        <f t="shared" si="14"/>
        <v>0</v>
      </c>
      <c r="BF162" s="130">
        <f t="shared" si="15"/>
        <v>0</v>
      </c>
      <c r="BG162" s="130">
        <f t="shared" si="16"/>
        <v>0</v>
      </c>
      <c r="BH162" s="130">
        <f t="shared" si="17"/>
        <v>0</v>
      </c>
      <c r="BI162" s="130">
        <f t="shared" si="18"/>
        <v>0</v>
      </c>
      <c r="BJ162" s="17" t="s">
        <v>113</v>
      </c>
      <c r="BK162" s="130">
        <f t="shared" si="19"/>
        <v>0</v>
      </c>
      <c r="BL162" s="17" t="s">
        <v>206</v>
      </c>
      <c r="BM162" s="17" t="s">
        <v>1251</v>
      </c>
    </row>
    <row r="163" spans="2:65" s="1" customFormat="1" ht="22.5" customHeight="1">
      <c r="B163" s="30"/>
      <c r="C163" s="134" t="s">
        <v>273</v>
      </c>
      <c r="D163" s="134" t="s">
        <v>430</v>
      </c>
      <c r="E163" s="135" t="s">
        <v>1252</v>
      </c>
      <c r="F163" s="213" t="s">
        <v>1253</v>
      </c>
      <c r="G163" s="213"/>
      <c r="H163" s="213"/>
      <c r="I163" s="213"/>
      <c r="J163" s="136" t="s">
        <v>50</v>
      </c>
      <c r="K163" s="137">
        <v>1</v>
      </c>
      <c r="L163" s="191"/>
      <c r="M163" s="191"/>
      <c r="N163" s="191">
        <f t="shared" si="10"/>
        <v>0</v>
      </c>
      <c r="O163" s="191"/>
      <c r="P163" s="191"/>
      <c r="Q163" s="191"/>
      <c r="R163" s="31"/>
      <c r="T163" s="127" t="s">
        <v>50</v>
      </c>
      <c r="U163" s="37" t="s">
        <v>70</v>
      </c>
      <c r="V163" s="128">
        <v>0</v>
      </c>
      <c r="W163" s="128">
        <f t="shared" si="11"/>
        <v>0</v>
      </c>
      <c r="X163" s="128">
        <v>0</v>
      </c>
      <c r="Y163" s="128">
        <f t="shared" si="12"/>
        <v>0</v>
      </c>
      <c r="Z163" s="128">
        <v>0</v>
      </c>
      <c r="AA163" s="129">
        <f t="shared" si="13"/>
        <v>0</v>
      </c>
      <c r="AR163" s="17" t="s">
        <v>206</v>
      </c>
      <c r="AT163" s="17" t="s">
        <v>430</v>
      </c>
      <c r="AU163" s="17" t="s">
        <v>136</v>
      </c>
      <c r="AY163" s="17" t="s">
        <v>169</v>
      </c>
      <c r="BE163" s="130">
        <f t="shared" si="14"/>
        <v>0</v>
      </c>
      <c r="BF163" s="130">
        <f t="shared" si="15"/>
        <v>0</v>
      </c>
      <c r="BG163" s="130">
        <f t="shared" si="16"/>
        <v>0</v>
      </c>
      <c r="BH163" s="130">
        <f t="shared" si="17"/>
        <v>0</v>
      </c>
      <c r="BI163" s="130">
        <f t="shared" si="18"/>
        <v>0</v>
      </c>
      <c r="BJ163" s="17" t="s">
        <v>113</v>
      </c>
      <c r="BK163" s="130">
        <f t="shared" si="19"/>
        <v>0</v>
      </c>
      <c r="BL163" s="17" t="s">
        <v>206</v>
      </c>
      <c r="BM163" s="17" t="s">
        <v>1254</v>
      </c>
    </row>
    <row r="164" spans="2:65" s="1" customFormat="1" ht="57" customHeight="1">
      <c r="B164" s="30"/>
      <c r="C164" s="134" t="s">
        <v>275</v>
      </c>
      <c r="D164" s="134" t="s">
        <v>430</v>
      </c>
      <c r="E164" s="135" t="s">
        <v>1255</v>
      </c>
      <c r="F164" s="213" t="s">
        <v>1256</v>
      </c>
      <c r="G164" s="213"/>
      <c r="H164" s="213"/>
      <c r="I164" s="213"/>
      <c r="J164" s="136" t="s">
        <v>172</v>
      </c>
      <c r="K164" s="137">
        <v>1</v>
      </c>
      <c r="L164" s="191"/>
      <c r="M164" s="191"/>
      <c r="N164" s="191">
        <f t="shared" si="10"/>
        <v>0</v>
      </c>
      <c r="O164" s="191"/>
      <c r="P164" s="191"/>
      <c r="Q164" s="191"/>
      <c r="R164" s="31"/>
      <c r="T164" s="127" t="s">
        <v>50</v>
      </c>
      <c r="U164" s="37" t="s">
        <v>70</v>
      </c>
      <c r="V164" s="128">
        <v>0</v>
      </c>
      <c r="W164" s="128">
        <f t="shared" si="11"/>
        <v>0</v>
      </c>
      <c r="X164" s="128">
        <v>0</v>
      </c>
      <c r="Y164" s="128">
        <f t="shared" si="12"/>
        <v>0</v>
      </c>
      <c r="Z164" s="128">
        <v>0</v>
      </c>
      <c r="AA164" s="129">
        <f t="shared" si="13"/>
        <v>0</v>
      </c>
      <c r="AR164" s="17" t="s">
        <v>206</v>
      </c>
      <c r="AT164" s="17" t="s">
        <v>430</v>
      </c>
      <c r="AU164" s="17" t="s">
        <v>136</v>
      </c>
      <c r="AY164" s="17" t="s">
        <v>169</v>
      </c>
      <c r="BE164" s="130">
        <f t="shared" si="14"/>
        <v>0</v>
      </c>
      <c r="BF164" s="130">
        <f t="shared" si="15"/>
        <v>0</v>
      </c>
      <c r="BG164" s="130">
        <f t="shared" si="16"/>
        <v>0</v>
      </c>
      <c r="BH164" s="130">
        <f t="shared" si="17"/>
        <v>0</v>
      </c>
      <c r="BI164" s="130">
        <f t="shared" si="18"/>
        <v>0</v>
      </c>
      <c r="BJ164" s="17" t="s">
        <v>113</v>
      </c>
      <c r="BK164" s="130">
        <f t="shared" si="19"/>
        <v>0</v>
      </c>
      <c r="BL164" s="17" t="s">
        <v>206</v>
      </c>
      <c r="BM164" s="17" t="s">
        <v>1257</v>
      </c>
    </row>
    <row r="165" spans="2:65" s="1" customFormat="1" ht="82.5" customHeight="1">
      <c r="B165" s="30"/>
      <c r="C165" s="134" t="s">
        <v>277</v>
      </c>
      <c r="D165" s="134" t="s">
        <v>430</v>
      </c>
      <c r="E165" s="135" t="s">
        <v>1258</v>
      </c>
      <c r="F165" s="213" t="s">
        <v>1259</v>
      </c>
      <c r="G165" s="213"/>
      <c r="H165" s="213"/>
      <c r="I165" s="213"/>
      <c r="J165" s="136" t="s">
        <v>172</v>
      </c>
      <c r="K165" s="137">
        <v>2</v>
      </c>
      <c r="L165" s="191"/>
      <c r="M165" s="191"/>
      <c r="N165" s="191">
        <f t="shared" si="10"/>
        <v>0</v>
      </c>
      <c r="O165" s="191"/>
      <c r="P165" s="191"/>
      <c r="Q165" s="191"/>
      <c r="R165" s="31"/>
      <c r="T165" s="127" t="s">
        <v>50</v>
      </c>
      <c r="U165" s="37" t="s">
        <v>70</v>
      </c>
      <c r="V165" s="128">
        <v>0</v>
      </c>
      <c r="W165" s="128">
        <f t="shared" si="11"/>
        <v>0</v>
      </c>
      <c r="X165" s="128">
        <v>0</v>
      </c>
      <c r="Y165" s="128">
        <f t="shared" si="12"/>
        <v>0</v>
      </c>
      <c r="Z165" s="128">
        <v>0</v>
      </c>
      <c r="AA165" s="129">
        <f t="shared" si="13"/>
        <v>0</v>
      </c>
      <c r="AR165" s="17" t="s">
        <v>206</v>
      </c>
      <c r="AT165" s="17" t="s">
        <v>430</v>
      </c>
      <c r="AU165" s="17" t="s">
        <v>136</v>
      </c>
      <c r="AY165" s="17" t="s">
        <v>169</v>
      </c>
      <c r="BE165" s="130">
        <f t="shared" si="14"/>
        <v>0</v>
      </c>
      <c r="BF165" s="130">
        <f t="shared" si="15"/>
        <v>0</v>
      </c>
      <c r="BG165" s="130">
        <f t="shared" si="16"/>
        <v>0</v>
      </c>
      <c r="BH165" s="130">
        <f t="shared" si="17"/>
        <v>0</v>
      </c>
      <c r="BI165" s="130">
        <f t="shared" si="18"/>
        <v>0</v>
      </c>
      <c r="BJ165" s="17" t="s">
        <v>113</v>
      </c>
      <c r="BK165" s="130">
        <f t="shared" si="19"/>
        <v>0</v>
      </c>
      <c r="BL165" s="17" t="s">
        <v>206</v>
      </c>
      <c r="BM165" s="17" t="s">
        <v>1260</v>
      </c>
    </row>
    <row r="166" spans="2:65" s="1" customFormat="1" ht="44.25" customHeight="1">
      <c r="B166" s="30"/>
      <c r="C166" s="134" t="s">
        <v>279</v>
      </c>
      <c r="D166" s="134" t="s">
        <v>430</v>
      </c>
      <c r="E166" s="135" t="s">
        <v>1261</v>
      </c>
      <c r="F166" s="213" t="s">
        <v>1262</v>
      </c>
      <c r="G166" s="213"/>
      <c r="H166" s="213"/>
      <c r="I166" s="213"/>
      <c r="J166" s="136" t="s">
        <v>172</v>
      </c>
      <c r="K166" s="137">
        <v>4</v>
      </c>
      <c r="L166" s="191"/>
      <c r="M166" s="191"/>
      <c r="N166" s="191">
        <f t="shared" si="10"/>
        <v>0</v>
      </c>
      <c r="O166" s="191"/>
      <c r="P166" s="191"/>
      <c r="Q166" s="191"/>
      <c r="R166" s="31"/>
      <c r="T166" s="127" t="s">
        <v>50</v>
      </c>
      <c r="U166" s="37" t="s">
        <v>70</v>
      </c>
      <c r="V166" s="128">
        <v>0</v>
      </c>
      <c r="W166" s="128">
        <f t="shared" si="11"/>
        <v>0</v>
      </c>
      <c r="X166" s="128">
        <v>0</v>
      </c>
      <c r="Y166" s="128">
        <f t="shared" si="12"/>
        <v>0</v>
      </c>
      <c r="Z166" s="128">
        <v>0</v>
      </c>
      <c r="AA166" s="129">
        <f t="shared" si="13"/>
        <v>0</v>
      </c>
      <c r="AR166" s="17" t="s">
        <v>206</v>
      </c>
      <c r="AT166" s="17" t="s">
        <v>430</v>
      </c>
      <c r="AU166" s="17" t="s">
        <v>136</v>
      </c>
      <c r="AY166" s="17" t="s">
        <v>169</v>
      </c>
      <c r="BE166" s="130">
        <f t="shared" si="14"/>
        <v>0</v>
      </c>
      <c r="BF166" s="130">
        <f t="shared" si="15"/>
        <v>0</v>
      </c>
      <c r="BG166" s="130">
        <f t="shared" si="16"/>
        <v>0</v>
      </c>
      <c r="BH166" s="130">
        <f t="shared" si="17"/>
        <v>0</v>
      </c>
      <c r="BI166" s="130">
        <f t="shared" si="18"/>
        <v>0</v>
      </c>
      <c r="BJ166" s="17" t="s">
        <v>113</v>
      </c>
      <c r="BK166" s="130">
        <f t="shared" si="19"/>
        <v>0</v>
      </c>
      <c r="BL166" s="17" t="s">
        <v>206</v>
      </c>
      <c r="BM166" s="17" t="s">
        <v>1263</v>
      </c>
    </row>
    <row r="167" spans="2:65" s="1" customFormat="1" ht="31.5" customHeight="1">
      <c r="B167" s="30"/>
      <c r="C167" s="134" t="s">
        <v>281</v>
      </c>
      <c r="D167" s="134" t="s">
        <v>430</v>
      </c>
      <c r="E167" s="135" t="s">
        <v>1264</v>
      </c>
      <c r="F167" s="213" t="s">
        <v>1265</v>
      </c>
      <c r="G167" s="213"/>
      <c r="H167" s="213"/>
      <c r="I167" s="213"/>
      <c r="J167" s="136" t="s">
        <v>476</v>
      </c>
      <c r="K167" s="137">
        <v>3.99</v>
      </c>
      <c r="L167" s="191"/>
      <c r="M167" s="191"/>
      <c r="N167" s="191">
        <f t="shared" si="10"/>
        <v>0</v>
      </c>
      <c r="O167" s="191"/>
      <c r="P167" s="191"/>
      <c r="Q167" s="191"/>
      <c r="R167" s="31"/>
      <c r="T167" s="127" t="s">
        <v>50</v>
      </c>
      <c r="U167" s="37" t="s">
        <v>70</v>
      </c>
      <c r="V167" s="128">
        <v>0</v>
      </c>
      <c r="W167" s="128">
        <f t="shared" si="11"/>
        <v>0</v>
      </c>
      <c r="X167" s="128">
        <v>0</v>
      </c>
      <c r="Y167" s="128">
        <f t="shared" si="12"/>
        <v>0</v>
      </c>
      <c r="Z167" s="128">
        <v>0</v>
      </c>
      <c r="AA167" s="129">
        <f t="shared" si="13"/>
        <v>0</v>
      </c>
      <c r="AR167" s="17" t="s">
        <v>206</v>
      </c>
      <c r="AT167" s="17" t="s">
        <v>430</v>
      </c>
      <c r="AU167" s="17" t="s">
        <v>136</v>
      </c>
      <c r="AY167" s="17" t="s">
        <v>169</v>
      </c>
      <c r="BE167" s="130">
        <f t="shared" si="14"/>
        <v>0</v>
      </c>
      <c r="BF167" s="130">
        <f t="shared" si="15"/>
        <v>0</v>
      </c>
      <c r="BG167" s="130">
        <f t="shared" si="16"/>
        <v>0</v>
      </c>
      <c r="BH167" s="130">
        <f t="shared" si="17"/>
        <v>0</v>
      </c>
      <c r="BI167" s="130">
        <f t="shared" si="18"/>
        <v>0</v>
      </c>
      <c r="BJ167" s="17" t="s">
        <v>113</v>
      </c>
      <c r="BK167" s="130">
        <f t="shared" si="19"/>
        <v>0</v>
      </c>
      <c r="BL167" s="17" t="s">
        <v>206</v>
      </c>
      <c r="BM167" s="17" t="s">
        <v>1266</v>
      </c>
    </row>
    <row r="168" spans="2:65" s="1" customFormat="1" ht="31.5" customHeight="1">
      <c r="B168" s="30"/>
      <c r="C168" s="134" t="s">
        <v>283</v>
      </c>
      <c r="D168" s="134" t="s">
        <v>430</v>
      </c>
      <c r="E168" s="135" t="s">
        <v>1267</v>
      </c>
      <c r="F168" s="213" t="s">
        <v>1268</v>
      </c>
      <c r="G168" s="213"/>
      <c r="H168" s="213"/>
      <c r="I168" s="213"/>
      <c r="J168" s="136" t="s">
        <v>476</v>
      </c>
      <c r="K168" s="137">
        <v>233.58099999999999</v>
      </c>
      <c r="L168" s="191"/>
      <c r="M168" s="191"/>
      <c r="N168" s="191">
        <f t="shared" si="10"/>
        <v>0</v>
      </c>
      <c r="O168" s="191"/>
      <c r="P168" s="191"/>
      <c r="Q168" s="191"/>
      <c r="R168" s="31"/>
      <c r="T168" s="127" t="s">
        <v>50</v>
      </c>
      <c r="U168" s="37" t="s">
        <v>70</v>
      </c>
      <c r="V168" s="128">
        <v>0</v>
      </c>
      <c r="W168" s="128">
        <f t="shared" si="11"/>
        <v>0</v>
      </c>
      <c r="X168" s="128">
        <v>0</v>
      </c>
      <c r="Y168" s="128">
        <f t="shared" si="12"/>
        <v>0</v>
      </c>
      <c r="Z168" s="128">
        <v>0</v>
      </c>
      <c r="AA168" s="129">
        <f t="shared" si="13"/>
        <v>0</v>
      </c>
      <c r="AR168" s="17" t="s">
        <v>206</v>
      </c>
      <c r="AT168" s="17" t="s">
        <v>430</v>
      </c>
      <c r="AU168" s="17" t="s">
        <v>136</v>
      </c>
      <c r="AY168" s="17" t="s">
        <v>169</v>
      </c>
      <c r="BE168" s="130">
        <f t="shared" si="14"/>
        <v>0</v>
      </c>
      <c r="BF168" s="130">
        <f t="shared" si="15"/>
        <v>0</v>
      </c>
      <c r="BG168" s="130">
        <f t="shared" si="16"/>
        <v>0</v>
      </c>
      <c r="BH168" s="130">
        <f t="shared" si="17"/>
        <v>0</v>
      </c>
      <c r="BI168" s="130">
        <f t="shared" si="18"/>
        <v>0</v>
      </c>
      <c r="BJ168" s="17" t="s">
        <v>113</v>
      </c>
      <c r="BK168" s="130">
        <f t="shared" si="19"/>
        <v>0</v>
      </c>
      <c r="BL168" s="17" t="s">
        <v>206</v>
      </c>
      <c r="BM168" s="17" t="s">
        <v>1269</v>
      </c>
    </row>
    <row r="169" spans="2:65" s="1" customFormat="1" ht="22.5" customHeight="1">
      <c r="B169" s="30"/>
      <c r="C169" s="134" t="s">
        <v>285</v>
      </c>
      <c r="D169" s="134" t="s">
        <v>430</v>
      </c>
      <c r="E169" s="135" t="s">
        <v>1270</v>
      </c>
      <c r="F169" s="213" t="s">
        <v>1271</v>
      </c>
      <c r="G169" s="213"/>
      <c r="H169" s="213"/>
      <c r="I169" s="213"/>
      <c r="J169" s="136" t="s">
        <v>172</v>
      </c>
      <c r="K169" s="137">
        <v>2</v>
      </c>
      <c r="L169" s="191"/>
      <c r="M169" s="191"/>
      <c r="N169" s="191">
        <f t="shared" si="10"/>
        <v>0</v>
      </c>
      <c r="O169" s="191"/>
      <c r="P169" s="191"/>
      <c r="Q169" s="191"/>
      <c r="R169" s="31"/>
      <c r="T169" s="127" t="s">
        <v>50</v>
      </c>
      <c r="U169" s="37" t="s">
        <v>70</v>
      </c>
      <c r="V169" s="128">
        <v>0</v>
      </c>
      <c r="W169" s="128">
        <f t="shared" si="11"/>
        <v>0</v>
      </c>
      <c r="X169" s="128">
        <v>0</v>
      </c>
      <c r="Y169" s="128">
        <f t="shared" si="12"/>
        <v>0</v>
      </c>
      <c r="Z169" s="128">
        <v>0</v>
      </c>
      <c r="AA169" s="129">
        <f t="shared" si="13"/>
        <v>0</v>
      </c>
      <c r="AR169" s="17" t="s">
        <v>206</v>
      </c>
      <c r="AT169" s="17" t="s">
        <v>430</v>
      </c>
      <c r="AU169" s="17" t="s">
        <v>136</v>
      </c>
      <c r="AY169" s="17" t="s">
        <v>169</v>
      </c>
      <c r="BE169" s="130">
        <f t="shared" si="14"/>
        <v>0</v>
      </c>
      <c r="BF169" s="130">
        <f t="shared" si="15"/>
        <v>0</v>
      </c>
      <c r="BG169" s="130">
        <f t="shared" si="16"/>
        <v>0</v>
      </c>
      <c r="BH169" s="130">
        <f t="shared" si="17"/>
        <v>0</v>
      </c>
      <c r="BI169" s="130">
        <f t="shared" si="18"/>
        <v>0</v>
      </c>
      <c r="BJ169" s="17" t="s">
        <v>113</v>
      </c>
      <c r="BK169" s="130">
        <f t="shared" si="19"/>
        <v>0</v>
      </c>
      <c r="BL169" s="17" t="s">
        <v>206</v>
      </c>
      <c r="BM169" s="17" t="s">
        <v>1272</v>
      </c>
    </row>
    <row r="170" spans="2:65" s="1" customFormat="1" ht="22.5" customHeight="1">
      <c r="B170" s="30"/>
      <c r="C170" s="134" t="s">
        <v>288</v>
      </c>
      <c r="D170" s="134" t="s">
        <v>430</v>
      </c>
      <c r="E170" s="135" t="s">
        <v>1273</v>
      </c>
      <c r="F170" s="213" t="s">
        <v>1274</v>
      </c>
      <c r="G170" s="213"/>
      <c r="H170" s="213"/>
      <c r="I170" s="213"/>
      <c r="J170" s="136" t="s">
        <v>172</v>
      </c>
      <c r="K170" s="137">
        <v>4</v>
      </c>
      <c r="L170" s="191"/>
      <c r="M170" s="191"/>
      <c r="N170" s="191">
        <f t="shared" si="10"/>
        <v>0</v>
      </c>
      <c r="O170" s="191"/>
      <c r="P170" s="191"/>
      <c r="Q170" s="191"/>
      <c r="R170" s="31"/>
      <c r="T170" s="127" t="s">
        <v>50</v>
      </c>
      <c r="U170" s="37" t="s">
        <v>70</v>
      </c>
      <c r="V170" s="128">
        <v>0</v>
      </c>
      <c r="W170" s="128">
        <f t="shared" si="11"/>
        <v>0</v>
      </c>
      <c r="X170" s="128">
        <v>0</v>
      </c>
      <c r="Y170" s="128">
        <f t="shared" si="12"/>
        <v>0</v>
      </c>
      <c r="Z170" s="128">
        <v>0</v>
      </c>
      <c r="AA170" s="129">
        <f t="shared" si="13"/>
        <v>0</v>
      </c>
      <c r="AR170" s="17" t="s">
        <v>206</v>
      </c>
      <c r="AT170" s="17" t="s">
        <v>430</v>
      </c>
      <c r="AU170" s="17" t="s">
        <v>136</v>
      </c>
      <c r="AY170" s="17" t="s">
        <v>169</v>
      </c>
      <c r="BE170" s="130">
        <f t="shared" si="14"/>
        <v>0</v>
      </c>
      <c r="BF170" s="130">
        <f t="shared" si="15"/>
        <v>0</v>
      </c>
      <c r="BG170" s="130">
        <f t="shared" si="16"/>
        <v>0</v>
      </c>
      <c r="BH170" s="130">
        <f t="shared" si="17"/>
        <v>0</v>
      </c>
      <c r="BI170" s="130">
        <f t="shared" si="18"/>
        <v>0</v>
      </c>
      <c r="BJ170" s="17" t="s">
        <v>113</v>
      </c>
      <c r="BK170" s="130">
        <f t="shared" si="19"/>
        <v>0</v>
      </c>
      <c r="BL170" s="17" t="s">
        <v>206</v>
      </c>
      <c r="BM170" s="17" t="s">
        <v>1275</v>
      </c>
    </row>
    <row r="171" spans="2:65" s="1" customFormat="1" ht="31.5" customHeight="1">
      <c r="B171" s="30"/>
      <c r="C171" s="134" t="s">
        <v>290</v>
      </c>
      <c r="D171" s="134" t="s">
        <v>430</v>
      </c>
      <c r="E171" s="135" t="s">
        <v>1276</v>
      </c>
      <c r="F171" s="213" t="s">
        <v>1277</v>
      </c>
      <c r="G171" s="213"/>
      <c r="H171" s="213"/>
      <c r="I171" s="213"/>
      <c r="J171" s="136" t="s">
        <v>476</v>
      </c>
      <c r="K171" s="137">
        <v>0.86899999999999999</v>
      </c>
      <c r="L171" s="191"/>
      <c r="M171" s="191"/>
      <c r="N171" s="191">
        <f t="shared" si="10"/>
        <v>0</v>
      </c>
      <c r="O171" s="191"/>
      <c r="P171" s="191"/>
      <c r="Q171" s="191"/>
      <c r="R171" s="31"/>
      <c r="T171" s="127" t="s">
        <v>50</v>
      </c>
      <c r="U171" s="37" t="s">
        <v>70</v>
      </c>
      <c r="V171" s="128">
        <v>0</v>
      </c>
      <c r="W171" s="128">
        <f t="shared" si="11"/>
        <v>0</v>
      </c>
      <c r="X171" s="128">
        <v>0</v>
      </c>
      <c r="Y171" s="128">
        <f t="shared" si="12"/>
        <v>0</v>
      </c>
      <c r="Z171" s="128">
        <v>0</v>
      </c>
      <c r="AA171" s="129">
        <f t="shared" si="13"/>
        <v>0</v>
      </c>
      <c r="AR171" s="17" t="s">
        <v>206</v>
      </c>
      <c r="AT171" s="17" t="s">
        <v>430</v>
      </c>
      <c r="AU171" s="17" t="s">
        <v>136</v>
      </c>
      <c r="AY171" s="17" t="s">
        <v>169</v>
      </c>
      <c r="BE171" s="130">
        <f t="shared" si="14"/>
        <v>0</v>
      </c>
      <c r="BF171" s="130">
        <f t="shared" si="15"/>
        <v>0</v>
      </c>
      <c r="BG171" s="130">
        <f t="shared" si="16"/>
        <v>0</v>
      </c>
      <c r="BH171" s="130">
        <f t="shared" si="17"/>
        <v>0</v>
      </c>
      <c r="BI171" s="130">
        <f t="shared" si="18"/>
        <v>0</v>
      </c>
      <c r="BJ171" s="17" t="s">
        <v>113</v>
      </c>
      <c r="BK171" s="130">
        <f t="shared" si="19"/>
        <v>0</v>
      </c>
      <c r="BL171" s="17" t="s">
        <v>206</v>
      </c>
      <c r="BM171" s="17" t="s">
        <v>1278</v>
      </c>
    </row>
    <row r="172" spans="2:65" s="1" customFormat="1" ht="44.25" customHeight="1">
      <c r="B172" s="30"/>
      <c r="C172" s="134" t="s">
        <v>292</v>
      </c>
      <c r="D172" s="134" t="s">
        <v>430</v>
      </c>
      <c r="E172" s="135" t="s">
        <v>1243</v>
      </c>
      <c r="F172" s="213" t="s">
        <v>1244</v>
      </c>
      <c r="G172" s="213"/>
      <c r="H172" s="213"/>
      <c r="I172" s="213"/>
      <c r="J172" s="136" t="s">
        <v>476</v>
      </c>
      <c r="K172" s="137">
        <v>4.5</v>
      </c>
      <c r="L172" s="191"/>
      <c r="M172" s="191"/>
      <c r="N172" s="191">
        <f t="shared" si="10"/>
        <v>0</v>
      </c>
      <c r="O172" s="191"/>
      <c r="P172" s="191"/>
      <c r="Q172" s="191"/>
      <c r="R172" s="31"/>
      <c r="T172" s="127" t="s">
        <v>50</v>
      </c>
      <c r="U172" s="37" t="s">
        <v>70</v>
      </c>
      <c r="V172" s="128">
        <v>0</v>
      </c>
      <c r="W172" s="128">
        <f t="shared" si="11"/>
        <v>0</v>
      </c>
      <c r="X172" s="128">
        <v>0</v>
      </c>
      <c r="Y172" s="128">
        <f t="shared" si="12"/>
        <v>0</v>
      </c>
      <c r="Z172" s="128">
        <v>0</v>
      </c>
      <c r="AA172" s="129">
        <f t="shared" si="13"/>
        <v>0</v>
      </c>
      <c r="AR172" s="17" t="s">
        <v>206</v>
      </c>
      <c r="AT172" s="17" t="s">
        <v>430</v>
      </c>
      <c r="AU172" s="17" t="s">
        <v>136</v>
      </c>
      <c r="AY172" s="17" t="s">
        <v>169</v>
      </c>
      <c r="BE172" s="130">
        <f t="shared" si="14"/>
        <v>0</v>
      </c>
      <c r="BF172" s="130">
        <f t="shared" si="15"/>
        <v>0</v>
      </c>
      <c r="BG172" s="130">
        <f t="shared" si="16"/>
        <v>0</v>
      </c>
      <c r="BH172" s="130">
        <f t="shared" si="17"/>
        <v>0</v>
      </c>
      <c r="BI172" s="130">
        <f t="shared" si="18"/>
        <v>0</v>
      </c>
      <c r="BJ172" s="17" t="s">
        <v>113</v>
      </c>
      <c r="BK172" s="130">
        <f t="shared" si="19"/>
        <v>0</v>
      </c>
      <c r="BL172" s="17" t="s">
        <v>206</v>
      </c>
      <c r="BM172" s="17" t="s">
        <v>1279</v>
      </c>
    </row>
    <row r="173" spans="2:65" s="1" customFormat="1" ht="31.5" customHeight="1">
      <c r="B173" s="30"/>
      <c r="C173" s="134" t="s">
        <v>295</v>
      </c>
      <c r="D173" s="134" t="s">
        <v>430</v>
      </c>
      <c r="E173" s="135" t="s">
        <v>1280</v>
      </c>
      <c r="F173" s="213" t="s">
        <v>1281</v>
      </c>
      <c r="G173" s="213"/>
      <c r="H173" s="213"/>
      <c r="I173" s="213"/>
      <c r="J173" s="136" t="s">
        <v>476</v>
      </c>
      <c r="K173" s="137">
        <v>10.5</v>
      </c>
      <c r="L173" s="191"/>
      <c r="M173" s="191"/>
      <c r="N173" s="191">
        <f t="shared" si="10"/>
        <v>0</v>
      </c>
      <c r="O173" s="191"/>
      <c r="P173" s="191"/>
      <c r="Q173" s="191"/>
      <c r="R173" s="31"/>
      <c r="T173" s="127" t="s">
        <v>50</v>
      </c>
      <c r="U173" s="37" t="s">
        <v>70</v>
      </c>
      <c r="V173" s="128">
        <v>0</v>
      </c>
      <c r="W173" s="128">
        <f t="shared" si="11"/>
        <v>0</v>
      </c>
      <c r="X173" s="128">
        <v>0</v>
      </c>
      <c r="Y173" s="128">
        <f t="shared" si="12"/>
        <v>0</v>
      </c>
      <c r="Z173" s="128">
        <v>0</v>
      </c>
      <c r="AA173" s="129">
        <f t="shared" si="13"/>
        <v>0</v>
      </c>
      <c r="AR173" s="17" t="s">
        <v>206</v>
      </c>
      <c r="AT173" s="17" t="s">
        <v>430</v>
      </c>
      <c r="AU173" s="17" t="s">
        <v>136</v>
      </c>
      <c r="AY173" s="17" t="s">
        <v>169</v>
      </c>
      <c r="BE173" s="130">
        <f t="shared" si="14"/>
        <v>0</v>
      </c>
      <c r="BF173" s="130">
        <f t="shared" si="15"/>
        <v>0</v>
      </c>
      <c r="BG173" s="130">
        <f t="shared" si="16"/>
        <v>0</v>
      </c>
      <c r="BH173" s="130">
        <f t="shared" si="17"/>
        <v>0</v>
      </c>
      <c r="BI173" s="130">
        <f t="shared" si="18"/>
        <v>0</v>
      </c>
      <c r="BJ173" s="17" t="s">
        <v>113</v>
      </c>
      <c r="BK173" s="130">
        <f t="shared" si="19"/>
        <v>0</v>
      </c>
      <c r="BL173" s="17" t="s">
        <v>206</v>
      </c>
      <c r="BM173" s="17" t="s">
        <v>1282</v>
      </c>
    </row>
    <row r="174" spans="2:65" s="1" customFormat="1" ht="22.5" customHeight="1">
      <c r="B174" s="30"/>
      <c r="C174" s="134" t="s">
        <v>297</v>
      </c>
      <c r="D174" s="134" t="s">
        <v>430</v>
      </c>
      <c r="E174" s="135" t="s">
        <v>1283</v>
      </c>
      <c r="F174" s="213" t="s">
        <v>1284</v>
      </c>
      <c r="G174" s="213"/>
      <c r="H174" s="213"/>
      <c r="I174" s="213"/>
      <c r="J174" s="136" t="s">
        <v>476</v>
      </c>
      <c r="K174" s="137">
        <v>21</v>
      </c>
      <c r="L174" s="191"/>
      <c r="M174" s="191"/>
      <c r="N174" s="191">
        <f t="shared" si="10"/>
        <v>0</v>
      </c>
      <c r="O174" s="191"/>
      <c r="P174" s="191"/>
      <c r="Q174" s="191"/>
      <c r="R174" s="31"/>
      <c r="T174" s="127" t="s">
        <v>50</v>
      </c>
      <c r="U174" s="37" t="s">
        <v>70</v>
      </c>
      <c r="V174" s="128">
        <v>0</v>
      </c>
      <c r="W174" s="128">
        <f t="shared" si="11"/>
        <v>0</v>
      </c>
      <c r="X174" s="128">
        <v>0</v>
      </c>
      <c r="Y174" s="128">
        <f t="shared" si="12"/>
        <v>0</v>
      </c>
      <c r="Z174" s="128">
        <v>0</v>
      </c>
      <c r="AA174" s="129">
        <f t="shared" si="13"/>
        <v>0</v>
      </c>
      <c r="AR174" s="17" t="s">
        <v>206</v>
      </c>
      <c r="AT174" s="17" t="s">
        <v>430</v>
      </c>
      <c r="AU174" s="17" t="s">
        <v>136</v>
      </c>
      <c r="AY174" s="17" t="s">
        <v>169</v>
      </c>
      <c r="BE174" s="130">
        <f t="shared" si="14"/>
        <v>0</v>
      </c>
      <c r="BF174" s="130">
        <f t="shared" si="15"/>
        <v>0</v>
      </c>
      <c r="BG174" s="130">
        <f t="shared" si="16"/>
        <v>0</v>
      </c>
      <c r="BH174" s="130">
        <f t="shared" si="17"/>
        <v>0</v>
      </c>
      <c r="BI174" s="130">
        <f t="shared" si="18"/>
        <v>0</v>
      </c>
      <c r="BJ174" s="17" t="s">
        <v>113</v>
      </c>
      <c r="BK174" s="130">
        <f t="shared" si="19"/>
        <v>0</v>
      </c>
      <c r="BL174" s="17" t="s">
        <v>206</v>
      </c>
      <c r="BM174" s="17" t="s">
        <v>1285</v>
      </c>
    </row>
    <row r="175" spans="2:65" s="1" customFormat="1" ht="44.25" customHeight="1">
      <c r="B175" s="30"/>
      <c r="C175" s="134" t="s">
        <v>301</v>
      </c>
      <c r="D175" s="134" t="s">
        <v>430</v>
      </c>
      <c r="E175" s="135" t="s">
        <v>1286</v>
      </c>
      <c r="F175" s="213" t="s">
        <v>1287</v>
      </c>
      <c r="G175" s="213"/>
      <c r="H175" s="213"/>
      <c r="I175" s="213"/>
      <c r="J175" s="136" t="s">
        <v>172</v>
      </c>
      <c r="K175" s="137">
        <v>2</v>
      </c>
      <c r="L175" s="191"/>
      <c r="M175" s="191"/>
      <c r="N175" s="191">
        <f t="shared" si="10"/>
        <v>0</v>
      </c>
      <c r="O175" s="191"/>
      <c r="P175" s="191"/>
      <c r="Q175" s="191"/>
      <c r="R175" s="31"/>
      <c r="T175" s="127" t="s">
        <v>50</v>
      </c>
      <c r="U175" s="37" t="s">
        <v>70</v>
      </c>
      <c r="V175" s="128">
        <v>0</v>
      </c>
      <c r="W175" s="128">
        <f t="shared" si="11"/>
        <v>0</v>
      </c>
      <c r="X175" s="128">
        <v>0</v>
      </c>
      <c r="Y175" s="128">
        <f t="shared" si="12"/>
        <v>0</v>
      </c>
      <c r="Z175" s="128">
        <v>0</v>
      </c>
      <c r="AA175" s="129">
        <f t="shared" si="13"/>
        <v>0</v>
      </c>
      <c r="AR175" s="17" t="s">
        <v>206</v>
      </c>
      <c r="AT175" s="17" t="s">
        <v>430</v>
      </c>
      <c r="AU175" s="17" t="s">
        <v>136</v>
      </c>
      <c r="AY175" s="17" t="s">
        <v>169</v>
      </c>
      <c r="BE175" s="130">
        <f t="shared" si="14"/>
        <v>0</v>
      </c>
      <c r="BF175" s="130">
        <f t="shared" si="15"/>
        <v>0</v>
      </c>
      <c r="BG175" s="130">
        <f t="shared" si="16"/>
        <v>0</v>
      </c>
      <c r="BH175" s="130">
        <f t="shared" si="17"/>
        <v>0</v>
      </c>
      <c r="BI175" s="130">
        <f t="shared" si="18"/>
        <v>0</v>
      </c>
      <c r="BJ175" s="17" t="s">
        <v>113</v>
      </c>
      <c r="BK175" s="130">
        <f t="shared" si="19"/>
        <v>0</v>
      </c>
      <c r="BL175" s="17" t="s">
        <v>206</v>
      </c>
      <c r="BM175" s="17" t="s">
        <v>1288</v>
      </c>
    </row>
    <row r="176" spans="2:65" s="1" customFormat="1" ht="22.5" customHeight="1">
      <c r="B176" s="30"/>
      <c r="C176" s="134" t="s">
        <v>303</v>
      </c>
      <c r="D176" s="134" t="s">
        <v>430</v>
      </c>
      <c r="E176" s="135" t="s">
        <v>1289</v>
      </c>
      <c r="F176" s="213" t="s">
        <v>1290</v>
      </c>
      <c r="G176" s="213"/>
      <c r="H176" s="213"/>
      <c r="I176" s="213"/>
      <c r="J176" s="136" t="s">
        <v>476</v>
      </c>
      <c r="K176" s="137">
        <v>0.87</v>
      </c>
      <c r="L176" s="191"/>
      <c r="M176" s="191"/>
      <c r="N176" s="191">
        <f t="shared" si="10"/>
        <v>0</v>
      </c>
      <c r="O176" s="191"/>
      <c r="P176" s="191"/>
      <c r="Q176" s="191"/>
      <c r="R176" s="31"/>
      <c r="T176" s="127" t="s">
        <v>50</v>
      </c>
      <c r="U176" s="37" t="s">
        <v>70</v>
      </c>
      <c r="V176" s="128">
        <v>0</v>
      </c>
      <c r="W176" s="128">
        <f t="shared" si="11"/>
        <v>0</v>
      </c>
      <c r="X176" s="128">
        <v>0</v>
      </c>
      <c r="Y176" s="128">
        <f t="shared" si="12"/>
        <v>0</v>
      </c>
      <c r="Z176" s="128">
        <v>0</v>
      </c>
      <c r="AA176" s="129">
        <f t="shared" si="13"/>
        <v>0</v>
      </c>
      <c r="AR176" s="17" t="s">
        <v>206</v>
      </c>
      <c r="AT176" s="17" t="s">
        <v>430</v>
      </c>
      <c r="AU176" s="17" t="s">
        <v>136</v>
      </c>
      <c r="AY176" s="17" t="s">
        <v>169</v>
      </c>
      <c r="BE176" s="130">
        <f t="shared" si="14"/>
        <v>0</v>
      </c>
      <c r="BF176" s="130">
        <f t="shared" si="15"/>
        <v>0</v>
      </c>
      <c r="BG176" s="130">
        <f t="shared" si="16"/>
        <v>0</v>
      </c>
      <c r="BH176" s="130">
        <f t="shared" si="17"/>
        <v>0</v>
      </c>
      <c r="BI176" s="130">
        <f t="shared" si="18"/>
        <v>0</v>
      </c>
      <c r="BJ176" s="17" t="s">
        <v>113</v>
      </c>
      <c r="BK176" s="130">
        <f t="shared" si="19"/>
        <v>0</v>
      </c>
      <c r="BL176" s="17" t="s">
        <v>206</v>
      </c>
      <c r="BM176" s="17" t="s">
        <v>1291</v>
      </c>
    </row>
    <row r="177" spans="2:65" s="9" customFormat="1" ht="37.4" customHeight="1">
      <c r="B177" s="113"/>
      <c r="D177" s="114" t="s">
        <v>429</v>
      </c>
      <c r="E177" s="114"/>
      <c r="F177" s="114"/>
      <c r="G177" s="114"/>
      <c r="H177" s="114"/>
      <c r="I177" s="114"/>
      <c r="J177" s="114"/>
      <c r="K177" s="114"/>
      <c r="L177" s="114"/>
      <c r="M177" s="114"/>
      <c r="N177" s="214">
        <f>BK177</f>
        <v>0</v>
      </c>
      <c r="O177" s="215"/>
      <c r="P177" s="215"/>
      <c r="Q177" s="215"/>
      <c r="R177" s="115"/>
      <c r="T177" s="116"/>
      <c r="W177" s="117">
        <f>W178+W180+W188+W192+W196</f>
        <v>0</v>
      </c>
      <c r="Y177" s="117">
        <f>Y178+Y180+Y188+Y192+Y196</f>
        <v>0</v>
      </c>
      <c r="AA177" s="118">
        <f>AA178+AA180+AA188+AA192+AA196</f>
        <v>0</v>
      </c>
      <c r="AR177" s="119" t="s">
        <v>180</v>
      </c>
      <c r="AT177" s="120" t="s">
        <v>104</v>
      </c>
      <c r="AU177" s="120" t="s">
        <v>105</v>
      </c>
      <c r="AY177" s="119" t="s">
        <v>169</v>
      </c>
      <c r="BK177" s="121">
        <f>BK178+BK180+BK188+BK192+BK196</f>
        <v>0</v>
      </c>
    </row>
    <row r="178" spans="2:65" s="9" customFormat="1" ht="19.899999999999999" customHeight="1">
      <c r="B178" s="113"/>
      <c r="D178" s="122" t="s">
        <v>1139</v>
      </c>
      <c r="E178" s="122"/>
      <c r="F178" s="122"/>
      <c r="G178" s="122"/>
      <c r="H178" s="122"/>
      <c r="I178" s="122"/>
      <c r="J178" s="122"/>
      <c r="K178" s="122"/>
      <c r="L178" s="122"/>
      <c r="M178" s="122"/>
      <c r="N178" s="206">
        <f>BK178</f>
        <v>0</v>
      </c>
      <c r="O178" s="207"/>
      <c r="P178" s="207"/>
      <c r="Q178" s="207"/>
      <c r="R178" s="115"/>
      <c r="T178" s="116"/>
      <c r="W178" s="117">
        <f>W179</f>
        <v>0</v>
      </c>
      <c r="Y178" s="117">
        <f>Y179</f>
        <v>0</v>
      </c>
      <c r="AA178" s="118">
        <f>AA179</f>
        <v>0</v>
      </c>
      <c r="AR178" s="119" t="s">
        <v>180</v>
      </c>
      <c r="AT178" s="120" t="s">
        <v>104</v>
      </c>
      <c r="AU178" s="120" t="s">
        <v>113</v>
      </c>
      <c r="AY178" s="119" t="s">
        <v>169</v>
      </c>
      <c r="BK178" s="121">
        <f>BK179</f>
        <v>0</v>
      </c>
    </row>
    <row r="179" spans="2:65" s="1" customFormat="1" ht="22.5" customHeight="1">
      <c r="B179" s="30"/>
      <c r="C179" s="134" t="s">
        <v>305</v>
      </c>
      <c r="D179" s="134" t="s">
        <v>430</v>
      </c>
      <c r="E179" s="135" t="s">
        <v>1292</v>
      </c>
      <c r="F179" s="213" t="s">
        <v>1293</v>
      </c>
      <c r="G179" s="213"/>
      <c r="H179" s="213"/>
      <c r="I179" s="213"/>
      <c r="J179" s="136" t="s">
        <v>1294</v>
      </c>
      <c r="K179" s="137">
        <v>1</v>
      </c>
      <c r="L179" s="191"/>
      <c r="M179" s="191"/>
      <c r="N179" s="191">
        <f>ROUND(L179*K179,2)</f>
        <v>0</v>
      </c>
      <c r="O179" s="191"/>
      <c r="P179" s="191"/>
      <c r="Q179" s="191"/>
      <c r="R179" s="31"/>
      <c r="T179" s="127" t="s">
        <v>50</v>
      </c>
      <c r="U179" s="37" t="s">
        <v>70</v>
      </c>
      <c r="V179" s="128">
        <v>0</v>
      </c>
      <c r="W179" s="128">
        <f>V179*K179</f>
        <v>0</v>
      </c>
      <c r="X179" s="128">
        <v>0</v>
      </c>
      <c r="Y179" s="128">
        <f>X179*K179</f>
        <v>0</v>
      </c>
      <c r="Z179" s="128">
        <v>0</v>
      </c>
      <c r="AA179" s="129">
        <f>Z179*K179</f>
        <v>0</v>
      </c>
      <c r="AR179" s="17" t="s">
        <v>760</v>
      </c>
      <c r="AT179" s="17" t="s">
        <v>430</v>
      </c>
      <c r="AU179" s="17" t="s">
        <v>136</v>
      </c>
      <c r="AY179" s="17" t="s">
        <v>169</v>
      </c>
      <c r="BE179" s="130">
        <f>IF(U179="základní",N179,0)</f>
        <v>0</v>
      </c>
      <c r="BF179" s="130">
        <f>IF(U179="snížená",N179,0)</f>
        <v>0</v>
      </c>
      <c r="BG179" s="130">
        <f>IF(U179="zákl. přenesená",N179,0)</f>
        <v>0</v>
      </c>
      <c r="BH179" s="130">
        <f>IF(U179="sníž. přenesená",N179,0)</f>
        <v>0</v>
      </c>
      <c r="BI179" s="130">
        <f>IF(U179="nulová",N179,0)</f>
        <v>0</v>
      </c>
      <c r="BJ179" s="17" t="s">
        <v>113</v>
      </c>
      <c r="BK179" s="130">
        <f>ROUND(L179*K179,2)</f>
        <v>0</v>
      </c>
      <c r="BL179" s="17" t="s">
        <v>760</v>
      </c>
      <c r="BM179" s="17" t="s">
        <v>1295</v>
      </c>
    </row>
    <row r="180" spans="2:65" s="9" customFormat="1" ht="29.9" customHeight="1">
      <c r="B180" s="113"/>
      <c r="D180" s="122" t="s">
        <v>1140</v>
      </c>
      <c r="E180" s="122"/>
      <c r="F180" s="122"/>
      <c r="G180" s="122"/>
      <c r="H180" s="122"/>
      <c r="I180" s="122"/>
      <c r="J180" s="122"/>
      <c r="K180" s="122"/>
      <c r="L180" s="122"/>
      <c r="M180" s="122"/>
      <c r="N180" s="199">
        <f>BK180</f>
        <v>0</v>
      </c>
      <c r="O180" s="200"/>
      <c r="P180" s="200"/>
      <c r="Q180" s="200"/>
      <c r="R180" s="115"/>
      <c r="T180" s="116"/>
      <c r="W180" s="117">
        <f>SUM(W181:W187)</f>
        <v>0</v>
      </c>
      <c r="Y180" s="117">
        <f>SUM(Y181:Y187)</f>
        <v>0</v>
      </c>
      <c r="AA180" s="118">
        <f>SUM(AA181:AA187)</f>
        <v>0</v>
      </c>
      <c r="AR180" s="119" t="s">
        <v>180</v>
      </c>
      <c r="AT180" s="120" t="s">
        <v>104</v>
      </c>
      <c r="AU180" s="120" t="s">
        <v>113</v>
      </c>
      <c r="AY180" s="119" t="s">
        <v>169</v>
      </c>
      <c r="BK180" s="121">
        <f>SUM(BK181:BK187)</f>
        <v>0</v>
      </c>
    </row>
    <row r="181" spans="2:65" s="1" customFormat="1" ht="22.5" customHeight="1">
      <c r="B181" s="30"/>
      <c r="C181" s="134" t="s">
        <v>307</v>
      </c>
      <c r="D181" s="134" t="s">
        <v>430</v>
      </c>
      <c r="E181" s="135" t="s">
        <v>1296</v>
      </c>
      <c r="F181" s="213" t="s">
        <v>975</v>
      </c>
      <c r="G181" s="213"/>
      <c r="H181" s="213"/>
      <c r="I181" s="213"/>
      <c r="J181" s="136" t="s">
        <v>1294</v>
      </c>
      <c r="K181" s="137">
        <v>1</v>
      </c>
      <c r="L181" s="191"/>
      <c r="M181" s="191"/>
      <c r="N181" s="191">
        <f t="shared" ref="N181:N187" si="20">ROUND(L181*K181,2)</f>
        <v>0</v>
      </c>
      <c r="O181" s="191"/>
      <c r="P181" s="191"/>
      <c r="Q181" s="191"/>
      <c r="R181" s="31"/>
      <c r="T181" s="127" t="s">
        <v>50</v>
      </c>
      <c r="U181" s="37" t="s">
        <v>70</v>
      </c>
      <c r="V181" s="128">
        <v>0</v>
      </c>
      <c r="W181" s="128">
        <f t="shared" ref="W181:W187" si="21">V181*K181</f>
        <v>0</v>
      </c>
      <c r="X181" s="128">
        <v>0</v>
      </c>
      <c r="Y181" s="128">
        <f t="shared" ref="Y181:Y187" si="22">X181*K181</f>
        <v>0</v>
      </c>
      <c r="Z181" s="128">
        <v>0</v>
      </c>
      <c r="AA181" s="129">
        <f t="shared" ref="AA181:AA187" si="23">Z181*K181</f>
        <v>0</v>
      </c>
      <c r="AR181" s="17" t="s">
        <v>760</v>
      </c>
      <c r="AT181" s="17" t="s">
        <v>430</v>
      </c>
      <c r="AU181" s="17" t="s">
        <v>136</v>
      </c>
      <c r="AY181" s="17" t="s">
        <v>169</v>
      </c>
      <c r="BE181" s="130">
        <f t="shared" ref="BE181:BE187" si="24">IF(U181="základní",N181,0)</f>
        <v>0</v>
      </c>
      <c r="BF181" s="130">
        <f t="shared" ref="BF181:BF187" si="25">IF(U181="snížená",N181,0)</f>
        <v>0</v>
      </c>
      <c r="BG181" s="130">
        <f t="shared" ref="BG181:BG187" si="26">IF(U181="zákl. přenesená",N181,0)</f>
        <v>0</v>
      </c>
      <c r="BH181" s="130">
        <f t="shared" ref="BH181:BH187" si="27">IF(U181="sníž. přenesená",N181,0)</f>
        <v>0</v>
      </c>
      <c r="BI181" s="130">
        <f t="shared" ref="BI181:BI187" si="28">IF(U181="nulová",N181,0)</f>
        <v>0</v>
      </c>
      <c r="BJ181" s="17" t="s">
        <v>113</v>
      </c>
      <c r="BK181" s="130">
        <f t="shared" ref="BK181:BK187" si="29">ROUND(L181*K181,2)</f>
        <v>0</v>
      </c>
      <c r="BL181" s="17" t="s">
        <v>760</v>
      </c>
      <c r="BM181" s="17" t="s">
        <v>1297</v>
      </c>
    </row>
    <row r="182" spans="2:65" s="1" customFormat="1" ht="22.5" customHeight="1">
      <c r="B182" s="30"/>
      <c r="C182" s="134" t="s">
        <v>309</v>
      </c>
      <c r="D182" s="134" t="s">
        <v>430</v>
      </c>
      <c r="E182" s="135" t="s">
        <v>1298</v>
      </c>
      <c r="F182" s="213" t="s">
        <v>1299</v>
      </c>
      <c r="G182" s="213"/>
      <c r="H182" s="213"/>
      <c r="I182" s="213"/>
      <c r="J182" s="136" t="s">
        <v>1294</v>
      </c>
      <c r="K182" s="137">
        <v>1</v>
      </c>
      <c r="L182" s="191"/>
      <c r="M182" s="191"/>
      <c r="N182" s="191">
        <f t="shared" si="20"/>
        <v>0</v>
      </c>
      <c r="O182" s="191"/>
      <c r="P182" s="191"/>
      <c r="Q182" s="191"/>
      <c r="R182" s="31"/>
      <c r="T182" s="127" t="s">
        <v>50</v>
      </c>
      <c r="U182" s="37" t="s">
        <v>70</v>
      </c>
      <c r="V182" s="128">
        <v>0</v>
      </c>
      <c r="W182" s="128">
        <f t="shared" si="21"/>
        <v>0</v>
      </c>
      <c r="X182" s="128">
        <v>0</v>
      </c>
      <c r="Y182" s="128">
        <f t="shared" si="22"/>
        <v>0</v>
      </c>
      <c r="Z182" s="128">
        <v>0</v>
      </c>
      <c r="AA182" s="129">
        <f t="shared" si="23"/>
        <v>0</v>
      </c>
      <c r="AR182" s="17" t="s">
        <v>760</v>
      </c>
      <c r="AT182" s="17" t="s">
        <v>430</v>
      </c>
      <c r="AU182" s="17" t="s">
        <v>136</v>
      </c>
      <c r="AY182" s="17" t="s">
        <v>169</v>
      </c>
      <c r="BE182" s="130">
        <f t="shared" si="24"/>
        <v>0</v>
      </c>
      <c r="BF182" s="130">
        <f t="shared" si="25"/>
        <v>0</v>
      </c>
      <c r="BG182" s="130">
        <f t="shared" si="26"/>
        <v>0</v>
      </c>
      <c r="BH182" s="130">
        <f t="shared" si="27"/>
        <v>0</v>
      </c>
      <c r="BI182" s="130">
        <f t="shared" si="28"/>
        <v>0</v>
      </c>
      <c r="BJ182" s="17" t="s">
        <v>113</v>
      </c>
      <c r="BK182" s="130">
        <f t="shared" si="29"/>
        <v>0</v>
      </c>
      <c r="BL182" s="17" t="s">
        <v>760</v>
      </c>
      <c r="BM182" s="17" t="s">
        <v>1300</v>
      </c>
    </row>
    <row r="183" spans="2:65" s="1" customFormat="1" ht="22.5" customHeight="1">
      <c r="B183" s="30"/>
      <c r="C183" s="134" t="s">
        <v>311</v>
      </c>
      <c r="D183" s="134" t="s">
        <v>430</v>
      </c>
      <c r="E183" s="135" t="s">
        <v>1301</v>
      </c>
      <c r="F183" s="213" t="s">
        <v>1302</v>
      </c>
      <c r="G183" s="213"/>
      <c r="H183" s="213"/>
      <c r="I183" s="213"/>
      <c r="J183" s="136" t="s">
        <v>1294</v>
      </c>
      <c r="K183" s="137">
        <v>1</v>
      </c>
      <c r="L183" s="191"/>
      <c r="M183" s="191"/>
      <c r="N183" s="191">
        <f t="shared" si="20"/>
        <v>0</v>
      </c>
      <c r="O183" s="191"/>
      <c r="P183" s="191"/>
      <c r="Q183" s="191"/>
      <c r="R183" s="31"/>
      <c r="T183" s="127" t="s">
        <v>50</v>
      </c>
      <c r="U183" s="37" t="s">
        <v>70</v>
      </c>
      <c r="V183" s="128">
        <v>0</v>
      </c>
      <c r="W183" s="128">
        <f t="shared" si="21"/>
        <v>0</v>
      </c>
      <c r="X183" s="128">
        <v>0</v>
      </c>
      <c r="Y183" s="128">
        <f t="shared" si="22"/>
        <v>0</v>
      </c>
      <c r="Z183" s="128">
        <v>0</v>
      </c>
      <c r="AA183" s="129">
        <f t="shared" si="23"/>
        <v>0</v>
      </c>
      <c r="AR183" s="17" t="s">
        <v>760</v>
      </c>
      <c r="AT183" s="17" t="s">
        <v>430</v>
      </c>
      <c r="AU183" s="17" t="s">
        <v>136</v>
      </c>
      <c r="AY183" s="17" t="s">
        <v>169</v>
      </c>
      <c r="BE183" s="130">
        <f t="shared" si="24"/>
        <v>0</v>
      </c>
      <c r="BF183" s="130">
        <f t="shared" si="25"/>
        <v>0</v>
      </c>
      <c r="BG183" s="130">
        <f t="shared" si="26"/>
        <v>0</v>
      </c>
      <c r="BH183" s="130">
        <f t="shared" si="27"/>
        <v>0</v>
      </c>
      <c r="BI183" s="130">
        <f t="shared" si="28"/>
        <v>0</v>
      </c>
      <c r="BJ183" s="17" t="s">
        <v>113</v>
      </c>
      <c r="BK183" s="130">
        <f t="shared" si="29"/>
        <v>0</v>
      </c>
      <c r="BL183" s="17" t="s">
        <v>760</v>
      </c>
      <c r="BM183" s="17" t="s">
        <v>1303</v>
      </c>
    </row>
    <row r="184" spans="2:65" s="1" customFormat="1" ht="22.5" customHeight="1">
      <c r="B184" s="30"/>
      <c r="C184" s="134" t="s">
        <v>314</v>
      </c>
      <c r="D184" s="134" t="s">
        <v>430</v>
      </c>
      <c r="E184" s="135" t="s">
        <v>1304</v>
      </c>
      <c r="F184" s="213" t="s">
        <v>1305</v>
      </c>
      <c r="G184" s="213"/>
      <c r="H184" s="213"/>
      <c r="I184" s="213"/>
      <c r="J184" s="136" t="s">
        <v>1294</v>
      </c>
      <c r="K184" s="137">
        <v>1</v>
      </c>
      <c r="L184" s="191"/>
      <c r="M184" s="191"/>
      <c r="N184" s="191">
        <f t="shared" si="20"/>
        <v>0</v>
      </c>
      <c r="O184" s="191"/>
      <c r="P184" s="191"/>
      <c r="Q184" s="191"/>
      <c r="R184" s="31"/>
      <c r="T184" s="127" t="s">
        <v>50</v>
      </c>
      <c r="U184" s="37" t="s">
        <v>70</v>
      </c>
      <c r="V184" s="128">
        <v>0</v>
      </c>
      <c r="W184" s="128">
        <f t="shared" si="21"/>
        <v>0</v>
      </c>
      <c r="X184" s="128">
        <v>0</v>
      </c>
      <c r="Y184" s="128">
        <f t="shared" si="22"/>
        <v>0</v>
      </c>
      <c r="Z184" s="128">
        <v>0</v>
      </c>
      <c r="AA184" s="129">
        <f t="shared" si="23"/>
        <v>0</v>
      </c>
      <c r="AR184" s="17" t="s">
        <v>760</v>
      </c>
      <c r="AT184" s="17" t="s">
        <v>430</v>
      </c>
      <c r="AU184" s="17" t="s">
        <v>136</v>
      </c>
      <c r="AY184" s="17" t="s">
        <v>169</v>
      </c>
      <c r="BE184" s="130">
        <f t="shared" si="24"/>
        <v>0</v>
      </c>
      <c r="BF184" s="130">
        <f t="shared" si="25"/>
        <v>0</v>
      </c>
      <c r="BG184" s="130">
        <f t="shared" si="26"/>
        <v>0</v>
      </c>
      <c r="BH184" s="130">
        <f t="shared" si="27"/>
        <v>0</v>
      </c>
      <c r="BI184" s="130">
        <f t="shared" si="28"/>
        <v>0</v>
      </c>
      <c r="BJ184" s="17" t="s">
        <v>113</v>
      </c>
      <c r="BK184" s="130">
        <f t="shared" si="29"/>
        <v>0</v>
      </c>
      <c r="BL184" s="17" t="s">
        <v>760</v>
      </c>
      <c r="BM184" s="17" t="s">
        <v>0</v>
      </c>
    </row>
    <row r="185" spans="2:65" s="1" customFormat="1" ht="22.5" customHeight="1">
      <c r="B185" s="30"/>
      <c r="C185" s="134" t="s">
        <v>317</v>
      </c>
      <c r="D185" s="134" t="s">
        <v>430</v>
      </c>
      <c r="E185" s="135" t="s">
        <v>1</v>
      </c>
      <c r="F185" s="213" t="s">
        <v>2</v>
      </c>
      <c r="G185" s="213"/>
      <c r="H185" s="213"/>
      <c r="I185" s="213"/>
      <c r="J185" s="136" t="s">
        <v>1294</v>
      </c>
      <c r="K185" s="137">
        <v>1</v>
      </c>
      <c r="L185" s="191"/>
      <c r="M185" s="191"/>
      <c r="N185" s="191">
        <f t="shared" si="20"/>
        <v>0</v>
      </c>
      <c r="O185" s="191"/>
      <c r="P185" s="191"/>
      <c r="Q185" s="191"/>
      <c r="R185" s="31"/>
      <c r="T185" s="127" t="s">
        <v>50</v>
      </c>
      <c r="U185" s="37" t="s">
        <v>70</v>
      </c>
      <c r="V185" s="128">
        <v>0</v>
      </c>
      <c r="W185" s="128">
        <f t="shared" si="21"/>
        <v>0</v>
      </c>
      <c r="X185" s="128">
        <v>0</v>
      </c>
      <c r="Y185" s="128">
        <f t="shared" si="22"/>
        <v>0</v>
      </c>
      <c r="Z185" s="128">
        <v>0</v>
      </c>
      <c r="AA185" s="129">
        <f t="shared" si="23"/>
        <v>0</v>
      </c>
      <c r="AR185" s="17" t="s">
        <v>760</v>
      </c>
      <c r="AT185" s="17" t="s">
        <v>430</v>
      </c>
      <c r="AU185" s="17" t="s">
        <v>136</v>
      </c>
      <c r="AY185" s="17" t="s">
        <v>169</v>
      </c>
      <c r="BE185" s="130">
        <f t="shared" si="24"/>
        <v>0</v>
      </c>
      <c r="BF185" s="130">
        <f t="shared" si="25"/>
        <v>0</v>
      </c>
      <c r="BG185" s="130">
        <f t="shared" si="26"/>
        <v>0</v>
      </c>
      <c r="BH185" s="130">
        <f t="shared" si="27"/>
        <v>0</v>
      </c>
      <c r="BI185" s="130">
        <f t="shared" si="28"/>
        <v>0</v>
      </c>
      <c r="BJ185" s="17" t="s">
        <v>113</v>
      </c>
      <c r="BK185" s="130">
        <f t="shared" si="29"/>
        <v>0</v>
      </c>
      <c r="BL185" s="17" t="s">
        <v>760</v>
      </c>
      <c r="BM185" s="17" t="s">
        <v>3</v>
      </c>
    </row>
    <row r="186" spans="2:65" s="1" customFormat="1" ht="22.5" customHeight="1">
      <c r="B186" s="30"/>
      <c r="C186" s="134" t="s">
        <v>320</v>
      </c>
      <c r="D186" s="134" t="s">
        <v>430</v>
      </c>
      <c r="E186" s="135" t="s">
        <v>4</v>
      </c>
      <c r="F186" s="213" t="s">
        <v>5</v>
      </c>
      <c r="G186" s="213"/>
      <c r="H186" s="213"/>
      <c r="I186" s="213"/>
      <c r="J186" s="136" t="s">
        <v>1294</v>
      </c>
      <c r="K186" s="137">
        <v>1</v>
      </c>
      <c r="L186" s="191"/>
      <c r="M186" s="191"/>
      <c r="N186" s="191">
        <f t="shared" si="20"/>
        <v>0</v>
      </c>
      <c r="O186" s="191"/>
      <c r="P186" s="191"/>
      <c r="Q186" s="191"/>
      <c r="R186" s="31"/>
      <c r="T186" s="127" t="s">
        <v>50</v>
      </c>
      <c r="U186" s="37" t="s">
        <v>70</v>
      </c>
      <c r="V186" s="128">
        <v>0</v>
      </c>
      <c r="W186" s="128">
        <f t="shared" si="21"/>
        <v>0</v>
      </c>
      <c r="X186" s="128">
        <v>0</v>
      </c>
      <c r="Y186" s="128">
        <f t="shared" si="22"/>
        <v>0</v>
      </c>
      <c r="Z186" s="128">
        <v>0</v>
      </c>
      <c r="AA186" s="129">
        <f t="shared" si="23"/>
        <v>0</v>
      </c>
      <c r="AR186" s="17" t="s">
        <v>760</v>
      </c>
      <c r="AT186" s="17" t="s">
        <v>430</v>
      </c>
      <c r="AU186" s="17" t="s">
        <v>136</v>
      </c>
      <c r="AY186" s="17" t="s">
        <v>169</v>
      </c>
      <c r="BE186" s="130">
        <f t="shared" si="24"/>
        <v>0</v>
      </c>
      <c r="BF186" s="130">
        <f t="shared" si="25"/>
        <v>0</v>
      </c>
      <c r="BG186" s="130">
        <f t="shared" si="26"/>
        <v>0</v>
      </c>
      <c r="BH186" s="130">
        <f t="shared" si="27"/>
        <v>0</v>
      </c>
      <c r="BI186" s="130">
        <f t="shared" si="28"/>
        <v>0</v>
      </c>
      <c r="BJ186" s="17" t="s">
        <v>113</v>
      </c>
      <c r="BK186" s="130">
        <f t="shared" si="29"/>
        <v>0</v>
      </c>
      <c r="BL186" s="17" t="s">
        <v>760</v>
      </c>
      <c r="BM186" s="17" t="s">
        <v>6</v>
      </c>
    </row>
    <row r="187" spans="2:65" s="1" customFormat="1" ht="22.5" customHeight="1">
      <c r="B187" s="30"/>
      <c r="C187" s="134" t="s">
        <v>342</v>
      </c>
      <c r="D187" s="134" t="s">
        <v>430</v>
      </c>
      <c r="E187" s="135" t="s">
        <v>7</v>
      </c>
      <c r="F187" s="213" t="s">
        <v>8</v>
      </c>
      <c r="G187" s="213"/>
      <c r="H187" s="213"/>
      <c r="I187" s="213"/>
      <c r="J187" s="136" t="s">
        <v>50</v>
      </c>
      <c r="K187" s="137">
        <v>1</v>
      </c>
      <c r="L187" s="191"/>
      <c r="M187" s="191"/>
      <c r="N187" s="191">
        <f t="shared" si="20"/>
        <v>0</v>
      </c>
      <c r="O187" s="191"/>
      <c r="P187" s="191"/>
      <c r="Q187" s="191"/>
      <c r="R187" s="31"/>
      <c r="T187" s="127" t="s">
        <v>50</v>
      </c>
      <c r="U187" s="37" t="s">
        <v>70</v>
      </c>
      <c r="V187" s="128">
        <v>0</v>
      </c>
      <c r="W187" s="128">
        <f t="shared" si="21"/>
        <v>0</v>
      </c>
      <c r="X187" s="128">
        <v>0</v>
      </c>
      <c r="Y187" s="128">
        <f t="shared" si="22"/>
        <v>0</v>
      </c>
      <c r="Z187" s="128">
        <v>0</v>
      </c>
      <c r="AA187" s="129">
        <f t="shared" si="23"/>
        <v>0</v>
      </c>
      <c r="AR187" s="17" t="s">
        <v>760</v>
      </c>
      <c r="AT187" s="17" t="s">
        <v>430</v>
      </c>
      <c r="AU187" s="17" t="s">
        <v>136</v>
      </c>
      <c r="AY187" s="17" t="s">
        <v>169</v>
      </c>
      <c r="BE187" s="130">
        <f t="shared" si="24"/>
        <v>0</v>
      </c>
      <c r="BF187" s="130">
        <f t="shared" si="25"/>
        <v>0</v>
      </c>
      <c r="BG187" s="130">
        <f t="shared" si="26"/>
        <v>0</v>
      </c>
      <c r="BH187" s="130">
        <f t="shared" si="27"/>
        <v>0</v>
      </c>
      <c r="BI187" s="130">
        <f t="shared" si="28"/>
        <v>0</v>
      </c>
      <c r="BJ187" s="17" t="s">
        <v>113</v>
      </c>
      <c r="BK187" s="130">
        <f t="shared" si="29"/>
        <v>0</v>
      </c>
      <c r="BL187" s="17" t="s">
        <v>760</v>
      </c>
      <c r="BM187" s="17" t="s">
        <v>9</v>
      </c>
    </row>
    <row r="188" spans="2:65" s="9" customFormat="1" ht="29.9" customHeight="1">
      <c r="B188" s="113"/>
      <c r="D188" s="122" t="s">
        <v>1141</v>
      </c>
      <c r="E188" s="122"/>
      <c r="F188" s="122"/>
      <c r="G188" s="122"/>
      <c r="H188" s="122"/>
      <c r="I188" s="122"/>
      <c r="J188" s="122"/>
      <c r="K188" s="122"/>
      <c r="L188" s="122"/>
      <c r="M188" s="122"/>
      <c r="N188" s="199">
        <f>BK188</f>
        <v>0</v>
      </c>
      <c r="O188" s="200"/>
      <c r="P188" s="200"/>
      <c r="Q188" s="200"/>
      <c r="R188" s="115"/>
      <c r="T188" s="116"/>
      <c r="W188" s="117">
        <f>SUM(W189:W191)</f>
        <v>0</v>
      </c>
      <c r="Y188" s="117">
        <f>SUM(Y189:Y191)</f>
        <v>0</v>
      </c>
      <c r="AA188" s="118">
        <f>SUM(AA189:AA191)</f>
        <v>0</v>
      </c>
      <c r="AR188" s="119" t="s">
        <v>180</v>
      </c>
      <c r="AT188" s="120" t="s">
        <v>104</v>
      </c>
      <c r="AU188" s="120" t="s">
        <v>113</v>
      </c>
      <c r="AY188" s="119" t="s">
        <v>169</v>
      </c>
      <c r="BK188" s="121">
        <f>SUM(BK189:BK191)</f>
        <v>0</v>
      </c>
    </row>
    <row r="189" spans="2:65" s="1" customFormat="1" ht="22.5" customHeight="1">
      <c r="B189" s="30"/>
      <c r="C189" s="134" t="s">
        <v>322</v>
      </c>
      <c r="D189" s="134" t="s">
        <v>430</v>
      </c>
      <c r="E189" s="135" t="s">
        <v>10</v>
      </c>
      <c r="F189" s="213" t="s">
        <v>11</v>
      </c>
      <c r="G189" s="213"/>
      <c r="H189" s="213"/>
      <c r="I189" s="213"/>
      <c r="J189" s="136" t="s">
        <v>1294</v>
      </c>
      <c r="K189" s="137">
        <v>1</v>
      </c>
      <c r="L189" s="191"/>
      <c r="M189" s="191"/>
      <c r="N189" s="191">
        <f>ROUND(L189*K189,2)</f>
        <v>0</v>
      </c>
      <c r="O189" s="191"/>
      <c r="P189" s="191"/>
      <c r="Q189" s="191"/>
      <c r="R189" s="31"/>
      <c r="T189" s="127" t="s">
        <v>50</v>
      </c>
      <c r="U189" s="37" t="s">
        <v>70</v>
      </c>
      <c r="V189" s="128">
        <v>0</v>
      </c>
      <c r="W189" s="128">
        <f>V189*K189</f>
        <v>0</v>
      </c>
      <c r="X189" s="128">
        <v>0</v>
      </c>
      <c r="Y189" s="128">
        <f>X189*K189</f>
        <v>0</v>
      </c>
      <c r="Z189" s="128">
        <v>0</v>
      </c>
      <c r="AA189" s="129">
        <f>Z189*K189</f>
        <v>0</v>
      </c>
      <c r="AR189" s="17" t="s">
        <v>760</v>
      </c>
      <c r="AT189" s="17" t="s">
        <v>430</v>
      </c>
      <c r="AU189" s="17" t="s">
        <v>136</v>
      </c>
      <c r="AY189" s="17" t="s">
        <v>169</v>
      </c>
      <c r="BE189" s="130">
        <f>IF(U189="základní",N189,0)</f>
        <v>0</v>
      </c>
      <c r="BF189" s="130">
        <f>IF(U189="snížená",N189,0)</f>
        <v>0</v>
      </c>
      <c r="BG189" s="130">
        <f>IF(U189="zákl. přenesená",N189,0)</f>
        <v>0</v>
      </c>
      <c r="BH189" s="130">
        <f>IF(U189="sníž. přenesená",N189,0)</f>
        <v>0</v>
      </c>
      <c r="BI189" s="130">
        <f>IF(U189="nulová",N189,0)</f>
        <v>0</v>
      </c>
      <c r="BJ189" s="17" t="s">
        <v>113</v>
      </c>
      <c r="BK189" s="130">
        <f>ROUND(L189*K189,2)</f>
        <v>0</v>
      </c>
      <c r="BL189" s="17" t="s">
        <v>760</v>
      </c>
      <c r="BM189" s="17" t="s">
        <v>12</v>
      </c>
    </row>
    <row r="190" spans="2:65" s="1" customFormat="1" ht="22.5" customHeight="1">
      <c r="B190" s="30"/>
      <c r="C190" s="134" t="s">
        <v>325</v>
      </c>
      <c r="D190" s="134" t="s">
        <v>430</v>
      </c>
      <c r="E190" s="135" t="s">
        <v>13</v>
      </c>
      <c r="F190" s="213" t="s">
        <v>14</v>
      </c>
      <c r="G190" s="213"/>
      <c r="H190" s="213"/>
      <c r="I190" s="213"/>
      <c r="J190" s="136" t="s">
        <v>1294</v>
      </c>
      <c r="K190" s="137">
        <v>3</v>
      </c>
      <c r="L190" s="191"/>
      <c r="M190" s="191"/>
      <c r="N190" s="191">
        <f>ROUND(L190*K190,2)</f>
        <v>0</v>
      </c>
      <c r="O190" s="191"/>
      <c r="P190" s="191"/>
      <c r="Q190" s="191"/>
      <c r="R190" s="31"/>
      <c r="T190" s="127" t="s">
        <v>50</v>
      </c>
      <c r="U190" s="37" t="s">
        <v>70</v>
      </c>
      <c r="V190" s="128">
        <v>0</v>
      </c>
      <c r="W190" s="128">
        <f>V190*K190</f>
        <v>0</v>
      </c>
      <c r="X190" s="128">
        <v>0</v>
      </c>
      <c r="Y190" s="128">
        <f>X190*K190</f>
        <v>0</v>
      </c>
      <c r="Z190" s="128">
        <v>0</v>
      </c>
      <c r="AA190" s="129">
        <f>Z190*K190</f>
        <v>0</v>
      </c>
      <c r="AR190" s="17" t="s">
        <v>760</v>
      </c>
      <c r="AT190" s="17" t="s">
        <v>430</v>
      </c>
      <c r="AU190" s="17" t="s">
        <v>136</v>
      </c>
      <c r="AY190" s="17" t="s">
        <v>169</v>
      </c>
      <c r="BE190" s="130">
        <f>IF(U190="základní",N190,0)</f>
        <v>0</v>
      </c>
      <c r="BF190" s="130">
        <f>IF(U190="snížená",N190,0)</f>
        <v>0</v>
      </c>
      <c r="BG190" s="130">
        <f>IF(U190="zákl. přenesená",N190,0)</f>
        <v>0</v>
      </c>
      <c r="BH190" s="130">
        <f>IF(U190="sníž. přenesená",N190,0)</f>
        <v>0</v>
      </c>
      <c r="BI190" s="130">
        <f>IF(U190="nulová",N190,0)</f>
        <v>0</v>
      </c>
      <c r="BJ190" s="17" t="s">
        <v>113</v>
      </c>
      <c r="BK190" s="130">
        <f>ROUND(L190*K190,2)</f>
        <v>0</v>
      </c>
      <c r="BL190" s="17" t="s">
        <v>760</v>
      </c>
      <c r="BM190" s="17" t="s">
        <v>15</v>
      </c>
    </row>
    <row r="191" spans="2:65" s="1" customFormat="1" ht="22.5" customHeight="1">
      <c r="B191" s="30"/>
      <c r="C191" s="134" t="s">
        <v>328</v>
      </c>
      <c r="D191" s="134" t="s">
        <v>430</v>
      </c>
      <c r="E191" s="135" t="s">
        <v>16</v>
      </c>
      <c r="F191" s="213" t="s">
        <v>17</v>
      </c>
      <c r="G191" s="213"/>
      <c r="H191" s="213"/>
      <c r="I191" s="213"/>
      <c r="J191" s="136" t="s">
        <v>1294</v>
      </c>
      <c r="K191" s="137">
        <v>3</v>
      </c>
      <c r="L191" s="191"/>
      <c r="M191" s="191"/>
      <c r="N191" s="191">
        <f>ROUND(L191*K191,2)</f>
        <v>0</v>
      </c>
      <c r="O191" s="191"/>
      <c r="P191" s="191"/>
      <c r="Q191" s="191"/>
      <c r="R191" s="31"/>
      <c r="T191" s="127" t="s">
        <v>50</v>
      </c>
      <c r="U191" s="37" t="s">
        <v>70</v>
      </c>
      <c r="V191" s="128">
        <v>0</v>
      </c>
      <c r="W191" s="128">
        <f>V191*K191</f>
        <v>0</v>
      </c>
      <c r="X191" s="128">
        <v>0</v>
      </c>
      <c r="Y191" s="128">
        <f>X191*K191</f>
        <v>0</v>
      </c>
      <c r="Z191" s="128">
        <v>0</v>
      </c>
      <c r="AA191" s="129">
        <f>Z191*K191</f>
        <v>0</v>
      </c>
      <c r="AR191" s="17" t="s">
        <v>760</v>
      </c>
      <c r="AT191" s="17" t="s">
        <v>430</v>
      </c>
      <c r="AU191" s="17" t="s">
        <v>136</v>
      </c>
      <c r="AY191" s="17" t="s">
        <v>169</v>
      </c>
      <c r="BE191" s="130">
        <f>IF(U191="základní",N191,0)</f>
        <v>0</v>
      </c>
      <c r="BF191" s="130">
        <f>IF(U191="snížená",N191,0)</f>
        <v>0</v>
      </c>
      <c r="BG191" s="130">
        <f>IF(U191="zákl. přenesená",N191,0)</f>
        <v>0</v>
      </c>
      <c r="BH191" s="130">
        <f>IF(U191="sníž. přenesená",N191,0)</f>
        <v>0</v>
      </c>
      <c r="BI191" s="130">
        <f>IF(U191="nulová",N191,0)</f>
        <v>0</v>
      </c>
      <c r="BJ191" s="17" t="s">
        <v>113</v>
      </c>
      <c r="BK191" s="130">
        <f>ROUND(L191*K191,2)</f>
        <v>0</v>
      </c>
      <c r="BL191" s="17" t="s">
        <v>760</v>
      </c>
      <c r="BM191" s="17" t="s">
        <v>18</v>
      </c>
    </row>
    <row r="192" spans="2:65" s="9" customFormat="1" ht="29.9" customHeight="1">
      <c r="B192" s="113"/>
      <c r="D192" s="122" t="s">
        <v>1142</v>
      </c>
      <c r="E192" s="122"/>
      <c r="F192" s="122"/>
      <c r="G192" s="122"/>
      <c r="H192" s="122"/>
      <c r="I192" s="122"/>
      <c r="J192" s="122"/>
      <c r="K192" s="122"/>
      <c r="L192" s="122"/>
      <c r="M192" s="122"/>
      <c r="N192" s="199">
        <f>BK192</f>
        <v>0</v>
      </c>
      <c r="O192" s="200"/>
      <c r="P192" s="200"/>
      <c r="Q192" s="200"/>
      <c r="R192" s="115"/>
      <c r="T192" s="116"/>
      <c r="W192" s="117">
        <f>SUM(W193:W195)</f>
        <v>0</v>
      </c>
      <c r="Y192" s="117">
        <f>SUM(Y193:Y195)</f>
        <v>0</v>
      </c>
      <c r="AA192" s="118">
        <f>SUM(AA193:AA195)</f>
        <v>0</v>
      </c>
      <c r="AR192" s="119" t="s">
        <v>180</v>
      </c>
      <c r="AT192" s="120" t="s">
        <v>104</v>
      </c>
      <c r="AU192" s="120" t="s">
        <v>113</v>
      </c>
      <c r="AY192" s="119" t="s">
        <v>169</v>
      </c>
      <c r="BK192" s="121">
        <f>SUM(BK193:BK195)</f>
        <v>0</v>
      </c>
    </row>
    <row r="193" spans="2:65" s="1" customFormat="1" ht="22.5" customHeight="1">
      <c r="B193" s="30"/>
      <c r="C193" s="134" t="s">
        <v>332</v>
      </c>
      <c r="D193" s="134" t="s">
        <v>430</v>
      </c>
      <c r="E193" s="135" t="s">
        <v>19</v>
      </c>
      <c r="F193" s="213" t="s">
        <v>20</v>
      </c>
      <c r="G193" s="213"/>
      <c r="H193" s="213"/>
      <c r="I193" s="213"/>
      <c r="J193" s="136" t="s">
        <v>1294</v>
      </c>
      <c r="K193" s="137">
        <v>1</v>
      </c>
      <c r="L193" s="191"/>
      <c r="M193" s="191"/>
      <c r="N193" s="191">
        <f>ROUND(L193*K193,2)</f>
        <v>0</v>
      </c>
      <c r="O193" s="191"/>
      <c r="P193" s="191"/>
      <c r="Q193" s="191"/>
      <c r="R193" s="31"/>
      <c r="T193" s="127" t="s">
        <v>50</v>
      </c>
      <c r="U193" s="37" t="s">
        <v>70</v>
      </c>
      <c r="V193" s="128">
        <v>0</v>
      </c>
      <c r="W193" s="128">
        <f>V193*K193</f>
        <v>0</v>
      </c>
      <c r="X193" s="128">
        <v>0</v>
      </c>
      <c r="Y193" s="128">
        <f>X193*K193</f>
        <v>0</v>
      </c>
      <c r="Z193" s="128">
        <v>0</v>
      </c>
      <c r="AA193" s="129">
        <f>Z193*K193</f>
        <v>0</v>
      </c>
      <c r="AR193" s="17" t="s">
        <v>760</v>
      </c>
      <c r="AT193" s="17" t="s">
        <v>430</v>
      </c>
      <c r="AU193" s="17" t="s">
        <v>136</v>
      </c>
      <c r="AY193" s="17" t="s">
        <v>169</v>
      </c>
      <c r="BE193" s="130">
        <f>IF(U193="základní",N193,0)</f>
        <v>0</v>
      </c>
      <c r="BF193" s="130">
        <f>IF(U193="snížená",N193,0)</f>
        <v>0</v>
      </c>
      <c r="BG193" s="130">
        <f>IF(U193="zákl. přenesená",N193,0)</f>
        <v>0</v>
      </c>
      <c r="BH193" s="130">
        <f>IF(U193="sníž. přenesená",N193,0)</f>
        <v>0</v>
      </c>
      <c r="BI193" s="130">
        <f>IF(U193="nulová",N193,0)</f>
        <v>0</v>
      </c>
      <c r="BJ193" s="17" t="s">
        <v>113</v>
      </c>
      <c r="BK193" s="130">
        <f>ROUND(L193*K193,2)</f>
        <v>0</v>
      </c>
      <c r="BL193" s="17" t="s">
        <v>760</v>
      </c>
      <c r="BM193" s="17" t="s">
        <v>21</v>
      </c>
    </row>
    <row r="194" spans="2:65" s="1" customFormat="1" ht="22.5" customHeight="1">
      <c r="B194" s="30"/>
      <c r="C194" s="134" t="s">
        <v>336</v>
      </c>
      <c r="D194" s="134" t="s">
        <v>430</v>
      </c>
      <c r="E194" s="135" t="s">
        <v>22</v>
      </c>
      <c r="F194" s="213" t="s">
        <v>23</v>
      </c>
      <c r="G194" s="213"/>
      <c r="H194" s="213"/>
      <c r="I194" s="213"/>
      <c r="J194" s="136" t="s">
        <v>1294</v>
      </c>
      <c r="K194" s="137">
        <v>1</v>
      </c>
      <c r="L194" s="191"/>
      <c r="M194" s="191"/>
      <c r="N194" s="191">
        <f>ROUND(L194*K194,2)</f>
        <v>0</v>
      </c>
      <c r="O194" s="191"/>
      <c r="P194" s="191"/>
      <c r="Q194" s="191"/>
      <c r="R194" s="31"/>
      <c r="T194" s="127" t="s">
        <v>50</v>
      </c>
      <c r="U194" s="37" t="s">
        <v>70</v>
      </c>
      <c r="V194" s="128">
        <v>0</v>
      </c>
      <c r="W194" s="128">
        <f>V194*K194</f>
        <v>0</v>
      </c>
      <c r="X194" s="128">
        <v>0</v>
      </c>
      <c r="Y194" s="128">
        <f>X194*K194</f>
        <v>0</v>
      </c>
      <c r="Z194" s="128">
        <v>0</v>
      </c>
      <c r="AA194" s="129">
        <f>Z194*K194</f>
        <v>0</v>
      </c>
      <c r="AR194" s="17" t="s">
        <v>760</v>
      </c>
      <c r="AT194" s="17" t="s">
        <v>430</v>
      </c>
      <c r="AU194" s="17" t="s">
        <v>136</v>
      </c>
      <c r="AY194" s="17" t="s">
        <v>169</v>
      </c>
      <c r="BE194" s="130">
        <f>IF(U194="základní",N194,0)</f>
        <v>0</v>
      </c>
      <c r="BF194" s="130">
        <f>IF(U194="snížená",N194,0)</f>
        <v>0</v>
      </c>
      <c r="BG194" s="130">
        <f>IF(U194="zákl. přenesená",N194,0)</f>
        <v>0</v>
      </c>
      <c r="BH194" s="130">
        <f>IF(U194="sníž. přenesená",N194,0)</f>
        <v>0</v>
      </c>
      <c r="BI194" s="130">
        <f>IF(U194="nulová",N194,0)</f>
        <v>0</v>
      </c>
      <c r="BJ194" s="17" t="s">
        <v>113</v>
      </c>
      <c r="BK194" s="130">
        <f>ROUND(L194*K194,2)</f>
        <v>0</v>
      </c>
      <c r="BL194" s="17" t="s">
        <v>760</v>
      </c>
      <c r="BM194" s="17" t="s">
        <v>24</v>
      </c>
    </row>
    <row r="195" spans="2:65" s="1" customFormat="1" ht="22.5" customHeight="1">
      <c r="B195" s="30"/>
      <c r="C195" s="134" t="s">
        <v>340</v>
      </c>
      <c r="D195" s="134" t="s">
        <v>430</v>
      </c>
      <c r="E195" s="135" t="s">
        <v>25</v>
      </c>
      <c r="F195" s="213" t="s">
        <v>26</v>
      </c>
      <c r="G195" s="213"/>
      <c r="H195" s="213"/>
      <c r="I195" s="213"/>
      <c r="J195" s="136" t="s">
        <v>27</v>
      </c>
      <c r="K195" s="137">
        <v>1</v>
      </c>
      <c r="L195" s="191"/>
      <c r="M195" s="191"/>
      <c r="N195" s="191">
        <f>ROUND(L195*K195,2)</f>
        <v>0</v>
      </c>
      <c r="O195" s="191"/>
      <c r="P195" s="191"/>
      <c r="Q195" s="191"/>
      <c r="R195" s="31"/>
      <c r="T195" s="127" t="s">
        <v>50</v>
      </c>
      <c r="U195" s="37" t="s">
        <v>70</v>
      </c>
      <c r="V195" s="128">
        <v>0</v>
      </c>
      <c r="W195" s="128">
        <f>V195*K195</f>
        <v>0</v>
      </c>
      <c r="X195" s="128">
        <v>0</v>
      </c>
      <c r="Y195" s="128">
        <f>X195*K195</f>
        <v>0</v>
      </c>
      <c r="Z195" s="128">
        <v>0</v>
      </c>
      <c r="AA195" s="129">
        <f>Z195*K195</f>
        <v>0</v>
      </c>
      <c r="AR195" s="17" t="s">
        <v>760</v>
      </c>
      <c r="AT195" s="17" t="s">
        <v>430</v>
      </c>
      <c r="AU195" s="17" t="s">
        <v>136</v>
      </c>
      <c r="AY195" s="17" t="s">
        <v>169</v>
      </c>
      <c r="BE195" s="130">
        <f>IF(U195="základní",N195,0)</f>
        <v>0</v>
      </c>
      <c r="BF195" s="130">
        <f>IF(U195="snížená",N195,0)</f>
        <v>0</v>
      </c>
      <c r="BG195" s="130">
        <f>IF(U195="zákl. přenesená",N195,0)</f>
        <v>0</v>
      </c>
      <c r="BH195" s="130">
        <f>IF(U195="sníž. přenesená",N195,0)</f>
        <v>0</v>
      </c>
      <c r="BI195" s="130">
        <f>IF(U195="nulová",N195,0)</f>
        <v>0</v>
      </c>
      <c r="BJ195" s="17" t="s">
        <v>113</v>
      </c>
      <c r="BK195" s="130">
        <f>ROUND(L195*K195,2)</f>
        <v>0</v>
      </c>
      <c r="BL195" s="17" t="s">
        <v>760</v>
      </c>
      <c r="BM195" s="17" t="s">
        <v>28</v>
      </c>
    </row>
    <row r="196" spans="2:65" s="9" customFormat="1" ht="29.9" customHeight="1">
      <c r="B196" s="113"/>
      <c r="D196" s="122" t="s">
        <v>1143</v>
      </c>
      <c r="E196" s="122"/>
      <c r="F196" s="122"/>
      <c r="G196" s="122"/>
      <c r="H196" s="122"/>
      <c r="I196" s="122"/>
      <c r="J196" s="122"/>
      <c r="K196" s="122"/>
      <c r="L196" s="122"/>
      <c r="M196" s="122"/>
      <c r="N196" s="199">
        <f>BK196</f>
        <v>0</v>
      </c>
      <c r="O196" s="200"/>
      <c r="P196" s="200"/>
      <c r="Q196" s="200"/>
      <c r="R196" s="115"/>
      <c r="T196" s="116"/>
      <c r="W196" s="117">
        <f>W197</f>
        <v>0</v>
      </c>
      <c r="Y196" s="117">
        <f>Y197</f>
        <v>0</v>
      </c>
      <c r="AA196" s="118">
        <f>AA197</f>
        <v>0</v>
      </c>
      <c r="AR196" s="119" t="s">
        <v>180</v>
      </c>
      <c r="AT196" s="120" t="s">
        <v>104</v>
      </c>
      <c r="AU196" s="120" t="s">
        <v>113</v>
      </c>
      <c r="AY196" s="119" t="s">
        <v>169</v>
      </c>
      <c r="BK196" s="121">
        <f>BK197</f>
        <v>0</v>
      </c>
    </row>
    <row r="197" spans="2:65" s="1" customFormat="1" ht="22.5" customHeight="1">
      <c r="B197" s="30"/>
      <c r="C197" s="134" t="s">
        <v>338</v>
      </c>
      <c r="D197" s="134" t="s">
        <v>430</v>
      </c>
      <c r="E197" s="135" t="s">
        <v>784</v>
      </c>
      <c r="F197" s="213" t="s">
        <v>141</v>
      </c>
      <c r="G197" s="213"/>
      <c r="H197" s="213"/>
      <c r="I197" s="213"/>
      <c r="J197" s="136" t="s">
        <v>1294</v>
      </c>
      <c r="K197" s="137">
        <v>1</v>
      </c>
      <c r="L197" s="191"/>
      <c r="M197" s="191"/>
      <c r="N197" s="191">
        <f>ROUND(L197*K197,2)</f>
        <v>0</v>
      </c>
      <c r="O197" s="191"/>
      <c r="P197" s="191"/>
      <c r="Q197" s="191"/>
      <c r="R197" s="31"/>
      <c r="T197" s="127" t="s">
        <v>50</v>
      </c>
      <c r="U197" s="131" t="s">
        <v>70</v>
      </c>
      <c r="V197" s="132">
        <v>0</v>
      </c>
      <c r="W197" s="132">
        <f>V197*K197</f>
        <v>0</v>
      </c>
      <c r="X197" s="132">
        <v>0</v>
      </c>
      <c r="Y197" s="132">
        <f>X197*K197</f>
        <v>0</v>
      </c>
      <c r="Z197" s="132">
        <v>0</v>
      </c>
      <c r="AA197" s="133">
        <f>Z197*K197</f>
        <v>0</v>
      </c>
      <c r="AR197" s="17" t="s">
        <v>760</v>
      </c>
      <c r="AT197" s="17" t="s">
        <v>430</v>
      </c>
      <c r="AU197" s="17" t="s">
        <v>136</v>
      </c>
      <c r="AY197" s="17" t="s">
        <v>169</v>
      </c>
      <c r="BE197" s="130">
        <f>IF(U197="základní",N197,0)</f>
        <v>0</v>
      </c>
      <c r="BF197" s="130">
        <f>IF(U197="snížená",N197,0)</f>
        <v>0</v>
      </c>
      <c r="BG197" s="130">
        <f>IF(U197="zákl. přenesená",N197,0)</f>
        <v>0</v>
      </c>
      <c r="BH197" s="130">
        <f>IF(U197="sníž. přenesená",N197,0)</f>
        <v>0</v>
      </c>
      <c r="BI197" s="130">
        <f>IF(U197="nulová",N197,0)</f>
        <v>0</v>
      </c>
      <c r="BJ197" s="17" t="s">
        <v>113</v>
      </c>
      <c r="BK197" s="130">
        <f>ROUND(L197*K197,2)</f>
        <v>0</v>
      </c>
      <c r="BL197" s="17" t="s">
        <v>760</v>
      </c>
      <c r="BM197" s="17" t="s">
        <v>29</v>
      </c>
    </row>
    <row r="198" spans="2:65" s="1" customFormat="1" ht="7" customHeight="1">
      <c r="B198" s="52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4"/>
    </row>
  </sheetData>
  <sheetProtection algorithmName="SHA-512" hashValue="lTuSLMfWcpSSyFM83ZLgn7qLlhlNrl/Zfk/U1O7wJEfiWvqTRUrX2fuiJrutbAe5qGdxZxOgMfXUqdApVwzO/Q==" saltValue="gD797GuN4dhxS4fhHovh0Q==" spinCount="100000" sheet="1" formatCells="0" formatColumns="0" formatRows="0" sort="0" autoFilter="0"/>
  <protectedRanges>
    <protectedRange sqref="L123:M197" name="Oblast1"/>
  </protectedRanges>
  <mergeCells count="267">
    <mergeCell ref="H1:K1"/>
    <mergeCell ref="S2:AC2"/>
    <mergeCell ref="F195:I195"/>
    <mergeCell ref="L195:M195"/>
    <mergeCell ref="N195:Q195"/>
    <mergeCell ref="N178:Q178"/>
    <mergeCell ref="N180:Q180"/>
    <mergeCell ref="N188:Q188"/>
    <mergeCell ref="N192:Q192"/>
    <mergeCell ref="N120:Q120"/>
    <mergeCell ref="N121:Q121"/>
    <mergeCell ref="N122:Q122"/>
    <mergeCell ref="N128:Q128"/>
    <mergeCell ref="N135:Q135"/>
    <mergeCell ref="N136:Q136"/>
    <mergeCell ref="L193:M193"/>
    <mergeCell ref="N193:Q193"/>
    <mergeCell ref="F194:I194"/>
    <mergeCell ref="L194:M194"/>
    <mergeCell ref="N194:Q194"/>
    <mergeCell ref="F184:I184"/>
    <mergeCell ref="L184:M184"/>
    <mergeCell ref="N184:Q184"/>
    <mergeCell ref="F185:I185"/>
    <mergeCell ref="F197:I197"/>
    <mergeCell ref="L197:M197"/>
    <mergeCell ref="N197:Q197"/>
    <mergeCell ref="L187:M187"/>
    <mergeCell ref="N187:Q187"/>
    <mergeCell ref="F189:I189"/>
    <mergeCell ref="L189:M189"/>
    <mergeCell ref="N189:Q189"/>
    <mergeCell ref="N196:Q196"/>
    <mergeCell ref="F191:I191"/>
    <mergeCell ref="L191:M191"/>
    <mergeCell ref="N191:Q191"/>
    <mergeCell ref="F193:I193"/>
    <mergeCell ref="F190:I190"/>
    <mergeCell ref="L190:M190"/>
    <mergeCell ref="N190:Q190"/>
    <mergeCell ref="F187:I187"/>
    <mergeCell ref="L185:M185"/>
    <mergeCell ref="N185:Q185"/>
    <mergeCell ref="F186:I186"/>
    <mergeCell ref="L186:M186"/>
    <mergeCell ref="N186:Q186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75:I175"/>
    <mergeCell ref="L175:M175"/>
    <mergeCell ref="N175:Q175"/>
    <mergeCell ref="F176:I176"/>
    <mergeCell ref="L176:M176"/>
    <mergeCell ref="N176:Q176"/>
    <mergeCell ref="F179:I179"/>
    <mergeCell ref="L179:M179"/>
    <mergeCell ref="N179:Q179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44:I144"/>
    <mergeCell ref="L144:M144"/>
    <mergeCell ref="N144:Q14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L124:M124"/>
    <mergeCell ref="N124:Q124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5:J35"/>
    <mergeCell ref="M35:P35"/>
    <mergeCell ref="H36:J36"/>
    <mergeCell ref="M36:P36"/>
    <mergeCell ref="H33:J33"/>
    <mergeCell ref="M33:P33"/>
    <mergeCell ref="H34:J34"/>
    <mergeCell ref="M34:P34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honeticPr fontId="36" type="noConversion"/>
  <hyperlinks>
    <hyperlink ref="F1:G1" location="C2" display="1) Krycí list rozpočtu" xr:uid="{00000000-0004-0000-0500-000000000000}"/>
    <hyperlink ref="H1:K1" location="C86" display="2) Rekapitulace rozpočtu" xr:uid="{00000000-0004-0000-0500-000001000000}"/>
    <hyperlink ref="L1" location="C119" display="3) Rozpočet" xr:uid="{00000000-0004-0000-0500-000002000000}"/>
    <hyperlink ref="S1:T1" location="'Rekapitulace stavby'!C2" display="Rekapitulace stavby" xr:uid="{00000000-0004-0000-0500-000003000000}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C6C5-CBDC-4C45-BDC9-FC22001EC564}">
  <dimension ref="A1"/>
  <sheetViews>
    <sheetView workbookViewId="0"/>
  </sheetViews>
  <sheetFormatPr defaultRowHeight="1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 stavby</vt:lpstr>
      <vt:lpstr>D.1.4.b - Zařízení pro oc...</vt:lpstr>
      <vt:lpstr>D.1.4.c - Zařízení vzduch...</vt:lpstr>
      <vt:lpstr>D.1.4.d - Silnoproudá ele...</vt:lpstr>
      <vt:lpstr>D.1.4.e - Měření a regulace</vt:lpstr>
      <vt:lpstr>SO - Stavební část</vt:lpstr>
      <vt:lpstr>List1</vt:lpstr>
      <vt:lpstr>'D.1.4.b - Zařízení pro oc...'!Názvy_tisku</vt:lpstr>
      <vt:lpstr>'D.1.4.c - Zařízení vzduch...'!Názvy_tisku</vt:lpstr>
      <vt:lpstr>'D.1.4.d - Silnoproudá ele...'!Názvy_tisku</vt:lpstr>
      <vt:lpstr>'D.1.4.e - Měření a regulace'!Názvy_tisku</vt:lpstr>
      <vt:lpstr>'Rekapitulace stavby'!Názvy_tisku</vt:lpstr>
      <vt:lpstr>'SO - Stavební část'!Názvy_tisku</vt:lpstr>
      <vt:lpstr>'D.1.4.b - Zařízení pro oc...'!Oblast_tisku</vt:lpstr>
      <vt:lpstr>'D.1.4.c - Zařízení vzduch...'!Oblast_tisku</vt:lpstr>
      <vt:lpstr>'D.1.4.d - Silnoproudá ele...'!Oblast_tisku</vt:lpstr>
      <vt:lpstr>'D.1.4.e - Měření a regulace'!Oblast_tisku</vt:lpstr>
      <vt:lpstr>'Rekapitulace stavby'!Oblast_tisku</vt:lpstr>
      <vt:lpstr>'SO - Stavební část'!Oblast_tisku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TVAROZEK\Dušan Tvarožek</dc:creator>
  <cp:lastModifiedBy>Kristýna Lokajová</cp:lastModifiedBy>
  <cp:lastPrinted>2018-06-29T05:32:19Z</cp:lastPrinted>
  <dcterms:created xsi:type="dcterms:W3CDTF">2018-05-30T06:58:33Z</dcterms:created>
  <dcterms:modified xsi:type="dcterms:W3CDTF">2023-02-01T08:53:29Z</dcterms:modified>
</cp:coreProperties>
</file>