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DELKA -DIDEDANC\PETR\126. UMOB JIH TDI BYTY\1. JEDNOTLIVÉ BYTY\145. Volgogradská 157, byt č.4\doplněno\"/>
    </mc:Choice>
  </mc:AlternateContent>
  <xr:revisionPtr revIDLastSave="0" documentId="13_ncr:1_{CBE05D41-FBDB-4321-9F01-71F49FE4888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<sst xmlns="http://schemas.openxmlformats.org/spreadsheetml/2006/main" count="769" uniqueCount="326">
  <si>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</si>
  <si>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</si>
  <si>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</si>
  <si>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</si>
  <si>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</si>
  <si>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</si>
  <si>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</si>
  <si>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</si>
  <si>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</si>
  <si>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</si>
  <si>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</si>
  <si>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</si>
  <si>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</si>
  <si>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</si>
  <si>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</si>
  <si>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</si>
  <si>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</si>
  <si>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</si>
  <si>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</si>
  <si>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</si>
  <si>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</si>
  <si>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</si>
  <si>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</si>
  <si>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</si>
  <si>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</si>
  <si>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</si>
  <si>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</si>
  <si>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</si>
  <si>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</si>
  <si>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</si>
  <si>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</si>
  <si>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</si>
  <si>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</si>
  <si>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</si>
  <si>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</si>
  <si>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</si>
  <si>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</si>
  <si>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</si>
  <si>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</si>
  <si>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</si>
  <si>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</si>
  <si>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</si>
  <si>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</si>
  <si>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</si>
  <si>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</si>
  <si>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</si>
  <si>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</si>
  <si>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</si>
  <si>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</si>
  <si>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</si>
  <si>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</si>
  <si>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</si>
  <si>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</si>
  <si>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</si>
  <si>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</si>
  <si>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</si>
  <si>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</si>
  <si>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</si>
  <si>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</si>
  <si>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</si>
  <si>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</si>
  <si>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</si>
  <si>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</si>
  <si>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</si>
  <si>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</si>
  <si>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</si>
  <si>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</si>
  <si>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</si>
  <si>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</si>
  <si>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</si>
  <si>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</si>
  <si>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</si>
  <si>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</si>
  <si>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</si>
  <si>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</si>
  <si>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</si>
  <si>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</si>
  <si>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</si>
  <si>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</si>
  <si>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</si>
  <si>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</si>
  <si>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</si>
  <si>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</si>
  <si>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</si>
  <si>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</si>
  <si>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</si>
  <si>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</si>
  <si>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</si>
  <si>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</si>
  <si>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</si>
  <si>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</si>
  <si>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</si>
  <si>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</si>
  <si>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</si>
  <si>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</si>
  <si>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</si>
  <si>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</si>
  <si>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</si>
  <si>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</si>
  <si>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</si>
  <si>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</si>
  <si>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</si>
  <si>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</si>
  <si>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</si>
  <si>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</si>
  <si>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</si>
  <si>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</si>
  <si>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</si>
  <si>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</si>
  <si>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</si>
  <si>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</si>
  <si>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</si>
  <si>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</si>
  <si>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</si>
  <si>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</si>
  <si>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</si>
  <si>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</si>
  <si>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</si>
  <si>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</si>
  <si>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</si>
  <si>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</si>
  <si>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</si>
  <si>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</si>
  <si>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</si>
  <si>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</si>
  <si>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</si>
  <si>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</si>
  <si>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</si>
  <si>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</si>
  <si>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</si>
  <si>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</si>
  <si>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</si>
  <si>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</si>
  <si>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</si>
  <si>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</si>
  <si>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</si>
  <si>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</si>
  <si>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</si>
  <si>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</si>
  <si>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</si>
  <si>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</si>
  <si>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</si>
  <si>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</si>
  <si>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</si>
  <si>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</si>
  <si>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</si>
  <si>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</si>
  <si>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</si>
  <si>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</si>
  <si>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</si>
  <si>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</si>
  <si>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</si>
  <si>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</si>
  <si>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</si>
  <si>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</si>
  <si>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</si>
  <si>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</si>
  <si>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</si>
  <si>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</si>
  <si>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</si>
  <si>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</si>
  <si>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</si>
  <si>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</si>
  <si>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</si>
  <si>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</si>
  <si>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</si>
  <si>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</si>
  <si>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</si>
  <si>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</si>
  <si>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</si>
  <si>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</si>
  <si>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</si>
  <si>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</si>
  <si>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</si>
  <si>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</si>
  <si>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</si>
  <si>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</si>
  <si>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</si>
  <si>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</si>
  <si>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</si>
  <si>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</si>
  <si>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</si>
  <si>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</si>
  <si>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</si>
  <si>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</si>
  <si>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</si>
  <si>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</si>
  <si>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</si>
  <si>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</si>
  <si>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</si>
  <si>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</si>
  <si>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</si>
  <si>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</si>
  <si>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</si>
  <si>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</si>
  <si>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</si>
  <si>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</si>
  <si>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</si>
  <si>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</si>
  <si>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</si>
  <si>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</si>
  <si>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</si>
  <si>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</si>
  <si>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</si>
  <si>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</si>
  <si>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</si>
  <si>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</si>
  <si>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</si>
  <si>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</si>
  <si>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</si>
  <si>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</si>
  <si>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</si>
  <si>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</si>
  <si>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</si>
  <si>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</si>
  <si>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</si>
  <si>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</si>
  <si>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</si>
  <si>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</si>
  <si>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</si>
  <si>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</si>
  <si>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</si>
  <si>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</si>
  <si>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</si>
  <si>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</si>
  <si>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</si>
  <si>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</si>
  <si>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</si>
  <si>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</si>
  <si>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</si>
  <si>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</si>
  <si>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</si>
  <si>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</si>
  <si>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</si>
  <si>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</si>
  <si>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</si>
  <si>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</si>
  <si>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</si>
  <si>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</si>
  <si>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</si>
  <si>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</si>
  <si>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</si>
  <si>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</si>
  <si>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</si>
  <si>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</si>
  <si>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</si>
  <si>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</si>
  <si>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</si>
  <si>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</si>
  <si>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</si>
  <si>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</si>
  <si>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</si>
  <si>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</si>
  <si>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</si>
  <si>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</si>
  <si>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</si>
  <si>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</si>
  <si>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</si>
  <si>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</si>
  <si>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</si>
  <si>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</si>
  <si>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</si>
  <si>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</si>
  <si>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</si>
  <si>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</si>
  <si>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</si>
  <si>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</si>
  <si>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</si>
  <si>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</si>
  <si>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</si>
  <si>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</si>
  <si>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</si>
  <si>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</si>
  <si>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</si>
  <si>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</si>
  <si>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</si>
  <si>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</si>
  <si>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</si>
  <si>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</si>
  <si>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</si>
  <si>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</si>
  <si>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</si>
  <si>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</si>
  <si>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</si>
  <si>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</si>
  <si>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</si>
  <si>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</si>
  <si>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</si>
  <si>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</si>
  <si>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</si>
  <si>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</si>
  <si>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</si>
  <si>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</si>
  <si>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</si>
  <si>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</si>
  <si>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</si>
  <si>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</si>
  <si>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</si>
  <si>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</si>
  <si>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</si>
  <si>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</si>
  <si>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</si>
  <si>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</si>
  <si>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</si>
  <si>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</si>
  <si>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</si>
  <si>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</si>
  <si>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</si>
  <si>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</si>
  <si>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</si>
  <si>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</si>
  <si>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</si>
  <si>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</si>
  <si>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</si>
  <si>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</si>
  <si>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Obkládačka pórov. 600x200x6,8, dle výběru objednatele</t>
  </si>
  <si>
    <t>D+M Dvirka kontrolni 60x20 dle obkladu na magnet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</si>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</sst>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_POL.XLS" xfId="2" xr:uid="{385E4CA7-73E8-4786-8239-34439CA146E2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1" t="s">
        <v>41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2" t="s">
        <v>4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">
      <c r="A2" s="2"/>
      <c r="B2" s="69" t="s">
        <v>24</v>
      </c>
      <c r="C2" s="70"/>
      <c r="D2" s="71" t="s">
        <v>50</v>
      </c>
      <c r="E2" s="191" t="s">
        <v>51</v>
      </c>
      <c r="F2" s="192"/>
      <c r="G2" s="192"/>
      <c r="H2" s="192"/>
      <c r="I2" s="192"/>
      <c r="J2" s="193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4" t="s">
        <v>46</v>
      </c>
      <c r="F3" s="195"/>
      <c r="G3" s="195"/>
      <c r="H3" s="195"/>
      <c r="I3" s="195"/>
      <c r="J3" s="196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5" t="s">
        <v>296</v>
      </c>
      <c r="F4" s="206"/>
      <c r="G4" s="206"/>
      <c r="H4" s="206"/>
      <c r="I4" s="206"/>
      <c r="J4" s="207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198"/>
      <c r="E11" s="198"/>
      <c r="F11" s="198"/>
      <c r="G11" s="198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3"/>
      <c r="E12" s="203"/>
      <c r="F12" s="203"/>
      <c r="G12" s="203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4"/>
      <c r="E13" s="204"/>
      <c r="F13" s="204"/>
      <c r="G13" s="204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7"/>
      <c r="F15" s="197"/>
      <c r="G15" s="199"/>
      <c r="H15" s="199"/>
      <c r="I15" s="199" t="s">
        <v>31</v>
      </c>
      <c r="J15" s="200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88"/>
      <c r="F16" s="189"/>
      <c r="G16" s="188"/>
      <c r="H16" s="189"/>
      <c r="I16" s="188">
        <f>SUMIF(F49:F66,A16,I49:I66)+SUMIF(F49:F66,"PSU",I49:I66)</f>
        <v>0</v>
      </c>
      <c r="J16" s="19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88"/>
      <c r="F17" s="189"/>
      <c r="G17" s="188"/>
      <c r="H17" s="189"/>
      <c r="I17" s="188">
        <f>SUMIF(F49:F66,A17,I49:I66)</f>
        <v>0</v>
      </c>
      <c r="J17" s="19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88"/>
      <c r="F18" s="189"/>
      <c r="G18" s="188"/>
      <c r="H18" s="189"/>
      <c r="I18" s="188">
        <f>SUMIF(F49:F66,A18,I49:I66)</f>
        <v>0</v>
      </c>
      <c r="J18" s="19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88"/>
      <c r="F19" s="189"/>
      <c r="G19" s="188"/>
      <c r="H19" s="189"/>
      <c r="I19" s="188">
        <f>SUMIF(F49:F66,A19,I49:I66)</f>
        <v>0</v>
      </c>
      <c r="J19" s="19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88"/>
      <c r="F20" s="189"/>
      <c r="G20" s="188"/>
      <c r="H20" s="189"/>
      <c r="I20" s="188">
        <f>SUMIF(F49:F66,A20,I49:I66)</f>
        <v>0</v>
      </c>
      <c r="J20" s="19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02"/>
      <c r="G21" s="201"/>
      <c r="H21" s="202"/>
      <c r="I21" s="201">
        <f t="shared" ref="I21:J21" si="0">SUM(I67)</f>
        <v>0</v>
      </c>
      <c r="J21" s="213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211">
        <f t="shared" ref="G23:I23" si="1">SUM(I21)</f>
        <v>0</v>
      </c>
      <c r="H23" s="212"/>
      <c r="I23" s="212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209">
        <f>IF(A24&gt;50, ROUNDUP(A23, 0), ROUNDDOWN(A23, 0))</f>
        <v>0</v>
      </c>
      <c r="H24" s="210"/>
      <c r="I24" s="210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1">
        <f>ZakladDPHZaklVypocet</f>
        <v>0</v>
      </c>
      <c r="H25" s="212"/>
      <c r="I25" s="212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5">
        <f>IF(A26&gt;50, ROUNDUP(A25, 0), ROUNDDOWN(A25, 0))</f>
        <v>0</v>
      </c>
      <c r="H26" s="186"/>
      <c r="I26" s="186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7">
        <f>CenaCelkem-(ZakladDPHSni+DPHSni+ZakladDPHZakl+DPHZakl)</f>
        <v>0</v>
      </c>
      <c r="H27" s="187"/>
      <c r="I27" s="187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5">
        <f>ZakladDPHSniVypocet+ZakladDPHZaklVypocet</f>
        <v>0</v>
      </c>
      <c r="H28" s="215"/>
      <c r="I28" s="215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4">
        <f>IF(A29&gt;50, ROUNDUP(A27, 0), ROUNDDOWN(A27, 0))</f>
        <v>0</v>
      </c>
      <c r="H29" s="214"/>
      <c r="I29" s="214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44915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6"/>
      <c r="D39" s="217"/>
      <c r="E39" s="21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18" t="s">
        <v>46</v>
      </c>
      <c r="D40" s="219"/>
      <c r="E40" s="21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6" t="s">
        <v>44</v>
      </c>
      <c r="D41" s="217"/>
      <c r="E41" s="21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0" t="s">
        <v>53</v>
      </c>
      <c r="C42" s="221"/>
      <c r="D42" s="221"/>
      <c r="E42" s="22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3" t="s">
        <v>58</v>
      </c>
      <c r="D49" s="224"/>
      <c r="E49" s="224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3" t="s">
        <v>60</v>
      </c>
      <c r="D50" s="224"/>
      <c r="E50" s="224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3" t="s">
        <v>62</v>
      </c>
      <c r="D51" s="224"/>
      <c r="E51" s="224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319</v>
      </c>
      <c r="C52" s="223" t="s">
        <v>320</v>
      </c>
      <c r="D52" s="224"/>
      <c r="E52" s="224"/>
      <c r="F52" s="125" t="s">
        <v>26</v>
      </c>
      <c r="G52" s="126"/>
      <c r="H52" s="126"/>
      <c r="I52" s="126">
        <f>SUM('01 02 Pol'!G26)</f>
        <v>0</v>
      </c>
      <c r="J52" s="251"/>
    </row>
    <row r="53" spans="1:10" ht="25.5" customHeight="1" x14ac:dyDescent="0.2">
      <c r="A53" s="115"/>
      <c r="B53" s="120" t="s">
        <v>63</v>
      </c>
      <c r="C53" s="223" t="s">
        <v>64</v>
      </c>
      <c r="D53" s="224"/>
      <c r="E53" s="224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3" t="s">
        <v>66</v>
      </c>
      <c r="D54" s="224"/>
      <c r="E54" s="224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3" t="s">
        <v>68</v>
      </c>
      <c r="D55" s="224"/>
      <c r="E55" s="224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3" t="s">
        <v>70</v>
      </c>
      <c r="D56" s="224"/>
      <c r="E56" s="224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3" t="s">
        <v>72</v>
      </c>
      <c r="D57" s="224"/>
      <c r="E57" s="224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3" t="s">
        <v>74</v>
      </c>
      <c r="D58" s="224"/>
      <c r="E58" s="224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3" t="s">
        <v>76</v>
      </c>
      <c r="D59" s="224"/>
      <c r="E59" s="224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3" t="s">
        <v>78</v>
      </c>
      <c r="D60" s="224"/>
      <c r="E60" s="224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3" t="s">
        <v>80</v>
      </c>
      <c r="D61" s="224"/>
      <c r="E61" s="224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3" t="s">
        <v>82</v>
      </c>
      <c r="D62" s="224"/>
      <c r="E62" s="224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3" t="s">
        <v>84</v>
      </c>
      <c r="D63" s="224"/>
      <c r="E63" s="224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3" t="s">
        <v>86</v>
      </c>
      <c r="D64" s="224"/>
      <c r="E64" s="224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3" t="s">
        <v>88</v>
      </c>
      <c r="D65" s="224"/>
      <c r="E65" s="224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3" t="s">
        <v>29</v>
      </c>
      <c r="D66" s="224"/>
      <c r="E66" s="224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5" t="s">
        <v>7</v>
      </c>
      <c r="B1" s="225"/>
      <c r="C1" s="226"/>
      <c r="D1" s="225"/>
      <c r="E1" s="225"/>
      <c r="F1" s="225"/>
      <c r="G1" s="225"/>
    </row>
    <row r="2" spans="1:7" ht="24.95" customHeight="1" x14ac:dyDescent="0.2">
      <c r="A2" s="67" t="s">
        <v>8</v>
      </c>
      <c r="B2" s="66"/>
      <c r="C2" s="227"/>
      <c r="D2" s="227"/>
      <c r="E2" s="227"/>
      <c r="F2" s="227"/>
      <c r="G2" s="228"/>
    </row>
    <row r="3" spans="1:7" ht="24.95" customHeight="1" x14ac:dyDescent="0.2">
      <c r="A3" s="67" t="s">
        <v>9</v>
      </c>
      <c r="B3" s="66"/>
      <c r="C3" s="227"/>
      <c r="D3" s="227"/>
      <c r="E3" s="227"/>
      <c r="F3" s="227"/>
      <c r="G3" s="228"/>
    </row>
    <row r="4" spans="1:7" ht="24.95" customHeight="1" x14ac:dyDescent="0.2">
      <c r="A4" s="67" t="s">
        <v>10</v>
      </c>
      <c r="B4" s="66"/>
      <c r="C4" s="227"/>
      <c r="D4" s="227"/>
      <c r="E4" s="227"/>
      <c r="F4" s="227"/>
      <c r="G4" s="22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tabSelected="1" workbookViewId="0">
      <pane ySplit="7" topLeftCell="A75" activePane="bottomLeft" state="frozen"/>
      <selection pane="bottomLeft" activeCell="F79" sqref="F79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2" t="s">
        <v>51</v>
      </c>
      <c r="D2" s="243"/>
      <c r="E2" s="243"/>
      <c r="F2" s="243"/>
      <c r="G2" s="244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2" t="s">
        <v>46</v>
      </c>
      <c r="D3" s="243"/>
      <c r="E3" s="243"/>
      <c r="F3" s="243"/>
      <c r="G3" s="244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5" t="s">
        <v>296</v>
      </c>
      <c r="D4" s="246"/>
      <c r="E4" s="246"/>
      <c r="F4" s="246"/>
      <c r="G4" s="247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298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302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295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306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319</v>
      </c>
      <c r="C26" s="250" t="s">
        <v>320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321</v>
      </c>
      <c r="C27" s="174" t="s">
        <v>324</v>
      </c>
      <c r="D27" s="161" t="s">
        <v>325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322</v>
      </c>
      <c r="C28" s="174" t="s">
        <v>323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305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304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303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316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318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308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309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289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301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311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307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310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290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294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312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299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291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300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292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313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297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313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317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315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314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293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48" t="s">
        <v>285</v>
      </c>
      <c r="B130" s="248"/>
      <c r="C130" s="249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29"/>
      <c r="B131" s="230"/>
      <c r="C131" s="231"/>
      <c r="D131" s="230"/>
      <c r="E131" s="230"/>
      <c r="F131" s="230"/>
      <c r="G131" s="23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3"/>
      <c r="B132" s="234"/>
      <c r="C132" s="235"/>
      <c r="D132" s="234"/>
      <c r="E132" s="234"/>
      <c r="F132" s="234"/>
      <c r="G132" s="23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3"/>
      <c r="B133" s="234"/>
      <c r="C133" s="235"/>
      <c r="D133" s="234"/>
      <c r="E133" s="234"/>
      <c r="F133" s="234"/>
      <c r="G133" s="23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3"/>
      <c r="B134" s="234"/>
      <c r="C134" s="235"/>
      <c r="D134" s="234"/>
      <c r="E134" s="234"/>
      <c r="F134" s="234"/>
      <c r="G134" s="23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7"/>
      <c r="B135" s="238"/>
      <c r="C135" s="239"/>
      <c r="D135" s="238"/>
      <c r="E135" s="238"/>
      <c r="F135" s="238"/>
      <c r="G135" s="24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HP</cp:lastModifiedBy>
  <cp:lastPrinted>2022-04-11T08:27:42Z</cp:lastPrinted>
  <dcterms:created xsi:type="dcterms:W3CDTF">2009-04-08T07:15:50Z</dcterms:created>
  <dcterms:modified xsi:type="dcterms:W3CDTF">2022-12-20T12:38:16Z</dcterms:modified>
</cp:coreProperties>
</file>