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9900" firstSheet="1" activeTab="1"/>
  </bookViews>
  <sheets>
    <sheet name="Rekapitulace stavby" sheetId="1" state="veryHidden" r:id="rId1"/>
    <sheet name="1 - Bytová jednotka č.1" sheetId="2" r:id="rId2"/>
  </sheets>
  <definedNames>
    <definedName name="_xlnm._FilterDatabase" localSheetId="1" hidden="1">'1 - Bytová jednotka č.1'!$C$141:$K$487</definedName>
    <definedName name="_xlnm.Print_Area" localSheetId="1">'1 - Bytová jednotka č.1'!$C$4:$J$76,'1 - Bytová jednotka č.1'!$C$82:$J$123,'1 - Bytová jednotka č.1'!$C$129:$K$487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'1 - Bytová jednotka č.1'!$141:$141</definedName>
  </definedNames>
  <calcPr calcId="162913"/>
</workbook>
</file>

<file path=xl/sharedStrings.xml><?xml version="1.0" encoding="utf-8"?>
<sst xmlns="http://schemas.openxmlformats.org/spreadsheetml/2006/main" count="4121" uniqueCount="910">
  <si>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</si>
  <si>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</si>
  <si>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</si>
  <si>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</si>
  <si>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</si>
  <si>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</si>
  <si>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</si>
  <si>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</si>
  <si>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</si>
  <si>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</si>
  <si>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</si>
  <si>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</si>
  <si>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</si>
  <si>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</si>
  <si>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</si>
  <si>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</si>
  <si>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</si>
  <si>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</si>
  <si>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</si>
  <si>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</si>
  <si>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</si>
  <si>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</si>
  <si>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</si>
  <si>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</si>
  <si>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</si>
  <si>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</si>
  <si>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</si>
  <si>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</si>
  <si>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</si>
  <si>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</si>
  <si>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</si>
  <si>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</si>
  <si>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</si>
  <si>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</si>
  <si>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</si>
  <si>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</si>
  <si>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</si>
  <si>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</si>
  <si>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</si>
  <si>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</si>
  <si>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</si>
  <si>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</si>
  <si>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</si>
  <si>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</si>
  <si>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</si>
  <si>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</si>
  <si>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</si>
  <si>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</si>
  <si>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</si>
  <si>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</si>
  <si>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</si>
  <si>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</si>
  <si>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</si>
  <si>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</si>
  <si>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</si>
  <si>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</si>
  <si>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</si>
  <si>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</si>
  <si>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</si>
  <si>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</si>
  <si>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</si>
  <si>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</si>
  <si>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</si>
  <si>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</si>
  <si>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</si>
  <si>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</si>
  <si>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</si>
  <si>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</si>
  <si>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</si>
  <si>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</si>
  <si>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</si>
  <si>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</si>
  <si>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</si>
  <si>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</si>
  <si>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</si>
  <si>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</si>
  <si>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</si>
  <si>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</si>
  <si>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</si>
  <si>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</si>
  <si>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</si>
  <si>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</si>
  <si>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</si>
  <si>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</si>
  <si>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{3eaa8d30-3493-47f7-8bf3-677524c0f57a}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</si>
  <si>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</si>
  <si>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</si>
  <si>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</si>
  <si>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</si>
  <si>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</si>
  <si>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</si>
  <si>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</si>
  <si>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</si>
  <si>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</si>
  <si>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</si>
  <si>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</si>
  <si>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</si>
  <si>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</si>
  <si>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</si>
  <si>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</si>
  <si>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</si>
  <si>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</si>
  <si>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</si>
  <si>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</si>
  <si>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</si>
  <si>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</si>
  <si>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</si>
  <si>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</si>
  <si>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</si>
  <si>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</si>
  <si>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</si>
  <si>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</si>
  <si>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</si>
  <si>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</si>
  <si>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</si>
  <si>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</si>
  <si>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</si>
  <si>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</si>
  <si>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</si>
  <si>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</si>
  <si>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</si>
  <si>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</si>
  <si>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</si>
  <si>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</si>
  <si>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</si>
  <si>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</si>
  <si>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</si>
  <si>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</si>
  <si>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</si>
  <si>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</si>
  <si>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</si>
  <si>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</si>
  <si>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</si>
  <si>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</si>
  <si>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</si>
  <si>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</si>
  <si>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</si>
  <si>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</si>
  <si>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</si>
  <si>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</si>
  <si>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</si>
  <si>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</si>
  <si>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</si>
  <si>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-1863654528</t>
  </si>
  <si>
    <t>VV</t>
  </si>
  <si>
    <t>1,65*0,8</t>
  </si>
  <si>
    <t>6</t>
  </si>
  <si>
    <t>Úpravy povrchů, podlahy a osazování výplní</t>
  </si>
  <si>
    <t>545871422</t>
  </si>
  <si>
    <t>0,935*1,035</t>
  </si>
  <si>
    <t>1,955*1,65</t>
  </si>
  <si>
    <t>1*1,81</t>
  </si>
  <si>
    <t>Součet</t>
  </si>
  <si>
    <t>611142001</t>
  </si>
  <si>
    <t>754330643</t>
  </si>
  <si>
    <t>-1448813202</t>
  </si>
  <si>
    <t>5</t>
  </si>
  <si>
    <t>449709434</t>
  </si>
  <si>
    <t>612131121</t>
  </si>
  <si>
    <t>Penetrační disperzní nátěr vnitřních stěn nanášený ručně</t>
  </si>
  <si>
    <t>-1620118476</t>
  </si>
  <si>
    <t>7</t>
  </si>
  <si>
    <t>612142001</t>
  </si>
  <si>
    <t>Potažení vnitřních stěn sklovláknitým pletivem vtlačeným do tenkovrstvé hmoty</t>
  </si>
  <si>
    <t>560196111</t>
  </si>
  <si>
    <t>8</t>
  </si>
  <si>
    <t>491051261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</si>
  <si>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</si>
  <si>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</si>
  <si>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</si>
  <si>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</si>
  <si>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</si>
  <si>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</si>
  <si>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184547048</t>
  </si>
  <si>
    <t>(1,035+0,6+0,08+0,065+1,65+0,08+0,08)*2,6</t>
  </si>
  <si>
    <t>10</t>
  </si>
  <si>
    <t>-799295900</t>
  </si>
  <si>
    <t>4,05*5,5</t>
  </si>
  <si>
    <t>11</t>
  </si>
  <si>
    <t>1099354747</t>
  </si>
  <si>
    <t>konstrukce v blízkosti bytového jádra:</t>
  </si>
  <si>
    <t>50</t>
  </si>
  <si>
    <t>12</t>
  </si>
  <si>
    <t>632441112</t>
  </si>
  <si>
    <t>719339625</t>
  </si>
  <si>
    <t>13</t>
  </si>
  <si>
    <t>642944121</t>
  </si>
  <si>
    <t>Osazování ocelových zárubní dodatečné pl do 2,5 m2</t>
  </si>
  <si>
    <t>kus</t>
  </si>
  <si>
    <t>-392969926</t>
  </si>
  <si>
    <t>14</t>
  </si>
  <si>
    <t>M</t>
  </si>
  <si>
    <t>55331521</t>
  </si>
  <si>
    <t>zárubeň ocelová pro sádrokarton 100 700 L/P</t>
  </si>
  <si>
    <t>-543081573</t>
  </si>
  <si>
    <t>Ostatní konstrukce a práce, bourání</t>
  </si>
  <si>
    <t>784111001</t>
  </si>
  <si>
    <t>Oprášení (ometení ) podkladu v místnostech výšky do 3,80 m</t>
  </si>
  <si>
    <t>16</t>
  </si>
  <si>
    <t>1039354827</t>
  </si>
  <si>
    <t>konstrukce po vybouraném jádru:</t>
  </si>
  <si>
    <t>(0,08+1,65+0,08)*2,6</t>
  </si>
  <si>
    <t>0,6*2,6</t>
  </si>
  <si>
    <t>strop:</t>
  </si>
  <si>
    <t>4,05*1,8</t>
  </si>
  <si>
    <t>784111011</t>
  </si>
  <si>
    <t>Obroušení podkladu omítnutého v místnostech výšky do 3,80 m</t>
  </si>
  <si>
    <t>1978421886</t>
  </si>
  <si>
    <t>lehké obroušení stávajícího panelu - příprava pro novou omítku:</t>
  </si>
  <si>
    <t>(0,08+1,65+0,08)*2*2,6</t>
  </si>
  <si>
    <t>3*2,6</t>
  </si>
  <si>
    <t>17</t>
  </si>
  <si>
    <t>952901111</t>
  </si>
  <si>
    <t>Vyčištění budov bytové a občanské výstavby při výšce podlaží do 4 m</t>
  </si>
  <si>
    <t>35250711</t>
  </si>
  <si>
    <t>přístupová trasa do bytu-chodba:</t>
  </si>
  <si>
    <t>18</t>
  </si>
  <si>
    <t>962084121</t>
  </si>
  <si>
    <t>Bourání příček umakartových tl do 50 mm</t>
  </si>
  <si>
    <t>64676077</t>
  </si>
  <si>
    <t>(0,95+1,6+1,405+1,72*2+0,95+1,145+2,645)*2,6</t>
  </si>
  <si>
    <t>19</t>
  </si>
  <si>
    <t>965046111</t>
  </si>
  <si>
    <t>Broušení stávajících betonových podlah úběr do 3 mm</t>
  </si>
  <si>
    <t>-1019350414</t>
  </si>
  <si>
    <t>(0,065+1,035+0,08)*(0,935)</t>
  </si>
  <si>
    <t>(0,08+1,16+0,875)*(0,08+1,65+0,08)</t>
  </si>
  <si>
    <t>20</t>
  </si>
  <si>
    <t>968062455</t>
  </si>
  <si>
    <t>Vybourání dřevěných dveřních zárubní pl do 2 m2</t>
  </si>
  <si>
    <t>1598558490</t>
  </si>
  <si>
    <t>dveře do spíže:</t>
  </si>
  <si>
    <t>0,7*2</t>
  </si>
  <si>
    <t>766691914</t>
  </si>
  <si>
    <t>Vyvěšení nebo zavěšení dřevěných křídel dveří pl do 2 m2</t>
  </si>
  <si>
    <t>-1644715217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</si>
  <si>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</si>
  <si>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</si>
  <si>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</si>
  <si>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</si>
  <si>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</si>
  <si>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</si>
  <si>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-1725699065</t>
  </si>
  <si>
    <t>23</t>
  </si>
  <si>
    <t>997013219</t>
  </si>
  <si>
    <t>Příplatek k vnitrostaveništní dopravě suti a vybouraných hmot za zvětšenou dopravu suti ZKD 10 m</t>
  </si>
  <si>
    <t>1005008026</t>
  </si>
  <si>
    <t>3,772*50 'Přepočtené koeficientem množství</t>
  </si>
  <si>
    <t>24</t>
  </si>
  <si>
    <t>997013501</t>
  </si>
  <si>
    <t>Odvoz suti a vybouraných hmot na skládku nebo meziskládku do 1 km se složením</t>
  </si>
  <si>
    <t>-2016607628</t>
  </si>
  <si>
    <t>25</t>
  </si>
  <si>
    <t>997013509</t>
  </si>
  <si>
    <t>Příplatek k odvozu suti a vybouraných hmot na skládku ZKD 1 km přes 1 km</t>
  </si>
  <si>
    <t>-280427754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</si>
  <si>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</si>
  <si>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</si>
  <si>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</si>
  <si>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</si>
  <si>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1094669618</t>
  </si>
  <si>
    <t>998</t>
  </si>
  <si>
    <t>Přesun hmot</t>
  </si>
  <si>
    <t>27</t>
  </si>
  <si>
    <t>998011003</t>
  </si>
  <si>
    <t>Přesun hmot pro budovy zděné v do 24 m</t>
  </si>
  <si>
    <t>1828141501</t>
  </si>
  <si>
    <t>28</t>
  </si>
  <si>
    <t>998011014</t>
  </si>
  <si>
    <t>Příplatek k přesunu hmot pro budovy zděné za zvětšený přesun do 500 m</t>
  </si>
  <si>
    <t>-1879819983</t>
  </si>
  <si>
    <t>29</t>
  </si>
  <si>
    <t>-705653222</t>
  </si>
  <si>
    <t>PSV</t>
  </si>
  <si>
    <t>Práce a dodávky PSV</t>
  </si>
  <si>
    <t>711</t>
  </si>
  <si>
    <t>Izolace proti vodě, vlhkosti a plynům</t>
  </si>
  <si>
    <t>30</t>
  </si>
  <si>
    <t>711191201</t>
  </si>
  <si>
    <t>-752057201</t>
  </si>
  <si>
    <t>1,035*0,935</t>
  </si>
  <si>
    <t>31</t>
  </si>
  <si>
    <t>711192201</t>
  </si>
  <si>
    <t>1473025476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</si>
  <si>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</si>
  <si>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</si>
  <si>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</si>
  <si>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</si>
  <si>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</si>
  <si>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</si>
  <si>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</si>
  <si>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</si>
  <si>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265483029</t>
  </si>
  <si>
    <t>spotřeba 3kg/m2, tl. 2mm</t>
  </si>
  <si>
    <t>(4,194+8,391)*3</t>
  </si>
  <si>
    <t>33</t>
  </si>
  <si>
    <t>-676370541</t>
  </si>
  <si>
    <t>34</t>
  </si>
  <si>
    <t>711199101</t>
  </si>
  <si>
    <t>Provedení těsnícího pásu do spoje dilatační nebo styčné spáry podlaha - stěna</t>
  </si>
  <si>
    <t>m</t>
  </si>
  <si>
    <t>-1001065053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</si>
  <si>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</si>
  <si>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</si>
  <si>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</si>
  <si>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</si>
  <si>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</si>
  <si>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</si>
  <si>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</si>
  <si>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</si>
  <si>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-228015885</t>
  </si>
  <si>
    <t>36</t>
  </si>
  <si>
    <t>28355020</t>
  </si>
  <si>
    <t>páska pružná těsnící š 80mm</t>
  </si>
  <si>
    <t>-1199175885</t>
  </si>
  <si>
    <t>17,065*1,1</t>
  </si>
  <si>
    <t>37</t>
  </si>
  <si>
    <t>998711103</t>
  </si>
  <si>
    <t>Přesun hmot tonážní pro izolace proti vodě, vlhkosti a plynům v objektech výšky do 60 m</t>
  </si>
  <si>
    <t>-598080318</t>
  </si>
  <si>
    <t>38</t>
  </si>
  <si>
    <t>-998358646</t>
  </si>
  <si>
    <t>721</t>
  </si>
  <si>
    <t>Zdravotechnika - vnitřní kanalizace</t>
  </si>
  <si>
    <t>39</t>
  </si>
  <si>
    <t>721171808</t>
  </si>
  <si>
    <t>Demontáž potrubí z PVC do D 114</t>
  </si>
  <si>
    <t>6914875</t>
  </si>
  <si>
    <t>40</t>
  </si>
  <si>
    <t>721173706</t>
  </si>
  <si>
    <t>Potrubí kanalizační z PE odpadní DN 100</t>
  </si>
  <si>
    <t>852300071</t>
  </si>
  <si>
    <t>41</t>
  </si>
  <si>
    <t>721173722</t>
  </si>
  <si>
    <t>Potrubí kanalizační z PE připojovací DN 40</t>
  </si>
  <si>
    <t>-727056612</t>
  </si>
  <si>
    <t>42</t>
  </si>
  <si>
    <t>721173724</t>
  </si>
  <si>
    <t>Potrubí kanalizační z PE připojovací DN 70</t>
  </si>
  <si>
    <t>1164965501</t>
  </si>
  <si>
    <t>43</t>
  </si>
  <si>
    <t>721220801</t>
  </si>
  <si>
    <t>Demontáž uzávěrek zápachových DN 70</t>
  </si>
  <si>
    <t>-510211566</t>
  </si>
  <si>
    <t>vana,umyvadlo,pračka:</t>
  </si>
  <si>
    <t>44</t>
  </si>
  <si>
    <t>721290111</t>
  </si>
  <si>
    <t>Zkouška těsnosti potrubí kanalizace vodou do DN 125</t>
  </si>
  <si>
    <t>-838682557</t>
  </si>
  <si>
    <t>45</t>
  </si>
  <si>
    <t>998721103</t>
  </si>
  <si>
    <t>Přesun hmot tonážní pro vnitřní kanalizace v objektech v do 24 m</t>
  </si>
  <si>
    <t>-300986643</t>
  </si>
  <si>
    <t>46</t>
  </si>
  <si>
    <t>581803048</t>
  </si>
  <si>
    <t>722</t>
  </si>
  <si>
    <t>Zdravotechnika - vnitřní vodovod</t>
  </si>
  <si>
    <t>47</t>
  </si>
  <si>
    <t>722170801</t>
  </si>
  <si>
    <t>Demontáž rozvodů vody z plastů do D 25</t>
  </si>
  <si>
    <t>-528495523</t>
  </si>
  <si>
    <t>48</t>
  </si>
  <si>
    <t>722176113</t>
  </si>
  <si>
    <t>Montáž potrubí plastové spojované svary polyfuzně do D 25 mm</t>
  </si>
  <si>
    <t>1882053319</t>
  </si>
  <si>
    <t>49</t>
  </si>
  <si>
    <t>28615150</t>
  </si>
  <si>
    <t>trubka vodovodní tlaková PPR řada PN 20 D 16mm dl 4m</t>
  </si>
  <si>
    <t>1851702937</t>
  </si>
  <si>
    <t>28615152</t>
  </si>
  <si>
    <t>trubka vodovodní tlaková PPR řada PN 20 D 20mm dl 4m</t>
  </si>
  <si>
    <t>1970260830</t>
  </si>
  <si>
    <t>51</t>
  </si>
  <si>
    <t>28615153</t>
  </si>
  <si>
    <t>trubka vodovodní tlaková PPR řada PN 20 D 25mm dl 4m</t>
  </si>
  <si>
    <t>119592409</t>
  </si>
  <si>
    <t>52</t>
  </si>
  <si>
    <t>722179191</t>
  </si>
  <si>
    <t>Příplatek k rozvodu vody z plastů za malý rozsah prací na zakázce do 20 m</t>
  </si>
  <si>
    <t>soubor</t>
  </si>
  <si>
    <t>888169895</t>
  </si>
  <si>
    <t>53</t>
  </si>
  <si>
    <t>722179192</t>
  </si>
  <si>
    <t>Příplatek k rozvodu vody z plastů za potrubí do D 32 mm do 15 svarů</t>
  </si>
  <si>
    <t>-424009530</t>
  </si>
  <si>
    <t>54</t>
  </si>
  <si>
    <t>722290215</t>
  </si>
  <si>
    <t>Zkouška těsnosti vodovodního potrubí hrdlového nebo přírubového do DN 100</t>
  </si>
  <si>
    <t>909153258</t>
  </si>
  <si>
    <t>55</t>
  </si>
  <si>
    <t>722290234</t>
  </si>
  <si>
    <t>Proplach a dezinfekce vodovodního potrubí do DN 80</t>
  </si>
  <si>
    <t>-433432461</t>
  </si>
  <si>
    <t>56</t>
  </si>
  <si>
    <t>998722103</t>
  </si>
  <si>
    <t>Přesun hmot tonážní pro vnitřní vodovod v objektech v do 24 m</t>
  </si>
  <si>
    <t>-1131290058</t>
  </si>
  <si>
    <t>57</t>
  </si>
  <si>
    <t>594613002</t>
  </si>
  <si>
    <t>723</t>
  </si>
  <si>
    <t>Zdravotechnika - vnitřní plynovod</t>
  </si>
  <si>
    <t>58</t>
  </si>
  <si>
    <t>723120804</t>
  </si>
  <si>
    <t>Demontáž potrubí ocelové závitové svařované do DN 25</t>
  </si>
  <si>
    <t>-3954562</t>
  </si>
  <si>
    <t>59</t>
  </si>
  <si>
    <t>723150402</t>
  </si>
  <si>
    <t>Potrubí plyn ocelové z ušlechtilé oceli spojované lisováním DN 15</t>
  </si>
  <si>
    <t>-758421361</t>
  </si>
  <si>
    <t>chránička:</t>
  </si>
  <si>
    <t>60</t>
  </si>
  <si>
    <t>723181002</t>
  </si>
  <si>
    <t>Potrubí měděné měkké spojované lisováním DN 15 ZTI</t>
  </si>
  <si>
    <t>1199824553</t>
  </si>
  <si>
    <t>61</t>
  </si>
  <si>
    <t>723190105</t>
  </si>
  <si>
    <t>Přípojka plynovodní nerezová hadice G1/2 F x G1/2 F délky 100 cm spojovaná na závit</t>
  </si>
  <si>
    <t>307309788</t>
  </si>
  <si>
    <t>62</t>
  </si>
  <si>
    <t>723190901</t>
  </si>
  <si>
    <t>Uzavření,otevření plynovodního potrubí při opravě</t>
  </si>
  <si>
    <t>-1530354753</t>
  </si>
  <si>
    <t>63</t>
  </si>
  <si>
    <t>723190907</t>
  </si>
  <si>
    <t>Odvzdušnění nebo napuštění plynovodního potrubí</t>
  </si>
  <si>
    <t>-1100055533</t>
  </si>
  <si>
    <t>64</t>
  </si>
  <si>
    <t>723190909</t>
  </si>
  <si>
    <t>Zkouška těsnosti potrubí plynovodního</t>
  </si>
  <si>
    <t>881363531</t>
  </si>
  <si>
    <t>65</t>
  </si>
  <si>
    <t>998723103</t>
  </si>
  <si>
    <t>Přesun hmot tonážní pro vnitřní plynovod v objektech v do 24 m</t>
  </si>
  <si>
    <t>222168295</t>
  </si>
  <si>
    <t>66</t>
  </si>
  <si>
    <t>495092114</t>
  </si>
  <si>
    <t>725</t>
  </si>
  <si>
    <t>Zdravotechnika - zařizovací předměty</t>
  </si>
  <si>
    <t>67</t>
  </si>
  <si>
    <t>725110811</t>
  </si>
  <si>
    <t>Demontáž klozetů splachovací s nádrží</t>
  </si>
  <si>
    <t>1911547148</t>
  </si>
  <si>
    <t>68</t>
  </si>
  <si>
    <t>725112001</t>
  </si>
  <si>
    <t>Klozet keramický standardní samostatně stojící s hlubokým splachováním odpad vodorovný</t>
  </si>
  <si>
    <t>920033822</t>
  </si>
  <si>
    <t>69</t>
  </si>
  <si>
    <t>725210821</t>
  </si>
  <si>
    <t>Demontáž umyvadel bez výtokových armatur</t>
  </si>
  <si>
    <t>-1469730870</t>
  </si>
  <si>
    <t>70</t>
  </si>
  <si>
    <t>725211602</t>
  </si>
  <si>
    <t>Umyvadlo keramické připevněné na stěnu šrouby bílé bez krytu na sifon 550 mm</t>
  </si>
  <si>
    <t>-947674187</t>
  </si>
  <si>
    <t>71</t>
  </si>
  <si>
    <t>725220841</t>
  </si>
  <si>
    <t>Demontáž van ocelová</t>
  </si>
  <si>
    <t>-1547489909</t>
  </si>
  <si>
    <t>72</t>
  </si>
  <si>
    <t>725222116</t>
  </si>
  <si>
    <t>Vana bez armatur výtokových akrylátová se zápachovou uzávěrkou 1600x700 mm</t>
  </si>
  <si>
    <t>-1860526610</t>
  </si>
  <si>
    <t>73</t>
  </si>
  <si>
    <t>725810811</t>
  </si>
  <si>
    <t>Demontáž ventilů výtokových nástěnných</t>
  </si>
  <si>
    <t>-1936742164</t>
  </si>
  <si>
    <t>74</t>
  </si>
  <si>
    <t>725811115</t>
  </si>
  <si>
    <t>Ventil nástěnný pevný výtok G1/2x80 mm</t>
  </si>
  <si>
    <t>1224703188</t>
  </si>
  <si>
    <t>75</t>
  </si>
  <si>
    <t>725820801</t>
  </si>
  <si>
    <t>Demontáž baterie nástěnné do G 3 / 4</t>
  </si>
  <si>
    <t>-536175490</t>
  </si>
  <si>
    <t>76</t>
  </si>
  <si>
    <t>725822611</t>
  </si>
  <si>
    <t>Baterie umyvadlová stojánková páková bez výpusti</t>
  </si>
  <si>
    <t>139056103</t>
  </si>
  <si>
    <t>77</t>
  </si>
  <si>
    <t>725831313</t>
  </si>
  <si>
    <t>Baterie vanová nástěnná páková s příslušenstvím a pohyblivým držákem</t>
  </si>
  <si>
    <t>-1005021762</t>
  </si>
  <si>
    <t>78</t>
  </si>
  <si>
    <t>725865501</t>
  </si>
  <si>
    <t>Odpadní souprava DN 40/50 se zápachovou uzávěrkou pro vanu, ovládání bovdenem</t>
  </si>
  <si>
    <t>-566837018</t>
  </si>
  <si>
    <t>79</t>
  </si>
  <si>
    <t>725869101</t>
  </si>
  <si>
    <t>Montáž zápachových uzávěrek do DN 40</t>
  </si>
  <si>
    <t>1884266239</t>
  </si>
  <si>
    <t>80</t>
  </si>
  <si>
    <t>55161837</t>
  </si>
  <si>
    <t>uzávěrka zápachová pro pračku a myčku nástěnná PP-bílá DN 40</t>
  </si>
  <si>
    <t>689758588</t>
  </si>
  <si>
    <t>81</t>
  </si>
  <si>
    <t>ZUU</t>
  </si>
  <si>
    <t>Zápachová uzávěra - sifon pro umyvadla, provedení chrom</t>
  </si>
  <si>
    <t>-198151831</t>
  </si>
  <si>
    <t>82</t>
  </si>
  <si>
    <t>725980123</t>
  </si>
  <si>
    <t>-1010256823</t>
  </si>
  <si>
    <t>83</t>
  </si>
  <si>
    <t>998725103</t>
  </si>
  <si>
    <t>Přesun hmot tonážní pro zařizovací předměty v objektech v do 24 m</t>
  </si>
  <si>
    <t>738648506</t>
  </si>
  <si>
    <t>84</t>
  </si>
  <si>
    <t>669865144</t>
  </si>
  <si>
    <t>85</t>
  </si>
  <si>
    <t>OIM</t>
  </si>
  <si>
    <t>Ostatní instalační materiál nutný pro dopojení zařizovacích předmětů (pancéřové hadičky, těsnění atd...)</t>
  </si>
  <si>
    <t>kpl</t>
  </si>
  <si>
    <t>-396273885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</si>
  <si>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</si>
  <si>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</si>
  <si>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</si>
  <si>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</si>
  <si>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</si>
  <si>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-1531502419</t>
  </si>
  <si>
    <t>87</t>
  </si>
  <si>
    <t>998726113</t>
  </si>
  <si>
    <t>Přesun hmot tonážní pro instalační prefabrikáty v objektech v do 24 m</t>
  </si>
  <si>
    <t>-199083672</t>
  </si>
  <si>
    <t>88</t>
  </si>
  <si>
    <t>1097493295</t>
  </si>
  <si>
    <t>741</t>
  </si>
  <si>
    <t>Elektroinstalace - silnoproud</t>
  </si>
  <si>
    <t>89</t>
  </si>
  <si>
    <t>741112001</t>
  </si>
  <si>
    <t>Montáž krabice zapuštěná plastová kruhová</t>
  </si>
  <si>
    <t>1352295645</t>
  </si>
  <si>
    <t>90</t>
  </si>
  <si>
    <t>34571515</t>
  </si>
  <si>
    <t>krabice přístrojová instalační 400 V, 142x71x45mm do dutých stěn</t>
  </si>
  <si>
    <t>1872364329</t>
  </si>
  <si>
    <t>91</t>
  </si>
  <si>
    <t>741120001</t>
  </si>
  <si>
    <t>Montáž vodič Cu izolovaný plný a laněný žíla 0,35-6 mm2 pod omítku (CY)</t>
  </si>
  <si>
    <t>744256825</t>
  </si>
  <si>
    <t>92</t>
  </si>
  <si>
    <t>34111036</t>
  </si>
  <si>
    <t>kabel silový s Cu jádrem 1 kV 3x2,5mm2</t>
  </si>
  <si>
    <t>-488511459</t>
  </si>
  <si>
    <t>93</t>
  </si>
  <si>
    <t>34111018</t>
  </si>
  <si>
    <t>kabel silový s Cu jádrem 6mm2</t>
  </si>
  <si>
    <t>1175001008</t>
  </si>
  <si>
    <t>94</t>
  </si>
  <si>
    <t>741210001</t>
  </si>
  <si>
    <t>Montáž rozvodnice oceloplechová nebo plastová běžná do 20 kg</t>
  </si>
  <si>
    <t>1241361609</t>
  </si>
  <si>
    <t>95</t>
  </si>
  <si>
    <t>35713850</t>
  </si>
  <si>
    <t>rozvodnice elektroměrové s jedním 1 fázovým místem bez požární úpravy 18 pozic</t>
  </si>
  <si>
    <t>-1102177640</t>
  </si>
  <si>
    <t>96</t>
  </si>
  <si>
    <t>741310001</t>
  </si>
  <si>
    <t>Montáž vypínač nástěnný 1-jednopólový prostředí normální</t>
  </si>
  <si>
    <t>1921770974</t>
  </si>
  <si>
    <t>97</t>
  </si>
  <si>
    <t>34535799</t>
  </si>
  <si>
    <t>-589678708</t>
  </si>
  <si>
    <t>98</t>
  </si>
  <si>
    <t>741313001</t>
  </si>
  <si>
    <t>Montáž zásuvka (polo)zapuštěná bezšroubové připojení 2P+PE se zapojením vodičů</t>
  </si>
  <si>
    <t>874236797</t>
  </si>
  <si>
    <t>99</t>
  </si>
  <si>
    <t>35811077</t>
  </si>
  <si>
    <t>-1888755844</t>
  </si>
  <si>
    <t>100</t>
  </si>
  <si>
    <t>741370002</t>
  </si>
  <si>
    <t>Montáž svítidlo žárovkové bytové stropní přisazené 1 zdroj se sklem</t>
  </si>
  <si>
    <t>1786392095</t>
  </si>
  <si>
    <t>101</t>
  </si>
  <si>
    <t>34821275</t>
  </si>
  <si>
    <t>svítidlo bytové žárovkové IP 42, max. 60 W E27</t>
  </si>
  <si>
    <t>-722525958</t>
  </si>
  <si>
    <t>102</t>
  </si>
  <si>
    <t>34823735</t>
  </si>
  <si>
    <t>svítidlo zářivkové interiérové s kompenzací, barva bílá, 18W, délka 974 mm</t>
  </si>
  <si>
    <t>-268232311</t>
  </si>
  <si>
    <t>103</t>
  </si>
  <si>
    <t>34111030</t>
  </si>
  <si>
    <t>kabel silový s Cu jádrem 1 kV 3x1,5mm2</t>
  </si>
  <si>
    <t>-1211791439</t>
  </si>
  <si>
    <t>104</t>
  </si>
  <si>
    <t>741810001</t>
  </si>
  <si>
    <t>Celková prohlídka elektrického rozvodu a zařízení do 100 000,- Kč</t>
  </si>
  <si>
    <t>-213438711</t>
  </si>
  <si>
    <t>105</t>
  </si>
  <si>
    <t>54111971</t>
  </si>
  <si>
    <t>1757672897</t>
  </si>
  <si>
    <t>106</t>
  </si>
  <si>
    <t>725610902</t>
  </si>
  <si>
    <t>Výměna plynových sporáků s úpravou instalace</t>
  </si>
  <si>
    <t>-668163923</t>
  </si>
  <si>
    <t>107</t>
  </si>
  <si>
    <t>998741103</t>
  </si>
  <si>
    <t>Přesun hmot tonážní pro silnoproud v objektech v do 24 m</t>
  </si>
  <si>
    <t>1297011201</t>
  </si>
  <si>
    <t>108</t>
  </si>
  <si>
    <t>2088019873</t>
  </si>
  <si>
    <t>751</t>
  </si>
  <si>
    <t>Vzduchotechnika</t>
  </si>
  <si>
    <t>109</t>
  </si>
  <si>
    <t>751111012</t>
  </si>
  <si>
    <t>Mtž vent ax ntl nástěnného základního D do 200 mm</t>
  </si>
  <si>
    <t>-360885026</t>
  </si>
  <si>
    <t>110</t>
  </si>
  <si>
    <t>V</t>
  </si>
  <si>
    <t>Axiální ventilátor max. 20x20cm, pr. 125 mm</t>
  </si>
  <si>
    <t>-1399598609</t>
  </si>
  <si>
    <t>111</t>
  </si>
  <si>
    <t>751111811</t>
  </si>
  <si>
    <t>Demontáž ventilátoru axiálního nízkotlakého kruhové potrubí D do 200 mm</t>
  </si>
  <si>
    <t>-507812216</t>
  </si>
  <si>
    <t>112</t>
  </si>
  <si>
    <t>751377011</t>
  </si>
  <si>
    <t>Mtž odsávacího zákrytu (digestoř) bytového vestavěného</t>
  </si>
  <si>
    <t>-606706224</t>
  </si>
  <si>
    <t>113</t>
  </si>
  <si>
    <t>-1643912442</t>
  </si>
  <si>
    <t>114</t>
  </si>
  <si>
    <t>998751102</t>
  </si>
  <si>
    <t>Přesun hmot tonážní pro vzduchotechniku v objektech v do 24 m</t>
  </si>
  <si>
    <t>26329316</t>
  </si>
  <si>
    <t>115</t>
  </si>
  <si>
    <t>1147748964</t>
  </si>
  <si>
    <t>763</t>
  </si>
  <si>
    <t>Konstrukce suché výstavby</t>
  </si>
  <si>
    <t>116</t>
  </si>
  <si>
    <t>763111331</t>
  </si>
  <si>
    <t>SDK příčka tl 80 mm profil CW+UW 50 desky 1xH2 15 TI 40 mm</t>
  </si>
  <si>
    <t>1820152227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</si>
  <si>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</si>
  <si>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</si>
  <si>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</si>
  <si>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</si>
  <si>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</si>
  <si>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</si>
  <si>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605758222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</si>
  <si>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</si>
  <si>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</si>
  <si>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</si>
  <si>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</si>
  <si>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</si>
  <si>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</si>
  <si>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</si>
  <si>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-111301071</t>
  </si>
  <si>
    <t>119</t>
  </si>
  <si>
    <t>763111762</t>
  </si>
  <si>
    <t>Příplatek k SDK příčce s jednoduchou nosnou konstrukcí za zahuštění profilů na vzdálenost 41 mm</t>
  </si>
  <si>
    <t>433901265</t>
  </si>
  <si>
    <t>120</t>
  </si>
  <si>
    <t>763111771</t>
  </si>
  <si>
    <t>Příplatek k SDK příčce za rovinnost kvality Q3</t>
  </si>
  <si>
    <t>-284618929</t>
  </si>
  <si>
    <t>29,263*2</t>
  </si>
  <si>
    <t>121</t>
  </si>
  <si>
    <t>998763303</t>
  </si>
  <si>
    <t>Přesun hmot tonážní pro sádrokartonové konstrukce v objektech v do 24 m</t>
  </si>
  <si>
    <t>-586764764</t>
  </si>
  <si>
    <t>122</t>
  </si>
  <si>
    <t>998763381</t>
  </si>
  <si>
    <t>Příplatek k přesunu hmot tonážní 763 SDK prováděný bez použití mechanizace</t>
  </si>
  <si>
    <t>-1238684680</t>
  </si>
  <si>
    <t>123</t>
  </si>
  <si>
    <t>VS</t>
  </si>
  <si>
    <t>Příplatek za použití vysokopevnostního sádrokartonu tvrzeného v místě zavěšení kuchyňské linky</t>
  </si>
  <si>
    <t>361935092</t>
  </si>
  <si>
    <t>766</t>
  </si>
  <si>
    <t>Konstrukce truhlářské</t>
  </si>
  <si>
    <t>124</t>
  </si>
  <si>
    <t>766421812</t>
  </si>
  <si>
    <t>Demontáž truhlářského obložení podhledů z panelů plochy přes 1,5 m2</t>
  </si>
  <si>
    <t>1779345009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</si>
  <si>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</si>
  <si>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</si>
  <si>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</si>
  <si>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</si>
  <si>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</si>
  <si>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</si>
  <si>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-1501678122</t>
  </si>
  <si>
    <t>126</t>
  </si>
  <si>
    <t>61162854</t>
  </si>
  <si>
    <t>dveře vnitřní foliované plné 1křídlové 70x197 cm</t>
  </si>
  <si>
    <t>1029276989</t>
  </si>
  <si>
    <t>127</t>
  </si>
  <si>
    <t>54914610</t>
  </si>
  <si>
    <t>kování vrchní dveřní klika včetně rozet a montážního materiál nerez PK</t>
  </si>
  <si>
    <t>1830304454</t>
  </si>
  <si>
    <t>128</t>
  </si>
  <si>
    <t>766660722</t>
  </si>
  <si>
    <t>Montáž dveřního kování - zámku</t>
  </si>
  <si>
    <t>797400030</t>
  </si>
  <si>
    <t>129</t>
  </si>
  <si>
    <t>54925015</t>
  </si>
  <si>
    <t>-1513406443</t>
  </si>
  <si>
    <t>130</t>
  </si>
  <si>
    <t>766695212</t>
  </si>
  <si>
    <t>Montáž truhlářských prahů dveří 1křídlových šířky do 10 cm</t>
  </si>
  <si>
    <t>-156943800</t>
  </si>
  <si>
    <t>131</t>
  </si>
  <si>
    <t>61187416</t>
  </si>
  <si>
    <t>práh dveřní dřevěný bukový tl 2cm dl 92cm š 10cm</t>
  </si>
  <si>
    <t>691467512</t>
  </si>
  <si>
    <t>132</t>
  </si>
  <si>
    <t>766812840</t>
  </si>
  <si>
    <t>Demontáž kuchyňských linek dřevěných nebo kovových délky do 2,1 m</t>
  </si>
  <si>
    <t>-462350337</t>
  </si>
  <si>
    <t>133</t>
  </si>
  <si>
    <t>998766103</t>
  </si>
  <si>
    <t>Přesun hmot tonážní pro konstrukce truhlářské v objektech v do 24 m</t>
  </si>
  <si>
    <t>2137200379</t>
  </si>
  <si>
    <t>134</t>
  </si>
  <si>
    <t>207418560</t>
  </si>
  <si>
    <t>135</t>
  </si>
  <si>
    <t>DV</t>
  </si>
  <si>
    <t>-1215645229</t>
  </si>
  <si>
    <t>136</t>
  </si>
  <si>
    <t>KL</t>
  </si>
  <si>
    <t>-1800455105</t>
  </si>
  <si>
    <t>137</t>
  </si>
  <si>
    <t>MKL</t>
  </si>
  <si>
    <t>460262430</t>
  </si>
  <si>
    <t>138</t>
  </si>
  <si>
    <t>P12</t>
  </si>
  <si>
    <t>-41302402</t>
  </si>
  <si>
    <t>139</t>
  </si>
  <si>
    <t>UP</t>
  </si>
  <si>
    <t>Dodatečná úprava dveřních prahů vzhledem k výškovým rozdílům podlah</t>
  </si>
  <si>
    <t>-588225990</t>
  </si>
  <si>
    <t>771</t>
  </si>
  <si>
    <t>Podlahy z dlaždic</t>
  </si>
  <si>
    <t>140</t>
  </si>
  <si>
    <t>771571113</t>
  </si>
  <si>
    <t>Montáž podlah z keramických dlaždic režných hladkých do malty do 12 ks/m2</t>
  </si>
  <si>
    <t>1335452261</t>
  </si>
  <si>
    <t>141</t>
  </si>
  <si>
    <t>771591111</t>
  </si>
  <si>
    <t>Podlahy penetrace podkladu</t>
  </si>
  <si>
    <t>1125201346</t>
  </si>
  <si>
    <t>142</t>
  </si>
  <si>
    <t>59761408</t>
  </si>
  <si>
    <t>dlaždice keramická barevná přes 9 do 12 ks/m2</t>
  </si>
  <si>
    <t>-258748877</t>
  </si>
  <si>
    <t>4,19363636363636*1,1 'Přepočtené koeficientem množství</t>
  </si>
  <si>
    <t>143</t>
  </si>
  <si>
    <t>998771103</t>
  </si>
  <si>
    <t>Přesun hmot tonážní pro podlahy z dlaždic v objektech v do 24 m</t>
  </si>
  <si>
    <t>-778858743</t>
  </si>
  <si>
    <t>144</t>
  </si>
  <si>
    <t>2099695138</t>
  </si>
  <si>
    <t>776</t>
  </si>
  <si>
    <t>Podlahy povlakové</t>
  </si>
  <si>
    <t>145</t>
  </si>
  <si>
    <t>776201812</t>
  </si>
  <si>
    <t>1886169184</t>
  </si>
  <si>
    <t>demontáž nášlapné vrstvy z pvc:</t>
  </si>
  <si>
    <t>1,72*0,5</t>
  </si>
  <si>
    <t>146</t>
  </si>
  <si>
    <t>776421111</t>
  </si>
  <si>
    <t>Montáž obvodových lišt lepením</t>
  </si>
  <si>
    <t>2145365786</t>
  </si>
  <si>
    <t>3,05+1,65+0,08+1+1</t>
  </si>
  <si>
    <t>147</t>
  </si>
  <si>
    <t>28411003</t>
  </si>
  <si>
    <t>61330079</t>
  </si>
  <si>
    <t>7,74857142857143*1,02 'Přepočtené koeficientem množství</t>
  </si>
  <si>
    <t>148</t>
  </si>
  <si>
    <t>998776103</t>
  </si>
  <si>
    <t>Přesun hmot tonážní pro podlahy povlakové v objektech v do 24 m</t>
  </si>
  <si>
    <t>-326039793</t>
  </si>
  <si>
    <t>149</t>
  </si>
  <si>
    <t>-45008822</t>
  </si>
  <si>
    <t>781</t>
  </si>
  <si>
    <t>Dokončovací práce - obklady</t>
  </si>
  <si>
    <t>150</t>
  </si>
  <si>
    <t>-1968048727</t>
  </si>
  <si>
    <t>151</t>
  </si>
  <si>
    <t>-160003611</t>
  </si>
  <si>
    <t>11,15/0,4*1,1</t>
  </si>
  <si>
    <t>152</t>
  </si>
  <si>
    <t>781471113</t>
  </si>
  <si>
    <t>Montáž obkladů vnitřních keramických hladkých do 19 ks/m2 kladených do malty</t>
  </si>
  <si>
    <t>-1809998372</t>
  </si>
  <si>
    <t>153</t>
  </si>
  <si>
    <t>59761155</t>
  </si>
  <si>
    <t>dlaždice keramické koupelnové(barevné) přes 19 do 25 ks/m2</t>
  </si>
  <si>
    <t>-1680280436</t>
  </si>
  <si>
    <t>154</t>
  </si>
  <si>
    <t>781495111</t>
  </si>
  <si>
    <t>Penetrace podkladu vnitřních obkladů</t>
  </si>
  <si>
    <t>-764409982</t>
  </si>
  <si>
    <t>155</t>
  </si>
  <si>
    <t>998781103</t>
  </si>
  <si>
    <t>Přesun hmot tonážní pro obklady keramické v objektech v do 24 m</t>
  </si>
  <si>
    <t>1676122872</t>
  </si>
  <si>
    <t>156</t>
  </si>
  <si>
    <t>-1526808610</t>
  </si>
  <si>
    <t>157</t>
  </si>
  <si>
    <t>74685269</t>
  </si>
  <si>
    <t>783</t>
  </si>
  <si>
    <t>Dokončovací práce - nátěry</t>
  </si>
  <si>
    <t>158</t>
  </si>
  <si>
    <t>783301313</t>
  </si>
  <si>
    <t>Odmaštění zámečnických konstrukcí ředidlovým odmašťovačem</t>
  </si>
  <si>
    <t>-1348590790</t>
  </si>
  <si>
    <t>159</t>
  </si>
  <si>
    <t>783314101</t>
  </si>
  <si>
    <t>Základní jednonásobný syntetický nátěr zámečnických konstrukcí</t>
  </si>
  <si>
    <t>1846163191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</si>
  <si>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</si>
  <si>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</si>
  <si>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</si>
  <si>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</si>
  <si>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</si>
  <si>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2059427205</t>
  </si>
  <si>
    <t>784</t>
  </si>
  <si>
    <t>Dokončovací práce - malby a tapety</t>
  </si>
  <si>
    <t>161</t>
  </si>
  <si>
    <t>-546093595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</si>
  <si>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</si>
  <si>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</si>
  <si>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</si>
  <si>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</si>
  <si>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</si>
  <si>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</si>
  <si>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</si>
  <si>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</si>
  <si>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</si>
  <si>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</si>
  <si>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</si>
  <si>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</si>
  <si>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</si>
  <si>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-271349542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</si>
  <si>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</si>
  <si>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</si>
  <si>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</si>
  <si>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</si>
  <si>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</si>
  <si>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-1839405339</t>
  </si>
  <si>
    <t>164</t>
  </si>
  <si>
    <t>784321001</t>
  </si>
  <si>
    <t>Jednonásobné silikátové bílé malby v místnosti výšky do 3,80 m</t>
  </si>
  <si>
    <t>-165755285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</si>
  <si>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</si>
  <si>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</si>
  <si>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</si>
  <si>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</si>
  <si>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</si>
  <si>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</si>
  <si>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</si>
  <si>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256588833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</si>
  <si>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</si>
  <si>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</si>
  <si>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</si>
  <si>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</si>
  <si>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</si>
  <si>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zednické 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</si>
  <si>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</si>
  <si>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</si>
  <si>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</si>
  <si>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</si>
  <si>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-1334539437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</si>
  <si>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</si>
  <si>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</si>
  <si>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</si>
  <si>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</si>
  <si>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</si>
  <si>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890645058</t>
  </si>
  <si>
    <t>dopojení nového ventilátoru na stávající potrubí:</t>
  </si>
  <si>
    <t>168</t>
  </si>
  <si>
    <t>HZS4212</t>
  </si>
  <si>
    <t>Hodinová zúčtovací sazba revizní technik specialista</t>
  </si>
  <si>
    <t>1507260563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</si>
  <si>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</si>
  <si>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</si>
  <si>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</si>
  <si>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</si>
  <si>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</si>
  <si>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</si>
  <si>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</si>
  <si>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</si>
  <si>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215802101</t>
  </si>
  <si>
    <t>VRN7</t>
  </si>
  <si>
    <t>Provozní vlivy</t>
  </si>
  <si>
    <t>170</t>
  </si>
  <si>
    <t>070001000</t>
  </si>
  <si>
    <t>-700669883</t>
  </si>
  <si>
    <t>SDK podhled</t>
  </si>
  <si>
    <t>zrušeno</t>
  </si>
  <si>
    <t>Provedení izolace  hydroizolační stěrkou vodorovné na betonu, 2 vrstvy</t>
  </si>
  <si>
    <t>Provedení izolace  hydroizolační stěrkou svislé na betonu, 2 vrstvy</t>
  </si>
  <si>
    <t>WC zámek</t>
  </si>
  <si>
    <t>Dodávka a osazení SDK konstrukce dvířek za wc - pro obklad vč. úchytek a začištění rozměr celá šíře WC, dvoudílná dvířka</t>
  </si>
  <si>
    <t>Potěr  samonivelační tl do 30 mm ze suchých směsí</t>
  </si>
  <si>
    <t>otvor 25/25 vč. montáže a začištění k obkladu uchycení na magnety</t>
  </si>
  <si>
    <t>zásuvka řada tango nepropustná nástěnná 16A 220 V 3pólová</t>
  </si>
  <si>
    <t>ovladač zapínací tlačítkový rada tango 10A 3553-80289 velkoplošný</t>
  </si>
  <si>
    <t>Digestoř vestavná výsuvná pod skříňku - nerez</t>
  </si>
  <si>
    <t>Montáž kuchyňské linky dle specifikace - rovná linka</t>
  </si>
  <si>
    <t>Dodávka a montáž laminátových dveří folie cpl vč. Rámu (dle dohody s technikem)</t>
  </si>
  <si>
    <t>vybourání dlažby wc a koupelna</t>
  </si>
  <si>
    <t>lišta plastová včetně doplňků</t>
  </si>
  <si>
    <t>SDK podhled DMŽ</t>
  </si>
  <si>
    <t>bourání obkladů koupelna</t>
  </si>
  <si>
    <t>bourání obezdívky vany</t>
  </si>
  <si>
    <t>SDK příčka tl. 100mm CW+UW 75 mezi koupelnu a WC 2 x 1.75x2.6 tj. 9,1 m 2</t>
  </si>
  <si>
    <t xml:space="preserve">vestavná plynová varná deska černá a vestavný elektrický sporák </t>
  </si>
  <si>
    <t>Kuchyňská linka dle specifikace vč. dřezu - dodávka rovná linka, prodloužení linky a skříněk o cca 30 cm, vedle linky se musí vejít lednice viz upravená specifikace- osvětlení led pásek do hliníkové lišty zafrézovat do spodní částí vrchního dílu linky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</si>
</sst>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6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9" t="s">
        <v>48</v>
      </c>
      <c r="Y35" s="230"/>
      <c r="Z35" s="230"/>
      <c r="AA35" s="230"/>
      <c r="AB35" s="230"/>
      <c r="AC35" s="40"/>
      <c r="AD35" s="40"/>
      <c r="AE35" s="40"/>
      <c r="AF35" s="40"/>
      <c r="AG35" s="40"/>
      <c r="AH35" s="40"/>
      <c r="AI35" s="40"/>
      <c r="AJ35" s="40"/>
      <c r="AK35" s="231">
        <f>SUM(AK26:AK33)</f>
        <v>0</v>
      </c>
      <c r="AL35" s="230"/>
      <c r="AM35" s="230"/>
      <c r="AN35" s="230"/>
      <c r="AO35" s="232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42" t="str">
        <f>K6</f>
        <v>Jiříkovského 167/27</v>
      </c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4" t="str">
        <f>IF(AN8="","",AN8)</f>
        <v>23. 8. 2019</v>
      </c>
      <c r="AN87" s="24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5" t="str">
        <f>IF(E17="","",E17)</f>
        <v>Ing. Vladimír Slonka</v>
      </c>
      <c r="AN89" s="246"/>
      <c r="AO89" s="246"/>
      <c r="AP89" s="246"/>
      <c r="AQ89" s="32"/>
      <c r="AR89" s="33"/>
      <c r="AS89" s="247" t="s">
        <v>56</v>
      </c>
      <c r="AT89" s="24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5" t="str">
        <f>IF(E20="","",E20)</f>
        <v xml:space="preserve"> </v>
      </c>
      <c r="AN90" s="246"/>
      <c r="AO90" s="246"/>
      <c r="AP90" s="246"/>
      <c r="AQ90" s="32"/>
      <c r="AR90" s="33"/>
      <c r="AS90" s="249"/>
      <c r="AT90" s="25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9"/>
      <c r="AT91" s="25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7" t="s">
        <v>57</v>
      </c>
      <c r="D92" s="238"/>
      <c r="E92" s="238"/>
      <c r="F92" s="238"/>
      <c r="G92" s="238"/>
      <c r="H92" s="60"/>
      <c r="I92" s="239" t="s">
        <v>58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40" t="s">
        <v>59</v>
      </c>
      <c r="AH92" s="238"/>
      <c r="AI92" s="238"/>
      <c r="AJ92" s="238"/>
      <c r="AK92" s="238"/>
      <c r="AL92" s="238"/>
      <c r="AM92" s="238"/>
      <c r="AN92" s="239" t="s">
        <v>60</v>
      </c>
      <c r="AO92" s="238"/>
      <c r="AP92" s="24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4">
        <f>ROUND(AG95,2)</f>
        <v>0</v>
      </c>
      <c r="AH94" s="234"/>
      <c r="AI94" s="234"/>
      <c r="AJ94" s="234"/>
      <c r="AK94" s="234"/>
      <c r="AL94" s="234"/>
      <c r="AM94" s="234"/>
      <c r="AN94" s="235">
        <f>SUM(AG94,AT94)</f>
        <v>0</v>
      </c>
      <c r="AO94" s="235"/>
      <c r="AP94" s="235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3" t="s">
        <v>81</v>
      </c>
      <c r="E95" s="233"/>
      <c r="F95" s="233"/>
      <c r="G95" s="233"/>
      <c r="H95" s="233"/>
      <c r="I95" s="82"/>
      <c r="J95" s="233" t="s">
        <v>82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27">
        <f>'1 - Bytová jednotka č.1'!J30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'1 - Bytová jednotka č.1'!P142</f>
        <v>0</v>
      </c>
      <c r="AV95" s="85">
        <f>'1 - Bytová jednotka č.1'!J33</f>
        <v>0</v>
      </c>
      <c r="AW95" s="85">
        <f>'1 - Bytová jednotka č.1'!J34</f>
        <v>0</v>
      </c>
      <c r="AX95" s="85">
        <f>'1 - Bytová jednotka č.1'!J35</f>
        <v>0</v>
      </c>
      <c r="AY95" s="85">
        <f>'1 - Bytová jednotka č.1'!J36</f>
        <v>0</v>
      </c>
      <c r="AZ95" s="85">
        <f>'1 - Bytová jednotka č.1'!F33</f>
        <v>0</v>
      </c>
      <c r="BA95" s="85">
        <f>'1 - Bytová jednotka č.1'!F34</f>
        <v>0</v>
      </c>
      <c r="BB95" s="85">
        <f>'1 - Bytová jednotka č.1'!F35</f>
        <v>0</v>
      </c>
      <c r="BC95" s="85">
        <f>'1 - Bytová jednotka č.1'!F36</f>
        <v>0</v>
      </c>
      <c r="BD95" s="87">
        <f>'1 - Bytová jednotka č.1'!F37</f>
        <v>0</v>
      </c>
      <c r="BT95" s="88" t="s">
        <v>81</v>
      </c>
      <c r="BV95" s="88" t="s">
        <v>78</v>
      </c>
      <c r="BW95" s="88" t="s">
        <v>84</v>
      </c>
      <c r="BX95" s="88" t="s">
        <v>4</v>
      </c>
      <c r="CL95" s="88" t="s">
        <v>1</v>
      </c>
      <c r="CM95" s="88" t="s">
        <v>81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workbookViewId="0" topLeftCell="A335">
      <selection activeCell="I378" sqref="I37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6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85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Jiříkovského 167/27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86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2" t="s">
        <v>87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Jiříkovského 167/27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86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2" t="str">
        <f>E9</f>
        <v>1 - Bytová jednotka č.1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Jiříkovského 167/27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86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42" t="str">
        <f>E9</f>
        <v>1 - Bytová jednotka č.1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3.59315961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0.9200715799999999</v>
      </c>
      <c r="S143" s="150"/>
      <c r="T143" s="152">
        <f>T144+T147+T180+T209+T217</f>
        <v>3.3051158000000003</v>
      </c>
      <c r="AR143" s="145" t="s">
        <v>81</v>
      </c>
      <c r="AT143" s="153" t="s">
        <v>75</v>
      </c>
      <c r="AU143" s="153" t="s">
        <v>76</v>
      </c>
      <c r="AY143" s="145" t="s">
        <v>134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81</v>
      </c>
      <c r="AT144" s="153" t="s">
        <v>75</v>
      </c>
      <c r="AU144" s="153" t="s">
        <v>81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81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81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0.8326345799999999</v>
      </c>
      <c r="S147" s="150"/>
      <c r="T147" s="152">
        <f>SUM(T148:T179)</f>
        <v>0</v>
      </c>
      <c r="AR147" s="145" t="s">
        <v>81</v>
      </c>
      <c r="AT147" s="153" t="s">
        <v>75</v>
      </c>
      <c r="AU147" s="153" t="s">
        <v>81</v>
      </c>
      <c r="AY147" s="145" t="s">
        <v>134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/>
      <c r="E148" s="159"/>
      <c r="F148" s="160" t="s">
        <v>890</v>
      </c>
      <c r="G148" s="161"/>
      <c r="H148" s="162"/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134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148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149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134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150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134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151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134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152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81</v>
      </c>
      <c r="AY152" s="182" t="s">
        <v>134</v>
      </c>
    </row>
    <row r="153" spans="1:65" s="2" customFormat="1" ht="21.75" customHeight="1">
      <c r="A153" s="32"/>
      <c r="B153" s="157"/>
      <c r="C153" s="158" t="s">
        <v>135</v>
      </c>
      <c r="D153" s="158" t="s">
        <v>137</v>
      </c>
      <c r="E153" s="159" t="s">
        <v>153</v>
      </c>
      <c r="F153" s="160" t="s">
        <v>889</v>
      </c>
      <c r="G153" s="161" t="s">
        <v>140</v>
      </c>
      <c r="H153" s="162">
        <v>6.004</v>
      </c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0.026297519999999998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134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154</v>
      </c>
    </row>
    <row r="154" spans="1:65" s="2" customFormat="1" ht="21.75" customHeight="1">
      <c r="A154" s="32"/>
      <c r="B154" s="157"/>
      <c r="C154" s="158" t="s">
        <v>141</v>
      </c>
      <c r="D154" s="158"/>
      <c r="E154" s="159"/>
      <c r="F154" s="160" t="s">
        <v>904</v>
      </c>
      <c r="G154" s="161" t="s">
        <v>140</v>
      </c>
      <c r="H154" s="162">
        <v>6.004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0.018012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134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155</v>
      </c>
    </row>
    <row r="155" spans="1:65" s="2" customFormat="1" ht="21.75" customHeight="1">
      <c r="A155" s="32"/>
      <c r="B155" s="157"/>
      <c r="C155" s="158" t="s">
        <v>156</v>
      </c>
      <c r="D155" s="158"/>
      <c r="E155" s="159"/>
      <c r="F155" s="160" t="s">
        <v>905</v>
      </c>
      <c r="G155" s="161" t="s">
        <v>140</v>
      </c>
      <c r="H155" s="162">
        <v>12</v>
      </c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0.189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134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157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158</v>
      </c>
      <c r="F156" s="160" t="s">
        <v>159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134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160</v>
      </c>
    </row>
    <row r="157" spans="1:65" s="2" customFormat="1" ht="21.75" customHeight="1">
      <c r="A157" s="32"/>
      <c r="B157" s="157"/>
      <c r="C157" s="158" t="s">
        <v>161</v>
      </c>
      <c r="D157" s="158" t="s">
        <v>137</v>
      </c>
      <c r="E157" s="159" t="s">
        <v>162</v>
      </c>
      <c r="F157" s="160" t="s">
        <v>163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134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164</v>
      </c>
    </row>
    <row r="158" spans="1:65" s="2" customFormat="1" ht="21.75" customHeight="1">
      <c r="A158" s="32"/>
      <c r="B158" s="157"/>
      <c r="C158" s="158" t="s">
        <v>165</v>
      </c>
      <c r="D158" s="158"/>
      <c r="E158" s="159"/>
      <c r="F158" s="160" t="s">
        <v>906</v>
      </c>
      <c r="G158" s="161" t="s">
        <v>188</v>
      </c>
      <c r="H158" s="162"/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134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166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167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134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168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134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169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134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152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81</v>
      </c>
      <c r="AY162" s="182" t="s">
        <v>134</v>
      </c>
    </row>
    <row r="163" spans="1:65" s="2" customFormat="1" ht="21.75" customHeight="1">
      <c r="A163" s="32"/>
      <c r="B163" s="157"/>
      <c r="C163" s="158" t="s">
        <v>170</v>
      </c>
      <c r="D163" s="158" t="s">
        <v>137</v>
      </c>
      <c r="E163" s="159" t="s">
        <v>171</v>
      </c>
      <c r="F163" s="160" t="s">
        <v>172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173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174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134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169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134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152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81</v>
      </c>
      <c r="AY166" s="182" t="s">
        <v>134</v>
      </c>
    </row>
    <row r="167" spans="1:65" s="2" customFormat="1" ht="16.5" customHeight="1">
      <c r="A167" s="32"/>
      <c r="B167" s="157"/>
      <c r="C167" s="158" t="s">
        <v>175</v>
      </c>
      <c r="D167" s="158" t="s">
        <v>137</v>
      </c>
      <c r="E167" s="159"/>
      <c r="F167" s="160" t="s">
        <v>890</v>
      </c>
      <c r="G167" s="161"/>
      <c r="H167" s="162"/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134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176</v>
      </c>
    </row>
    <row r="168" spans="2:51" s="13" customFormat="1" ht="12">
      <c r="B168" s="172"/>
      <c r="D168" s="173" t="s">
        <v>144</v>
      </c>
      <c r="E168" s="174" t="s">
        <v>1</v>
      </c>
      <c r="F168" s="175"/>
      <c r="H168" s="176"/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134</v>
      </c>
    </row>
    <row r="169" spans="2:51" s="13" customFormat="1" ht="12">
      <c r="B169" s="172"/>
      <c r="D169" s="173" t="s">
        <v>144</v>
      </c>
      <c r="E169" s="174" t="s">
        <v>1</v>
      </c>
      <c r="F169" s="175"/>
      <c r="H169" s="176"/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134</v>
      </c>
    </row>
    <row r="170" spans="2:51" s="14" customFormat="1" ht="12">
      <c r="B170" s="181"/>
      <c r="D170" s="173" t="s">
        <v>144</v>
      </c>
      <c r="E170" s="182" t="s">
        <v>1</v>
      </c>
      <c r="F170" s="183"/>
      <c r="H170" s="184"/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81</v>
      </c>
      <c r="AY170" s="182" t="s">
        <v>134</v>
      </c>
    </row>
    <row r="171" spans="1:65" s="2" customFormat="1" ht="21.75" customHeight="1">
      <c r="A171" s="32"/>
      <c r="B171" s="157"/>
      <c r="C171" s="158" t="s">
        <v>178</v>
      </c>
      <c r="D171" s="158" t="s">
        <v>137</v>
      </c>
      <c r="E171" s="159"/>
      <c r="F171" s="160" t="s">
        <v>890</v>
      </c>
      <c r="G171" s="161"/>
      <c r="H171" s="162"/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134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179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180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81</v>
      </c>
      <c r="AW172" s="15" t="s">
        <v>33</v>
      </c>
      <c r="AX172" s="15" t="s">
        <v>76</v>
      </c>
      <c r="AY172" s="190" t="s">
        <v>134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181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81</v>
      </c>
      <c r="AY173" s="174" t="s">
        <v>134</v>
      </c>
    </row>
    <row r="174" spans="1:65" s="2" customFormat="1" ht="21.75" customHeight="1">
      <c r="A174" s="32"/>
      <c r="B174" s="157"/>
      <c r="C174" s="158" t="s">
        <v>182</v>
      </c>
      <c r="D174" s="158" t="s">
        <v>137</v>
      </c>
      <c r="E174" s="159" t="s">
        <v>183</v>
      </c>
      <c r="F174" s="160" t="s">
        <v>895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134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184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149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134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150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134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152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81</v>
      </c>
      <c r="AY177" s="182" t="s">
        <v>134</v>
      </c>
    </row>
    <row r="178" spans="1:65" s="2" customFormat="1" ht="16.5" customHeight="1">
      <c r="A178" s="32"/>
      <c r="B178" s="157"/>
      <c r="C178" s="158" t="s">
        <v>185</v>
      </c>
      <c r="D178" s="158" t="s">
        <v>137</v>
      </c>
      <c r="E178" s="159" t="s">
        <v>186</v>
      </c>
      <c r="F178" s="160" t="s">
        <v>187</v>
      </c>
      <c r="G178" s="161" t="s">
        <v>188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189</v>
      </c>
    </row>
    <row r="179" spans="1:65" s="2" customFormat="1" ht="16.5" customHeight="1">
      <c r="A179" s="32"/>
      <c r="B179" s="157"/>
      <c r="C179" s="196" t="s">
        <v>190</v>
      </c>
      <c r="D179" s="196" t="s">
        <v>191</v>
      </c>
      <c r="E179" s="197" t="s">
        <v>192</v>
      </c>
      <c r="F179" s="198" t="s">
        <v>193</v>
      </c>
      <c r="G179" s="199" t="s">
        <v>188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165</v>
      </c>
      <c r="AT179" s="170" t="s">
        <v>191</v>
      </c>
      <c r="AU179" s="170" t="s">
        <v>142</v>
      </c>
      <c r="AY179" s="17" t="s">
        <v>134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194</v>
      </c>
    </row>
    <row r="180" spans="2:63" s="12" customFormat="1" ht="22.9" customHeight="1">
      <c r="B180" s="144"/>
      <c r="D180" s="145" t="s">
        <v>75</v>
      </c>
      <c r="E180" s="155" t="s">
        <v>170</v>
      </c>
      <c r="F180" s="155" t="s">
        <v>195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81</v>
      </c>
      <c r="AT180" s="153" t="s">
        <v>75</v>
      </c>
      <c r="AU180" s="153" t="s">
        <v>81</v>
      </c>
      <c r="AY180" s="145" t="s">
        <v>134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196</v>
      </c>
      <c r="F181" s="160" t="s">
        <v>197</v>
      </c>
      <c r="G181" s="161" t="s">
        <v>140</v>
      </c>
      <c r="H181" s="162">
        <v>13.556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198</v>
      </c>
      <c r="AT181" s="170" t="s">
        <v>137</v>
      </c>
      <c r="AU181" s="170" t="s">
        <v>142</v>
      </c>
      <c r="AY181" s="17" t="s">
        <v>134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198</v>
      </c>
      <c r="BM181" s="170" t="s">
        <v>199</v>
      </c>
    </row>
    <row r="182" spans="2:51" s="15" customFormat="1" ht="12">
      <c r="B182" s="189"/>
      <c r="D182" s="173" t="s">
        <v>144</v>
      </c>
      <c r="E182" s="190" t="s">
        <v>1</v>
      </c>
      <c r="F182" s="191" t="s">
        <v>200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144</v>
      </c>
      <c r="AU182" s="190" t="s">
        <v>142</v>
      </c>
      <c r="AV182" s="15" t="s">
        <v>81</v>
      </c>
      <c r="AW182" s="15" t="s">
        <v>33</v>
      </c>
      <c r="AX182" s="15" t="s">
        <v>76</v>
      </c>
      <c r="AY182" s="190" t="s">
        <v>134</v>
      </c>
    </row>
    <row r="183" spans="2:51" s="13" customFormat="1" ht="12">
      <c r="B183" s="172"/>
      <c r="D183" s="173" t="s">
        <v>144</v>
      </c>
      <c r="E183" s="174" t="s">
        <v>1</v>
      </c>
      <c r="F183" s="175" t="s">
        <v>201</v>
      </c>
      <c r="H183" s="176">
        <v>4.706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142</v>
      </c>
      <c r="AV183" s="13" t="s">
        <v>142</v>
      </c>
      <c r="AW183" s="13" t="s">
        <v>33</v>
      </c>
      <c r="AX183" s="13" t="s">
        <v>76</v>
      </c>
      <c r="AY183" s="174" t="s">
        <v>134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202</v>
      </c>
      <c r="H184" s="176">
        <v>1.56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134</v>
      </c>
    </row>
    <row r="185" spans="2:51" s="15" customFormat="1" ht="12">
      <c r="B185" s="189"/>
      <c r="D185" s="173" t="s">
        <v>144</v>
      </c>
      <c r="E185" s="190" t="s">
        <v>1</v>
      </c>
      <c r="F185" s="191" t="s">
        <v>203</v>
      </c>
      <c r="H185" s="190" t="s">
        <v>1</v>
      </c>
      <c r="I185" s="192"/>
      <c r="L185" s="189"/>
      <c r="M185" s="193"/>
      <c r="N185" s="194"/>
      <c r="O185" s="194"/>
      <c r="P185" s="194"/>
      <c r="Q185" s="194"/>
      <c r="R185" s="194"/>
      <c r="S185" s="194"/>
      <c r="T185" s="195"/>
      <c r="AT185" s="190" t="s">
        <v>144</v>
      </c>
      <c r="AU185" s="190" t="s">
        <v>142</v>
      </c>
      <c r="AV185" s="15" t="s">
        <v>81</v>
      </c>
      <c r="AW185" s="15" t="s">
        <v>33</v>
      </c>
      <c r="AX185" s="15" t="s">
        <v>76</v>
      </c>
      <c r="AY185" s="190" t="s">
        <v>134</v>
      </c>
    </row>
    <row r="186" spans="2:51" s="13" customFormat="1" ht="12">
      <c r="B186" s="172"/>
      <c r="D186" s="173" t="s">
        <v>144</v>
      </c>
      <c r="E186" s="174" t="s">
        <v>1</v>
      </c>
      <c r="F186" s="175" t="s">
        <v>204</v>
      </c>
      <c r="H186" s="176">
        <v>7.29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142</v>
      </c>
      <c r="AV186" s="13" t="s">
        <v>142</v>
      </c>
      <c r="AW186" s="13" t="s">
        <v>33</v>
      </c>
      <c r="AX186" s="13" t="s">
        <v>76</v>
      </c>
      <c r="AY186" s="174" t="s">
        <v>134</v>
      </c>
    </row>
    <row r="187" spans="2:51" s="14" customFormat="1" ht="12">
      <c r="B187" s="181"/>
      <c r="D187" s="173" t="s">
        <v>144</v>
      </c>
      <c r="E187" s="182" t="s">
        <v>1</v>
      </c>
      <c r="F187" s="183" t="s">
        <v>152</v>
      </c>
      <c r="H187" s="184">
        <v>13.556000000000001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144</v>
      </c>
      <c r="AU187" s="182" t="s">
        <v>142</v>
      </c>
      <c r="AV187" s="14" t="s">
        <v>141</v>
      </c>
      <c r="AW187" s="14" t="s">
        <v>33</v>
      </c>
      <c r="AX187" s="14" t="s">
        <v>81</v>
      </c>
      <c r="AY187" s="182" t="s">
        <v>134</v>
      </c>
    </row>
    <row r="188" spans="1:65" s="2" customFormat="1" ht="21.75" customHeight="1">
      <c r="A188" s="32"/>
      <c r="B188" s="157"/>
      <c r="C188" s="158" t="s">
        <v>198</v>
      </c>
      <c r="D188" s="158" t="s">
        <v>137</v>
      </c>
      <c r="E188" s="159" t="s">
        <v>205</v>
      </c>
      <c r="F188" s="160" t="s">
        <v>206</v>
      </c>
      <c r="G188" s="161" t="s">
        <v>140</v>
      </c>
      <c r="H188" s="162">
        <v>18.772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0.00015</v>
      </c>
      <c r="T188" s="169">
        <f>S188*H188</f>
        <v>0.0028157999999999994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198</v>
      </c>
      <c r="AT188" s="170" t="s">
        <v>137</v>
      </c>
      <c r="AU188" s="170" t="s">
        <v>142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142</v>
      </c>
      <c r="BK188" s="171">
        <f>ROUND(I188*H188,2)</f>
        <v>0</v>
      </c>
      <c r="BL188" s="17" t="s">
        <v>198</v>
      </c>
      <c r="BM188" s="170" t="s">
        <v>207</v>
      </c>
    </row>
    <row r="189" spans="2:51" s="15" customFormat="1" ht="22.5">
      <c r="B189" s="189"/>
      <c r="D189" s="173" t="s">
        <v>144</v>
      </c>
      <c r="E189" s="190" t="s">
        <v>1</v>
      </c>
      <c r="F189" s="191" t="s">
        <v>208</v>
      </c>
      <c r="H189" s="190" t="s">
        <v>1</v>
      </c>
      <c r="I189" s="192"/>
      <c r="L189" s="189"/>
      <c r="M189" s="193"/>
      <c r="N189" s="194"/>
      <c r="O189" s="194"/>
      <c r="P189" s="194"/>
      <c r="Q189" s="194"/>
      <c r="R189" s="194"/>
      <c r="S189" s="194"/>
      <c r="T189" s="195"/>
      <c r="AT189" s="190" t="s">
        <v>144</v>
      </c>
      <c r="AU189" s="190" t="s">
        <v>142</v>
      </c>
      <c r="AV189" s="15" t="s">
        <v>81</v>
      </c>
      <c r="AW189" s="15" t="s">
        <v>33</v>
      </c>
      <c r="AX189" s="15" t="s">
        <v>76</v>
      </c>
      <c r="AY189" s="190" t="s">
        <v>134</v>
      </c>
    </row>
    <row r="190" spans="2:51" s="13" customFormat="1" ht="12">
      <c r="B190" s="172"/>
      <c r="D190" s="173" t="s">
        <v>144</v>
      </c>
      <c r="E190" s="174" t="s">
        <v>1</v>
      </c>
      <c r="F190" s="175" t="s">
        <v>209</v>
      </c>
      <c r="H190" s="176">
        <v>9.412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144</v>
      </c>
      <c r="AU190" s="174" t="s">
        <v>142</v>
      </c>
      <c r="AV190" s="13" t="s">
        <v>142</v>
      </c>
      <c r="AW190" s="13" t="s">
        <v>33</v>
      </c>
      <c r="AX190" s="13" t="s">
        <v>76</v>
      </c>
      <c r="AY190" s="174" t="s">
        <v>134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202</v>
      </c>
      <c r="H191" s="176">
        <v>1.56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134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210</v>
      </c>
      <c r="H192" s="176">
        <v>7.8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134</v>
      </c>
    </row>
    <row r="193" spans="2:51" s="14" customFormat="1" ht="12">
      <c r="B193" s="181"/>
      <c r="D193" s="173" t="s">
        <v>144</v>
      </c>
      <c r="E193" s="182" t="s">
        <v>1</v>
      </c>
      <c r="F193" s="183" t="s">
        <v>152</v>
      </c>
      <c r="H193" s="184">
        <v>18.772000000000002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144</v>
      </c>
      <c r="AU193" s="182" t="s">
        <v>142</v>
      </c>
      <c r="AV193" s="14" t="s">
        <v>141</v>
      </c>
      <c r="AW193" s="14" t="s">
        <v>33</v>
      </c>
      <c r="AX193" s="14" t="s">
        <v>81</v>
      </c>
      <c r="AY193" s="182" t="s">
        <v>134</v>
      </c>
    </row>
    <row r="194" spans="1:65" s="2" customFormat="1" ht="21.75" customHeight="1">
      <c r="A194" s="32"/>
      <c r="B194" s="157"/>
      <c r="C194" s="158" t="s">
        <v>211</v>
      </c>
      <c r="D194" s="158" t="s">
        <v>137</v>
      </c>
      <c r="E194" s="159" t="s">
        <v>212</v>
      </c>
      <c r="F194" s="160" t="s">
        <v>213</v>
      </c>
      <c r="G194" s="161" t="s">
        <v>140</v>
      </c>
      <c r="H194" s="162">
        <v>72.275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4E-05</v>
      </c>
      <c r="R194" s="168">
        <f>Q194*H194</f>
        <v>0.0028910000000000003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141</v>
      </c>
      <c r="AT194" s="170" t="s">
        <v>137</v>
      </c>
      <c r="AU194" s="170" t="s">
        <v>142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142</v>
      </c>
      <c r="BK194" s="171">
        <f>ROUND(I194*H194,2)</f>
        <v>0</v>
      </c>
      <c r="BL194" s="17" t="s">
        <v>141</v>
      </c>
      <c r="BM194" s="170" t="s">
        <v>214</v>
      </c>
    </row>
    <row r="195" spans="2:51" s="13" customFormat="1" ht="12">
      <c r="B195" s="172"/>
      <c r="D195" s="173" t="s">
        <v>144</v>
      </c>
      <c r="E195" s="174" t="s">
        <v>1</v>
      </c>
      <c r="F195" s="175" t="s">
        <v>177</v>
      </c>
      <c r="H195" s="176">
        <v>22.275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144</v>
      </c>
      <c r="AU195" s="174" t="s">
        <v>142</v>
      </c>
      <c r="AV195" s="13" t="s">
        <v>142</v>
      </c>
      <c r="AW195" s="13" t="s">
        <v>33</v>
      </c>
      <c r="AX195" s="13" t="s">
        <v>76</v>
      </c>
      <c r="AY195" s="174" t="s">
        <v>134</v>
      </c>
    </row>
    <row r="196" spans="2:51" s="15" customFormat="1" ht="12">
      <c r="B196" s="189"/>
      <c r="D196" s="173" t="s">
        <v>144</v>
      </c>
      <c r="E196" s="190" t="s">
        <v>1</v>
      </c>
      <c r="F196" s="191" t="s">
        <v>215</v>
      </c>
      <c r="H196" s="190" t="s">
        <v>1</v>
      </c>
      <c r="I196" s="192"/>
      <c r="L196" s="189"/>
      <c r="M196" s="193"/>
      <c r="N196" s="194"/>
      <c r="O196" s="194"/>
      <c r="P196" s="194"/>
      <c r="Q196" s="194"/>
      <c r="R196" s="194"/>
      <c r="S196" s="194"/>
      <c r="T196" s="195"/>
      <c r="AT196" s="190" t="s">
        <v>144</v>
      </c>
      <c r="AU196" s="190" t="s">
        <v>142</v>
      </c>
      <c r="AV196" s="15" t="s">
        <v>81</v>
      </c>
      <c r="AW196" s="15" t="s">
        <v>33</v>
      </c>
      <c r="AX196" s="15" t="s">
        <v>76</v>
      </c>
      <c r="AY196" s="190" t="s">
        <v>134</v>
      </c>
    </row>
    <row r="197" spans="2:51" s="13" customFormat="1" ht="12">
      <c r="B197" s="172"/>
      <c r="D197" s="173" t="s">
        <v>144</v>
      </c>
      <c r="E197" s="174" t="s">
        <v>1</v>
      </c>
      <c r="F197" s="175" t="s">
        <v>181</v>
      </c>
      <c r="H197" s="176">
        <v>50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144</v>
      </c>
      <c r="AU197" s="174" t="s">
        <v>142</v>
      </c>
      <c r="AV197" s="13" t="s">
        <v>142</v>
      </c>
      <c r="AW197" s="13" t="s">
        <v>33</v>
      </c>
      <c r="AX197" s="13" t="s">
        <v>76</v>
      </c>
      <c r="AY197" s="174" t="s">
        <v>134</v>
      </c>
    </row>
    <row r="198" spans="2:51" s="14" customFormat="1" ht="12">
      <c r="B198" s="181"/>
      <c r="D198" s="173" t="s">
        <v>144</v>
      </c>
      <c r="E198" s="182" t="s">
        <v>1</v>
      </c>
      <c r="F198" s="183" t="s">
        <v>152</v>
      </c>
      <c r="H198" s="184">
        <v>72.275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144</v>
      </c>
      <c r="AU198" s="182" t="s">
        <v>142</v>
      </c>
      <c r="AV198" s="14" t="s">
        <v>141</v>
      </c>
      <c r="AW198" s="14" t="s">
        <v>33</v>
      </c>
      <c r="AX198" s="14" t="s">
        <v>81</v>
      </c>
      <c r="AY198" s="182" t="s">
        <v>134</v>
      </c>
    </row>
    <row r="199" spans="1:65" s="2" customFormat="1" ht="16.5" customHeight="1">
      <c r="A199" s="32"/>
      <c r="B199" s="157"/>
      <c r="C199" s="158" t="s">
        <v>216</v>
      </c>
      <c r="D199" s="158" t="s">
        <v>137</v>
      </c>
      <c r="E199" s="159" t="s">
        <v>217</v>
      </c>
      <c r="F199" s="160" t="s">
        <v>218</v>
      </c>
      <c r="G199" s="161" t="s">
        <v>140</v>
      </c>
      <c r="H199" s="162">
        <v>31.551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0.1</v>
      </c>
      <c r="T199" s="169">
        <f>S199*H199</f>
        <v>3.1551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141</v>
      </c>
      <c r="AT199" s="170" t="s">
        <v>137</v>
      </c>
      <c r="AU199" s="170" t="s">
        <v>142</v>
      </c>
      <c r="AY199" s="17" t="s">
        <v>134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142</v>
      </c>
      <c r="BK199" s="171">
        <f>ROUND(I199*H199,2)</f>
        <v>0</v>
      </c>
      <c r="BL199" s="17" t="s">
        <v>141</v>
      </c>
      <c r="BM199" s="170" t="s">
        <v>219</v>
      </c>
    </row>
    <row r="200" spans="2:51" s="13" customFormat="1" ht="12">
      <c r="B200" s="172"/>
      <c r="D200" s="173" t="s">
        <v>144</v>
      </c>
      <c r="E200" s="174" t="s">
        <v>1</v>
      </c>
      <c r="F200" s="175" t="s">
        <v>220</v>
      </c>
      <c r="H200" s="176">
        <v>31.551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144</v>
      </c>
      <c r="AU200" s="174" t="s">
        <v>142</v>
      </c>
      <c r="AV200" s="13" t="s">
        <v>142</v>
      </c>
      <c r="AW200" s="13" t="s">
        <v>33</v>
      </c>
      <c r="AX200" s="13" t="s">
        <v>81</v>
      </c>
      <c r="AY200" s="174" t="s">
        <v>134</v>
      </c>
    </row>
    <row r="201" spans="1:65" s="2" customFormat="1" ht="16.5" customHeight="1">
      <c r="A201" s="32"/>
      <c r="B201" s="157"/>
      <c r="C201" s="158" t="s">
        <v>221</v>
      </c>
      <c r="D201" s="158" t="s">
        <v>137</v>
      </c>
      <c r="E201" s="159" t="s">
        <v>222</v>
      </c>
      <c r="F201" s="160" t="s">
        <v>223</v>
      </c>
      <c r="G201" s="161" t="s">
        <v>140</v>
      </c>
      <c r="H201" s="162">
        <v>4.931</v>
      </c>
      <c r="I201" s="163"/>
      <c r="J201" s="164">
        <f>ROUND(I201*H201,2)</f>
        <v>0</v>
      </c>
      <c r="K201" s="165"/>
      <c r="L201" s="33"/>
      <c r="M201" s="166" t="s">
        <v>1</v>
      </c>
      <c r="N201" s="167" t="s">
        <v>42</v>
      </c>
      <c r="O201" s="58"/>
      <c r="P201" s="168">
        <f>O201*H201</f>
        <v>0</v>
      </c>
      <c r="Q201" s="168">
        <v>0</v>
      </c>
      <c r="R201" s="168">
        <f>Q201*H201</f>
        <v>0</v>
      </c>
      <c r="S201" s="168">
        <v>0</v>
      </c>
      <c r="T201" s="169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0" t="s">
        <v>141</v>
      </c>
      <c r="AT201" s="170" t="s">
        <v>137</v>
      </c>
      <c r="AU201" s="170" t="s">
        <v>142</v>
      </c>
      <c r="AY201" s="17" t="s">
        <v>134</v>
      </c>
      <c r="BE201" s="171">
        <f>IF(N201="základní",J201,0)</f>
        <v>0</v>
      </c>
      <c r="BF201" s="171">
        <f>IF(N201="snížená",J201,0)</f>
        <v>0</v>
      </c>
      <c r="BG201" s="171">
        <f>IF(N201="zákl. přenesená",J201,0)</f>
        <v>0</v>
      </c>
      <c r="BH201" s="171">
        <f>IF(N201="sníž. přenesená",J201,0)</f>
        <v>0</v>
      </c>
      <c r="BI201" s="171">
        <f>IF(N201="nulová",J201,0)</f>
        <v>0</v>
      </c>
      <c r="BJ201" s="17" t="s">
        <v>142</v>
      </c>
      <c r="BK201" s="171">
        <f>ROUND(I201*H201,2)</f>
        <v>0</v>
      </c>
      <c r="BL201" s="17" t="s">
        <v>141</v>
      </c>
      <c r="BM201" s="170" t="s">
        <v>224</v>
      </c>
    </row>
    <row r="202" spans="2:51" s="13" customFormat="1" ht="12">
      <c r="B202" s="172"/>
      <c r="D202" s="173" t="s">
        <v>144</v>
      </c>
      <c r="E202" s="174" t="s">
        <v>1</v>
      </c>
      <c r="F202" s="175" t="s">
        <v>225</v>
      </c>
      <c r="H202" s="176">
        <v>1.103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144</v>
      </c>
      <c r="AU202" s="174" t="s">
        <v>142</v>
      </c>
      <c r="AV202" s="13" t="s">
        <v>142</v>
      </c>
      <c r="AW202" s="13" t="s">
        <v>33</v>
      </c>
      <c r="AX202" s="13" t="s">
        <v>76</v>
      </c>
      <c r="AY202" s="174" t="s">
        <v>134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226</v>
      </c>
      <c r="H203" s="176">
        <v>3.828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134</v>
      </c>
    </row>
    <row r="204" spans="2:51" s="14" customFormat="1" ht="12">
      <c r="B204" s="181"/>
      <c r="D204" s="173" t="s">
        <v>144</v>
      </c>
      <c r="E204" s="182" t="s">
        <v>1</v>
      </c>
      <c r="F204" s="183" t="s">
        <v>152</v>
      </c>
      <c r="H204" s="184">
        <v>4.931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144</v>
      </c>
      <c r="AU204" s="182" t="s">
        <v>142</v>
      </c>
      <c r="AV204" s="14" t="s">
        <v>141</v>
      </c>
      <c r="AW204" s="14" t="s">
        <v>33</v>
      </c>
      <c r="AX204" s="14" t="s">
        <v>81</v>
      </c>
      <c r="AY204" s="182" t="s">
        <v>134</v>
      </c>
    </row>
    <row r="205" spans="1:65" s="2" customFormat="1" ht="16.5" customHeight="1">
      <c r="A205" s="32"/>
      <c r="B205" s="157"/>
      <c r="C205" s="158" t="s">
        <v>227</v>
      </c>
      <c r="D205" s="158" t="s">
        <v>137</v>
      </c>
      <c r="E205" s="159" t="s">
        <v>228</v>
      </c>
      <c r="F205" s="160" t="s">
        <v>229</v>
      </c>
      <c r="G205" s="161" t="s">
        <v>140</v>
      </c>
      <c r="H205" s="162">
        <v>1.4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0.088</v>
      </c>
      <c r="T205" s="169">
        <f>S205*H205</f>
        <v>0.12319999999999999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141</v>
      </c>
      <c r="AT205" s="170" t="s">
        <v>137</v>
      </c>
      <c r="AU205" s="170" t="s">
        <v>142</v>
      </c>
      <c r="AY205" s="17" t="s">
        <v>134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142</v>
      </c>
      <c r="BK205" s="171">
        <f>ROUND(I205*H205,2)</f>
        <v>0</v>
      </c>
      <c r="BL205" s="17" t="s">
        <v>141</v>
      </c>
      <c r="BM205" s="170" t="s">
        <v>230</v>
      </c>
    </row>
    <row r="206" spans="2:51" s="15" customFormat="1" ht="12">
      <c r="B206" s="189"/>
      <c r="D206" s="173" t="s">
        <v>144</v>
      </c>
      <c r="E206" s="190" t="s">
        <v>1</v>
      </c>
      <c r="F206" s="191" t="s">
        <v>231</v>
      </c>
      <c r="H206" s="190" t="s">
        <v>1</v>
      </c>
      <c r="I206" s="192"/>
      <c r="L206" s="189"/>
      <c r="M206" s="193"/>
      <c r="N206" s="194"/>
      <c r="O206" s="194"/>
      <c r="P206" s="194"/>
      <c r="Q206" s="194"/>
      <c r="R206" s="194"/>
      <c r="S206" s="194"/>
      <c r="T206" s="195"/>
      <c r="AT206" s="190" t="s">
        <v>144</v>
      </c>
      <c r="AU206" s="190" t="s">
        <v>142</v>
      </c>
      <c r="AV206" s="15" t="s">
        <v>81</v>
      </c>
      <c r="AW206" s="15" t="s">
        <v>33</v>
      </c>
      <c r="AX206" s="15" t="s">
        <v>76</v>
      </c>
      <c r="AY206" s="190" t="s">
        <v>134</v>
      </c>
    </row>
    <row r="207" spans="2:51" s="13" customFormat="1" ht="12">
      <c r="B207" s="172"/>
      <c r="D207" s="173" t="s">
        <v>144</v>
      </c>
      <c r="E207" s="174" t="s">
        <v>1</v>
      </c>
      <c r="F207" s="175" t="s">
        <v>232</v>
      </c>
      <c r="H207" s="176">
        <v>1.4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142</v>
      </c>
      <c r="AV207" s="13" t="s">
        <v>142</v>
      </c>
      <c r="AW207" s="13" t="s">
        <v>33</v>
      </c>
      <c r="AX207" s="13" t="s">
        <v>81</v>
      </c>
      <c r="AY207" s="174" t="s">
        <v>134</v>
      </c>
    </row>
    <row r="208" spans="1:65" s="2" customFormat="1" ht="21.75" customHeight="1">
      <c r="A208" s="32"/>
      <c r="B208" s="157"/>
      <c r="C208" s="158" t="s">
        <v>7</v>
      </c>
      <c r="D208" s="158" t="s">
        <v>137</v>
      </c>
      <c r="E208" s="159" t="s">
        <v>233</v>
      </c>
      <c r="F208" s="160" t="s">
        <v>234</v>
      </c>
      <c r="G208" s="161" t="s">
        <v>188</v>
      </c>
      <c r="H208" s="162">
        <v>1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0.024</v>
      </c>
      <c r="T208" s="169">
        <f>S208*H208</f>
        <v>0.024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198</v>
      </c>
      <c r="AT208" s="170" t="s">
        <v>137</v>
      </c>
      <c r="AU208" s="170" t="s">
        <v>142</v>
      </c>
      <c r="AY208" s="17" t="s">
        <v>134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142</v>
      </c>
      <c r="BK208" s="171">
        <f>ROUND(I208*H208,2)</f>
        <v>0</v>
      </c>
      <c r="BL208" s="17" t="s">
        <v>198</v>
      </c>
      <c r="BM208" s="170" t="s">
        <v>235</v>
      </c>
    </row>
    <row r="209" spans="2:63" s="12" customFormat="1" ht="22.9" customHeight="1">
      <c r="B209" s="144"/>
      <c r="D209" s="145" t="s">
        <v>75</v>
      </c>
      <c r="E209" s="155" t="s">
        <v>236</v>
      </c>
      <c r="F209" s="155" t="s">
        <v>237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81</v>
      </c>
      <c r="AT209" s="153" t="s">
        <v>75</v>
      </c>
      <c r="AU209" s="153" t="s">
        <v>81</v>
      </c>
      <c r="AY209" s="145" t="s">
        <v>134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238</v>
      </c>
      <c r="D210" s="158" t="s">
        <v>137</v>
      </c>
      <c r="E210" s="159" t="s">
        <v>239</v>
      </c>
      <c r="F210" s="160" t="s">
        <v>240</v>
      </c>
      <c r="G210" s="161" t="s">
        <v>241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242</v>
      </c>
    </row>
    <row r="211" spans="1:65" s="2" customFormat="1" ht="21.75" customHeight="1">
      <c r="A211" s="32"/>
      <c r="B211" s="157"/>
      <c r="C211" s="158" t="s">
        <v>243</v>
      </c>
      <c r="D211" s="158" t="s">
        <v>137</v>
      </c>
      <c r="E211" s="159" t="s">
        <v>244</v>
      </c>
      <c r="F211" s="160" t="s">
        <v>245</v>
      </c>
      <c r="G211" s="161" t="s">
        <v>241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134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246</v>
      </c>
    </row>
    <row r="212" spans="2:51" s="13" customFormat="1" ht="12">
      <c r="B212" s="172"/>
      <c r="D212" s="173" t="s">
        <v>144</v>
      </c>
      <c r="F212" s="175" t="s">
        <v>247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81</v>
      </c>
      <c r="AY212" s="174" t="s">
        <v>134</v>
      </c>
    </row>
    <row r="213" spans="1:65" s="2" customFormat="1" ht="21.75" customHeight="1">
      <c r="A213" s="32"/>
      <c r="B213" s="157"/>
      <c r="C213" s="158" t="s">
        <v>248</v>
      </c>
      <c r="D213" s="158" t="s">
        <v>137</v>
      </c>
      <c r="E213" s="159" t="s">
        <v>249</v>
      </c>
      <c r="F213" s="160" t="s">
        <v>250</v>
      </c>
      <c r="G213" s="161" t="s">
        <v>241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251</v>
      </c>
    </row>
    <row r="214" spans="1:65" s="2" customFormat="1" ht="21.75" customHeight="1">
      <c r="A214" s="32"/>
      <c r="B214" s="157"/>
      <c r="C214" s="158" t="s">
        <v>252</v>
      </c>
      <c r="D214" s="158" t="s">
        <v>137</v>
      </c>
      <c r="E214" s="159" t="s">
        <v>253</v>
      </c>
      <c r="F214" s="160" t="s">
        <v>254</v>
      </c>
      <c r="G214" s="161" t="s">
        <v>241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134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255</v>
      </c>
    </row>
    <row r="215" spans="2:51" s="13" customFormat="1" ht="12">
      <c r="B215" s="172"/>
      <c r="D215" s="173" t="s">
        <v>144</v>
      </c>
      <c r="F215" s="175" t="s">
        <v>256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81</v>
      </c>
      <c r="AY215" s="174" t="s">
        <v>134</v>
      </c>
    </row>
    <row r="216" spans="1:65" s="2" customFormat="1" ht="21.75" customHeight="1">
      <c r="A216" s="32"/>
      <c r="B216" s="157"/>
      <c r="C216" s="158" t="s">
        <v>257</v>
      </c>
      <c r="D216" s="158" t="s">
        <v>137</v>
      </c>
      <c r="E216" s="159" t="s">
        <v>258</v>
      </c>
      <c r="F216" s="160" t="s">
        <v>259</v>
      </c>
      <c r="G216" s="161" t="s">
        <v>241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134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260</v>
      </c>
    </row>
    <row r="217" spans="2:63" s="12" customFormat="1" ht="22.9" customHeight="1">
      <c r="B217" s="144"/>
      <c r="D217" s="145" t="s">
        <v>75</v>
      </c>
      <c r="E217" s="155" t="s">
        <v>261</v>
      </c>
      <c r="F217" s="155" t="s">
        <v>262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81</v>
      </c>
      <c r="AT217" s="153" t="s">
        <v>75</v>
      </c>
      <c r="AU217" s="153" t="s">
        <v>81</v>
      </c>
      <c r="AY217" s="145" t="s">
        <v>134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263</v>
      </c>
      <c r="D218" s="158" t="s">
        <v>137</v>
      </c>
      <c r="E218" s="159" t="s">
        <v>264</v>
      </c>
      <c r="F218" s="160" t="s">
        <v>265</v>
      </c>
      <c r="G218" s="161" t="s">
        <v>241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134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266</v>
      </c>
    </row>
    <row r="219" spans="1:65" s="2" customFormat="1" ht="21.75" customHeight="1">
      <c r="A219" s="32"/>
      <c r="B219" s="157"/>
      <c r="C219" s="158" t="s">
        <v>267</v>
      </c>
      <c r="D219" s="158" t="s">
        <v>137</v>
      </c>
      <c r="E219" s="159" t="s">
        <v>268</v>
      </c>
      <c r="F219" s="160" t="s">
        <v>269</v>
      </c>
      <c r="G219" s="161" t="s">
        <v>241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134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270</v>
      </c>
    </row>
    <row r="220" spans="1:65" s="2" customFormat="1" ht="21.75" customHeight="1">
      <c r="A220" s="32"/>
      <c r="B220" s="157"/>
      <c r="C220" s="158" t="s">
        <v>271</v>
      </c>
      <c r="D220" s="158"/>
      <c r="E220" s="159"/>
      <c r="F220" s="160" t="s">
        <v>890</v>
      </c>
      <c r="G220" s="161"/>
      <c r="H220" s="162"/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134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272</v>
      </c>
    </row>
    <row r="221" spans="2:63" s="12" customFormat="1" ht="25.9" customHeight="1">
      <c r="B221" s="144"/>
      <c r="D221" s="145" t="s">
        <v>75</v>
      </c>
      <c r="E221" s="146" t="s">
        <v>273</v>
      </c>
      <c r="F221" s="146" t="s">
        <v>274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2.6730880299999997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134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275</v>
      </c>
      <c r="F222" s="155" t="s">
        <v>276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81</v>
      </c>
      <c r="AY222" s="145" t="s">
        <v>134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277</v>
      </c>
      <c r="D223" s="158" t="s">
        <v>137</v>
      </c>
      <c r="E223" s="159" t="s">
        <v>278</v>
      </c>
      <c r="F223" s="160" t="s">
        <v>891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198</v>
      </c>
      <c r="AT223" s="170" t="s">
        <v>137</v>
      </c>
      <c r="AU223" s="170" t="s">
        <v>142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198</v>
      </c>
      <c r="BM223" s="170" t="s">
        <v>279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280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134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150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134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152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81</v>
      </c>
      <c r="AY226" s="182" t="s">
        <v>134</v>
      </c>
    </row>
    <row r="227" spans="1:65" s="2" customFormat="1" ht="21.75" customHeight="1">
      <c r="A227" s="32"/>
      <c r="B227" s="157"/>
      <c r="C227" s="158" t="s">
        <v>281</v>
      </c>
      <c r="D227" s="158" t="s">
        <v>137</v>
      </c>
      <c r="E227" s="159" t="s">
        <v>282</v>
      </c>
      <c r="F227" s="160" t="s">
        <v>892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198</v>
      </c>
      <c r="AT227" s="170" t="s">
        <v>137</v>
      </c>
      <c r="AU227" s="170" t="s">
        <v>142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198</v>
      </c>
      <c r="BM227" s="170" t="s">
        <v>283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284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134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285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134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286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134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287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134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152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81</v>
      </c>
      <c r="AY232" s="182" t="s">
        <v>134</v>
      </c>
    </row>
    <row r="233" spans="1:65" s="2" customFormat="1" ht="21.75" customHeight="1">
      <c r="A233" s="32"/>
      <c r="B233" s="157"/>
      <c r="C233" s="196" t="s">
        <v>288</v>
      </c>
      <c r="D233" s="196" t="s">
        <v>191</v>
      </c>
      <c r="E233" s="197" t="s">
        <v>289</v>
      </c>
      <c r="F233" s="198" t="s">
        <v>290</v>
      </c>
      <c r="G233" s="199" t="s">
        <v>291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288</v>
      </c>
      <c r="AT233" s="170" t="s">
        <v>191</v>
      </c>
      <c r="AU233" s="170" t="s">
        <v>142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198</v>
      </c>
      <c r="BM233" s="170" t="s">
        <v>292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293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81</v>
      </c>
      <c r="AW234" s="15" t="s">
        <v>33</v>
      </c>
      <c r="AX234" s="15" t="s">
        <v>76</v>
      </c>
      <c r="AY234" s="190" t="s">
        <v>134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294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81</v>
      </c>
      <c r="AY235" s="174" t="s">
        <v>134</v>
      </c>
    </row>
    <row r="236" spans="1:65" s="2" customFormat="1" ht="21.75" customHeight="1">
      <c r="A236" s="32"/>
      <c r="B236" s="157"/>
      <c r="C236" s="158" t="s">
        <v>295</v>
      </c>
      <c r="D236" s="158"/>
      <c r="E236" s="159"/>
      <c r="F236" s="160" t="s">
        <v>890</v>
      </c>
      <c r="G236" s="161"/>
      <c r="H236" s="162"/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198</v>
      </c>
      <c r="AT236" s="170" t="s">
        <v>137</v>
      </c>
      <c r="AU236" s="170" t="s">
        <v>142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198</v>
      </c>
      <c r="BM236" s="170" t="s">
        <v>296</v>
      </c>
    </row>
    <row r="237" spans="2:51" s="13" customFormat="1" ht="12">
      <c r="B237" s="172"/>
      <c r="D237" s="173" t="s">
        <v>144</v>
      </c>
      <c r="E237" s="174" t="s">
        <v>1</v>
      </c>
      <c r="F237" s="175"/>
      <c r="H237" s="176"/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81</v>
      </c>
      <c r="AY237" s="174" t="s">
        <v>134</v>
      </c>
    </row>
    <row r="238" spans="1:65" s="2" customFormat="1" ht="21.75" customHeight="1">
      <c r="A238" s="32"/>
      <c r="B238" s="157"/>
      <c r="C238" s="158" t="s">
        <v>297</v>
      </c>
      <c r="D238" s="158" t="s">
        <v>137</v>
      </c>
      <c r="E238" s="159" t="s">
        <v>298</v>
      </c>
      <c r="F238" s="160" t="s">
        <v>299</v>
      </c>
      <c r="G238" s="161" t="s">
        <v>300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198</v>
      </c>
      <c r="AT238" s="170" t="s">
        <v>137</v>
      </c>
      <c r="AU238" s="170" t="s">
        <v>142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198</v>
      </c>
      <c r="BM238" s="170" t="s">
        <v>301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302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134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303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134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304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134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305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134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306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134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307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134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308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134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152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81</v>
      </c>
      <c r="AY246" s="182" t="s">
        <v>134</v>
      </c>
    </row>
    <row r="247" spans="1:65" s="2" customFormat="1" ht="21.75" customHeight="1">
      <c r="A247" s="32"/>
      <c r="B247" s="157"/>
      <c r="C247" s="158" t="s">
        <v>309</v>
      </c>
      <c r="D247" s="158"/>
      <c r="E247" s="159"/>
      <c r="F247" s="160" t="s">
        <v>890</v>
      </c>
      <c r="G247" s="161"/>
      <c r="H247" s="162"/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198</v>
      </c>
      <c r="AT247" s="170" t="s">
        <v>137</v>
      </c>
      <c r="AU247" s="170" t="s">
        <v>142</v>
      </c>
      <c r="AY247" s="17" t="s">
        <v>134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198</v>
      </c>
      <c r="BM247" s="170" t="s">
        <v>310</v>
      </c>
    </row>
    <row r="248" spans="1:65" s="2" customFormat="1" ht="16.5" customHeight="1">
      <c r="A248" s="32"/>
      <c r="B248" s="157"/>
      <c r="C248" s="196" t="s">
        <v>311</v>
      </c>
      <c r="D248" s="196" t="s">
        <v>191</v>
      </c>
      <c r="E248" s="197" t="s">
        <v>312</v>
      </c>
      <c r="F248" s="198" t="s">
        <v>313</v>
      </c>
      <c r="G248" s="199" t="s">
        <v>300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288</v>
      </c>
      <c r="AT248" s="170" t="s">
        <v>191</v>
      </c>
      <c r="AU248" s="170" t="s">
        <v>142</v>
      </c>
      <c r="AY248" s="17" t="s">
        <v>134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198</v>
      </c>
      <c r="BM248" s="170" t="s">
        <v>314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315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81</v>
      </c>
      <c r="AY249" s="174" t="s">
        <v>134</v>
      </c>
    </row>
    <row r="250" spans="1:65" s="2" customFormat="1" ht="21.75" customHeight="1">
      <c r="A250" s="32"/>
      <c r="B250" s="157"/>
      <c r="C250" s="158" t="s">
        <v>316</v>
      </c>
      <c r="D250" s="158" t="s">
        <v>137</v>
      </c>
      <c r="E250" s="159" t="s">
        <v>317</v>
      </c>
      <c r="F250" s="160" t="s">
        <v>318</v>
      </c>
      <c r="G250" s="161" t="s">
        <v>241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198</v>
      </c>
      <c r="AT250" s="170" t="s">
        <v>137</v>
      </c>
      <c r="AU250" s="170" t="s">
        <v>142</v>
      </c>
      <c r="AY250" s="17" t="s">
        <v>134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198</v>
      </c>
      <c r="BM250" s="170" t="s">
        <v>319</v>
      </c>
    </row>
    <row r="251" spans="1:65" s="2" customFormat="1" ht="21.75" customHeight="1">
      <c r="A251" s="32"/>
      <c r="B251" s="157"/>
      <c r="C251" s="158" t="s">
        <v>320</v>
      </c>
      <c r="D251" s="158"/>
      <c r="E251" s="159"/>
      <c r="F251" s="160"/>
      <c r="G251" s="161"/>
      <c r="H251" s="162"/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198</v>
      </c>
      <c r="AT251" s="170" t="s">
        <v>137</v>
      </c>
      <c r="AU251" s="170" t="s">
        <v>142</v>
      </c>
      <c r="AY251" s="17" t="s">
        <v>134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198</v>
      </c>
      <c r="BM251" s="170" t="s">
        <v>321</v>
      </c>
    </row>
    <row r="252" spans="2:63" s="12" customFormat="1" ht="22.9" customHeight="1">
      <c r="B252" s="144"/>
      <c r="D252" s="145" t="s">
        <v>75</v>
      </c>
      <c r="E252" s="155" t="s">
        <v>322</v>
      </c>
      <c r="F252" s="155" t="s">
        <v>323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81</v>
      </c>
      <c r="AY252" s="145" t="s">
        <v>134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324</v>
      </c>
      <c r="D253" s="158" t="s">
        <v>137</v>
      </c>
      <c r="E253" s="159" t="s">
        <v>325</v>
      </c>
      <c r="F253" s="160" t="s">
        <v>326</v>
      </c>
      <c r="G253" s="161" t="s">
        <v>300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198</v>
      </c>
      <c r="AT253" s="170" t="s">
        <v>137</v>
      </c>
      <c r="AU253" s="170" t="s">
        <v>142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198</v>
      </c>
      <c r="BM253" s="170" t="s">
        <v>327</v>
      </c>
    </row>
    <row r="254" spans="1:65" s="2" customFormat="1" ht="16.5" customHeight="1">
      <c r="A254" s="32"/>
      <c r="B254" s="157"/>
      <c r="C254" s="158" t="s">
        <v>328</v>
      </c>
      <c r="D254" s="158" t="s">
        <v>137</v>
      </c>
      <c r="E254" s="159" t="s">
        <v>329</v>
      </c>
      <c r="F254" s="160" t="s">
        <v>330</v>
      </c>
      <c r="G254" s="161" t="s">
        <v>300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198</v>
      </c>
      <c r="AT254" s="170" t="s">
        <v>137</v>
      </c>
      <c r="AU254" s="170" t="s">
        <v>142</v>
      </c>
      <c r="AY254" s="17" t="s">
        <v>134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198</v>
      </c>
      <c r="BM254" s="170" t="s">
        <v>331</v>
      </c>
    </row>
    <row r="255" spans="1:65" s="2" customFormat="1" ht="16.5" customHeight="1">
      <c r="A255" s="32"/>
      <c r="B255" s="157"/>
      <c r="C255" s="158" t="s">
        <v>332</v>
      </c>
      <c r="D255" s="158" t="s">
        <v>137</v>
      </c>
      <c r="E255" s="159" t="s">
        <v>333</v>
      </c>
      <c r="F255" s="160" t="s">
        <v>334</v>
      </c>
      <c r="G255" s="161" t="s">
        <v>300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198</v>
      </c>
      <c r="AT255" s="170" t="s">
        <v>137</v>
      </c>
      <c r="AU255" s="170" t="s">
        <v>142</v>
      </c>
      <c r="AY255" s="17" t="s">
        <v>134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198</v>
      </c>
      <c r="BM255" s="170" t="s">
        <v>335</v>
      </c>
    </row>
    <row r="256" spans="1:65" s="2" customFormat="1" ht="16.5" customHeight="1">
      <c r="A256" s="32"/>
      <c r="B256" s="157"/>
      <c r="C256" s="158" t="s">
        <v>336</v>
      </c>
      <c r="D256" s="158" t="s">
        <v>137</v>
      </c>
      <c r="E256" s="159" t="s">
        <v>337</v>
      </c>
      <c r="F256" s="160" t="s">
        <v>338</v>
      </c>
      <c r="G256" s="161" t="s">
        <v>300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198</v>
      </c>
      <c r="AT256" s="170" t="s">
        <v>137</v>
      </c>
      <c r="AU256" s="170" t="s">
        <v>142</v>
      </c>
      <c r="AY256" s="17" t="s">
        <v>134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198</v>
      </c>
      <c r="BM256" s="170" t="s">
        <v>339</v>
      </c>
    </row>
    <row r="257" spans="1:65" s="2" customFormat="1" ht="16.5" customHeight="1">
      <c r="A257" s="32"/>
      <c r="B257" s="157"/>
      <c r="C257" s="158" t="s">
        <v>340</v>
      </c>
      <c r="D257" s="158" t="s">
        <v>137</v>
      </c>
      <c r="E257" s="159" t="s">
        <v>341</v>
      </c>
      <c r="F257" s="160" t="s">
        <v>342</v>
      </c>
      <c r="G257" s="161" t="s">
        <v>188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198</v>
      </c>
      <c r="AT257" s="170" t="s">
        <v>137</v>
      </c>
      <c r="AU257" s="170" t="s">
        <v>142</v>
      </c>
      <c r="AY257" s="17" t="s">
        <v>134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198</v>
      </c>
      <c r="BM257" s="170" t="s">
        <v>343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344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81</v>
      </c>
      <c r="AW258" s="15" t="s">
        <v>33</v>
      </c>
      <c r="AX258" s="15" t="s">
        <v>76</v>
      </c>
      <c r="AY258" s="190" t="s">
        <v>134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135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81</v>
      </c>
      <c r="AY259" s="174" t="s">
        <v>134</v>
      </c>
    </row>
    <row r="260" spans="1:65" s="2" customFormat="1" ht="16.5" customHeight="1">
      <c r="A260" s="32"/>
      <c r="B260" s="157"/>
      <c r="C260" s="158" t="s">
        <v>345</v>
      </c>
      <c r="D260" s="158" t="s">
        <v>137</v>
      </c>
      <c r="E260" s="159" t="s">
        <v>346</v>
      </c>
      <c r="F260" s="160" t="s">
        <v>347</v>
      </c>
      <c r="G260" s="161" t="s">
        <v>300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198</v>
      </c>
      <c r="AT260" s="170" t="s">
        <v>137</v>
      </c>
      <c r="AU260" s="170" t="s">
        <v>142</v>
      </c>
      <c r="AY260" s="17" t="s">
        <v>134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198</v>
      </c>
      <c r="BM260" s="170" t="s">
        <v>348</v>
      </c>
    </row>
    <row r="261" spans="1:65" s="2" customFormat="1" ht="21.75" customHeight="1">
      <c r="A261" s="32"/>
      <c r="B261" s="157"/>
      <c r="C261" s="158" t="s">
        <v>349</v>
      </c>
      <c r="D261" s="158" t="s">
        <v>137</v>
      </c>
      <c r="E261" s="159" t="s">
        <v>350</v>
      </c>
      <c r="F261" s="160" t="s">
        <v>351</v>
      </c>
      <c r="G261" s="161" t="s">
        <v>241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198</v>
      </c>
      <c r="AT261" s="170" t="s">
        <v>137</v>
      </c>
      <c r="AU261" s="170" t="s">
        <v>142</v>
      </c>
      <c r="AY261" s="17" t="s">
        <v>134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198</v>
      </c>
      <c r="BM261" s="170" t="s">
        <v>352</v>
      </c>
    </row>
    <row r="262" spans="1:65" s="2" customFormat="1" ht="21.75" customHeight="1">
      <c r="A262" s="32"/>
      <c r="B262" s="157"/>
      <c r="C262" s="158" t="s">
        <v>353</v>
      </c>
      <c r="D262" s="158"/>
      <c r="E262" s="159"/>
      <c r="F262" s="160" t="s">
        <v>890</v>
      </c>
      <c r="G262" s="161"/>
      <c r="H262" s="162"/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198</v>
      </c>
      <c r="AT262" s="170" t="s">
        <v>137</v>
      </c>
      <c r="AU262" s="170" t="s">
        <v>142</v>
      </c>
      <c r="AY262" s="17" t="s">
        <v>134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198</v>
      </c>
      <c r="BM262" s="170" t="s">
        <v>354</v>
      </c>
    </row>
    <row r="263" spans="2:63" s="12" customFormat="1" ht="22.9" customHeight="1">
      <c r="B263" s="144"/>
      <c r="D263" s="145" t="s">
        <v>75</v>
      </c>
      <c r="E263" s="155" t="s">
        <v>355</v>
      </c>
      <c r="F263" s="155" t="s">
        <v>356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81</v>
      </c>
      <c r="AY263" s="145" t="s">
        <v>134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357</v>
      </c>
      <c r="D264" s="158" t="s">
        <v>137</v>
      </c>
      <c r="E264" s="159" t="s">
        <v>358</v>
      </c>
      <c r="F264" s="160" t="s">
        <v>359</v>
      </c>
      <c r="G264" s="161" t="s">
        <v>300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198</v>
      </c>
      <c r="AT264" s="170" t="s">
        <v>137</v>
      </c>
      <c r="AU264" s="170" t="s">
        <v>142</v>
      </c>
      <c r="AY264" s="17" t="s">
        <v>134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198</v>
      </c>
      <c r="BM264" s="170" t="s">
        <v>360</v>
      </c>
    </row>
    <row r="265" spans="1:65" s="2" customFormat="1" ht="21.75" customHeight="1">
      <c r="A265" s="32"/>
      <c r="B265" s="157"/>
      <c r="C265" s="158" t="s">
        <v>361</v>
      </c>
      <c r="D265" s="158" t="s">
        <v>137</v>
      </c>
      <c r="E265" s="159" t="s">
        <v>362</v>
      </c>
      <c r="F265" s="160" t="s">
        <v>363</v>
      </c>
      <c r="G265" s="161" t="s">
        <v>300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198</v>
      </c>
      <c r="AT265" s="170" t="s">
        <v>137</v>
      </c>
      <c r="AU265" s="170" t="s">
        <v>142</v>
      </c>
      <c r="AY265" s="17" t="s">
        <v>134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198</v>
      </c>
      <c r="BM265" s="170" t="s">
        <v>364</v>
      </c>
    </row>
    <row r="266" spans="1:65" s="2" customFormat="1" ht="21.75" customHeight="1">
      <c r="A266" s="32"/>
      <c r="B266" s="157"/>
      <c r="C266" s="196" t="s">
        <v>365</v>
      </c>
      <c r="D266" s="196" t="s">
        <v>191</v>
      </c>
      <c r="E266" s="197" t="s">
        <v>366</v>
      </c>
      <c r="F266" s="198" t="s">
        <v>367</v>
      </c>
      <c r="G266" s="199" t="s">
        <v>300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288</v>
      </c>
      <c r="AT266" s="170" t="s">
        <v>191</v>
      </c>
      <c r="AU266" s="170" t="s">
        <v>142</v>
      </c>
      <c r="AY266" s="17" t="s">
        <v>134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198</v>
      </c>
      <c r="BM266" s="170" t="s">
        <v>368</v>
      </c>
    </row>
    <row r="267" spans="1:65" s="2" customFormat="1" ht="21.75" customHeight="1">
      <c r="A267" s="32"/>
      <c r="B267" s="157"/>
      <c r="C267" s="196" t="s">
        <v>181</v>
      </c>
      <c r="D267" s="196" t="s">
        <v>191</v>
      </c>
      <c r="E267" s="197" t="s">
        <v>369</v>
      </c>
      <c r="F267" s="198" t="s">
        <v>370</v>
      </c>
      <c r="G267" s="199" t="s">
        <v>300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288</v>
      </c>
      <c r="AT267" s="170" t="s">
        <v>191</v>
      </c>
      <c r="AU267" s="170" t="s">
        <v>142</v>
      </c>
      <c r="AY267" s="17" t="s">
        <v>134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198</v>
      </c>
      <c r="BM267" s="170" t="s">
        <v>371</v>
      </c>
    </row>
    <row r="268" spans="1:65" s="2" customFormat="1" ht="21.75" customHeight="1">
      <c r="A268" s="32"/>
      <c r="B268" s="157"/>
      <c r="C268" s="196" t="s">
        <v>372</v>
      </c>
      <c r="D268" s="196" t="s">
        <v>191</v>
      </c>
      <c r="E268" s="197" t="s">
        <v>373</v>
      </c>
      <c r="F268" s="198" t="s">
        <v>374</v>
      </c>
      <c r="G268" s="199" t="s">
        <v>300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288</v>
      </c>
      <c r="AT268" s="170" t="s">
        <v>191</v>
      </c>
      <c r="AU268" s="170" t="s">
        <v>142</v>
      </c>
      <c r="AY268" s="17" t="s">
        <v>134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198</v>
      </c>
      <c r="BM268" s="170" t="s">
        <v>375</v>
      </c>
    </row>
    <row r="269" spans="1:65" s="2" customFormat="1" ht="21.75" customHeight="1">
      <c r="A269" s="32"/>
      <c r="B269" s="157"/>
      <c r="C269" s="158" t="s">
        <v>376</v>
      </c>
      <c r="D269" s="158" t="s">
        <v>137</v>
      </c>
      <c r="E269" s="159" t="s">
        <v>377</v>
      </c>
      <c r="F269" s="160" t="s">
        <v>378</v>
      </c>
      <c r="G269" s="161" t="s">
        <v>379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198</v>
      </c>
      <c r="AT269" s="170" t="s">
        <v>137</v>
      </c>
      <c r="AU269" s="170" t="s">
        <v>142</v>
      </c>
      <c r="AY269" s="17" t="s">
        <v>134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198</v>
      </c>
      <c r="BM269" s="170" t="s">
        <v>380</v>
      </c>
    </row>
    <row r="270" spans="1:65" s="2" customFormat="1" ht="21.75" customHeight="1">
      <c r="A270" s="32"/>
      <c r="B270" s="157"/>
      <c r="C270" s="158" t="s">
        <v>381</v>
      </c>
      <c r="D270" s="158" t="s">
        <v>137</v>
      </c>
      <c r="E270" s="159" t="s">
        <v>382</v>
      </c>
      <c r="F270" s="160" t="s">
        <v>383</v>
      </c>
      <c r="G270" s="161" t="s">
        <v>379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198</v>
      </c>
      <c r="AT270" s="170" t="s">
        <v>137</v>
      </c>
      <c r="AU270" s="170" t="s">
        <v>142</v>
      </c>
      <c r="AY270" s="17" t="s">
        <v>134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198</v>
      </c>
      <c r="BM270" s="170" t="s">
        <v>384</v>
      </c>
    </row>
    <row r="271" spans="1:65" s="2" customFormat="1" ht="21.75" customHeight="1">
      <c r="A271" s="32"/>
      <c r="B271" s="157"/>
      <c r="C271" s="158" t="s">
        <v>385</v>
      </c>
      <c r="D271" s="158" t="s">
        <v>137</v>
      </c>
      <c r="E271" s="159" t="s">
        <v>386</v>
      </c>
      <c r="F271" s="160" t="s">
        <v>387</v>
      </c>
      <c r="G271" s="161" t="s">
        <v>300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198</v>
      </c>
      <c r="AT271" s="170" t="s">
        <v>137</v>
      </c>
      <c r="AU271" s="170" t="s">
        <v>142</v>
      </c>
      <c r="AY271" s="17" t="s">
        <v>134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198</v>
      </c>
      <c r="BM271" s="170" t="s">
        <v>388</v>
      </c>
    </row>
    <row r="272" spans="1:65" s="2" customFormat="1" ht="16.5" customHeight="1">
      <c r="A272" s="32"/>
      <c r="B272" s="157"/>
      <c r="C272" s="158" t="s">
        <v>389</v>
      </c>
      <c r="D272" s="158" t="s">
        <v>137</v>
      </c>
      <c r="E272" s="159" t="s">
        <v>390</v>
      </c>
      <c r="F272" s="160" t="s">
        <v>391</v>
      </c>
      <c r="G272" s="161" t="s">
        <v>300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198</v>
      </c>
      <c r="AT272" s="170" t="s">
        <v>137</v>
      </c>
      <c r="AU272" s="170" t="s">
        <v>142</v>
      </c>
      <c r="AY272" s="17" t="s">
        <v>134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198</v>
      </c>
      <c r="BM272" s="170" t="s">
        <v>392</v>
      </c>
    </row>
    <row r="273" spans="1:65" s="2" customFormat="1" ht="21.75" customHeight="1">
      <c r="A273" s="32"/>
      <c r="B273" s="157"/>
      <c r="C273" s="158" t="s">
        <v>393</v>
      </c>
      <c r="D273" s="158" t="s">
        <v>137</v>
      </c>
      <c r="E273" s="159" t="s">
        <v>394</v>
      </c>
      <c r="F273" s="160" t="s">
        <v>395</v>
      </c>
      <c r="G273" s="161" t="s">
        <v>241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198</v>
      </c>
      <c r="AT273" s="170" t="s">
        <v>137</v>
      </c>
      <c r="AU273" s="170" t="s">
        <v>142</v>
      </c>
      <c r="AY273" s="17" t="s">
        <v>134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198</v>
      </c>
      <c r="BM273" s="170" t="s">
        <v>396</v>
      </c>
    </row>
    <row r="274" spans="1:65" s="2" customFormat="1" ht="21.75" customHeight="1">
      <c r="A274" s="32"/>
      <c r="B274" s="157"/>
      <c r="C274" s="158" t="s">
        <v>397</v>
      </c>
      <c r="D274" s="158"/>
      <c r="E274" s="159"/>
      <c r="F274" s="160" t="s">
        <v>890</v>
      </c>
      <c r="G274" s="161"/>
      <c r="H274" s="162"/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198</v>
      </c>
      <c r="AT274" s="170" t="s">
        <v>137</v>
      </c>
      <c r="AU274" s="170" t="s">
        <v>142</v>
      </c>
      <c r="AY274" s="17" t="s">
        <v>134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198</v>
      </c>
      <c r="BM274" s="170" t="s">
        <v>398</v>
      </c>
    </row>
    <row r="275" spans="2:63" s="12" customFormat="1" ht="22.9" customHeight="1">
      <c r="B275" s="144"/>
      <c r="D275" s="145" t="s">
        <v>75</v>
      </c>
      <c r="E275" s="155" t="s">
        <v>399</v>
      </c>
      <c r="F275" s="155" t="s">
        <v>400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81</v>
      </c>
      <c r="AY275" s="145" t="s">
        <v>134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401</v>
      </c>
      <c r="D276" s="158" t="s">
        <v>137</v>
      </c>
      <c r="E276" s="159" t="s">
        <v>402</v>
      </c>
      <c r="F276" s="160" t="s">
        <v>403</v>
      </c>
      <c r="G276" s="161" t="s">
        <v>300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198</v>
      </c>
      <c r="AT276" s="170" t="s">
        <v>137</v>
      </c>
      <c r="AU276" s="170" t="s">
        <v>142</v>
      </c>
      <c r="AY276" s="17" t="s">
        <v>134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198</v>
      </c>
      <c r="BM276" s="170" t="s">
        <v>404</v>
      </c>
    </row>
    <row r="277" spans="1:65" s="2" customFormat="1" ht="21.75" customHeight="1">
      <c r="A277" s="32"/>
      <c r="B277" s="157"/>
      <c r="C277" s="158" t="s">
        <v>405</v>
      </c>
      <c r="D277" s="158" t="s">
        <v>137</v>
      </c>
      <c r="E277" s="159" t="s">
        <v>406</v>
      </c>
      <c r="F277" s="160" t="s">
        <v>407</v>
      </c>
      <c r="G277" s="161" t="s">
        <v>300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198</v>
      </c>
      <c r="AT277" s="170" t="s">
        <v>137</v>
      </c>
      <c r="AU277" s="170" t="s">
        <v>142</v>
      </c>
      <c r="AY277" s="17" t="s">
        <v>134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198</v>
      </c>
      <c r="BM277" s="170" t="s">
        <v>408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409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81</v>
      </c>
      <c r="AW278" s="15" t="s">
        <v>33</v>
      </c>
      <c r="AX278" s="15" t="s">
        <v>76</v>
      </c>
      <c r="AY278" s="190" t="s">
        <v>134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81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81</v>
      </c>
      <c r="AY279" s="174" t="s">
        <v>134</v>
      </c>
    </row>
    <row r="280" spans="1:65" s="2" customFormat="1" ht="21.75" customHeight="1">
      <c r="A280" s="32"/>
      <c r="B280" s="157"/>
      <c r="C280" s="158" t="s">
        <v>410</v>
      </c>
      <c r="D280" s="158" t="s">
        <v>137</v>
      </c>
      <c r="E280" s="159" t="s">
        <v>411</v>
      </c>
      <c r="F280" s="160" t="s">
        <v>412</v>
      </c>
      <c r="G280" s="161" t="s">
        <v>300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198</v>
      </c>
      <c r="AT280" s="170" t="s">
        <v>137</v>
      </c>
      <c r="AU280" s="170" t="s">
        <v>142</v>
      </c>
      <c r="AY280" s="17" t="s">
        <v>134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198</v>
      </c>
      <c r="BM280" s="170" t="s">
        <v>413</v>
      </c>
    </row>
    <row r="281" spans="1:65" s="2" customFormat="1" ht="21.75" customHeight="1">
      <c r="A281" s="32"/>
      <c r="B281" s="157"/>
      <c r="C281" s="158" t="s">
        <v>414</v>
      </c>
      <c r="D281" s="158" t="s">
        <v>137</v>
      </c>
      <c r="E281" s="159" t="s">
        <v>415</v>
      </c>
      <c r="F281" s="160" t="s">
        <v>416</v>
      </c>
      <c r="G281" s="161" t="s">
        <v>379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198</v>
      </c>
      <c r="AT281" s="170" t="s">
        <v>137</v>
      </c>
      <c r="AU281" s="170" t="s">
        <v>142</v>
      </c>
      <c r="AY281" s="17" t="s">
        <v>134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198</v>
      </c>
      <c r="BM281" s="170" t="s">
        <v>417</v>
      </c>
    </row>
    <row r="282" spans="1:65" s="2" customFormat="1" ht="16.5" customHeight="1">
      <c r="A282" s="32"/>
      <c r="B282" s="157"/>
      <c r="C282" s="158" t="s">
        <v>418</v>
      </c>
      <c r="D282" s="158" t="s">
        <v>137</v>
      </c>
      <c r="E282" s="159" t="s">
        <v>419</v>
      </c>
      <c r="F282" s="160" t="s">
        <v>420</v>
      </c>
      <c r="G282" s="161" t="s">
        <v>188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198</v>
      </c>
      <c r="AT282" s="170" t="s">
        <v>137</v>
      </c>
      <c r="AU282" s="170" t="s">
        <v>142</v>
      </c>
      <c r="AY282" s="17" t="s">
        <v>134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198</v>
      </c>
      <c r="BM282" s="170" t="s">
        <v>421</v>
      </c>
    </row>
    <row r="283" spans="1:65" s="2" customFormat="1" ht="16.5" customHeight="1">
      <c r="A283" s="32"/>
      <c r="B283" s="157"/>
      <c r="C283" s="158" t="s">
        <v>422</v>
      </c>
      <c r="D283" s="158" t="s">
        <v>137</v>
      </c>
      <c r="E283" s="159" t="s">
        <v>423</v>
      </c>
      <c r="F283" s="160" t="s">
        <v>424</v>
      </c>
      <c r="G283" s="161" t="s">
        <v>300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198</v>
      </c>
      <c r="AT283" s="170" t="s">
        <v>137</v>
      </c>
      <c r="AU283" s="170" t="s">
        <v>142</v>
      </c>
      <c r="AY283" s="17" t="s">
        <v>134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198</v>
      </c>
      <c r="BM283" s="170" t="s">
        <v>425</v>
      </c>
    </row>
    <row r="284" spans="1:65" s="2" customFormat="1" ht="16.5" customHeight="1">
      <c r="A284" s="32"/>
      <c r="B284" s="157"/>
      <c r="C284" s="158" t="s">
        <v>426</v>
      </c>
      <c r="D284" s="158" t="s">
        <v>137</v>
      </c>
      <c r="E284" s="159" t="s">
        <v>427</v>
      </c>
      <c r="F284" s="160" t="s">
        <v>428</v>
      </c>
      <c r="G284" s="161" t="s">
        <v>188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198</v>
      </c>
      <c r="AT284" s="170" t="s">
        <v>137</v>
      </c>
      <c r="AU284" s="170" t="s">
        <v>142</v>
      </c>
      <c r="AY284" s="17" t="s">
        <v>134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198</v>
      </c>
      <c r="BM284" s="170" t="s">
        <v>429</v>
      </c>
    </row>
    <row r="285" spans="1:65" s="2" customFormat="1" ht="21.75" customHeight="1">
      <c r="A285" s="32"/>
      <c r="B285" s="157"/>
      <c r="C285" s="158" t="s">
        <v>430</v>
      </c>
      <c r="D285" s="158" t="s">
        <v>137</v>
      </c>
      <c r="E285" s="159" t="s">
        <v>431</v>
      </c>
      <c r="F285" s="160" t="s">
        <v>432</v>
      </c>
      <c r="G285" s="161" t="s">
        <v>241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198</v>
      </c>
      <c r="AT285" s="170" t="s">
        <v>137</v>
      </c>
      <c r="AU285" s="170" t="s">
        <v>142</v>
      </c>
      <c r="AY285" s="17" t="s">
        <v>134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198</v>
      </c>
      <c r="BM285" s="170" t="s">
        <v>433</v>
      </c>
    </row>
    <row r="286" spans="1:65" s="2" customFormat="1" ht="21.75" customHeight="1">
      <c r="A286" s="32"/>
      <c r="B286" s="157"/>
      <c r="C286" s="158" t="s">
        <v>434</v>
      </c>
      <c r="D286" s="158"/>
      <c r="E286" s="159"/>
      <c r="F286" s="160" t="s">
        <v>890</v>
      </c>
      <c r="G286" s="161"/>
      <c r="H286" s="162"/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198</v>
      </c>
      <c r="AT286" s="170" t="s">
        <v>137</v>
      </c>
      <c r="AU286" s="170" t="s">
        <v>142</v>
      </c>
      <c r="AY286" s="17" t="s">
        <v>134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198</v>
      </c>
      <c r="BM286" s="170" t="s">
        <v>435</v>
      </c>
    </row>
    <row r="287" spans="2:63" s="12" customFormat="1" ht="22.9" customHeight="1">
      <c r="B287" s="144"/>
      <c r="D287" s="145" t="s">
        <v>75</v>
      </c>
      <c r="E287" s="155" t="s">
        <v>436</v>
      </c>
      <c r="F287" s="155" t="s">
        <v>437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81</v>
      </c>
      <c r="AY287" s="145" t="s">
        <v>134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438</v>
      </c>
      <c r="D288" s="158" t="s">
        <v>137</v>
      </c>
      <c r="E288" s="159" t="s">
        <v>439</v>
      </c>
      <c r="F288" s="160" t="s">
        <v>440</v>
      </c>
      <c r="G288" s="161" t="s">
        <v>379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198</v>
      </c>
      <c r="AT288" s="170" t="s">
        <v>137</v>
      </c>
      <c r="AU288" s="170" t="s">
        <v>142</v>
      </c>
      <c r="AY288" s="17" t="s">
        <v>134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198</v>
      </c>
      <c r="BM288" s="170" t="s">
        <v>441</v>
      </c>
    </row>
    <row r="289" spans="1:65" s="2" customFormat="1" ht="21.75" customHeight="1">
      <c r="A289" s="32"/>
      <c r="B289" s="157"/>
      <c r="C289" s="158" t="s">
        <v>442</v>
      </c>
      <c r="D289" s="158" t="s">
        <v>137</v>
      </c>
      <c r="E289" s="159" t="s">
        <v>443</v>
      </c>
      <c r="F289" s="160" t="s">
        <v>444</v>
      </c>
      <c r="G289" s="161" t="s">
        <v>379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198</v>
      </c>
      <c r="AT289" s="170" t="s">
        <v>137</v>
      </c>
      <c r="AU289" s="170" t="s">
        <v>142</v>
      </c>
      <c r="AY289" s="17" t="s">
        <v>134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198</v>
      </c>
      <c r="BM289" s="170" t="s">
        <v>445</v>
      </c>
    </row>
    <row r="290" spans="1:65" s="2" customFormat="1" ht="16.5" customHeight="1">
      <c r="A290" s="32"/>
      <c r="B290" s="157"/>
      <c r="C290" s="158" t="s">
        <v>446</v>
      </c>
      <c r="D290" s="158" t="s">
        <v>137</v>
      </c>
      <c r="E290" s="159" t="s">
        <v>447</v>
      </c>
      <c r="F290" s="160" t="s">
        <v>448</v>
      </c>
      <c r="G290" s="161" t="s">
        <v>379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198</v>
      </c>
      <c r="AT290" s="170" t="s">
        <v>137</v>
      </c>
      <c r="AU290" s="170" t="s">
        <v>142</v>
      </c>
      <c r="AY290" s="17" t="s">
        <v>134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198</v>
      </c>
      <c r="BM290" s="170" t="s">
        <v>449</v>
      </c>
    </row>
    <row r="291" spans="1:65" s="2" customFormat="1" ht="21.75" customHeight="1">
      <c r="A291" s="32"/>
      <c r="B291" s="157"/>
      <c r="C291" s="158" t="s">
        <v>450</v>
      </c>
      <c r="D291" s="158" t="s">
        <v>137</v>
      </c>
      <c r="E291" s="159" t="s">
        <v>451</v>
      </c>
      <c r="F291" s="160" t="s">
        <v>452</v>
      </c>
      <c r="G291" s="161" t="s">
        <v>379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198</v>
      </c>
      <c r="AT291" s="170" t="s">
        <v>137</v>
      </c>
      <c r="AU291" s="170" t="s">
        <v>142</v>
      </c>
      <c r="AY291" s="17" t="s">
        <v>134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198</v>
      </c>
      <c r="BM291" s="170" t="s">
        <v>453</v>
      </c>
    </row>
    <row r="292" spans="1:65" s="2" customFormat="1" ht="16.5" customHeight="1">
      <c r="A292" s="32"/>
      <c r="B292" s="157"/>
      <c r="C292" s="158" t="s">
        <v>454</v>
      </c>
      <c r="D292" s="158" t="s">
        <v>137</v>
      </c>
      <c r="E292" s="159" t="s">
        <v>455</v>
      </c>
      <c r="F292" s="160" t="s">
        <v>456</v>
      </c>
      <c r="G292" s="161" t="s">
        <v>379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198</v>
      </c>
      <c r="AT292" s="170" t="s">
        <v>137</v>
      </c>
      <c r="AU292" s="170" t="s">
        <v>142</v>
      </c>
      <c r="AY292" s="17" t="s">
        <v>134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198</v>
      </c>
      <c r="BM292" s="170" t="s">
        <v>457</v>
      </c>
    </row>
    <row r="293" spans="1:65" s="2" customFormat="1" ht="21.75" customHeight="1">
      <c r="A293" s="32"/>
      <c r="B293" s="157"/>
      <c r="C293" s="158" t="s">
        <v>458</v>
      </c>
      <c r="D293" s="158" t="s">
        <v>137</v>
      </c>
      <c r="E293" s="159" t="s">
        <v>459</v>
      </c>
      <c r="F293" s="160" t="s">
        <v>460</v>
      </c>
      <c r="G293" s="161" t="s">
        <v>379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198</v>
      </c>
      <c r="AT293" s="170" t="s">
        <v>137</v>
      </c>
      <c r="AU293" s="170" t="s">
        <v>142</v>
      </c>
      <c r="AY293" s="17" t="s">
        <v>134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198</v>
      </c>
      <c r="BM293" s="170" t="s">
        <v>461</v>
      </c>
    </row>
    <row r="294" spans="1:65" s="2" customFormat="1" ht="16.5" customHeight="1">
      <c r="A294" s="32"/>
      <c r="B294" s="157"/>
      <c r="C294" s="158" t="s">
        <v>462</v>
      </c>
      <c r="D294" s="158" t="s">
        <v>137</v>
      </c>
      <c r="E294" s="159" t="s">
        <v>463</v>
      </c>
      <c r="F294" s="160" t="s">
        <v>464</v>
      </c>
      <c r="G294" s="161" t="s">
        <v>188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198</v>
      </c>
      <c r="AT294" s="170" t="s">
        <v>137</v>
      </c>
      <c r="AU294" s="170" t="s">
        <v>142</v>
      </c>
      <c r="AY294" s="17" t="s">
        <v>134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198</v>
      </c>
      <c r="BM294" s="170" t="s">
        <v>465</v>
      </c>
    </row>
    <row r="295" spans="1:65" s="2" customFormat="1" ht="16.5" customHeight="1">
      <c r="A295" s="32"/>
      <c r="B295" s="157"/>
      <c r="C295" s="158" t="s">
        <v>466</v>
      </c>
      <c r="D295" s="158" t="s">
        <v>137</v>
      </c>
      <c r="E295" s="159" t="s">
        <v>467</v>
      </c>
      <c r="F295" s="160" t="s">
        <v>468</v>
      </c>
      <c r="G295" s="161" t="s">
        <v>379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198</v>
      </c>
      <c r="AT295" s="170" t="s">
        <v>137</v>
      </c>
      <c r="AU295" s="170" t="s">
        <v>142</v>
      </c>
      <c r="AY295" s="17" t="s">
        <v>134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198</v>
      </c>
      <c r="BM295" s="170" t="s">
        <v>469</v>
      </c>
    </row>
    <row r="296" spans="1:65" s="2" customFormat="1" ht="16.5" customHeight="1">
      <c r="A296" s="32"/>
      <c r="B296" s="157"/>
      <c r="C296" s="158" t="s">
        <v>470</v>
      </c>
      <c r="D296" s="158" t="s">
        <v>137</v>
      </c>
      <c r="E296" s="159" t="s">
        <v>471</v>
      </c>
      <c r="F296" s="160" t="s">
        <v>472</v>
      </c>
      <c r="G296" s="161" t="s">
        <v>379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198</v>
      </c>
      <c r="AT296" s="170" t="s">
        <v>137</v>
      </c>
      <c r="AU296" s="170" t="s">
        <v>142</v>
      </c>
      <c r="AY296" s="17" t="s">
        <v>134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198</v>
      </c>
      <c r="BM296" s="170" t="s">
        <v>473</v>
      </c>
    </row>
    <row r="297" spans="1:65" s="2" customFormat="1" ht="16.5" customHeight="1">
      <c r="A297" s="32"/>
      <c r="B297" s="157"/>
      <c r="C297" s="158" t="s">
        <v>474</v>
      </c>
      <c r="D297" s="158" t="s">
        <v>137</v>
      </c>
      <c r="E297" s="159" t="s">
        <v>475</v>
      </c>
      <c r="F297" s="160" t="s">
        <v>476</v>
      </c>
      <c r="G297" s="161" t="s">
        <v>379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198</v>
      </c>
      <c r="AT297" s="170" t="s">
        <v>137</v>
      </c>
      <c r="AU297" s="170" t="s">
        <v>142</v>
      </c>
      <c r="AY297" s="17" t="s">
        <v>134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198</v>
      </c>
      <c r="BM297" s="170" t="s">
        <v>477</v>
      </c>
    </row>
    <row r="298" spans="1:65" s="2" customFormat="1" ht="21.75" customHeight="1">
      <c r="A298" s="32"/>
      <c r="B298" s="157"/>
      <c r="C298" s="158" t="s">
        <v>478</v>
      </c>
      <c r="D298" s="158" t="s">
        <v>137</v>
      </c>
      <c r="E298" s="159" t="s">
        <v>479</v>
      </c>
      <c r="F298" s="160" t="s">
        <v>480</v>
      </c>
      <c r="G298" s="161" t="s">
        <v>379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198</v>
      </c>
      <c r="AT298" s="170" t="s">
        <v>137</v>
      </c>
      <c r="AU298" s="170" t="s">
        <v>142</v>
      </c>
      <c r="AY298" s="17" t="s">
        <v>134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198</v>
      </c>
      <c r="BM298" s="170" t="s">
        <v>481</v>
      </c>
    </row>
    <row r="299" spans="1:65" s="2" customFormat="1" ht="21.75" customHeight="1">
      <c r="A299" s="32"/>
      <c r="B299" s="157"/>
      <c r="C299" s="158" t="s">
        <v>482</v>
      </c>
      <c r="D299" s="158" t="s">
        <v>137</v>
      </c>
      <c r="E299" s="159" t="s">
        <v>483</v>
      </c>
      <c r="F299" s="160" t="s">
        <v>484</v>
      </c>
      <c r="G299" s="161" t="s">
        <v>188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198</v>
      </c>
      <c r="AT299" s="170" t="s">
        <v>137</v>
      </c>
      <c r="AU299" s="170" t="s">
        <v>142</v>
      </c>
      <c r="AY299" s="17" t="s">
        <v>134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198</v>
      </c>
      <c r="BM299" s="170" t="s">
        <v>485</v>
      </c>
    </row>
    <row r="300" spans="1:65" s="2" customFormat="1" ht="16.5" customHeight="1">
      <c r="A300" s="32"/>
      <c r="B300" s="157"/>
      <c r="C300" s="158" t="s">
        <v>486</v>
      </c>
      <c r="D300" s="158" t="s">
        <v>137</v>
      </c>
      <c r="E300" s="159" t="s">
        <v>487</v>
      </c>
      <c r="F300" s="160" t="s">
        <v>488</v>
      </c>
      <c r="G300" s="161" t="s">
        <v>188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198</v>
      </c>
      <c r="AT300" s="170" t="s">
        <v>137</v>
      </c>
      <c r="AU300" s="170" t="s">
        <v>142</v>
      </c>
      <c r="AY300" s="17" t="s">
        <v>134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198</v>
      </c>
      <c r="BM300" s="170" t="s">
        <v>489</v>
      </c>
    </row>
    <row r="301" spans="1:65" s="2" customFormat="1" ht="21.75" customHeight="1">
      <c r="A301" s="32"/>
      <c r="B301" s="157"/>
      <c r="C301" s="196" t="s">
        <v>490</v>
      </c>
      <c r="D301" s="196" t="s">
        <v>191</v>
      </c>
      <c r="E301" s="197" t="s">
        <v>491</v>
      </c>
      <c r="F301" s="198" t="s">
        <v>492</v>
      </c>
      <c r="G301" s="199" t="s">
        <v>188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288</v>
      </c>
      <c r="AT301" s="170" t="s">
        <v>191</v>
      </c>
      <c r="AU301" s="170" t="s">
        <v>142</v>
      </c>
      <c r="AY301" s="17" t="s">
        <v>134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198</v>
      </c>
      <c r="BM301" s="170" t="s">
        <v>493</v>
      </c>
    </row>
    <row r="302" spans="1:65" s="2" customFormat="1" ht="21.75" customHeight="1">
      <c r="A302" s="32"/>
      <c r="B302" s="157"/>
      <c r="C302" s="196" t="s">
        <v>494</v>
      </c>
      <c r="D302" s="196" t="s">
        <v>191</v>
      </c>
      <c r="E302" s="197" t="s">
        <v>495</v>
      </c>
      <c r="F302" s="198" t="s">
        <v>496</v>
      </c>
      <c r="G302" s="199" t="s">
        <v>188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288</v>
      </c>
      <c r="AT302" s="170" t="s">
        <v>191</v>
      </c>
      <c r="AU302" s="170" t="s">
        <v>142</v>
      </c>
      <c r="AY302" s="17" t="s">
        <v>134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198</v>
      </c>
      <c r="BM302" s="170" t="s">
        <v>497</v>
      </c>
    </row>
    <row r="303" spans="1:65" s="2" customFormat="1" ht="23.25" customHeight="1">
      <c r="A303" s="32"/>
      <c r="B303" s="157"/>
      <c r="C303" s="158" t="s">
        <v>498</v>
      </c>
      <c r="D303" s="158" t="s">
        <v>137</v>
      </c>
      <c r="E303" s="159" t="s">
        <v>499</v>
      </c>
      <c r="F303" s="160" t="s">
        <v>896</v>
      </c>
      <c r="G303" s="161" t="s">
        <v>188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198</v>
      </c>
      <c r="AT303" s="170" t="s">
        <v>137</v>
      </c>
      <c r="AU303" s="170" t="s">
        <v>142</v>
      </c>
      <c r="AY303" s="17" t="s">
        <v>134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198</v>
      </c>
      <c r="BM303" s="170" t="s">
        <v>500</v>
      </c>
    </row>
    <row r="304" spans="1:65" s="2" customFormat="1" ht="21.75" customHeight="1">
      <c r="A304" s="32"/>
      <c r="B304" s="157"/>
      <c r="C304" s="158" t="s">
        <v>501</v>
      </c>
      <c r="D304" s="158" t="s">
        <v>137</v>
      </c>
      <c r="E304" s="159" t="s">
        <v>502</v>
      </c>
      <c r="F304" s="160" t="s">
        <v>503</v>
      </c>
      <c r="G304" s="161" t="s">
        <v>241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198</v>
      </c>
      <c r="AT304" s="170" t="s">
        <v>137</v>
      </c>
      <c r="AU304" s="170" t="s">
        <v>142</v>
      </c>
      <c r="AY304" s="17" t="s">
        <v>134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198</v>
      </c>
      <c r="BM304" s="170" t="s">
        <v>504</v>
      </c>
    </row>
    <row r="305" spans="1:65" s="2" customFormat="1" ht="21.75" customHeight="1">
      <c r="A305" s="32"/>
      <c r="B305" s="157"/>
      <c r="C305" s="158" t="s">
        <v>505</v>
      </c>
      <c r="D305" s="158"/>
      <c r="E305" s="159"/>
      <c r="F305" s="160" t="s">
        <v>890</v>
      </c>
      <c r="G305" s="161"/>
      <c r="H305" s="162"/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198</v>
      </c>
      <c r="AT305" s="170" t="s">
        <v>137</v>
      </c>
      <c r="AU305" s="170" t="s">
        <v>142</v>
      </c>
      <c r="AY305" s="17" t="s">
        <v>134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198</v>
      </c>
      <c r="BM305" s="170" t="s">
        <v>506</v>
      </c>
    </row>
    <row r="306" spans="1:65" s="2" customFormat="1" ht="33" customHeight="1">
      <c r="A306" s="32"/>
      <c r="B306" s="157"/>
      <c r="C306" s="158" t="s">
        <v>507</v>
      </c>
      <c r="D306" s="158" t="s">
        <v>137</v>
      </c>
      <c r="E306" s="159" t="s">
        <v>508</v>
      </c>
      <c r="F306" s="160" t="s">
        <v>509</v>
      </c>
      <c r="G306" s="161" t="s">
        <v>510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198</v>
      </c>
      <c r="AT306" s="170" t="s">
        <v>137</v>
      </c>
      <c r="AU306" s="170" t="s">
        <v>142</v>
      </c>
      <c r="AY306" s="17" t="s">
        <v>134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198</v>
      </c>
      <c r="BM306" s="170" t="s">
        <v>511</v>
      </c>
    </row>
    <row r="307" spans="2:63" s="12" customFormat="1" ht="22.9" customHeight="1">
      <c r="B307" s="144"/>
      <c r="D307" s="145" t="s">
        <v>75</v>
      </c>
      <c r="E307" s="155" t="s">
        <v>512</v>
      </c>
      <c r="F307" s="155" t="s">
        <v>513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81</v>
      </c>
      <c r="AY307" s="145" t="s">
        <v>134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514</v>
      </c>
      <c r="D308" s="158" t="s">
        <v>137</v>
      </c>
      <c r="E308" s="159" t="s">
        <v>515</v>
      </c>
      <c r="F308" s="160" t="s">
        <v>516</v>
      </c>
      <c r="G308" s="161" t="s">
        <v>379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198</v>
      </c>
      <c r="AT308" s="170" t="s">
        <v>137</v>
      </c>
      <c r="AU308" s="170" t="s">
        <v>142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198</v>
      </c>
      <c r="BM308" s="170" t="s">
        <v>517</v>
      </c>
    </row>
    <row r="309" spans="1:65" s="2" customFormat="1" ht="21.75" customHeight="1">
      <c r="A309" s="32"/>
      <c r="B309" s="157"/>
      <c r="C309" s="158" t="s">
        <v>518</v>
      </c>
      <c r="D309" s="158" t="s">
        <v>137</v>
      </c>
      <c r="E309" s="159" t="s">
        <v>519</v>
      </c>
      <c r="F309" s="160" t="s">
        <v>520</v>
      </c>
      <c r="G309" s="161" t="s">
        <v>241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198</v>
      </c>
      <c r="AT309" s="170" t="s">
        <v>137</v>
      </c>
      <c r="AU309" s="170" t="s">
        <v>142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198</v>
      </c>
      <c r="BM309" s="170" t="s">
        <v>521</v>
      </c>
    </row>
    <row r="310" spans="1:65" s="2" customFormat="1" ht="21.75" customHeight="1">
      <c r="A310" s="32"/>
      <c r="B310" s="157"/>
      <c r="C310" s="158" t="s">
        <v>522</v>
      </c>
      <c r="D310" s="158"/>
      <c r="E310" s="159"/>
      <c r="F310" s="160" t="s">
        <v>890</v>
      </c>
      <c r="G310" s="161"/>
      <c r="H310" s="162"/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198</v>
      </c>
      <c r="AT310" s="170" t="s">
        <v>137</v>
      </c>
      <c r="AU310" s="170" t="s">
        <v>142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198</v>
      </c>
      <c r="BM310" s="170" t="s">
        <v>523</v>
      </c>
    </row>
    <row r="311" spans="2:63" s="12" customFormat="1" ht="22.9" customHeight="1">
      <c r="B311" s="144"/>
      <c r="D311" s="145" t="s">
        <v>75</v>
      </c>
      <c r="E311" s="155" t="s">
        <v>524</v>
      </c>
      <c r="F311" s="155" t="s">
        <v>525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81</v>
      </c>
      <c r="AY311" s="145" t="s">
        <v>134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526</v>
      </c>
      <c r="D312" s="158" t="s">
        <v>137</v>
      </c>
      <c r="E312" s="159" t="s">
        <v>527</v>
      </c>
      <c r="F312" s="160" t="s">
        <v>528</v>
      </c>
      <c r="G312" s="161" t="s">
        <v>188</v>
      </c>
      <c r="H312" s="162">
        <v>2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</v>
      </c>
      <c r="R312" s="168">
        <f aca="true" t="shared" si="42" ref="R312:R331">Q312*H312</f>
        <v>0</v>
      </c>
      <c r="S312" s="168">
        <v>0</v>
      </c>
      <c r="T312" s="169">
        <f aca="true" t="shared" si="43" ref="T312:T331"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198</v>
      </c>
      <c r="AT312" s="170" t="s">
        <v>137</v>
      </c>
      <c r="AU312" s="170" t="s">
        <v>142</v>
      </c>
      <c r="AY312" s="17" t="s">
        <v>134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198</v>
      </c>
      <c r="BM312" s="170" t="s">
        <v>529</v>
      </c>
    </row>
    <row r="313" spans="1:65" s="2" customFormat="1" ht="21.75" customHeight="1">
      <c r="A313" s="32"/>
      <c r="B313" s="157"/>
      <c r="C313" s="196" t="s">
        <v>530</v>
      </c>
      <c r="D313" s="196" t="s">
        <v>191</v>
      </c>
      <c r="E313" s="197" t="s">
        <v>531</v>
      </c>
      <c r="F313" s="198" t="s">
        <v>532</v>
      </c>
      <c r="G313" s="199" t="s">
        <v>188</v>
      </c>
      <c r="H313" s="200">
        <v>2</v>
      </c>
      <c r="I313" s="201"/>
      <c r="J313" s="202">
        <f t="shared" si="40"/>
        <v>0</v>
      </c>
      <c r="K313" s="203"/>
      <c r="L313" s="204"/>
      <c r="M313" s="205" t="s">
        <v>1</v>
      </c>
      <c r="N313" s="206" t="s">
        <v>42</v>
      </c>
      <c r="O313" s="58"/>
      <c r="P313" s="168">
        <f t="shared" si="41"/>
        <v>0</v>
      </c>
      <c r="Q313" s="168">
        <v>2E-05</v>
      </c>
      <c r="R313" s="168">
        <f t="shared" si="42"/>
        <v>4E-05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288</v>
      </c>
      <c r="AT313" s="170" t="s">
        <v>191</v>
      </c>
      <c r="AU313" s="170" t="s">
        <v>142</v>
      </c>
      <c r="AY313" s="17" t="s">
        <v>134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198</v>
      </c>
      <c r="BM313" s="170" t="s">
        <v>533</v>
      </c>
    </row>
    <row r="314" spans="1:65" s="2" customFormat="1" ht="21.75" customHeight="1">
      <c r="A314" s="32"/>
      <c r="B314" s="157"/>
      <c r="C314" s="158" t="s">
        <v>534</v>
      </c>
      <c r="D314" s="158" t="s">
        <v>137</v>
      </c>
      <c r="E314" s="159" t="s">
        <v>535</v>
      </c>
      <c r="F314" s="160" t="s">
        <v>536</v>
      </c>
      <c r="G314" s="161" t="s">
        <v>300</v>
      </c>
      <c r="H314" s="162">
        <v>80</v>
      </c>
      <c r="I314" s="163"/>
      <c r="J314" s="164">
        <f t="shared" si="40"/>
        <v>0</v>
      </c>
      <c r="K314" s="165"/>
      <c r="L314" s="33"/>
      <c r="M314" s="166" t="s">
        <v>1</v>
      </c>
      <c r="N314" s="167" t="s">
        <v>42</v>
      </c>
      <c r="O314" s="58"/>
      <c r="P314" s="168">
        <f t="shared" si="41"/>
        <v>0</v>
      </c>
      <c r="Q314" s="168">
        <v>0</v>
      </c>
      <c r="R314" s="168">
        <f t="shared" si="42"/>
        <v>0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198</v>
      </c>
      <c r="AT314" s="170" t="s">
        <v>137</v>
      </c>
      <c r="AU314" s="170" t="s">
        <v>142</v>
      </c>
      <c r="AY314" s="17" t="s">
        <v>134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198</v>
      </c>
      <c r="BM314" s="170" t="s">
        <v>537</v>
      </c>
    </row>
    <row r="315" spans="1:65" s="2" customFormat="1" ht="16.5" customHeight="1">
      <c r="A315" s="32"/>
      <c r="B315" s="157"/>
      <c r="C315" s="196" t="s">
        <v>538</v>
      </c>
      <c r="D315" s="196" t="s">
        <v>191</v>
      </c>
      <c r="E315" s="197" t="s">
        <v>539</v>
      </c>
      <c r="F315" s="198" t="s">
        <v>540</v>
      </c>
      <c r="G315" s="199" t="s">
        <v>300</v>
      </c>
      <c r="H315" s="200">
        <v>40</v>
      </c>
      <c r="I315" s="201"/>
      <c r="J315" s="202">
        <f t="shared" si="40"/>
        <v>0</v>
      </c>
      <c r="K315" s="203"/>
      <c r="L315" s="204"/>
      <c r="M315" s="205" t="s">
        <v>1</v>
      </c>
      <c r="N315" s="206" t="s">
        <v>42</v>
      </c>
      <c r="O315" s="58"/>
      <c r="P315" s="168">
        <f t="shared" si="41"/>
        <v>0</v>
      </c>
      <c r="Q315" s="168">
        <v>0.00017</v>
      </c>
      <c r="R315" s="168">
        <f t="shared" si="42"/>
        <v>0.0068000000000000005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288</v>
      </c>
      <c r="AT315" s="170" t="s">
        <v>191</v>
      </c>
      <c r="AU315" s="170" t="s">
        <v>142</v>
      </c>
      <c r="AY315" s="17" t="s">
        <v>134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198</v>
      </c>
      <c r="BM315" s="170" t="s">
        <v>541</v>
      </c>
    </row>
    <row r="316" spans="1:65" s="2" customFormat="1" ht="16.5" customHeight="1">
      <c r="A316" s="32"/>
      <c r="B316" s="157"/>
      <c r="C316" s="196" t="s">
        <v>542</v>
      </c>
      <c r="D316" s="196" t="s">
        <v>191</v>
      </c>
      <c r="E316" s="197" t="s">
        <v>543</v>
      </c>
      <c r="F316" s="198" t="s">
        <v>544</v>
      </c>
      <c r="G316" s="199" t="s">
        <v>300</v>
      </c>
      <c r="H316" s="200">
        <v>5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0.00028</v>
      </c>
      <c r="R316" s="168">
        <f t="shared" si="42"/>
        <v>0.0013999999999999998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288</v>
      </c>
      <c r="AT316" s="170" t="s">
        <v>191</v>
      </c>
      <c r="AU316" s="170" t="s">
        <v>142</v>
      </c>
      <c r="AY316" s="17" t="s">
        <v>134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198</v>
      </c>
      <c r="BM316" s="170" t="s">
        <v>545</v>
      </c>
    </row>
    <row r="317" spans="1:65" s="2" customFormat="1" ht="21.75" customHeight="1">
      <c r="A317" s="32"/>
      <c r="B317" s="157"/>
      <c r="C317" s="158" t="s">
        <v>546</v>
      </c>
      <c r="D317" s="158" t="s">
        <v>137</v>
      </c>
      <c r="E317" s="159" t="s">
        <v>547</v>
      </c>
      <c r="F317" s="160" t="s">
        <v>548</v>
      </c>
      <c r="G317" s="161" t="s">
        <v>188</v>
      </c>
      <c r="H317" s="162">
        <v>1</v>
      </c>
      <c r="I317" s="163"/>
      <c r="J317" s="164">
        <f t="shared" si="40"/>
        <v>0</v>
      </c>
      <c r="K317" s="165"/>
      <c r="L317" s="33"/>
      <c r="M317" s="166" t="s">
        <v>1</v>
      </c>
      <c r="N317" s="167" t="s">
        <v>42</v>
      </c>
      <c r="O317" s="58"/>
      <c r="P317" s="168">
        <f t="shared" si="41"/>
        <v>0</v>
      </c>
      <c r="Q317" s="168">
        <v>0</v>
      </c>
      <c r="R317" s="168">
        <f t="shared" si="42"/>
        <v>0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198</v>
      </c>
      <c r="AT317" s="170" t="s">
        <v>137</v>
      </c>
      <c r="AU317" s="170" t="s">
        <v>142</v>
      </c>
      <c r="AY317" s="17" t="s">
        <v>134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198</v>
      </c>
      <c r="BM317" s="170" t="s">
        <v>549</v>
      </c>
    </row>
    <row r="318" spans="1:65" s="2" customFormat="1" ht="21.75" customHeight="1">
      <c r="A318" s="32"/>
      <c r="B318" s="157"/>
      <c r="C318" s="196" t="s">
        <v>550</v>
      </c>
      <c r="D318" s="196" t="s">
        <v>191</v>
      </c>
      <c r="E318" s="197" t="s">
        <v>551</v>
      </c>
      <c r="F318" s="198" t="s">
        <v>552</v>
      </c>
      <c r="G318" s="199" t="s">
        <v>188</v>
      </c>
      <c r="H318" s="200">
        <v>1</v>
      </c>
      <c r="I318" s="201"/>
      <c r="J318" s="202">
        <f t="shared" si="4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41"/>
        <v>0</v>
      </c>
      <c r="Q318" s="168">
        <v>0.0169</v>
      </c>
      <c r="R318" s="168">
        <f t="shared" si="42"/>
        <v>0.0169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288</v>
      </c>
      <c r="AT318" s="170" t="s">
        <v>191</v>
      </c>
      <c r="AU318" s="170" t="s">
        <v>142</v>
      </c>
      <c r="AY318" s="17" t="s">
        <v>134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198</v>
      </c>
      <c r="BM318" s="170" t="s">
        <v>553</v>
      </c>
    </row>
    <row r="319" spans="1:65" s="2" customFormat="1" ht="21.75" customHeight="1">
      <c r="A319" s="32"/>
      <c r="B319" s="157"/>
      <c r="C319" s="158" t="s">
        <v>554</v>
      </c>
      <c r="D319" s="158" t="s">
        <v>137</v>
      </c>
      <c r="E319" s="159" t="s">
        <v>555</v>
      </c>
      <c r="F319" s="160" t="s">
        <v>556</v>
      </c>
      <c r="G319" s="161" t="s">
        <v>188</v>
      </c>
      <c r="H319" s="162">
        <v>4</v>
      </c>
      <c r="I319" s="163"/>
      <c r="J319" s="164">
        <f t="shared" si="40"/>
        <v>0</v>
      </c>
      <c r="K319" s="165"/>
      <c r="L319" s="33"/>
      <c r="M319" s="166" t="s">
        <v>1</v>
      </c>
      <c r="N319" s="167" t="s">
        <v>42</v>
      </c>
      <c r="O319" s="58"/>
      <c r="P319" s="168">
        <f t="shared" si="41"/>
        <v>0</v>
      </c>
      <c r="Q319" s="168">
        <v>0</v>
      </c>
      <c r="R319" s="168">
        <f t="shared" si="42"/>
        <v>0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198</v>
      </c>
      <c r="AT319" s="170" t="s">
        <v>137</v>
      </c>
      <c r="AU319" s="170" t="s">
        <v>142</v>
      </c>
      <c r="AY319" s="17" t="s">
        <v>134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198</v>
      </c>
      <c r="BM319" s="170" t="s">
        <v>557</v>
      </c>
    </row>
    <row r="320" spans="1:65" s="2" customFormat="1" ht="21.75" customHeight="1">
      <c r="A320" s="32"/>
      <c r="B320" s="157"/>
      <c r="C320" s="196" t="s">
        <v>558</v>
      </c>
      <c r="D320" s="196" t="s">
        <v>191</v>
      </c>
      <c r="E320" s="197" t="s">
        <v>559</v>
      </c>
      <c r="F320" s="198" t="s">
        <v>898</v>
      </c>
      <c r="G320" s="199" t="s">
        <v>188</v>
      </c>
      <c r="H320" s="200">
        <v>4</v>
      </c>
      <c r="I320" s="201"/>
      <c r="J320" s="202">
        <f t="shared" si="4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41"/>
        <v>0</v>
      </c>
      <c r="Q320" s="168">
        <v>0.0001</v>
      </c>
      <c r="R320" s="168">
        <f t="shared" si="42"/>
        <v>0.0004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288</v>
      </c>
      <c r="AT320" s="170" t="s">
        <v>191</v>
      </c>
      <c r="AU320" s="170" t="s">
        <v>142</v>
      </c>
      <c r="AY320" s="17" t="s">
        <v>134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198</v>
      </c>
      <c r="BM320" s="170" t="s">
        <v>560</v>
      </c>
    </row>
    <row r="321" spans="1:65" s="2" customFormat="1" ht="21.75" customHeight="1">
      <c r="A321" s="32"/>
      <c r="B321" s="157"/>
      <c r="C321" s="158" t="s">
        <v>561</v>
      </c>
      <c r="D321" s="158" t="s">
        <v>137</v>
      </c>
      <c r="E321" s="159" t="s">
        <v>562</v>
      </c>
      <c r="F321" s="160" t="s">
        <v>563</v>
      </c>
      <c r="G321" s="161" t="s">
        <v>188</v>
      </c>
      <c r="H321" s="162">
        <v>8</v>
      </c>
      <c r="I321" s="163"/>
      <c r="J321" s="164">
        <f t="shared" si="4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41"/>
        <v>0</v>
      </c>
      <c r="Q321" s="168">
        <v>0</v>
      </c>
      <c r="R321" s="168">
        <f t="shared" si="42"/>
        <v>0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198</v>
      </c>
      <c r="AT321" s="170" t="s">
        <v>137</v>
      </c>
      <c r="AU321" s="170" t="s">
        <v>142</v>
      </c>
      <c r="AY321" s="17" t="s">
        <v>134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198</v>
      </c>
      <c r="BM321" s="170" t="s">
        <v>564</v>
      </c>
    </row>
    <row r="322" spans="1:65" s="2" customFormat="1" ht="21" customHeight="1">
      <c r="A322" s="32"/>
      <c r="B322" s="157"/>
      <c r="C322" s="196" t="s">
        <v>565</v>
      </c>
      <c r="D322" s="196" t="s">
        <v>191</v>
      </c>
      <c r="E322" s="197" t="s">
        <v>566</v>
      </c>
      <c r="F322" s="198" t="s">
        <v>897</v>
      </c>
      <c r="G322" s="199" t="s">
        <v>188</v>
      </c>
      <c r="H322" s="200">
        <v>8</v>
      </c>
      <c r="I322" s="201"/>
      <c r="J322" s="202">
        <f t="shared" si="4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41"/>
        <v>0</v>
      </c>
      <c r="Q322" s="168">
        <v>0.00027</v>
      </c>
      <c r="R322" s="168">
        <f t="shared" si="42"/>
        <v>0.00216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288</v>
      </c>
      <c r="AT322" s="170" t="s">
        <v>191</v>
      </c>
      <c r="AU322" s="170" t="s">
        <v>142</v>
      </c>
      <c r="AY322" s="17" t="s">
        <v>134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198</v>
      </c>
      <c r="BM322" s="170" t="s">
        <v>567</v>
      </c>
    </row>
    <row r="323" spans="1:65" s="2" customFormat="1" ht="21.75" customHeight="1">
      <c r="A323" s="32"/>
      <c r="B323" s="157"/>
      <c r="C323" s="158" t="s">
        <v>568</v>
      </c>
      <c r="D323" s="158" t="s">
        <v>137</v>
      </c>
      <c r="E323" s="159" t="s">
        <v>569</v>
      </c>
      <c r="F323" s="160" t="s">
        <v>570</v>
      </c>
      <c r="G323" s="161" t="s">
        <v>188</v>
      </c>
      <c r="H323" s="162">
        <v>4</v>
      </c>
      <c r="I323" s="163"/>
      <c r="J323" s="164">
        <f t="shared" si="4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41"/>
        <v>0</v>
      </c>
      <c r="Q323" s="168">
        <v>0</v>
      </c>
      <c r="R323" s="168">
        <f t="shared" si="42"/>
        <v>0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198</v>
      </c>
      <c r="AT323" s="170" t="s">
        <v>137</v>
      </c>
      <c r="AU323" s="170" t="s">
        <v>142</v>
      </c>
      <c r="AY323" s="17" t="s">
        <v>134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198</v>
      </c>
      <c r="BM323" s="170" t="s">
        <v>571</v>
      </c>
    </row>
    <row r="324" spans="1:65" s="2" customFormat="1" ht="16.5" customHeight="1">
      <c r="A324" s="32"/>
      <c r="B324" s="157"/>
      <c r="C324" s="196" t="s">
        <v>572</v>
      </c>
      <c r="D324" s="196" t="s">
        <v>191</v>
      </c>
      <c r="E324" s="197" t="s">
        <v>573</v>
      </c>
      <c r="F324" s="198" t="s">
        <v>574</v>
      </c>
      <c r="G324" s="199" t="s">
        <v>188</v>
      </c>
      <c r="H324" s="200">
        <v>2</v>
      </c>
      <c r="I324" s="201"/>
      <c r="J324" s="202">
        <f t="shared" si="4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41"/>
        <v>0</v>
      </c>
      <c r="Q324" s="168">
        <v>0.0008</v>
      </c>
      <c r="R324" s="168">
        <f t="shared" si="42"/>
        <v>0.0016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288</v>
      </c>
      <c r="AT324" s="170" t="s">
        <v>191</v>
      </c>
      <c r="AU324" s="170" t="s">
        <v>142</v>
      </c>
      <c r="AY324" s="17" t="s">
        <v>134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198</v>
      </c>
      <c r="BM324" s="170" t="s">
        <v>575</v>
      </c>
    </row>
    <row r="325" spans="1:65" s="2" customFormat="1" ht="21.75" customHeight="1">
      <c r="A325" s="32"/>
      <c r="B325" s="157"/>
      <c r="C325" s="196" t="s">
        <v>576</v>
      </c>
      <c r="D325" s="196" t="s">
        <v>191</v>
      </c>
      <c r="E325" s="197" t="s">
        <v>577</v>
      </c>
      <c r="F325" s="198" t="s">
        <v>578</v>
      </c>
      <c r="G325" s="199" t="s">
        <v>188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0.0016</v>
      </c>
      <c r="R325" s="168">
        <f t="shared" si="42"/>
        <v>0.0032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288</v>
      </c>
      <c r="AT325" s="170" t="s">
        <v>191</v>
      </c>
      <c r="AU325" s="170" t="s">
        <v>142</v>
      </c>
      <c r="AY325" s="17" t="s">
        <v>134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198</v>
      </c>
      <c r="BM325" s="170" t="s">
        <v>579</v>
      </c>
    </row>
    <row r="326" spans="1:65" s="2" customFormat="1" ht="16.5" customHeight="1">
      <c r="A326" s="32"/>
      <c r="B326" s="157"/>
      <c r="C326" s="196" t="s">
        <v>580</v>
      </c>
      <c r="D326" s="196" t="s">
        <v>191</v>
      </c>
      <c r="E326" s="197" t="s">
        <v>581</v>
      </c>
      <c r="F326" s="198" t="s">
        <v>582</v>
      </c>
      <c r="G326" s="199" t="s">
        <v>300</v>
      </c>
      <c r="H326" s="200">
        <v>35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0.00012</v>
      </c>
      <c r="R326" s="168">
        <f t="shared" si="42"/>
        <v>0.0042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288</v>
      </c>
      <c r="AT326" s="170" t="s">
        <v>191</v>
      </c>
      <c r="AU326" s="170" t="s">
        <v>142</v>
      </c>
      <c r="AY326" s="17" t="s">
        <v>134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198</v>
      </c>
      <c r="BM326" s="170" t="s">
        <v>583</v>
      </c>
    </row>
    <row r="327" spans="1:65" s="2" customFormat="1" ht="21.75" customHeight="1">
      <c r="A327" s="32"/>
      <c r="B327" s="157"/>
      <c r="C327" s="158" t="s">
        <v>584</v>
      </c>
      <c r="D327" s="158" t="s">
        <v>137</v>
      </c>
      <c r="E327" s="159" t="s">
        <v>585</v>
      </c>
      <c r="F327" s="160" t="s">
        <v>586</v>
      </c>
      <c r="G327" s="161" t="s">
        <v>188</v>
      </c>
      <c r="H327" s="162">
        <v>1</v>
      </c>
      <c r="I327" s="163"/>
      <c r="J327" s="164">
        <f t="shared" si="4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41"/>
        <v>0</v>
      </c>
      <c r="Q327" s="168">
        <v>0</v>
      </c>
      <c r="R327" s="168">
        <f t="shared" si="42"/>
        <v>0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198</v>
      </c>
      <c r="AT327" s="170" t="s">
        <v>137</v>
      </c>
      <c r="AU327" s="170" t="s">
        <v>142</v>
      </c>
      <c r="AY327" s="17" t="s">
        <v>134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198</v>
      </c>
      <c r="BM327" s="170" t="s">
        <v>587</v>
      </c>
    </row>
    <row r="328" spans="1:65" s="2" customFormat="1" ht="26.25" customHeight="1">
      <c r="A328" s="32"/>
      <c r="B328" s="157"/>
      <c r="C328" s="196" t="s">
        <v>588</v>
      </c>
      <c r="D328" s="196" t="s">
        <v>191</v>
      </c>
      <c r="E328" s="197" t="s">
        <v>589</v>
      </c>
      <c r="F328" s="198" t="s">
        <v>908</v>
      </c>
      <c r="G328" s="199" t="s">
        <v>188</v>
      </c>
      <c r="H328" s="200">
        <v>1</v>
      </c>
      <c r="I328" s="201"/>
      <c r="J328" s="202">
        <f t="shared" si="4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41"/>
        <v>0</v>
      </c>
      <c r="Q328" s="168">
        <v>0.036</v>
      </c>
      <c r="R328" s="168">
        <f t="shared" si="42"/>
        <v>0.036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288</v>
      </c>
      <c r="AT328" s="170" t="s">
        <v>191</v>
      </c>
      <c r="AU328" s="170" t="s">
        <v>142</v>
      </c>
      <c r="AY328" s="17" t="s">
        <v>134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198</v>
      </c>
      <c r="BM328" s="170" t="s">
        <v>590</v>
      </c>
    </row>
    <row r="329" spans="1:65" s="2" customFormat="1" ht="16.5" customHeight="1">
      <c r="A329" s="32"/>
      <c r="B329" s="157"/>
      <c r="C329" s="158" t="s">
        <v>591</v>
      </c>
      <c r="D329" s="158" t="s">
        <v>137</v>
      </c>
      <c r="E329" s="159" t="s">
        <v>592</v>
      </c>
      <c r="F329" s="160" t="s">
        <v>593</v>
      </c>
      <c r="G329" s="161" t="s">
        <v>188</v>
      </c>
      <c r="H329" s="162">
        <v>1</v>
      </c>
      <c r="I329" s="163"/>
      <c r="J329" s="164">
        <f t="shared" si="4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41"/>
        <v>0</v>
      </c>
      <c r="Q329" s="168">
        <v>0.00177</v>
      </c>
      <c r="R329" s="168">
        <f t="shared" si="42"/>
        <v>0.00177</v>
      </c>
      <c r="S329" s="168">
        <v>0.05725</v>
      </c>
      <c r="T329" s="169">
        <f t="shared" si="43"/>
        <v>0.05725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198</v>
      </c>
      <c r="AT329" s="170" t="s">
        <v>137</v>
      </c>
      <c r="AU329" s="170" t="s">
        <v>142</v>
      </c>
      <c r="AY329" s="17" t="s">
        <v>134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198</v>
      </c>
      <c r="BM329" s="170" t="s">
        <v>594</v>
      </c>
    </row>
    <row r="330" spans="1:65" s="2" customFormat="1" ht="21.75" customHeight="1">
      <c r="A330" s="32"/>
      <c r="B330" s="157"/>
      <c r="C330" s="158" t="s">
        <v>595</v>
      </c>
      <c r="D330" s="158" t="s">
        <v>137</v>
      </c>
      <c r="E330" s="159" t="s">
        <v>596</v>
      </c>
      <c r="F330" s="160" t="s">
        <v>597</v>
      </c>
      <c r="G330" s="161" t="s">
        <v>241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198</v>
      </c>
      <c r="AT330" s="170" t="s">
        <v>137</v>
      </c>
      <c r="AU330" s="170" t="s">
        <v>142</v>
      </c>
      <c r="AY330" s="17" t="s">
        <v>134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198</v>
      </c>
      <c r="BM330" s="170" t="s">
        <v>598</v>
      </c>
    </row>
    <row r="331" spans="1:65" s="2" customFormat="1" ht="21.75" customHeight="1">
      <c r="A331" s="32"/>
      <c r="B331" s="157"/>
      <c r="C331" s="158" t="s">
        <v>599</v>
      </c>
      <c r="D331" s="158"/>
      <c r="E331" s="159"/>
      <c r="F331" s="160" t="s">
        <v>890</v>
      </c>
      <c r="G331" s="161"/>
      <c r="H331" s="162"/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198</v>
      </c>
      <c r="AT331" s="170" t="s">
        <v>137</v>
      </c>
      <c r="AU331" s="170" t="s">
        <v>142</v>
      </c>
      <c r="AY331" s="17" t="s">
        <v>134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198</v>
      </c>
      <c r="BM331" s="170" t="s">
        <v>600</v>
      </c>
    </row>
    <row r="332" spans="2:63" s="12" customFormat="1" ht="22.9" customHeight="1">
      <c r="B332" s="144"/>
      <c r="D332" s="145" t="s">
        <v>75</v>
      </c>
      <c r="E332" s="155" t="s">
        <v>601</v>
      </c>
      <c r="F332" s="155" t="s">
        <v>602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81</v>
      </c>
      <c r="AY332" s="145" t="s">
        <v>134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603</v>
      </c>
      <c r="D333" s="158" t="s">
        <v>137</v>
      </c>
      <c r="E333" s="159" t="s">
        <v>604</v>
      </c>
      <c r="F333" s="160" t="s">
        <v>605</v>
      </c>
      <c r="G333" s="161" t="s">
        <v>188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198</v>
      </c>
      <c r="AT333" s="170" t="s">
        <v>137</v>
      </c>
      <c r="AU333" s="170" t="s">
        <v>142</v>
      </c>
      <c r="AY333" s="17" t="s">
        <v>134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198</v>
      </c>
      <c r="BM333" s="170" t="s">
        <v>606</v>
      </c>
    </row>
    <row r="334" spans="1:65" s="2" customFormat="1" ht="16.5" customHeight="1">
      <c r="A334" s="32"/>
      <c r="B334" s="157"/>
      <c r="C334" s="196" t="s">
        <v>607</v>
      </c>
      <c r="D334" s="196" t="s">
        <v>191</v>
      </c>
      <c r="E334" s="197" t="s">
        <v>608</v>
      </c>
      <c r="F334" s="198" t="s">
        <v>609</v>
      </c>
      <c r="G334" s="199" t="s">
        <v>188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288</v>
      </c>
      <c r="AT334" s="170" t="s">
        <v>191</v>
      </c>
      <c r="AU334" s="170" t="s">
        <v>142</v>
      </c>
      <c r="AY334" s="17" t="s">
        <v>134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198</v>
      </c>
      <c r="BM334" s="170" t="s">
        <v>610</v>
      </c>
    </row>
    <row r="335" spans="1:65" s="2" customFormat="1" ht="21.75" customHeight="1">
      <c r="A335" s="32"/>
      <c r="B335" s="157"/>
      <c r="C335" s="158" t="s">
        <v>611</v>
      </c>
      <c r="D335" s="158" t="s">
        <v>137</v>
      </c>
      <c r="E335" s="159" t="s">
        <v>612</v>
      </c>
      <c r="F335" s="160" t="s">
        <v>613</v>
      </c>
      <c r="G335" s="161" t="s">
        <v>188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198</v>
      </c>
      <c r="AT335" s="170" t="s">
        <v>137</v>
      </c>
      <c r="AU335" s="170" t="s">
        <v>142</v>
      </c>
      <c r="AY335" s="17" t="s">
        <v>134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198</v>
      </c>
      <c r="BM335" s="170" t="s">
        <v>614</v>
      </c>
    </row>
    <row r="336" spans="1:65" s="2" customFormat="1" ht="21.75" customHeight="1">
      <c r="A336" s="32"/>
      <c r="B336" s="157"/>
      <c r="C336" s="158" t="s">
        <v>615</v>
      </c>
      <c r="D336" s="158" t="s">
        <v>137</v>
      </c>
      <c r="E336" s="159" t="s">
        <v>616</v>
      </c>
      <c r="F336" s="160" t="s">
        <v>617</v>
      </c>
      <c r="G336" s="161" t="s">
        <v>188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198</v>
      </c>
      <c r="AT336" s="170" t="s">
        <v>137</v>
      </c>
      <c r="AU336" s="170" t="s">
        <v>142</v>
      </c>
      <c r="AY336" s="17" t="s">
        <v>134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198</v>
      </c>
      <c r="BM336" s="170" t="s">
        <v>618</v>
      </c>
    </row>
    <row r="337" spans="1:65" s="2" customFormat="1" ht="16.5" customHeight="1">
      <c r="A337" s="32"/>
      <c r="B337" s="157"/>
      <c r="C337" s="196" t="s">
        <v>619</v>
      </c>
      <c r="D337" s="196" t="s">
        <v>191</v>
      </c>
      <c r="E337" s="197" t="s">
        <v>75</v>
      </c>
      <c r="F337" s="198" t="s">
        <v>899</v>
      </c>
      <c r="G337" s="199" t="s">
        <v>510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288</v>
      </c>
      <c r="AT337" s="170" t="s">
        <v>191</v>
      </c>
      <c r="AU337" s="170" t="s">
        <v>142</v>
      </c>
      <c r="AY337" s="17" t="s">
        <v>134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198</v>
      </c>
      <c r="BM337" s="170" t="s">
        <v>620</v>
      </c>
    </row>
    <row r="338" spans="1:65" s="2" customFormat="1" ht="21.75" customHeight="1">
      <c r="A338" s="32"/>
      <c r="B338" s="157"/>
      <c r="C338" s="158" t="s">
        <v>621</v>
      </c>
      <c r="D338" s="158" t="s">
        <v>137</v>
      </c>
      <c r="E338" s="159" t="s">
        <v>622</v>
      </c>
      <c r="F338" s="160" t="s">
        <v>623</v>
      </c>
      <c r="G338" s="161" t="s">
        <v>241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198</v>
      </c>
      <c r="AT338" s="170" t="s">
        <v>137</v>
      </c>
      <c r="AU338" s="170" t="s">
        <v>142</v>
      </c>
      <c r="AY338" s="17" t="s">
        <v>134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198</v>
      </c>
      <c r="BM338" s="170" t="s">
        <v>624</v>
      </c>
    </row>
    <row r="339" spans="1:65" s="2" customFormat="1" ht="21.75" customHeight="1">
      <c r="A339" s="32"/>
      <c r="B339" s="157"/>
      <c r="C339" s="158" t="s">
        <v>625</v>
      </c>
      <c r="D339" s="158" t="s">
        <v>137</v>
      </c>
      <c r="E339" s="159"/>
      <c r="F339" s="160" t="s">
        <v>907</v>
      </c>
      <c r="G339" s="161" t="s">
        <v>140</v>
      </c>
      <c r="H339" s="162">
        <v>9.1</v>
      </c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198</v>
      </c>
      <c r="AT339" s="170" t="s">
        <v>137</v>
      </c>
      <c r="AU339" s="170" t="s">
        <v>142</v>
      </c>
      <c r="AY339" s="17" t="s">
        <v>134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198</v>
      </c>
      <c r="BM339" s="170" t="s">
        <v>626</v>
      </c>
    </row>
    <row r="340" spans="2:63" s="12" customFormat="1" ht="22.9" customHeight="1">
      <c r="B340" s="144"/>
      <c r="D340" s="145" t="s">
        <v>75</v>
      </c>
      <c r="E340" s="155" t="s">
        <v>627</v>
      </c>
      <c r="F340" s="155" t="s">
        <v>628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0.54568233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81</v>
      </c>
      <c r="AY340" s="145" t="s">
        <v>134</v>
      </c>
      <c r="BK340" s="154">
        <f>SUM(BK341:BK360)</f>
        <v>0</v>
      </c>
    </row>
    <row r="341" spans="1:65" s="2" customFormat="1" ht="21.75" customHeight="1">
      <c r="A341" s="32"/>
      <c r="B341" s="157"/>
      <c r="C341" s="158" t="s">
        <v>629</v>
      </c>
      <c r="D341" s="158" t="s">
        <v>137</v>
      </c>
      <c r="E341" s="159" t="s">
        <v>630</v>
      </c>
      <c r="F341" s="160" t="s">
        <v>631</v>
      </c>
      <c r="G341" s="161" t="s">
        <v>140</v>
      </c>
      <c r="H341" s="162">
        <v>20.163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0.51234183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198</v>
      </c>
      <c r="AT341" s="170" t="s">
        <v>137</v>
      </c>
      <c r="AU341" s="170" t="s">
        <v>142</v>
      </c>
      <c r="AY341" s="17" t="s">
        <v>134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198</v>
      </c>
      <c r="BM341" s="170" t="s">
        <v>632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633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134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634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134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635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134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152</v>
      </c>
      <c r="H345" s="184">
        <v>29.262999999999998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81</v>
      </c>
      <c r="AY345" s="182" t="s">
        <v>134</v>
      </c>
    </row>
    <row r="346" spans="1:65" s="2" customFormat="1" ht="21.75" customHeight="1">
      <c r="A346" s="32"/>
      <c r="B346" s="157"/>
      <c r="C346" s="158" t="s">
        <v>636</v>
      </c>
      <c r="D346" s="158" t="s">
        <v>137</v>
      </c>
      <c r="E346" s="159" t="s">
        <v>637</v>
      </c>
      <c r="F346" s="160" t="s">
        <v>638</v>
      </c>
      <c r="G346" s="161" t="s">
        <v>300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198</v>
      </c>
      <c r="AT346" s="170" t="s">
        <v>137</v>
      </c>
      <c r="AU346" s="170" t="s">
        <v>142</v>
      </c>
      <c r="AY346" s="17" t="s">
        <v>134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198</v>
      </c>
      <c r="BM346" s="170" t="s">
        <v>639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640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134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641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134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642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134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643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134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152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81</v>
      </c>
      <c r="AY351" s="182" t="s">
        <v>134</v>
      </c>
    </row>
    <row r="352" spans="1:65" s="2" customFormat="1" ht="16.5" customHeight="1">
      <c r="A352" s="32"/>
      <c r="B352" s="157"/>
      <c r="C352" s="158" t="s">
        <v>644</v>
      </c>
      <c r="D352" s="158" t="s">
        <v>137</v>
      </c>
      <c r="E352" s="159" t="s">
        <v>645</v>
      </c>
      <c r="F352" s="160" t="s">
        <v>646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198</v>
      </c>
      <c r="AT352" s="170" t="s">
        <v>137</v>
      </c>
      <c r="AU352" s="170" t="s">
        <v>142</v>
      </c>
      <c r="AY352" s="17" t="s">
        <v>134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198</v>
      </c>
      <c r="BM352" s="170" t="s">
        <v>647</v>
      </c>
    </row>
    <row r="353" spans="1:65" s="2" customFormat="1" ht="21.75" customHeight="1">
      <c r="A353" s="32"/>
      <c r="B353" s="157"/>
      <c r="C353" s="158" t="s">
        <v>648</v>
      </c>
      <c r="D353" s="158" t="s">
        <v>137</v>
      </c>
      <c r="E353" s="159" t="s">
        <v>649</v>
      </c>
      <c r="F353" s="160" t="s">
        <v>650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198</v>
      </c>
      <c r="AT353" s="170" t="s">
        <v>137</v>
      </c>
      <c r="AU353" s="170" t="s">
        <v>142</v>
      </c>
      <c r="AY353" s="17" t="s">
        <v>134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198</v>
      </c>
      <c r="BM353" s="170" t="s">
        <v>651</v>
      </c>
    </row>
    <row r="354" spans="1:65" s="2" customFormat="1" ht="16.5" customHeight="1">
      <c r="A354" s="32"/>
      <c r="B354" s="157"/>
      <c r="C354" s="158" t="s">
        <v>652</v>
      </c>
      <c r="D354" s="158" t="s">
        <v>137</v>
      </c>
      <c r="E354" s="159" t="s">
        <v>653</v>
      </c>
      <c r="F354" s="160" t="s">
        <v>654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198</v>
      </c>
      <c r="AT354" s="170" t="s">
        <v>137</v>
      </c>
      <c r="AU354" s="170" t="s">
        <v>142</v>
      </c>
      <c r="AY354" s="17" t="s">
        <v>134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198</v>
      </c>
      <c r="BM354" s="170" t="s">
        <v>655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656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134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152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81</v>
      </c>
      <c r="AY356" s="182" t="s">
        <v>134</v>
      </c>
    </row>
    <row r="357" spans="1:65" s="2" customFormat="1" ht="21.75" customHeight="1">
      <c r="A357" s="32"/>
      <c r="B357" s="157"/>
      <c r="C357" s="158" t="s">
        <v>657</v>
      </c>
      <c r="D357" s="158" t="s">
        <v>137</v>
      </c>
      <c r="E357" s="159" t="s">
        <v>658</v>
      </c>
      <c r="F357" s="160" t="s">
        <v>659</v>
      </c>
      <c r="G357" s="161" t="s">
        <v>241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198</v>
      </c>
      <c r="AT357" s="170" t="s">
        <v>137</v>
      </c>
      <c r="AU357" s="170" t="s">
        <v>142</v>
      </c>
      <c r="AY357" s="17" t="s">
        <v>134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198</v>
      </c>
      <c r="BM357" s="170" t="s">
        <v>660</v>
      </c>
    </row>
    <row r="358" spans="1:65" s="2" customFormat="1" ht="21.75" customHeight="1">
      <c r="A358" s="32"/>
      <c r="B358" s="157"/>
      <c r="C358" s="158" t="s">
        <v>661</v>
      </c>
      <c r="D358" s="158" t="s">
        <v>137</v>
      </c>
      <c r="E358" s="159" t="s">
        <v>662</v>
      </c>
      <c r="F358" s="160" t="s">
        <v>663</v>
      </c>
      <c r="G358" s="161" t="s">
        <v>241</v>
      </c>
      <c r="H358" s="162">
        <v>0.777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198</v>
      </c>
      <c r="AT358" s="170" t="s">
        <v>137</v>
      </c>
      <c r="AU358" s="170" t="s">
        <v>142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198</v>
      </c>
      <c r="BM358" s="170" t="s">
        <v>664</v>
      </c>
    </row>
    <row r="359" spans="1:65" s="2" customFormat="1" ht="21.75" customHeight="1">
      <c r="A359" s="32"/>
      <c r="B359" s="157"/>
      <c r="C359" s="158" t="s">
        <v>665</v>
      </c>
      <c r="D359" s="158" t="s">
        <v>137</v>
      </c>
      <c r="E359" s="159" t="s">
        <v>666</v>
      </c>
      <c r="F359" s="160" t="s">
        <v>667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198</v>
      </c>
      <c r="AT359" s="170" t="s">
        <v>137</v>
      </c>
      <c r="AU359" s="170" t="s">
        <v>142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198</v>
      </c>
      <c r="BM359" s="170" t="s">
        <v>668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210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81</v>
      </c>
      <c r="AY360" s="174" t="s">
        <v>134</v>
      </c>
    </row>
    <row r="361" spans="2:63" s="12" customFormat="1" ht="22.9" customHeight="1">
      <c r="B361" s="144"/>
      <c r="D361" s="145" t="s">
        <v>75</v>
      </c>
      <c r="E361" s="155" t="s">
        <v>669</v>
      </c>
      <c r="F361" s="155" t="s">
        <v>670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81</v>
      </c>
      <c r="AY361" s="145" t="s">
        <v>134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671</v>
      </c>
      <c r="D362" s="158" t="s">
        <v>137</v>
      </c>
      <c r="E362" s="159" t="s">
        <v>672</v>
      </c>
      <c r="F362" s="160" t="s">
        <v>673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198</v>
      </c>
      <c r="AT362" s="170" t="s">
        <v>137</v>
      </c>
      <c r="AU362" s="170" t="s">
        <v>142</v>
      </c>
      <c r="AY362" s="17" t="s">
        <v>134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198</v>
      </c>
      <c r="BM362" s="170" t="s">
        <v>674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675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81</v>
      </c>
      <c r="AW363" s="15" t="s">
        <v>33</v>
      </c>
      <c r="AX363" s="15" t="s">
        <v>76</v>
      </c>
      <c r="AY363" s="190" t="s">
        <v>134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676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677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134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152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81</v>
      </c>
      <c r="AY366" s="182" t="s">
        <v>134</v>
      </c>
    </row>
    <row r="367" spans="1:65" s="2" customFormat="1" ht="21.75" customHeight="1">
      <c r="A367" s="32"/>
      <c r="B367" s="157"/>
      <c r="C367" s="158" t="s">
        <v>678</v>
      </c>
      <c r="D367" s="158" t="s">
        <v>137</v>
      </c>
      <c r="E367" s="159" t="s">
        <v>679</v>
      </c>
      <c r="F367" s="160" t="s">
        <v>680</v>
      </c>
      <c r="G367" s="161" t="s">
        <v>188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198</v>
      </c>
      <c r="AT367" s="170" t="s">
        <v>137</v>
      </c>
      <c r="AU367" s="170" t="s">
        <v>142</v>
      </c>
      <c r="AY367" s="17" t="s">
        <v>134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198</v>
      </c>
      <c r="BM367" s="170" t="s">
        <v>681</v>
      </c>
    </row>
    <row r="368" spans="1:65" s="2" customFormat="1" ht="16.5" customHeight="1">
      <c r="A368" s="32"/>
      <c r="B368" s="157"/>
      <c r="C368" s="196" t="s">
        <v>682</v>
      </c>
      <c r="D368" s="196" t="s">
        <v>191</v>
      </c>
      <c r="E368" s="197" t="s">
        <v>683</v>
      </c>
      <c r="F368" s="198" t="s">
        <v>684</v>
      </c>
      <c r="G368" s="199" t="s">
        <v>188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288</v>
      </c>
      <c r="AT368" s="170" t="s">
        <v>191</v>
      </c>
      <c r="AU368" s="170" t="s">
        <v>142</v>
      </c>
      <c r="AY368" s="17" t="s">
        <v>134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198</v>
      </c>
      <c r="BM368" s="170" t="s">
        <v>685</v>
      </c>
    </row>
    <row r="369" spans="1:65" s="2" customFormat="1" ht="21.75" customHeight="1">
      <c r="A369" s="32"/>
      <c r="B369" s="157"/>
      <c r="C369" s="196" t="s">
        <v>686</v>
      </c>
      <c r="D369" s="196" t="s">
        <v>191</v>
      </c>
      <c r="E369" s="197" t="s">
        <v>687</v>
      </c>
      <c r="F369" s="198" t="s">
        <v>688</v>
      </c>
      <c r="G369" s="199" t="s">
        <v>188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288</v>
      </c>
      <c r="AT369" s="170" t="s">
        <v>191</v>
      </c>
      <c r="AU369" s="170" t="s">
        <v>142</v>
      </c>
      <c r="AY369" s="17" t="s">
        <v>134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198</v>
      </c>
      <c r="BM369" s="170" t="s">
        <v>689</v>
      </c>
    </row>
    <row r="370" spans="1:65" s="2" customFormat="1" ht="16.5" customHeight="1">
      <c r="A370" s="32"/>
      <c r="B370" s="157"/>
      <c r="C370" s="158" t="s">
        <v>690</v>
      </c>
      <c r="D370" s="158" t="s">
        <v>137</v>
      </c>
      <c r="E370" s="159" t="s">
        <v>691</v>
      </c>
      <c r="F370" s="160" t="s">
        <v>692</v>
      </c>
      <c r="G370" s="161" t="s">
        <v>188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198</v>
      </c>
      <c r="AT370" s="170" t="s">
        <v>137</v>
      </c>
      <c r="AU370" s="170" t="s">
        <v>142</v>
      </c>
      <c r="AY370" s="17" t="s">
        <v>134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198</v>
      </c>
      <c r="BM370" s="170" t="s">
        <v>693</v>
      </c>
    </row>
    <row r="371" spans="1:65" s="2" customFormat="1" ht="16.5" customHeight="1">
      <c r="A371" s="32"/>
      <c r="B371" s="157"/>
      <c r="C371" s="196" t="s">
        <v>694</v>
      </c>
      <c r="D371" s="196" t="s">
        <v>191</v>
      </c>
      <c r="E371" s="197" t="s">
        <v>695</v>
      </c>
      <c r="F371" s="198" t="s">
        <v>893</v>
      </c>
      <c r="G371" s="199" t="s">
        <v>188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288</v>
      </c>
      <c r="AT371" s="170" t="s">
        <v>191</v>
      </c>
      <c r="AU371" s="170" t="s">
        <v>142</v>
      </c>
      <c r="AY371" s="17" t="s">
        <v>134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198</v>
      </c>
      <c r="BM371" s="170" t="s">
        <v>696</v>
      </c>
    </row>
    <row r="372" spans="1:65" s="2" customFormat="1" ht="21.75" customHeight="1">
      <c r="A372" s="32"/>
      <c r="B372" s="157"/>
      <c r="C372" s="158" t="s">
        <v>697</v>
      </c>
      <c r="D372" s="158" t="s">
        <v>137</v>
      </c>
      <c r="E372" s="159" t="s">
        <v>698</v>
      </c>
      <c r="F372" s="160" t="s">
        <v>699</v>
      </c>
      <c r="G372" s="161" t="s">
        <v>188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198</v>
      </c>
      <c r="AT372" s="170" t="s">
        <v>137</v>
      </c>
      <c r="AU372" s="170" t="s">
        <v>142</v>
      </c>
      <c r="AY372" s="17" t="s">
        <v>134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198</v>
      </c>
      <c r="BM372" s="170" t="s">
        <v>700</v>
      </c>
    </row>
    <row r="373" spans="1:65" s="2" customFormat="1" ht="16.5" customHeight="1">
      <c r="A373" s="32"/>
      <c r="B373" s="157"/>
      <c r="C373" s="196" t="s">
        <v>701</v>
      </c>
      <c r="D373" s="196" t="s">
        <v>191</v>
      </c>
      <c r="E373" s="197" t="s">
        <v>702</v>
      </c>
      <c r="F373" s="198" t="s">
        <v>703</v>
      </c>
      <c r="G373" s="199" t="s">
        <v>188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288</v>
      </c>
      <c r="AT373" s="170" t="s">
        <v>191</v>
      </c>
      <c r="AU373" s="170" t="s">
        <v>142</v>
      </c>
      <c r="AY373" s="17" t="s">
        <v>134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198</v>
      </c>
      <c r="BM373" s="170" t="s">
        <v>704</v>
      </c>
    </row>
    <row r="374" spans="1:65" s="2" customFormat="1" ht="21.75" customHeight="1">
      <c r="A374" s="32"/>
      <c r="B374" s="157"/>
      <c r="C374" s="158" t="s">
        <v>705</v>
      </c>
      <c r="D374" s="158" t="s">
        <v>137</v>
      </c>
      <c r="E374" s="159" t="s">
        <v>706</v>
      </c>
      <c r="F374" s="160" t="s">
        <v>707</v>
      </c>
      <c r="G374" s="161" t="s">
        <v>188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198</v>
      </c>
      <c r="AT374" s="170" t="s">
        <v>137</v>
      </c>
      <c r="AU374" s="170" t="s">
        <v>142</v>
      </c>
      <c r="AY374" s="17" t="s">
        <v>134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198</v>
      </c>
      <c r="BM374" s="170" t="s">
        <v>708</v>
      </c>
    </row>
    <row r="375" spans="1:65" s="2" customFormat="1" ht="21.75" customHeight="1">
      <c r="A375" s="32"/>
      <c r="B375" s="157"/>
      <c r="C375" s="158" t="s">
        <v>709</v>
      </c>
      <c r="D375" s="158" t="s">
        <v>137</v>
      </c>
      <c r="E375" s="159" t="s">
        <v>710</v>
      </c>
      <c r="F375" s="160" t="s">
        <v>711</v>
      </c>
      <c r="G375" s="161" t="s">
        <v>241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198</v>
      </c>
      <c r="AT375" s="170" t="s">
        <v>137</v>
      </c>
      <c r="AU375" s="170" t="s">
        <v>142</v>
      </c>
      <c r="AY375" s="17" t="s">
        <v>134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198</v>
      </c>
      <c r="BM375" s="170" t="s">
        <v>712</v>
      </c>
    </row>
    <row r="376" spans="1:65" s="2" customFormat="1" ht="21.75" customHeight="1">
      <c r="A376" s="32"/>
      <c r="B376" s="157"/>
      <c r="C376" s="158" t="s">
        <v>713</v>
      </c>
      <c r="D376" s="158"/>
      <c r="E376" s="159"/>
      <c r="F376" s="160" t="s">
        <v>890</v>
      </c>
      <c r="G376" s="161"/>
      <c r="H376" s="162"/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198</v>
      </c>
      <c r="AT376" s="170" t="s">
        <v>137</v>
      </c>
      <c r="AU376" s="170" t="s">
        <v>142</v>
      </c>
      <c r="AY376" s="17" t="s">
        <v>134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198</v>
      </c>
      <c r="BM376" s="170" t="s">
        <v>714</v>
      </c>
    </row>
    <row r="377" spans="1:65" s="2" customFormat="1" ht="36" customHeight="1">
      <c r="A377" s="32"/>
      <c r="B377" s="157"/>
      <c r="C377" s="158" t="s">
        <v>715</v>
      </c>
      <c r="D377" s="158" t="s">
        <v>137</v>
      </c>
      <c r="E377" s="159" t="s">
        <v>716</v>
      </c>
      <c r="F377" s="160" t="s">
        <v>894</v>
      </c>
      <c r="G377" s="161" t="s">
        <v>510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198</v>
      </c>
      <c r="AT377" s="170" t="s">
        <v>137</v>
      </c>
      <c r="AU377" s="170" t="s">
        <v>142</v>
      </c>
      <c r="AY377" s="17" t="s">
        <v>134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198</v>
      </c>
      <c r="BM377" s="170" t="s">
        <v>717</v>
      </c>
    </row>
    <row r="378" spans="1:65" s="2" customFormat="1" ht="61.5" customHeight="1">
      <c r="A378" s="32"/>
      <c r="B378" s="157"/>
      <c r="C378" s="158" t="s">
        <v>718</v>
      </c>
      <c r="D378" s="158" t="s">
        <v>137</v>
      </c>
      <c r="E378" s="159" t="s">
        <v>719</v>
      </c>
      <c r="F378" s="160" t="s">
        <v>909</v>
      </c>
      <c r="G378" s="161" t="s">
        <v>510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198</v>
      </c>
      <c r="AT378" s="170" t="s">
        <v>137</v>
      </c>
      <c r="AU378" s="170" t="s">
        <v>142</v>
      </c>
      <c r="AY378" s="17" t="s">
        <v>134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198</v>
      </c>
      <c r="BM378" s="170" t="s">
        <v>720</v>
      </c>
    </row>
    <row r="379" spans="1:65" s="2" customFormat="1" ht="16.5" customHeight="1">
      <c r="A379" s="32"/>
      <c r="B379" s="157"/>
      <c r="C379" s="158" t="s">
        <v>721</v>
      </c>
      <c r="D379" s="158" t="s">
        <v>137</v>
      </c>
      <c r="E379" s="159" t="s">
        <v>722</v>
      </c>
      <c r="F379" s="160" t="s">
        <v>900</v>
      </c>
      <c r="G379" s="161" t="s">
        <v>510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198</v>
      </c>
      <c r="AT379" s="170" t="s">
        <v>137</v>
      </c>
      <c r="AU379" s="170" t="s">
        <v>142</v>
      </c>
      <c r="AY379" s="17" t="s">
        <v>134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198</v>
      </c>
      <c r="BM379" s="170" t="s">
        <v>723</v>
      </c>
    </row>
    <row r="380" spans="1:65" s="2" customFormat="1" ht="24.75" customHeight="1">
      <c r="A380" s="32"/>
      <c r="B380" s="157"/>
      <c r="C380" s="158" t="s">
        <v>724</v>
      </c>
      <c r="D380" s="158" t="s">
        <v>137</v>
      </c>
      <c r="E380" s="159" t="s">
        <v>725</v>
      </c>
      <c r="F380" s="160" t="s">
        <v>901</v>
      </c>
      <c r="G380" s="161" t="s">
        <v>510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198</v>
      </c>
      <c r="AT380" s="170" t="s">
        <v>137</v>
      </c>
      <c r="AU380" s="170" t="s">
        <v>142</v>
      </c>
      <c r="AY380" s="17" t="s">
        <v>134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198</v>
      </c>
      <c r="BM380" s="170" t="s">
        <v>726</v>
      </c>
    </row>
    <row r="381" spans="1:65" s="2" customFormat="1" ht="21.75" customHeight="1">
      <c r="A381" s="32"/>
      <c r="B381" s="157"/>
      <c r="C381" s="158" t="s">
        <v>727</v>
      </c>
      <c r="D381" s="158" t="s">
        <v>137</v>
      </c>
      <c r="E381" s="159" t="s">
        <v>728</v>
      </c>
      <c r="F381" s="160" t="s">
        <v>729</v>
      </c>
      <c r="G381" s="161" t="s">
        <v>510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198</v>
      </c>
      <c r="AT381" s="170" t="s">
        <v>137</v>
      </c>
      <c r="AU381" s="170" t="s">
        <v>142</v>
      </c>
      <c r="AY381" s="17" t="s">
        <v>134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198</v>
      </c>
      <c r="BM381" s="170" t="s">
        <v>730</v>
      </c>
    </row>
    <row r="382" spans="2:63" s="12" customFormat="1" ht="22.9" customHeight="1">
      <c r="B382" s="144"/>
      <c r="D382" s="145" t="s">
        <v>75</v>
      </c>
      <c r="E382" s="155" t="s">
        <v>731</v>
      </c>
      <c r="F382" s="155" t="s">
        <v>732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81</v>
      </c>
      <c r="AY382" s="145" t="s">
        <v>134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733</v>
      </c>
      <c r="D383" s="158" t="s">
        <v>137</v>
      </c>
      <c r="E383" s="159" t="s">
        <v>734</v>
      </c>
      <c r="F383" s="160" t="s">
        <v>735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198</v>
      </c>
      <c r="AT383" s="170" t="s">
        <v>137</v>
      </c>
      <c r="AU383" s="170" t="s">
        <v>142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198</v>
      </c>
      <c r="BM383" s="170" t="s">
        <v>736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149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134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150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134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152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81</v>
      </c>
      <c r="AY386" s="182" t="s">
        <v>134</v>
      </c>
    </row>
    <row r="387" spans="1:65" s="2" customFormat="1" ht="16.5" customHeight="1">
      <c r="A387" s="32"/>
      <c r="B387" s="157"/>
      <c r="C387" s="158" t="s">
        <v>737</v>
      </c>
      <c r="D387" s="158" t="s">
        <v>137</v>
      </c>
      <c r="E387" s="159" t="s">
        <v>738</v>
      </c>
      <c r="F387" s="160" t="s">
        <v>739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198</v>
      </c>
      <c r="AT387" s="170" t="s">
        <v>137</v>
      </c>
      <c r="AU387" s="170" t="s">
        <v>142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198</v>
      </c>
      <c r="BM387" s="170" t="s">
        <v>740</v>
      </c>
    </row>
    <row r="388" spans="1:65" s="2" customFormat="1" ht="16.5" customHeight="1">
      <c r="A388" s="32"/>
      <c r="B388" s="157"/>
      <c r="C388" s="196" t="s">
        <v>741</v>
      </c>
      <c r="D388" s="196" t="s">
        <v>191</v>
      </c>
      <c r="E388" s="197" t="s">
        <v>742</v>
      </c>
      <c r="F388" s="198" t="s">
        <v>743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288</v>
      </c>
      <c r="AT388" s="170" t="s">
        <v>191</v>
      </c>
      <c r="AU388" s="170" t="s">
        <v>142</v>
      </c>
      <c r="AY388" s="17" t="s">
        <v>134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198</v>
      </c>
      <c r="BM388" s="170" t="s">
        <v>744</v>
      </c>
    </row>
    <row r="389" spans="2:51" s="13" customFormat="1" ht="12">
      <c r="B389" s="172"/>
      <c r="D389" s="173" t="s">
        <v>144</v>
      </c>
      <c r="F389" s="175" t="s">
        <v>745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81</v>
      </c>
      <c r="AY389" s="174" t="s">
        <v>134</v>
      </c>
    </row>
    <row r="390" spans="1:65" s="2" customFormat="1" ht="21.75" customHeight="1">
      <c r="A390" s="32"/>
      <c r="B390" s="157"/>
      <c r="C390" s="158" t="s">
        <v>746</v>
      </c>
      <c r="D390" s="158" t="s">
        <v>137</v>
      </c>
      <c r="E390" s="159" t="s">
        <v>747</v>
      </c>
      <c r="F390" s="160" t="s">
        <v>748</v>
      </c>
      <c r="G390" s="161" t="s">
        <v>241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198</v>
      </c>
      <c r="AT390" s="170" t="s">
        <v>137</v>
      </c>
      <c r="AU390" s="170" t="s">
        <v>142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198</v>
      </c>
      <c r="BM390" s="170" t="s">
        <v>749</v>
      </c>
    </row>
    <row r="391" spans="1:65" s="2" customFormat="1" ht="21.75" customHeight="1">
      <c r="A391" s="32"/>
      <c r="B391" s="157"/>
      <c r="C391" s="158" t="s">
        <v>750</v>
      </c>
      <c r="D391" s="158"/>
      <c r="E391" s="159"/>
      <c r="F391" s="160" t="s">
        <v>890</v>
      </c>
      <c r="G391" s="161"/>
      <c r="H391" s="162"/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198</v>
      </c>
      <c r="AT391" s="170" t="s">
        <v>137</v>
      </c>
      <c r="AU391" s="170" t="s">
        <v>142</v>
      </c>
      <c r="AY391" s="17" t="s">
        <v>134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198</v>
      </c>
      <c r="BM391" s="170" t="s">
        <v>751</v>
      </c>
    </row>
    <row r="392" spans="2:63" s="12" customFormat="1" ht="22.9" customHeight="1">
      <c r="B392" s="144"/>
      <c r="D392" s="145" t="s">
        <v>75</v>
      </c>
      <c r="E392" s="155" t="s">
        <v>752</v>
      </c>
      <c r="F392" s="155" t="s">
        <v>753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81</v>
      </c>
      <c r="AY392" s="145" t="s">
        <v>134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754</v>
      </c>
      <c r="D393" s="158" t="s">
        <v>137</v>
      </c>
      <c r="E393" s="159" t="s">
        <v>755</v>
      </c>
      <c r="F393" s="160" t="s">
        <v>902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198</v>
      </c>
      <c r="AT393" s="170" t="s">
        <v>137</v>
      </c>
      <c r="AU393" s="170" t="s">
        <v>142</v>
      </c>
      <c r="AY393" s="17" t="s">
        <v>134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198</v>
      </c>
      <c r="BM393" s="170" t="s">
        <v>756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757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81</v>
      </c>
      <c r="AW394" s="15" t="s">
        <v>33</v>
      </c>
      <c r="AX394" s="15" t="s">
        <v>76</v>
      </c>
      <c r="AY394" s="190" t="s">
        <v>134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676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134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677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134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758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134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152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81</v>
      </c>
      <c r="AY398" s="182" t="s">
        <v>134</v>
      </c>
    </row>
    <row r="399" spans="1:65" s="2" customFormat="1" ht="16.5" customHeight="1">
      <c r="A399" s="32"/>
      <c r="B399" s="157"/>
      <c r="C399" s="158" t="s">
        <v>759</v>
      </c>
      <c r="D399" s="158" t="s">
        <v>137</v>
      </c>
      <c r="E399" s="159" t="s">
        <v>760</v>
      </c>
      <c r="F399" s="160" t="s">
        <v>761</v>
      </c>
      <c r="G399" s="161" t="s">
        <v>300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198</v>
      </c>
      <c r="AT399" s="170" t="s">
        <v>137</v>
      </c>
      <c r="AU399" s="170" t="s">
        <v>142</v>
      </c>
      <c r="AY399" s="17" t="s">
        <v>134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198</v>
      </c>
      <c r="BM399" s="170" t="s">
        <v>762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763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81</v>
      </c>
      <c r="AY400" s="174" t="s">
        <v>134</v>
      </c>
    </row>
    <row r="401" spans="1:65" s="2" customFormat="1" ht="16.5" customHeight="1">
      <c r="A401" s="32"/>
      <c r="B401" s="157"/>
      <c r="C401" s="196" t="s">
        <v>764</v>
      </c>
      <c r="D401" s="196" t="s">
        <v>191</v>
      </c>
      <c r="E401" s="197" t="s">
        <v>765</v>
      </c>
      <c r="F401" s="198" t="s">
        <v>903</v>
      </c>
      <c r="G401" s="199" t="s">
        <v>300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288</v>
      </c>
      <c r="AT401" s="170" t="s">
        <v>191</v>
      </c>
      <c r="AU401" s="170" t="s">
        <v>142</v>
      </c>
      <c r="AY401" s="17" t="s">
        <v>134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198</v>
      </c>
      <c r="BM401" s="170" t="s">
        <v>766</v>
      </c>
    </row>
    <row r="402" spans="2:51" s="13" customFormat="1" ht="12">
      <c r="B402" s="172"/>
      <c r="D402" s="173" t="s">
        <v>144</v>
      </c>
      <c r="F402" s="175" t="s">
        <v>767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81</v>
      </c>
      <c r="AY402" s="174" t="s">
        <v>134</v>
      </c>
    </row>
    <row r="403" spans="1:65" s="2" customFormat="1" ht="21.75" customHeight="1">
      <c r="A403" s="32"/>
      <c r="B403" s="157"/>
      <c r="C403" s="158" t="s">
        <v>768</v>
      </c>
      <c r="D403" s="158" t="s">
        <v>137</v>
      </c>
      <c r="E403" s="159" t="s">
        <v>769</v>
      </c>
      <c r="F403" s="160" t="s">
        <v>770</v>
      </c>
      <c r="G403" s="161" t="s">
        <v>241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198</v>
      </c>
      <c r="AT403" s="170" t="s">
        <v>137</v>
      </c>
      <c r="AU403" s="170" t="s">
        <v>142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198</v>
      </c>
      <c r="BM403" s="170" t="s">
        <v>771</v>
      </c>
    </row>
    <row r="404" spans="1:65" s="2" customFormat="1" ht="21.75" customHeight="1">
      <c r="A404" s="32"/>
      <c r="B404" s="157"/>
      <c r="C404" s="158" t="s">
        <v>772</v>
      </c>
      <c r="D404" s="158"/>
      <c r="E404" s="159"/>
      <c r="F404" s="160" t="s">
        <v>890</v>
      </c>
      <c r="G404" s="161"/>
      <c r="H404" s="162"/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198</v>
      </c>
      <c r="AT404" s="170" t="s">
        <v>137</v>
      </c>
      <c r="AU404" s="170" t="s">
        <v>142</v>
      </c>
      <c r="AY404" s="17" t="s">
        <v>134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198</v>
      </c>
      <c r="BM404" s="170" t="s">
        <v>773</v>
      </c>
    </row>
    <row r="405" spans="2:63" s="12" customFormat="1" ht="22.9" customHeight="1">
      <c r="B405" s="144"/>
      <c r="D405" s="145" t="s">
        <v>75</v>
      </c>
      <c r="E405" s="155" t="s">
        <v>774</v>
      </c>
      <c r="F405" s="155" t="s">
        <v>775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1.53202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81</v>
      </c>
      <c r="AY405" s="145" t="s">
        <v>134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776</v>
      </c>
      <c r="D406" s="158" t="s">
        <v>137</v>
      </c>
      <c r="E406" s="159"/>
      <c r="F406" s="160" t="s">
        <v>890</v>
      </c>
      <c r="G406" s="161"/>
      <c r="H406" s="162"/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198</v>
      </c>
      <c r="AT406" s="170" t="s">
        <v>137</v>
      </c>
      <c r="AU406" s="170" t="s">
        <v>142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198</v>
      </c>
      <c r="BM406" s="170" t="s">
        <v>777</v>
      </c>
    </row>
    <row r="407" spans="2:51" s="13" customFormat="1" ht="12">
      <c r="B407" s="172"/>
      <c r="D407" s="173" t="s">
        <v>144</v>
      </c>
      <c r="E407" s="174" t="s">
        <v>1</v>
      </c>
      <c r="F407" s="175"/>
      <c r="H407" s="176"/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134</v>
      </c>
    </row>
    <row r="408" spans="2:51" s="13" customFormat="1" ht="12">
      <c r="B408" s="172"/>
      <c r="D408" s="173" t="s">
        <v>144</v>
      </c>
      <c r="E408" s="174" t="s">
        <v>1</v>
      </c>
      <c r="F408" s="175"/>
      <c r="H408" s="176"/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134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152</v>
      </c>
      <c r="H409" s="184"/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81</v>
      </c>
      <c r="AY409" s="182" t="s">
        <v>134</v>
      </c>
    </row>
    <row r="410" spans="1:65" s="2" customFormat="1" ht="16.5" customHeight="1">
      <c r="A410" s="32"/>
      <c r="B410" s="157"/>
      <c r="C410" s="196" t="s">
        <v>778</v>
      </c>
      <c r="D410" s="196"/>
      <c r="E410" s="197"/>
      <c r="F410" s="198" t="s">
        <v>890</v>
      </c>
      <c r="G410" s="199"/>
      <c r="H410" s="200"/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288</v>
      </c>
      <c r="AT410" s="170" t="s">
        <v>191</v>
      </c>
      <c r="AU410" s="170" t="s">
        <v>142</v>
      </c>
      <c r="AY410" s="17" t="s">
        <v>134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198</v>
      </c>
      <c r="BM410" s="170" t="s">
        <v>779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780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81</v>
      </c>
      <c r="AY411" s="174" t="s">
        <v>134</v>
      </c>
    </row>
    <row r="412" spans="1:65" s="2" customFormat="1" ht="21.75" customHeight="1">
      <c r="A412" s="32"/>
      <c r="B412" s="157"/>
      <c r="C412" s="158" t="s">
        <v>781</v>
      </c>
      <c r="D412" s="158" t="s">
        <v>137</v>
      </c>
      <c r="E412" s="159" t="s">
        <v>782</v>
      </c>
      <c r="F412" s="160" t="s">
        <v>783</v>
      </c>
      <c r="G412" s="161" t="s">
        <v>140</v>
      </c>
      <c r="H412" s="162">
        <v>31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1.04222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198</v>
      </c>
      <c r="AT412" s="170" t="s">
        <v>137</v>
      </c>
      <c r="AU412" s="170" t="s">
        <v>142</v>
      </c>
      <c r="AY412" s="17" t="s">
        <v>134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198</v>
      </c>
      <c r="BM412" s="170" t="s">
        <v>784</v>
      </c>
    </row>
    <row r="413" spans="2:51" s="13" customFormat="1" ht="12">
      <c r="B413" s="172"/>
      <c r="D413" s="173" t="s">
        <v>144</v>
      </c>
      <c r="E413" s="174" t="s">
        <v>1</v>
      </c>
      <c r="F413" s="175"/>
      <c r="H413" s="176"/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134</v>
      </c>
    </row>
    <row r="414" spans="2:51" s="13" customFormat="1" ht="12">
      <c r="B414" s="172"/>
      <c r="D414" s="173" t="s">
        <v>144</v>
      </c>
      <c r="E414" s="174" t="s">
        <v>1</v>
      </c>
      <c r="F414" s="175"/>
      <c r="H414" s="176"/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134</v>
      </c>
    </row>
    <row r="415" spans="2:51" s="13" customFormat="1" ht="12">
      <c r="B415" s="172"/>
      <c r="D415" s="173" t="s">
        <v>144</v>
      </c>
      <c r="E415" s="174" t="s">
        <v>1</v>
      </c>
      <c r="F415" s="175"/>
      <c r="H415" s="176"/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134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152</v>
      </c>
      <c r="H416" s="184">
        <v>31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81</v>
      </c>
      <c r="AY416" s="182" t="s">
        <v>134</v>
      </c>
    </row>
    <row r="417" spans="1:65" s="2" customFormat="1" ht="21.75" customHeight="1">
      <c r="A417" s="32"/>
      <c r="B417" s="157"/>
      <c r="C417" s="196" t="s">
        <v>785</v>
      </c>
      <c r="D417" s="196" t="s">
        <v>191</v>
      </c>
      <c r="E417" s="197" t="s">
        <v>786</v>
      </c>
      <c r="F417" s="198" t="s">
        <v>787</v>
      </c>
      <c r="G417" s="199" t="s">
        <v>140</v>
      </c>
      <c r="H417" s="200">
        <v>31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0.4805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288</v>
      </c>
      <c r="AT417" s="170" t="s">
        <v>191</v>
      </c>
      <c r="AU417" s="170" t="s">
        <v>142</v>
      </c>
      <c r="AY417" s="17" t="s">
        <v>134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198</v>
      </c>
      <c r="BM417" s="170" t="s">
        <v>788</v>
      </c>
    </row>
    <row r="418" spans="2:51" s="13" customFormat="1" ht="12">
      <c r="B418" s="172"/>
      <c r="D418" s="173" t="s">
        <v>144</v>
      </c>
      <c r="E418" s="174" t="s">
        <v>1</v>
      </c>
      <c r="F418" s="175"/>
      <c r="H418" s="176"/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81</v>
      </c>
      <c r="AY418" s="174" t="s">
        <v>134</v>
      </c>
    </row>
    <row r="419" spans="1:65" s="2" customFormat="1" ht="16.5" customHeight="1">
      <c r="A419" s="32"/>
      <c r="B419" s="157"/>
      <c r="C419" s="158" t="s">
        <v>789</v>
      </c>
      <c r="D419" s="158" t="s">
        <v>137</v>
      </c>
      <c r="E419" s="159" t="s">
        <v>790</v>
      </c>
      <c r="F419" s="160" t="s">
        <v>791</v>
      </c>
      <c r="G419" s="161" t="s">
        <v>140</v>
      </c>
      <c r="H419" s="162">
        <v>31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0.0093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198</v>
      </c>
      <c r="AT419" s="170" t="s">
        <v>137</v>
      </c>
      <c r="AU419" s="170" t="s">
        <v>142</v>
      </c>
      <c r="AY419" s="17" t="s">
        <v>134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198</v>
      </c>
      <c r="BM419" s="170" t="s">
        <v>792</v>
      </c>
    </row>
    <row r="420" spans="1:65" s="2" customFormat="1" ht="21.75" customHeight="1">
      <c r="A420" s="32"/>
      <c r="B420" s="157"/>
      <c r="C420" s="158" t="s">
        <v>793</v>
      </c>
      <c r="D420" s="158" t="s">
        <v>137</v>
      </c>
      <c r="E420" s="159" t="s">
        <v>794</v>
      </c>
      <c r="F420" s="160" t="s">
        <v>795</v>
      </c>
      <c r="G420" s="161" t="s">
        <v>241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198</v>
      </c>
      <c r="AT420" s="170" t="s">
        <v>137</v>
      </c>
      <c r="AU420" s="170" t="s">
        <v>142</v>
      </c>
      <c r="AY420" s="17" t="s">
        <v>134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198</v>
      </c>
      <c r="BM420" s="170" t="s">
        <v>796</v>
      </c>
    </row>
    <row r="421" spans="1:65" s="2" customFormat="1" ht="21.75" customHeight="1">
      <c r="A421" s="32"/>
      <c r="B421" s="157"/>
      <c r="C421" s="158" t="s">
        <v>797</v>
      </c>
      <c r="D421" s="158"/>
      <c r="E421" s="159"/>
      <c r="F421" s="160" t="s">
        <v>890</v>
      </c>
      <c r="G421" s="161"/>
      <c r="H421" s="162"/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198</v>
      </c>
      <c r="AT421" s="170" t="s">
        <v>137</v>
      </c>
      <c r="AU421" s="170" t="s">
        <v>142</v>
      </c>
      <c r="AY421" s="17" t="s">
        <v>134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198</v>
      </c>
      <c r="BM421" s="170" t="s">
        <v>798</v>
      </c>
    </row>
    <row r="422" spans="1:65" s="2" customFormat="1" ht="16.5" customHeight="1">
      <c r="A422" s="32"/>
      <c r="B422" s="157"/>
      <c r="C422" s="158" t="s">
        <v>799</v>
      </c>
      <c r="D422" s="158"/>
      <c r="E422" s="159"/>
      <c r="F422" s="160" t="s">
        <v>890</v>
      </c>
      <c r="G422" s="161"/>
      <c r="H422" s="162"/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198</v>
      </c>
      <c r="AT422" s="170" t="s">
        <v>137</v>
      </c>
      <c r="AU422" s="170" t="s">
        <v>142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198</v>
      </c>
      <c r="BM422" s="170" t="s">
        <v>800</v>
      </c>
    </row>
    <row r="423" spans="2:63" s="12" customFormat="1" ht="22.9" customHeight="1">
      <c r="B423" s="144"/>
      <c r="D423" s="145" t="s">
        <v>75</v>
      </c>
      <c r="E423" s="155" t="s">
        <v>801</v>
      </c>
      <c r="F423" s="155" t="s">
        <v>802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81</v>
      </c>
      <c r="AY423" s="145" t="s">
        <v>134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803</v>
      </c>
      <c r="D424" s="158" t="s">
        <v>137</v>
      </c>
      <c r="E424" s="159" t="s">
        <v>804</v>
      </c>
      <c r="F424" s="160" t="s">
        <v>805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198</v>
      </c>
      <c r="AT424" s="170" t="s">
        <v>137</v>
      </c>
      <c r="AU424" s="170" t="s">
        <v>142</v>
      </c>
      <c r="AY424" s="17" t="s">
        <v>134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198</v>
      </c>
      <c r="BM424" s="170" t="s">
        <v>806</v>
      </c>
    </row>
    <row r="425" spans="1:65" s="2" customFormat="1" ht="21.75" customHeight="1">
      <c r="A425" s="32"/>
      <c r="B425" s="157"/>
      <c r="C425" s="158" t="s">
        <v>807</v>
      </c>
      <c r="D425" s="158" t="s">
        <v>137</v>
      </c>
      <c r="E425" s="159" t="s">
        <v>808</v>
      </c>
      <c r="F425" s="160" t="s">
        <v>809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198</v>
      </c>
      <c r="AT425" s="170" t="s">
        <v>137</v>
      </c>
      <c r="AU425" s="170" t="s">
        <v>142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198</v>
      </c>
      <c r="BM425" s="170" t="s">
        <v>810</v>
      </c>
    </row>
    <row r="426" spans="2:51" s="15" customFormat="1" ht="12">
      <c r="B426" s="189"/>
      <c r="D426" s="173" t="s">
        <v>144</v>
      </c>
      <c r="E426" s="190" t="s">
        <v>1</v>
      </c>
      <c r="F426" s="191" t="s">
        <v>811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81</v>
      </c>
      <c r="AW426" s="15" t="s">
        <v>33</v>
      </c>
      <c r="AX426" s="15" t="s">
        <v>76</v>
      </c>
      <c r="AY426" s="190" t="s">
        <v>134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812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81</v>
      </c>
      <c r="AY427" s="174" t="s">
        <v>134</v>
      </c>
    </row>
    <row r="428" spans="1:65" s="2" customFormat="1" ht="21.75" customHeight="1">
      <c r="A428" s="32"/>
      <c r="B428" s="157"/>
      <c r="C428" s="158" t="s">
        <v>813</v>
      </c>
      <c r="D428" s="158" t="s">
        <v>137</v>
      </c>
      <c r="E428" s="159" t="s">
        <v>814</v>
      </c>
      <c r="F428" s="160" t="s">
        <v>815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198</v>
      </c>
      <c r="AT428" s="170" t="s">
        <v>137</v>
      </c>
      <c r="AU428" s="170" t="s">
        <v>142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198</v>
      </c>
      <c r="BM428" s="170" t="s">
        <v>816</v>
      </c>
    </row>
    <row r="429" spans="2:63" s="12" customFormat="1" ht="22.9" customHeight="1">
      <c r="B429" s="144"/>
      <c r="D429" s="145" t="s">
        <v>75</v>
      </c>
      <c r="E429" s="155" t="s">
        <v>817</v>
      </c>
      <c r="F429" s="155" t="s">
        <v>818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81</v>
      </c>
      <c r="AY429" s="145" t="s">
        <v>134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819</v>
      </c>
      <c r="D430" s="158" t="s">
        <v>137</v>
      </c>
      <c r="E430" s="159" t="s">
        <v>196</v>
      </c>
      <c r="F430" s="160" t="s">
        <v>197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198</v>
      </c>
      <c r="AT430" s="170" t="s">
        <v>137</v>
      </c>
      <c r="AU430" s="170" t="s">
        <v>142</v>
      </c>
      <c r="AY430" s="17" t="s">
        <v>134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198</v>
      </c>
      <c r="BM430" s="170" t="s">
        <v>820</v>
      </c>
    </row>
    <row r="431" spans="2:51" s="15" customFormat="1" ht="12">
      <c r="B431" s="189"/>
      <c r="D431" s="173" t="s">
        <v>144</v>
      </c>
      <c r="E431" s="190" t="s">
        <v>1</v>
      </c>
      <c r="F431" s="191" t="s">
        <v>203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81</v>
      </c>
      <c r="AW431" s="15" t="s">
        <v>33</v>
      </c>
      <c r="AX431" s="15" t="s">
        <v>76</v>
      </c>
      <c r="AY431" s="190" t="s">
        <v>134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149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134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150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134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821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134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822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134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823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134</v>
      </c>
    </row>
    <row r="437" spans="2:51" s="15" customFormat="1" ht="12">
      <c r="B437" s="189"/>
      <c r="D437" s="173" t="s">
        <v>144</v>
      </c>
      <c r="E437" s="190" t="s">
        <v>1</v>
      </c>
      <c r="F437" s="191" t="s">
        <v>824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81</v>
      </c>
      <c r="AW437" s="15" t="s">
        <v>33</v>
      </c>
      <c r="AX437" s="15" t="s">
        <v>76</v>
      </c>
      <c r="AY437" s="190" t="s">
        <v>134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825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134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826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134</v>
      </c>
    </row>
    <row r="440" spans="2:51" s="15" customFormat="1" ht="12">
      <c r="B440" s="189"/>
      <c r="D440" s="173" t="s">
        <v>144</v>
      </c>
      <c r="E440" s="190" t="s">
        <v>1</v>
      </c>
      <c r="F440" s="191" t="s">
        <v>827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81</v>
      </c>
      <c r="AW440" s="15" t="s">
        <v>33</v>
      </c>
      <c r="AX440" s="15" t="s">
        <v>76</v>
      </c>
      <c r="AY440" s="190" t="s">
        <v>134</v>
      </c>
    </row>
    <row r="441" spans="2:51" s="13" customFormat="1" ht="12">
      <c r="B441" s="172"/>
      <c r="D441" s="173" t="s">
        <v>144</v>
      </c>
      <c r="E441" s="174" t="s">
        <v>1</v>
      </c>
      <c r="F441" s="175" t="s">
        <v>828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134</v>
      </c>
    </row>
    <row r="442" spans="2:51" s="15" customFormat="1" ht="12">
      <c r="B442" s="189"/>
      <c r="D442" s="173" t="s">
        <v>144</v>
      </c>
      <c r="E442" s="190" t="s">
        <v>1</v>
      </c>
      <c r="F442" s="191" t="s">
        <v>829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81</v>
      </c>
      <c r="AW442" s="15" t="s">
        <v>33</v>
      </c>
      <c r="AX442" s="15" t="s">
        <v>76</v>
      </c>
      <c r="AY442" s="190" t="s">
        <v>134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830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134</v>
      </c>
    </row>
    <row r="444" spans="2:51" s="14" customFormat="1" ht="12">
      <c r="B444" s="181"/>
      <c r="D444" s="173" t="s">
        <v>144</v>
      </c>
      <c r="E444" s="182" t="s">
        <v>1</v>
      </c>
      <c r="F444" s="183" t="s">
        <v>152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81</v>
      </c>
      <c r="AY444" s="182" t="s">
        <v>134</v>
      </c>
    </row>
    <row r="445" spans="1:65" s="2" customFormat="1" ht="16.5" customHeight="1">
      <c r="A445" s="32"/>
      <c r="B445" s="157"/>
      <c r="C445" s="158" t="s">
        <v>831</v>
      </c>
      <c r="D445" s="158" t="s">
        <v>137</v>
      </c>
      <c r="E445" s="159" t="s">
        <v>832</v>
      </c>
      <c r="F445" s="160" t="s">
        <v>833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198</v>
      </c>
      <c r="AT445" s="170" t="s">
        <v>137</v>
      </c>
      <c r="AU445" s="170" t="s">
        <v>142</v>
      </c>
      <c r="AY445" s="17" t="s">
        <v>134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198</v>
      </c>
      <c r="BM445" s="170" t="s">
        <v>834</v>
      </c>
    </row>
    <row r="446" spans="2:51" s="15" customFormat="1" ht="12">
      <c r="B446" s="189"/>
      <c r="D446" s="173" t="s">
        <v>144</v>
      </c>
      <c r="E446" s="190" t="s">
        <v>1</v>
      </c>
      <c r="F446" s="191" t="s">
        <v>835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81</v>
      </c>
      <c r="AW446" s="15" t="s">
        <v>33</v>
      </c>
      <c r="AX446" s="15" t="s">
        <v>76</v>
      </c>
      <c r="AY446" s="190" t="s">
        <v>134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836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134</v>
      </c>
    </row>
    <row r="448" spans="2:51" s="13" customFormat="1" ht="12">
      <c r="B448" s="172"/>
      <c r="D448" s="173" t="s">
        <v>144</v>
      </c>
      <c r="E448" s="174" t="s">
        <v>1</v>
      </c>
      <c r="F448" s="175" t="s">
        <v>168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134</v>
      </c>
    </row>
    <row r="449" spans="2:51" s="15" customFormat="1" ht="12">
      <c r="B449" s="189"/>
      <c r="D449" s="173" t="s">
        <v>144</v>
      </c>
      <c r="E449" s="190" t="s">
        <v>1</v>
      </c>
      <c r="F449" s="191" t="s">
        <v>829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81</v>
      </c>
      <c r="AW449" s="15" t="s">
        <v>33</v>
      </c>
      <c r="AX449" s="15" t="s">
        <v>76</v>
      </c>
      <c r="AY449" s="190" t="s">
        <v>134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822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134</v>
      </c>
    </row>
    <row r="451" spans="2:51" s="13" customFormat="1" ht="12">
      <c r="B451" s="172"/>
      <c r="D451" s="173" t="s">
        <v>144</v>
      </c>
      <c r="E451" s="174" t="s">
        <v>1</v>
      </c>
      <c r="F451" s="175" t="s">
        <v>830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134</v>
      </c>
    </row>
    <row r="452" spans="2:51" s="14" customFormat="1" ht="12">
      <c r="B452" s="181"/>
      <c r="D452" s="173" t="s">
        <v>144</v>
      </c>
      <c r="E452" s="182" t="s">
        <v>1</v>
      </c>
      <c r="F452" s="183" t="s">
        <v>152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81</v>
      </c>
      <c r="AY452" s="182" t="s">
        <v>134</v>
      </c>
    </row>
    <row r="453" spans="1:65" s="2" customFormat="1" ht="21.75" customHeight="1">
      <c r="A453" s="32"/>
      <c r="B453" s="157"/>
      <c r="C453" s="158" t="s">
        <v>837</v>
      </c>
      <c r="D453" s="158" t="s">
        <v>137</v>
      </c>
      <c r="E453" s="159" t="s">
        <v>838</v>
      </c>
      <c r="F453" s="160" t="s">
        <v>839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198</v>
      </c>
      <c r="AT453" s="170" t="s">
        <v>137</v>
      </c>
      <c r="AU453" s="170" t="s">
        <v>142</v>
      </c>
      <c r="AY453" s="17" t="s">
        <v>134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198</v>
      </c>
      <c r="BM453" s="170" t="s">
        <v>840</v>
      </c>
    </row>
    <row r="454" spans="1:65" s="2" customFormat="1" ht="21.75" customHeight="1">
      <c r="A454" s="32"/>
      <c r="B454" s="157"/>
      <c r="C454" s="158" t="s">
        <v>841</v>
      </c>
      <c r="D454" s="158" t="s">
        <v>137</v>
      </c>
      <c r="E454" s="159" t="s">
        <v>842</v>
      </c>
      <c r="F454" s="160" t="s">
        <v>843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198</v>
      </c>
      <c r="AT454" s="170" t="s">
        <v>137</v>
      </c>
      <c r="AU454" s="170" t="s">
        <v>142</v>
      </c>
      <c r="AY454" s="17" t="s">
        <v>134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198</v>
      </c>
      <c r="BM454" s="170" t="s">
        <v>844</v>
      </c>
    </row>
    <row r="455" spans="2:63" s="12" customFormat="1" ht="25.9" customHeight="1">
      <c r="B455" s="144"/>
      <c r="D455" s="145" t="s">
        <v>75</v>
      </c>
      <c r="E455" s="146" t="s">
        <v>845</v>
      </c>
      <c r="F455" s="146" t="s">
        <v>846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134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847</v>
      </c>
      <c r="D456" s="158" t="s">
        <v>137</v>
      </c>
      <c r="E456" s="159" t="s">
        <v>848</v>
      </c>
      <c r="F456" s="160" t="s">
        <v>849</v>
      </c>
      <c r="G456" s="161" t="s">
        <v>850</v>
      </c>
      <c r="H456" s="162">
        <v>34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851</v>
      </c>
      <c r="AT456" s="170" t="s">
        <v>137</v>
      </c>
      <c r="AU456" s="170" t="s">
        <v>81</v>
      </c>
      <c r="AY456" s="17" t="s">
        <v>134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851</v>
      </c>
      <c r="BM456" s="170" t="s">
        <v>852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853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81</v>
      </c>
      <c r="AV457" s="15" t="s">
        <v>81</v>
      </c>
      <c r="AW457" s="15" t="s">
        <v>33</v>
      </c>
      <c r="AX457" s="15" t="s">
        <v>76</v>
      </c>
      <c r="AY457" s="190" t="s">
        <v>134</v>
      </c>
    </row>
    <row r="458" spans="2:51" s="15" customFormat="1" ht="12">
      <c r="B458" s="189"/>
      <c r="D458" s="173" t="s">
        <v>144</v>
      </c>
      <c r="E458" s="190" t="s">
        <v>1</v>
      </c>
      <c r="F458" s="191" t="s">
        <v>854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81</v>
      </c>
      <c r="AV458" s="15" t="s">
        <v>81</v>
      </c>
      <c r="AW458" s="15" t="s">
        <v>33</v>
      </c>
      <c r="AX458" s="15" t="s">
        <v>76</v>
      </c>
      <c r="AY458" s="190" t="s">
        <v>134</v>
      </c>
    </row>
    <row r="459" spans="2:51" s="13" customFormat="1" ht="12">
      <c r="B459" s="172"/>
      <c r="D459" s="173" t="s">
        <v>144</v>
      </c>
      <c r="E459" s="174" t="s">
        <v>1</v>
      </c>
      <c r="F459" s="175" t="s">
        <v>198</v>
      </c>
      <c r="H459" s="176">
        <v>8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81</v>
      </c>
      <c r="AV459" s="13" t="s">
        <v>142</v>
      </c>
      <c r="AW459" s="13" t="s">
        <v>33</v>
      </c>
      <c r="AX459" s="13" t="s">
        <v>76</v>
      </c>
      <c r="AY459" s="174" t="s">
        <v>134</v>
      </c>
    </row>
    <row r="460" spans="2:51" s="15" customFormat="1" ht="12">
      <c r="B460" s="189"/>
      <c r="D460" s="173" t="s">
        <v>144</v>
      </c>
      <c r="E460" s="190" t="s">
        <v>1</v>
      </c>
      <c r="F460" s="191" t="s">
        <v>855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81</v>
      </c>
      <c r="AV460" s="15" t="s">
        <v>81</v>
      </c>
      <c r="AW460" s="15" t="s">
        <v>33</v>
      </c>
      <c r="AX460" s="15" t="s">
        <v>76</v>
      </c>
      <c r="AY460" s="190" t="s">
        <v>134</v>
      </c>
    </row>
    <row r="461" spans="2:51" s="13" customFormat="1" ht="12">
      <c r="B461" s="172"/>
      <c r="D461" s="173" t="s">
        <v>144</v>
      </c>
      <c r="E461" s="174" t="s">
        <v>1</v>
      </c>
      <c r="F461" s="175" t="s">
        <v>198</v>
      </c>
      <c r="H461" s="176">
        <v>8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81</v>
      </c>
      <c r="AV461" s="13" t="s">
        <v>142</v>
      </c>
      <c r="AW461" s="13" t="s">
        <v>33</v>
      </c>
      <c r="AX461" s="13" t="s">
        <v>76</v>
      </c>
      <c r="AY461" s="174" t="s">
        <v>134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856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81</v>
      </c>
      <c r="AV462" s="15" t="s">
        <v>81</v>
      </c>
      <c r="AW462" s="15" t="s">
        <v>33</v>
      </c>
      <c r="AX462" s="15" t="s">
        <v>76</v>
      </c>
      <c r="AY462" s="190" t="s">
        <v>134</v>
      </c>
    </row>
    <row r="463" spans="2:51" s="13" customFormat="1" ht="12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81</v>
      </c>
      <c r="AV463" s="13" t="s">
        <v>142</v>
      </c>
      <c r="AW463" s="13" t="s">
        <v>33</v>
      </c>
      <c r="AX463" s="13" t="s">
        <v>76</v>
      </c>
      <c r="AY463" s="174" t="s">
        <v>134</v>
      </c>
    </row>
    <row r="464" spans="2:51" s="15" customFormat="1" ht="12">
      <c r="B464" s="189"/>
      <c r="D464" s="173" t="s">
        <v>144</v>
      </c>
      <c r="E464" s="190" t="s">
        <v>1</v>
      </c>
      <c r="F464" s="191" t="s">
        <v>857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81</v>
      </c>
      <c r="AV464" s="15" t="s">
        <v>81</v>
      </c>
      <c r="AW464" s="15" t="s">
        <v>33</v>
      </c>
      <c r="AX464" s="15" t="s">
        <v>76</v>
      </c>
      <c r="AY464" s="190" t="s">
        <v>134</v>
      </c>
    </row>
    <row r="465" spans="2:51" s="13" customFormat="1" ht="12">
      <c r="B465" s="172"/>
      <c r="D465" s="173" t="s">
        <v>144</v>
      </c>
      <c r="E465" s="174" t="s">
        <v>1</v>
      </c>
      <c r="F465" s="175" t="s">
        <v>165</v>
      </c>
      <c r="H465" s="176">
        <v>4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81</v>
      </c>
      <c r="AV465" s="13" t="s">
        <v>142</v>
      </c>
      <c r="AW465" s="13" t="s">
        <v>33</v>
      </c>
      <c r="AX465" s="13" t="s">
        <v>76</v>
      </c>
      <c r="AY465" s="174" t="s">
        <v>134</v>
      </c>
    </row>
    <row r="466" spans="2:51" s="15" customFormat="1" ht="22.5">
      <c r="B466" s="189"/>
      <c r="D466" s="173" t="s">
        <v>144</v>
      </c>
      <c r="E466" s="190" t="s">
        <v>1</v>
      </c>
      <c r="F466" s="191" t="s">
        <v>858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81</v>
      </c>
      <c r="AV466" s="15" t="s">
        <v>81</v>
      </c>
      <c r="AW466" s="15" t="s">
        <v>33</v>
      </c>
      <c r="AX466" s="15" t="s">
        <v>76</v>
      </c>
      <c r="AY466" s="190" t="s">
        <v>134</v>
      </c>
    </row>
    <row r="467" spans="2:51" s="13" customFormat="1" ht="12">
      <c r="B467" s="172"/>
      <c r="D467" s="173" t="s">
        <v>144</v>
      </c>
      <c r="E467" s="174" t="s">
        <v>1</v>
      </c>
      <c r="F467" s="175" t="s">
        <v>165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81</v>
      </c>
      <c r="AV467" s="13" t="s">
        <v>142</v>
      </c>
      <c r="AW467" s="13" t="s">
        <v>33</v>
      </c>
      <c r="AX467" s="13" t="s">
        <v>76</v>
      </c>
      <c r="AY467" s="174" t="s">
        <v>134</v>
      </c>
    </row>
    <row r="468" spans="2:51" s="15" customFormat="1" ht="12">
      <c r="B468" s="189"/>
      <c r="D468" s="173" t="s">
        <v>144</v>
      </c>
      <c r="E468" s="190" t="s">
        <v>1</v>
      </c>
      <c r="F468" s="191" t="s">
        <v>859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81</v>
      </c>
      <c r="AV468" s="15" t="s">
        <v>81</v>
      </c>
      <c r="AW468" s="15" t="s">
        <v>33</v>
      </c>
      <c r="AX468" s="15" t="s">
        <v>76</v>
      </c>
      <c r="AY468" s="190" t="s">
        <v>134</v>
      </c>
    </row>
    <row r="469" spans="2:51" s="13" customFormat="1" ht="12">
      <c r="B469" s="172"/>
      <c r="D469" s="173" t="s">
        <v>144</v>
      </c>
      <c r="E469" s="174" t="s">
        <v>1</v>
      </c>
      <c r="F469" s="175" t="s">
        <v>165</v>
      </c>
      <c r="H469" s="176">
        <v>4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81</v>
      </c>
      <c r="AV469" s="13" t="s">
        <v>142</v>
      </c>
      <c r="AW469" s="13" t="s">
        <v>33</v>
      </c>
      <c r="AX469" s="13" t="s">
        <v>76</v>
      </c>
      <c r="AY469" s="174" t="s">
        <v>134</v>
      </c>
    </row>
    <row r="470" spans="2:51" s="14" customFormat="1" ht="12">
      <c r="B470" s="181"/>
      <c r="D470" s="173" t="s">
        <v>144</v>
      </c>
      <c r="E470" s="182" t="s">
        <v>1</v>
      </c>
      <c r="F470" s="183" t="s">
        <v>152</v>
      </c>
      <c r="H470" s="184">
        <v>58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81</v>
      </c>
      <c r="AV470" s="14" t="s">
        <v>141</v>
      </c>
      <c r="AW470" s="14" t="s">
        <v>33</v>
      </c>
      <c r="AX470" s="14" t="s">
        <v>81</v>
      </c>
      <c r="AY470" s="182" t="s">
        <v>134</v>
      </c>
    </row>
    <row r="471" spans="1:65" s="2" customFormat="1" ht="16.5" customHeight="1">
      <c r="A471" s="32"/>
      <c r="B471" s="157"/>
      <c r="C471" s="158" t="s">
        <v>860</v>
      </c>
      <c r="D471" s="158" t="s">
        <v>137</v>
      </c>
      <c r="E471" s="159" t="s">
        <v>861</v>
      </c>
      <c r="F471" s="160" t="s">
        <v>862</v>
      </c>
      <c r="G471" s="161" t="s">
        <v>850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851</v>
      </c>
      <c r="AT471" s="170" t="s">
        <v>137</v>
      </c>
      <c r="AU471" s="170" t="s">
        <v>81</v>
      </c>
      <c r="AY471" s="17" t="s">
        <v>134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851</v>
      </c>
      <c r="BM471" s="170" t="s">
        <v>863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864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81</v>
      </c>
      <c r="AV472" s="15" t="s">
        <v>81</v>
      </c>
      <c r="AW472" s="15" t="s">
        <v>33</v>
      </c>
      <c r="AX472" s="15" t="s">
        <v>76</v>
      </c>
      <c r="AY472" s="190" t="s">
        <v>134</v>
      </c>
    </row>
    <row r="473" spans="2:51" s="13" customFormat="1" ht="12">
      <c r="B473" s="172"/>
      <c r="D473" s="173" t="s">
        <v>144</v>
      </c>
      <c r="E473" s="174" t="s">
        <v>1</v>
      </c>
      <c r="F473" s="175" t="s">
        <v>165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81</v>
      </c>
      <c r="AV473" s="13" t="s">
        <v>142</v>
      </c>
      <c r="AW473" s="13" t="s">
        <v>33</v>
      </c>
      <c r="AX473" s="13" t="s">
        <v>76</v>
      </c>
      <c r="AY473" s="174" t="s">
        <v>134</v>
      </c>
    </row>
    <row r="474" spans="2:51" s="15" customFormat="1" ht="12">
      <c r="B474" s="189"/>
      <c r="D474" s="173" t="s">
        <v>144</v>
      </c>
      <c r="E474" s="190" t="s">
        <v>1</v>
      </c>
      <c r="F474" s="191" t="s">
        <v>865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81</v>
      </c>
      <c r="AV474" s="15" t="s">
        <v>81</v>
      </c>
      <c r="AW474" s="15" t="s">
        <v>33</v>
      </c>
      <c r="AX474" s="15" t="s">
        <v>76</v>
      </c>
      <c r="AY474" s="190" t="s">
        <v>134</v>
      </c>
    </row>
    <row r="475" spans="2:51" s="13" customFormat="1" ht="12">
      <c r="B475" s="172"/>
      <c r="D475" s="173" t="s">
        <v>144</v>
      </c>
      <c r="E475" s="174" t="s">
        <v>1</v>
      </c>
      <c r="F475" s="175" t="s">
        <v>165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81</v>
      </c>
      <c r="AV475" s="13" t="s">
        <v>142</v>
      </c>
      <c r="AW475" s="13" t="s">
        <v>33</v>
      </c>
      <c r="AX475" s="13" t="s">
        <v>76</v>
      </c>
      <c r="AY475" s="174" t="s">
        <v>134</v>
      </c>
    </row>
    <row r="476" spans="2:51" s="14" customFormat="1" ht="12">
      <c r="B476" s="181"/>
      <c r="D476" s="173" t="s">
        <v>144</v>
      </c>
      <c r="E476" s="182" t="s">
        <v>1</v>
      </c>
      <c r="F476" s="183" t="s">
        <v>152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81</v>
      </c>
      <c r="AV476" s="14" t="s">
        <v>141</v>
      </c>
      <c r="AW476" s="14" t="s">
        <v>33</v>
      </c>
      <c r="AX476" s="14" t="s">
        <v>81</v>
      </c>
      <c r="AY476" s="182" t="s">
        <v>134</v>
      </c>
    </row>
    <row r="477" spans="1:65" s="2" customFormat="1" ht="16.5" customHeight="1">
      <c r="A477" s="32"/>
      <c r="B477" s="157"/>
      <c r="C477" s="158" t="s">
        <v>866</v>
      </c>
      <c r="D477" s="158" t="s">
        <v>137</v>
      </c>
      <c r="E477" s="159" t="s">
        <v>867</v>
      </c>
      <c r="F477" s="160" t="s">
        <v>868</v>
      </c>
      <c r="G477" s="161" t="s">
        <v>850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851</v>
      </c>
      <c r="AT477" s="170" t="s">
        <v>137</v>
      </c>
      <c r="AU477" s="170" t="s">
        <v>81</v>
      </c>
      <c r="AY477" s="17" t="s">
        <v>134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851</v>
      </c>
      <c r="BM477" s="170" t="s">
        <v>869</v>
      </c>
    </row>
    <row r="478" spans="2:51" s="15" customFormat="1" ht="12">
      <c r="B478" s="189"/>
      <c r="D478" s="173" t="s">
        <v>144</v>
      </c>
      <c r="E478" s="190" t="s">
        <v>1</v>
      </c>
      <c r="F478" s="191" t="s">
        <v>870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81</v>
      </c>
      <c r="AV478" s="15" t="s">
        <v>81</v>
      </c>
      <c r="AW478" s="15" t="s">
        <v>33</v>
      </c>
      <c r="AX478" s="15" t="s">
        <v>76</v>
      </c>
      <c r="AY478" s="190" t="s">
        <v>134</v>
      </c>
    </row>
    <row r="479" spans="2:51" s="13" customFormat="1" ht="12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81</v>
      </c>
      <c r="AV479" s="13" t="s">
        <v>142</v>
      </c>
      <c r="AW479" s="13" t="s">
        <v>33</v>
      </c>
      <c r="AX479" s="13" t="s">
        <v>81</v>
      </c>
      <c r="AY479" s="174" t="s">
        <v>134</v>
      </c>
    </row>
    <row r="480" spans="1:65" s="2" customFormat="1" ht="16.5" customHeight="1">
      <c r="A480" s="32"/>
      <c r="B480" s="157"/>
      <c r="C480" s="158" t="s">
        <v>871</v>
      </c>
      <c r="D480" s="158" t="s">
        <v>137</v>
      </c>
      <c r="E480" s="159" t="s">
        <v>872</v>
      </c>
      <c r="F480" s="160" t="s">
        <v>873</v>
      </c>
      <c r="G480" s="161" t="s">
        <v>850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851</v>
      </c>
      <c r="AT480" s="170" t="s">
        <v>137</v>
      </c>
      <c r="AU480" s="170" t="s">
        <v>81</v>
      </c>
      <c r="AY480" s="17" t="s">
        <v>134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851</v>
      </c>
      <c r="BM480" s="170" t="s">
        <v>874</v>
      </c>
    </row>
    <row r="481" spans="2:51" s="15" customFormat="1" ht="12">
      <c r="B481" s="189"/>
      <c r="D481" s="173" t="s">
        <v>144</v>
      </c>
      <c r="E481" s="190" t="s">
        <v>1</v>
      </c>
      <c r="F481" s="191" t="s">
        <v>875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81</v>
      </c>
      <c r="AV481" s="15" t="s">
        <v>81</v>
      </c>
      <c r="AW481" s="15" t="s">
        <v>33</v>
      </c>
      <c r="AX481" s="15" t="s">
        <v>76</v>
      </c>
      <c r="AY481" s="190" t="s">
        <v>134</v>
      </c>
    </row>
    <row r="482" spans="2:51" s="13" customFormat="1" ht="12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81</v>
      </c>
      <c r="AV482" s="13" t="s">
        <v>142</v>
      </c>
      <c r="AW482" s="13" t="s">
        <v>33</v>
      </c>
      <c r="AX482" s="13" t="s">
        <v>81</v>
      </c>
      <c r="AY482" s="174" t="s">
        <v>134</v>
      </c>
    </row>
    <row r="483" spans="2:63" s="12" customFormat="1" ht="25.9" customHeight="1">
      <c r="B483" s="144"/>
      <c r="D483" s="145" t="s">
        <v>75</v>
      </c>
      <c r="E483" s="146" t="s">
        <v>876</v>
      </c>
      <c r="F483" s="146" t="s">
        <v>877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156</v>
      </c>
      <c r="AT483" s="153" t="s">
        <v>75</v>
      </c>
      <c r="AU483" s="153" t="s">
        <v>76</v>
      </c>
      <c r="AY483" s="145" t="s">
        <v>134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878</v>
      </c>
      <c r="F484" s="155" t="s">
        <v>879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156</v>
      </c>
      <c r="AT484" s="153" t="s">
        <v>75</v>
      </c>
      <c r="AU484" s="153" t="s">
        <v>81</v>
      </c>
      <c r="AY484" s="145" t="s">
        <v>134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880</v>
      </c>
      <c r="D485" s="158" t="s">
        <v>137</v>
      </c>
      <c r="E485" s="159" t="s">
        <v>881</v>
      </c>
      <c r="F485" s="160" t="s">
        <v>879</v>
      </c>
      <c r="G485" s="161" t="s">
        <v>379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882</v>
      </c>
      <c r="AT485" s="170" t="s">
        <v>137</v>
      </c>
      <c r="AU485" s="170" t="s">
        <v>142</v>
      </c>
      <c r="AY485" s="17" t="s">
        <v>134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882</v>
      </c>
      <c r="BM485" s="170" t="s">
        <v>883</v>
      </c>
    </row>
    <row r="486" spans="2:63" s="12" customFormat="1" ht="22.9" customHeight="1">
      <c r="B486" s="144"/>
      <c r="D486" s="145" t="s">
        <v>75</v>
      </c>
      <c r="E486" s="155" t="s">
        <v>884</v>
      </c>
      <c r="F486" s="155" t="s">
        <v>885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156</v>
      </c>
      <c r="AT486" s="153" t="s">
        <v>75</v>
      </c>
      <c r="AU486" s="153" t="s">
        <v>81</v>
      </c>
      <c r="AY486" s="145" t="s">
        <v>134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886</v>
      </c>
      <c r="D487" s="158" t="s">
        <v>137</v>
      </c>
      <c r="E487" s="159" t="s">
        <v>887</v>
      </c>
      <c r="F487" s="160" t="s">
        <v>885</v>
      </c>
      <c r="G487" s="161" t="s">
        <v>379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882</v>
      </c>
      <c r="AT487" s="170" t="s">
        <v>137</v>
      </c>
      <c r="AU487" s="170" t="s">
        <v>142</v>
      </c>
      <c r="AY487" s="17" t="s">
        <v>134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882</v>
      </c>
      <c r="BM487" s="170" t="s">
        <v>888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Rárová Renáta Bc.</cp:lastModifiedBy>
  <cp:lastPrinted>2023-02-13T07:53:31Z</cp:lastPrinted>
  <dcterms:created xsi:type="dcterms:W3CDTF">2020-06-02T05:33:41Z</dcterms:created>
  <dcterms:modified xsi:type="dcterms:W3CDTF">2023-02-22T10:36:42Z</dcterms:modified>
  <cp:category/>
  <cp:version/>
  <cp:contentType/>
  <cp:contentStatus/>
</cp:coreProperties>
</file>