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_ROK23\0_DNS\52 ŠPA\"/>
    </mc:Choice>
  </mc:AlternateContent>
  <bookViews>
    <workbookView xWindow="0" yWindow="0" windowWidth="21570" windowHeight="80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Položky!$A$1:$G$119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3" l="1"/>
  <c r="D21" i="1"/>
  <c r="D20" i="1"/>
  <c r="D19" i="1"/>
  <c r="D18" i="1"/>
  <c r="D17" i="1"/>
  <c r="D16" i="1"/>
  <c r="D15" i="1"/>
  <c r="BE118" i="3"/>
  <c r="BD118" i="3"/>
  <c r="BC118" i="3"/>
  <c r="BB118" i="3"/>
  <c r="G118" i="3"/>
  <c r="BA118" i="3" s="1"/>
  <c r="BE117" i="3"/>
  <c r="BD117" i="3"/>
  <c r="BC117" i="3"/>
  <c r="BB117" i="3"/>
  <c r="G117" i="3"/>
  <c r="BA117" i="3" s="1"/>
  <c r="BE116" i="3"/>
  <c r="BD116" i="3"/>
  <c r="BC116" i="3"/>
  <c r="BB116" i="3"/>
  <c r="G116" i="3"/>
  <c r="BA116" i="3" s="1"/>
  <c r="BE115" i="3"/>
  <c r="BD115" i="3"/>
  <c r="BC115" i="3"/>
  <c r="BB115" i="3"/>
  <c r="G115" i="3"/>
  <c r="BA115" i="3" s="1"/>
  <c r="BE114" i="3"/>
  <c r="BD114" i="3"/>
  <c r="BC114" i="3"/>
  <c r="BB114" i="3"/>
  <c r="G114" i="3"/>
  <c r="BA114" i="3" s="1"/>
  <c r="BE113" i="3"/>
  <c r="BD113" i="3"/>
  <c r="BC113" i="3"/>
  <c r="BB113" i="3"/>
  <c r="G113" i="3"/>
  <c r="B23" i="2"/>
  <c r="A23" i="2"/>
  <c r="C119" i="3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5" i="3"/>
  <c r="BD105" i="3"/>
  <c r="BC105" i="3"/>
  <c r="BA105" i="3"/>
  <c r="G105" i="3"/>
  <c r="B22" i="2"/>
  <c r="A22" i="2"/>
  <c r="C111" i="3"/>
  <c r="BE101" i="3"/>
  <c r="BE103" i="3" s="1"/>
  <c r="I21" i="2" s="1"/>
  <c r="BD101" i="3"/>
  <c r="BD103" i="3" s="1"/>
  <c r="H21" i="2" s="1"/>
  <c r="BC101" i="3"/>
  <c r="BC103" i="3" s="1"/>
  <c r="G21" i="2" s="1"/>
  <c r="BA101" i="3"/>
  <c r="BA103" i="3" s="1"/>
  <c r="E21" i="2" s="1"/>
  <c r="G101" i="3"/>
  <c r="G103" i="3" s="1"/>
  <c r="B21" i="2"/>
  <c r="A21" i="2"/>
  <c r="C103" i="3"/>
  <c r="BE98" i="3"/>
  <c r="BD98" i="3"/>
  <c r="BC98" i="3"/>
  <c r="BA98" i="3"/>
  <c r="G98" i="3"/>
  <c r="BB98" i="3" s="1"/>
  <c r="BE95" i="3"/>
  <c r="BD95" i="3"/>
  <c r="BC95" i="3"/>
  <c r="BA95" i="3"/>
  <c r="G95" i="3"/>
  <c r="BB95" i="3" s="1"/>
  <c r="BE93" i="3"/>
  <c r="BD93" i="3"/>
  <c r="BC93" i="3"/>
  <c r="BA93" i="3"/>
  <c r="G93" i="3"/>
  <c r="BB93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20" i="2"/>
  <c r="A20" i="2"/>
  <c r="C99" i="3"/>
  <c r="BE87" i="3"/>
  <c r="BD87" i="3"/>
  <c r="BC87" i="3"/>
  <c r="BA87" i="3"/>
  <c r="G87" i="3"/>
  <c r="BB87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19" i="2"/>
  <c r="A19" i="2"/>
  <c r="C88" i="3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18" i="2"/>
  <c r="A18" i="2"/>
  <c r="C81" i="3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17" i="2"/>
  <c r="A17" i="2"/>
  <c r="C75" i="3"/>
  <c r="BE65" i="3"/>
  <c r="BD65" i="3"/>
  <c r="BC65" i="3"/>
  <c r="BA65" i="3"/>
  <c r="G65" i="3"/>
  <c r="BB65" i="3" s="1"/>
  <c r="BE64" i="3"/>
  <c r="BD64" i="3"/>
  <c r="BC64" i="3"/>
  <c r="BA64" i="3"/>
  <c r="G64" i="3"/>
  <c r="B16" i="2"/>
  <c r="A16" i="2"/>
  <c r="C66" i="3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7" i="3"/>
  <c r="BD57" i="3"/>
  <c r="BC57" i="3"/>
  <c r="BA57" i="3"/>
  <c r="G57" i="3"/>
  <c r="B15" i="2"/>
  <c r="A15" i="2"/>
  <c r="C62" i="3"/>
  <c r="BE54" i="3"/>
  <c r="BD54" i="3"/>
  <c r="BC54" i="3"/>
  <c r="BA54" i="3"/>
  <c r="G54" i="3"/>
  <c r="BB54" i="3" s="1"/>
  <c r="BE51" i="3"/>
  <c r="BD51" i="3"/>
  <c r="BC51" i="3"/>
  <c r="BA51" i="3"/>
  <c r="G51" i="3"/>
  <c r="BB51" i="3" s="1"/>
  <c r="BE50" i="3"/>
  <c r="BD50" i="3"/>
  <c r="BC50" i="3"/>
  <c r="BA50" i="3"/>
  <c r="G50" i="3"/>
  <c r="B14" i="2"/>
  <c r="A14" i="2"/>
  <c r="C55" i="3"/>
  <c r="BE47" i="3"/>
  <c r="BE48" i="3" s="1"/>
  <c r="I13" i="2" s="1"/>
  <c r="BD47" i="3"/>
  <c r="BD48" i="3" s="1"/>
  <c r="H13" i="2" s="1"/>
  <c r="BC47" i="3"/>
  <c r="BC48" i="3" s="1"/>
  <c r="G13" i="2" s="1"/>
  <c r="BB47" i="3"/>
  <c r="BB48" i="3" s="1"/>
  <c r="F13" i="2" s="1"/>
  <c r="G47" i="3"/>
  <c r="B13" i="2"/>
  <c r="A13" i="2"/>
  <c r="C48" i="3"/>
  <c r="BE44" i="3"/>
  <c r="BE45" i="3" s="1"/>
  <c r="I12" i="2" s="1"/>
  <c r="BD44" i="3"/>
  <c r="BD45" i="3" s="1"/>
  <c r="H12" i="2" s="1"/>
  <c r="BC44" i="3"/>
  <c r="BC45" i="3" s="1"/>
  <c r="G12" i="2" s="1"/>
  <c r="BB44" i="3"/>
  <c r="BB45" i="3" s="1"/>
  <c r="F12" i="2" s="1"/>
  <c r="G44" i="3"/>
  <c r="B12" i="2"/>
  <c r="A12" i="2"/>
  <c r="C45" i="3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11" i="2"/>
  <c r="A11" i="2"/>
  <c r="C42" i="3"/>
  <c r="BE33" i="3"/>
  <c r="BE34" i="3" s="1"/>
  <c r="I10" i="2" s="1"/>
  <c r="BD33" i="3"/>
  <c r="BD34" i="3" s="1"/>
  <c r="H10" i="2" s="1"/>
  <c r="BC33" i="3"/>
  <c r="BC34" i="3" s="1"/>
  <c r="G10" i="2" s="1"/>
  <c r="BB33" i="3"/>
  <c r="G33" i="3"/>
  <c r="B10" i="2"/>
  <c r="A10" i="2"/>
  <c r="BB34" i="3"/>
  <c r="F10" i="2" s="1"/>
  <c r="C34" i="3"/>
  <c r="BE30" i="3"/>
  <c r="BD30" i="3"/>
  <c r="BC30" i="3"/>
  <c r="BB30" i="3"/>
  <c r="G30" i="3"/>
  <c r="BE29" i="3"/>
  <c r="BD29" i="3"/>
  <c r="BC29" i="3"/>
  <c r="BB29" i="3"/>
  <c r="G29" i="3"/>
  <c r="BA29" i="3" s="1"/>
  <c r="B9" i="2"/>
  <c r="A9" i="2"/>
  <c r="C31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8" i="2"/>
  <c r="A8" i="2"/>
  <c r="C27" i="3"/>
  <c r="BE10" i="3"/>
  <c r="BD10" i="3"/>
  <c r="BC10" i="3"/>
  <c r="BB10" i="3"/>
  <c r="G10" i="3"/>
  <c r="BE8" i="3"/>
  <c r="BD8" i="3"/>
  <c r="BC8" i="3"/>
  <c r="BB8" i="3"/>
  <c r="G8" i="3"/>
  <c r="BA8" i="3" s="1"/>
  <c r="B7" i="2"/>
  <c r="A7" i="2"/>
  <c r="C13" i="3"/>
  <c r="E4" i="3"/>
  <c r="C4" i="3"/>
  <c r="F3" i="3"/>
  <c r="C2" i="2"/>
  <c r="C1" i="2"/>
  <c r="C33" i="1"/>
  <c r="F33" i="1" s="1"/>
  <c r="C31" i="1"/>
  <c r="C9" i="1"/>
  <c r="G7" i="1"/>
  <c r="D2" i="1"/>
  <c r="C2" i="1"/>
  <c r="G75" i="3" l="1"/>
  <c r="F17" i="2" s="1"/>
  <c r="BC31" i="3"/>
  <c r="G9" i="2" s="1"/>
  <c r="BA55" i="3"/>
  <c r="E14" i="2" s="1"/>
  <c r="BE81" i="3"/>
  <c r="I18" i="2" s="1"/>
  <c r="BB88" i="3"/>
  <c r="F19" i="2" s="1"/>
  <c r="G111" i="3"/>
  <c r="BE111" i="3"/>
  <c r="I22" i="2" s="1"/>
  <c r="BE31" i="3"/>
  <c r="I9" i="2" s="1"/>
  <c r="BC99" i="3"/>
  <c r="G20" i="2" s="1"/>
  <c r="BE66" i="3"/>
  <c r="I16" i="2" s="1"/>
  <c r="BA111" i="3"/>
  <c r="E22" i="2" s="1"/>
  <c r="BE42" i="3"/>
  <c r="I11" i="2" s="1"/>
  <c r="BD42" i="3"/>
  <c r="H11" i="2" s="1"/>
  <c r="BD99" i="3"/>
  <c r="H20" i="2" s="1"/>
  <c r="BC13" i="3"/>
  <c r="G7" i="2" s="1"/>
  <c r="BE55" i="3"/>
  <c r="I14" i="2" s="1"/>
  <c r="BA62" i="3"/>
  <c r="E15" i="2" s="1"/>
  <c r="BE27" i="3"/>
  <c r="I8" i="2" s="1"/>
  <c r="BE75" i="3"/>
  <c r="I17" i="2" s="1"/>
  <c r="BC42" i="3"/>
  <c r="G11" i="2" s="1"/>
  <c r="BD55" i="3"/>
  <c r="H14" i="2" s="1"/>
  <c r="BE62" i="3"/>
  <c r="I15" i="2" s="1"/>
  <c r="BC75" i="3"/>
  <c r="G17" i="2" s="1"/>
  <c r="BA81" i="3"/>
  <c r="E18" i="2" s="1"/>
  <c r="G119" i="3"/>
  <c r="BE119" i="3"/>
  <c r="I23" i="2" s="1"/>
  <c r="BC55" i="3"/>
  <c r="G14" i="2" s="1"/>
  <c r="BA66" i="3"/>
  <c r="E16" i="2" s="1"/>
  <c r="BC88" i="3"/>
  <c r="G19" i="2" s="1"/>
  <c r="BA88" i="3"/>
  <c r="E19" i="2" s="1"/>
  <c r="BC111" i="3"/>
  <c r="G22" i="2" s="1"/>
  <c r="G55" i="3"/>
  <c r="BD62" i="3"/>
  <c r="H15" i="2" s="1"/>
  <c r="BA75" i="3"/>
  <c r="E17" i="2" s="1"/>
  <c r="BB99" i="3"/>
  <c r="F20" i="2" s="1"/>
  <c r="BE99" i="3"/>
  <c r="I20" i="2" s="1"/>
  <c r="BD13" i="3"/>
  <c r="H7" i="2" s="1"/>
  <c r="BD31" i="3"/>
  <c r="H9" i="2" s="1"/>
  <c r="G62" i="3"/>
  <c r="BC62" i="3"/>
  <c r="G15" i="2" s="1"/>
  <c r="BD66" i="3"/>
  <c r="H16" i="2" s="1"/>
  <c r="BD81" i="3"/>
  <c r="H18" i="2" s="1"/>
  <c r="BD88" i="3"/>
  <c r="H19" i="2" s="1"/>
  <c r="BA99" i="3"/>
  <c r="E20" i="2" s="1"/>
  <c r="BB13" i="3"/>
  <c r="F7" i="2" s="1"/>
  <c r="BE13" i="3"/>
  <c r="I7" i="2" s="1"/>
  <c r="BD27" i="3"/>
  <c r="H8" i="2" s="1"/>
  <c r="BC27" i="3"/>
  <c r="G8" i="2" s="1"/>
  <c r="BB31" i="3"/>
  <c r="F9" i="2" s="1"/>
  <c r="BB42" i="3"/>
  <c r="F11" i="2" s="1"/>
  <c r="G66" i="3"/>
  <c r="BC66" i="3"/>
  <c r="G16" i="2" s="1"/>
  <c r="BD75" i="3"/>
  <c r="H17" i="2" s="1"/>
  <c r="G81" i="3"/>
  <c r="BC81" i="3"/>
  <c r="G18" i="2" s="1"/>
  <c r="BE88" i="3"/>
  <c r="I19" i="2" s="1"/>
  <c r="BC119" i="3"/>
  <c r="G23" i="2" s="1"/>
  <c r="BD111" i="3"/>
  <c r="H22" i="2" s="1"/>
  <c r="BD119" i="3"/>
  <c r="H23" i="2" s="1"/>
  <c r="BB119" i="3"/>
  <c r="F23" i="2" s="1"/>
  <c r="BA30" i="3"/>
  <c r="BA31" i="3" s="1"/>
  <c r="E9" i="2" s="1"/>
  <c r="G31" i="3"/>
  <c r="BA10" i="3"/>
  <c r="G13" i="3"/>
  <c r="G42" i="3"/>
  <c r="BA42" i="3"/>
  <c r="E11" i="2" s="1"/>
  <c r="G48" i="3"/>
  <c r="BA47" i="3"/>
  <c r="BA48" i="3" s="1"/>
  <c r="E13" i="2" s="1"/>
  <c r="G45" i="3"/>
  <c r="BA44" i="3"/>
  <c r="BA45" i="3" s="1"/>
  <c r="E12" i="2" s="1"/>
  <c r="BA13" i="3"/>
  <c r="E7" i="2" s="1"/>
  <c r="G27" i="3"/>
  <c r="BA15" i="3"/>
  <c r="BA27" i="3" s="1"/>
  <c r="E8" i="2" s="1"/>
  <c r="BB27" i="3"/>
  <c r="F8" i="2" s="1"/>
  <c r="G34" i="3"/>
  <c r="BA33" i="3"/>
  <c r="BA34" i="3" s="1"/>
  <c r="E10" i="2" s="1"/>
  <c r="BB75" i="3"/>
  <c r="G88" i="3"/>
  <c r="G99" i="3"/>
  <c r="BA113" i="3"/>
  <c r="BA119" i="3" s="1"/>
  <c r="E23" i="2" s="1"/>
  <c r="BB50" i="3"/>
  <c r="BB55" i="3" s="1"/>
  <c r="F14" i="2" s="1"/>
  <c r="BB57" i="3"/>
  <c r="BB62" i="3" s="1"/>
  <c r="F15" i="2" s="1"/>
  <c r="BB64" i="3"/>
  <c r="BB66" i="3" s="1"/>
  <c r="F16" i="2" s="1"/>
  <c r="BB77" i="3"/>
  <c r="BB81" i="3" s="1"/>
  <c r="F18" i="2" s="1"/>
  <c r="BB101" i="3"/>
  <c r="BB103" i="3" s="1"/>
  <c r="F21" i="2" s="1"/>
  <c r="BB105" i="3"/>
  <c r="BB111" i="3" s="1"/>
  <c r="F22" i="2" s="1"/>
  <c r="I24" i="2" l="1"/>
  <c r="C21" i="1" s="1"/>
  <c r="H24" i="2"/>
  <c r="C17" i="1" s="1"/>
  <c r="G24" i="2"/>
  <c r="C18" i="1" s="1"/>
  <c r="F24" i="2"/>
  <c r="C16" i="1" s="1"/>
  <c r="E24" i="2"/>
  <c r="G35" i="2" l="1"/>
  <c r="I35" i="2" s="1"/>
  <c r="G21" i="1" s="1"/>
  <c r="G32" i="2"/>
  <c r="I32" i="2" s="1"/>
  <c r="G18" i="1" s="1"/>
  <c r="G33" i="2"/>
  <c r="I33" i="2" s="1"/>
  <c r="G19" i="1" s="1"/>
  <c r="G29" i="2"/>
  <c r="I29" i="2" s="1"/>
  <c r="G15" i="1" s="1"/>
  <c r="G34" i="2"/>
  <c r="I34" i="2" s="1"/>
  <c r="G20" i="1" s="1"/>
  <c r="G30" i="2"/>
  <c r="I30" i="2" s="1"/>
  <c r="G16" i="1" s="1"/>
  <c r="G36" i="2"/>
  <c r="I36" i="2" s="1"/>
  <c r="C15" i="1"/>
  <c r="C19" i="1" s="1"/>
  <c r="C22" i="1" s="1"/>
  <c r="G31" i="2"/>
  <c r="I31" i="2" s="1"/>
  <c r="G17" i="1" s="1"/>
  <c r="H37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<sst xmlns="http://schemas.openxmlformats.org/spreadsheetml/2006/main" count="390" uniqueCount="260">
  <si>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</si>
  <si>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</si>
  <si>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</si>
  <si>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</si>
  <si>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</si>
  <si>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</si>
  <si>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</si>
  <si>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</si>
  <si>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</si>
  <si>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</si>
  <si>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</si>
  <si>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</si>
  <si>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</si>
  <si>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</si>
  <si>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</si>
  <si>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</si>
  <si>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</si>
  <si>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</si>
  <si>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</si>
  <si>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</si>
  <si>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</si>
  <si>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</si>
  <si>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</si>
  <si>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</si>
  <si>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</si>
  <si>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</si>
  <si>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</si>
  <si>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</si>
  <si>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</si>
  <si>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</si>
  <si>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</si>
  <si>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</si>
  <si>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</si>
  <si>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</si>
  <si>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</si>
  <si>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</si>
  <si>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</si>
  <si>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</si>
  <si>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</si>
  <si>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</si>
  <si>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</si>
  <si>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</si>
  <si>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</si>
  <si>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</si>
  <si>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</si>
  <si>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</si>
  <si>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</si>
  <si>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</si>
  <si>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</si>
  <si>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</si>
  <si>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</si>
  <si>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</si>
  <si>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</si>
  <si>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</si>
  <si>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</si>
  <si>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</si>
  <si>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</si>
  <si>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</si>
  <si>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</si>
  <si>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</si>
  <si>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</si>
  <si>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</si>
  <si>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</si>
  <si>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</si>
  <si>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</si>
  <si>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</si>
  <si>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</si>
  <si>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</si>
  <si>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</si>
  <si>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</si>
  <si>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</si>
  <si>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</si>
  <si>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</si>
  <si>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</si>
  <si>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</si>
  <si>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</si>
  <si>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</si>
  <si>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Č34-2019</t>
  </si>
  <si>
    <t>01</t>
  </si>
  <si>
    <t>Architektonicko-stavební řešení</t>
  </si>
  <si>
    <t>3</t>
  </si>
  <si>
    <t>Svislé a kompletní konstrukce</t>
  </si>
  <si>
    <t>342266111RW9</t>
  </si>
  <si>
    <t>Obklad stěn sádrokartonem na ocelovou konstrukci desky standard impreg. tl. 15 mm, bez izolace</t>
  </si>
  <si>
    <t>m2</t>
  </si>
  <si>
    <t>1,5</t>
  </si>
  <si>
    <t>346275115R00</t>
  </si>
  <si>
    <t xml:space="preserve">Přizdívky z desek Ytong tl. 150 mm </t>
  </si>
  <si>
    <t>Zdivo bude kotveno k původímu zdivu pomoci typových kotev v každé spáře.</t>
  </si>
  <si>
    <t>2,5*2,55</t>
  </si>
  <si>
    <t>61</t>
  </si>
  <si>
    <t>Upravy povrchů vnitřní</t>
  </si>
  <si>
    <t>601011144RT3</t>
  </si>
  <si>
    <t>Štuk na stropech ručně tloušťka vrstvy 4 mm</t>
  </si>
  <si>
    <t>601031101R00</t>
  </si>
  <si>
    <t xml:space="preserve">Kontaktní a penetrační nátěr stropů </t>
  </si>
  <si>
    <t>602011144RT3</t>
  </si>
  <si>
    <t>Štuk na stěnách vnitřní, ručně tloušťka vrstvy 4 mm</t>
  </si>
  <si>
    <t>(2,5+2,87)*2*0,35</t>
  </si>
  <si>
    <t>602015114R00</t>
  </si>
  <si>
    <t xml:space="preserve">Omítka stěn jádrová ručně </t>
  </si>
  <si>
    <t>vyrovnání pod obklad:22,028</t>
  </si>
  <si>
    <t>2,5*0,35</t>
  </si>
  <si>
    <t>602031101R00</t>
  </si>
  <si>
    <t xml:space="preserve">Přilnavostní a penetrační nátěr stěn </t>
  </si>
  <si>
    <t>22,903</t>
  </si>
  <si>
    <t>(2,87+2,87+2,5)*0,35</t>
  </si>
  <si>
    <t>612481211RT2</t>
  </si>
  <si>
    <t>Montáž výztužné sítě(perlinky)do stěrky-vnit.stěny včetně výztužné sítě a stěrkového tmelu</t>
  </si>
  <si>
    <t>63</t>
  </si>
  <si>
    <t>Podlahy a podlahové konstrukce</t>
  </si>
  <si>
    <t>632413150R00</t>
  </si>
  <si>
    <t>63-001.RXX</t>
  </si>
  <si>
    <t>Příplatek za vytvoření spádu betonového potěru ve sprchovém koutu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</si>
  <si>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</si>
  <si>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</si>
  <si>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</si>
  <si>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</si>
  <si>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</si>
  <si>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</si>
  <si>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m3</t>
  </si>
  <si>
    <t>962031116R00</t>
  </si>
  <si>
    <t xml:space="preserve">Bourání příček z cihel pálených plných tl. 140 mm </t>
  </si>
  <si>
    <t>2,5*0,7</t>
  </si>
  <si>
    <t>965042141RT1</t>
  </si>
  <si>
    <t>Bourání mazanin betonových tl. 10 cm, nad 4 m2 ručně</t>
  </si>
  <si>
    <t>6,4*0,02</t>
  </si>
  <si>
    <t>965081713RT1</t>
  </si>
  <si>
    <t>Bourání dlažeb keramických tl.10 mm, nad 1 m2 ručně, dlaždice keramické</t>
  </si>
  <si>
    <t>968061125R00</t>
  </si>
  <si>
    <t xml:space="preserve">Vyvěšení dřevěných dveřních křídel pl. do 2 m2 </t>
  </si>
  <si>
    <t>kus</t>
  </si>
  <si>
    <t>97</t>
  </si>
  <si>
    <t>Prorážení otvorů</t>
  </si>
  <si>
    <t>978059531R00</t>
  </si>
  <si>
    <t xml:space="preserve">Odsekání vnitřních obkladů stěn nad 2 m2 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</si>
  <si>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</si>
  <si>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</si>
  <si>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</si>
  <si>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</si>
  <si>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</si>
  <si>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</si>
  <si>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</si>
  <si>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711212000R00</t>
  </si>
  <si>
    <t xml:space="preserve">Penetrace podkladu pod hydroizolační nátěr,vč.dod. </t>
  </si>
  <si>
    <t>711210020RA0</t>
  </si>
  <si>
    <t>Stěrka hydroizolační těsnicí hmotou vč. těsnícícho pásu podlaha - stěna</t>
  </si>
  <si>
    <t>6,5</t>
  </si>
  <si>
    <t>(2,5+2,87)*2*2-0,8*2</t>
  </si>
  <si>
    <t>998711101R00</t>
  </si>
  <si>
    <t xml:space="preserve">Přesun hmot pro izolace proti vodě, výšky do 6 m </t>
  </si>
  <si>
    <t>713</t>
  </si>
  <si>
    <t>Izolace tepelné</t>
  </si>
  <si>
    <t>713121111R00</t>
  </si>
  <si>
    <t xml:space="preserve">Izolace tepelná podlah na sucho, jednovrstvá </t>
  </si>
  <si>
    <t>28375460</t>
  </si>
  <si>
    <t>Polystyren extrudovaný XPS</t>
  </si>
  <si>
    <t>tl. 40 mm:6,5*0,04*1,02</t>
  </si>
  <si>
    <t>998713101R00</t>
  </si>
  <si>
    <t xml:space="preserve">Přesun hmot pro izolace tepelné, výšky do 6 m </t>
  </si>
  <si>
    <t>720</t>
  </si>
  <si>
    <t>Zdravotechnická instalace</t>
  </si>
  <si>
    <t>720-001.RXX</t>
  </si>
  <si>
    <t>D+M zdravotechnika viz samostatný položkový rozpočet</t>
  </si>
  <si>
    <t>soub</t>
  </si>
  <si>
    <t>720-002.RXX</t>
  </si>
  <si>
    <t xml:space="preserve">Zednická výpomoc pro ZTI </t>
  </si>
  <si>
    <t>725</t>
  </si>
  <si>
    <t>Zařizovací předměty</t>
  </si>
  <si>
    <t>725-001.RXX</t>
  </si>
  <si>
    <t xml:space="preserve">D+M rovné madlo nerezové na stěnu dl, 600 mm </t>
  </si>
  <si>
    <t>725-002.RXX</t>
  </si>
  <si>
    <t xml:space="preserve">D+M sklopné sedátko do sprchového koutu 450x450 mm </t>
  </si>
  <si>
    <t>725-003.RXX</t>
  </si>
  <si>
    <t xml:space="preserve">D+M madlo sklopné pro 600 mm nerez </t>
  </si>
  <si>
    <t>725-004.RXX</t>
  </si>
  <si>
    <t xml:space="preserve">D+M madlo svislé 900 mm nerez </t>
  </si>
  <si>
    <t>725-006.RXX</t>
  </si>
  <si>
    <t>998725201R00</t>
  </si>
  <si>
    <t xml:space="preserve">Přesun hmot pro zařizovací předměty, výšky do 6 m </t>
  </si>
  <si>
    <t>766</t>
  </si>
  <si>
    <t>Konstrukce truhlářské</t>
  </si>
  <si>
    <t>766661112R00</t>
  </si>
  <si>
    <t xml:space="preserve">Montáž dveří do zárubně,otevíravých 1kř.do 0,8 m </t>
  </si>
  <si>
    <t>54914626</t>
  </si>
  <si>
    <t>611601203</t>
  </si>
  <si>
    <t>998766101R00</t>
  </si>
  <si>
    <t xml:space="preserve">Přesun hmot pro truhlářské konstr., výšky do 6 m </t>
  </si>
  <si>
    <t>771</t>
  </si>
  <si>
    <t>Podlahy z dlaždic a obklady</t>
  </si>
  <si>
    <t>771575111R00</t>
  </si>
  <si>
    <t xml:space="preserve">Montáž podlah keram.,hladké, tmel, 40x40 cm </t>
  </si>
  <si>
    <t>597642031</t>
  </si>
  <si>
    <t>Dlažba protiskluzová, matná 400x400x10 mm</t>
  </si>
  <si>
    <t>Barevnost dlažby a obkladů bude upřesněna před realizací po konzultaci s uživatelem a projektantem.</t>
  </si>
  <si>
    <t>6,5*1,12</t>
  </si>
  <si>
    <t>998771101R00</t>
  </si>
  <si>
    <t xml:space="preserve">Přesun hmot pro podlahy z dlaždic, výšky do 6 m </t>
  </si>
  <si>
    <t>781</t>
  </si>
  <si>
    <t>Obklady keramické</t>
  </si>
  <si>
    <t>781101210RT1</t>
  </si>
  <si>
    <t>Penetrace podkladu pod obklady penetrační nátěr</t>
  </si>
  <si>
    <t>781475116R00</t>
  </si>
  <si>
    <t xml:space="preserve">Obklad vnitřní stěn keramický, do tmele, 40x20 cm </t>
  </si>
  <si>
    <t>(2,5+2,87)*2*2,2-0,8*2</t>
  </si>
  <si>
    <t>m</t>
  </si>
  <si>
    <t>781497121RS1</t>
  </si>
  <si>
    <t>6*2,2+4,8+1</t>
  </si>
  <si>
    <t>597813726</t>
  </si>
  <si>
    <t>Obkládačka 20x40 cm</t>
  </si>
  <si>
    <t>22,028*1,12</t>
  </si>
  <si>
    <t>998781101R00</t>
  </si>
  <si>
    <t xml:space="preserve">Přesun hmot pro obklady keramické, výšky do 6 m </t>
  </si>
  <si>
    <t>783</t>
  </si>
  <si>
    <t>Nátěry</t>
  </si>
  <si>
    <t>783950010RAB</t>
  </si>
  <si>
    <t>Oprava nátěrů kovových konstrukcí syntet. lakem očištění, odmaštění, 1x krycí + 2x email</t>
  </si>
  <si>
    <t>zárubeň:1,5</t>
  </si>
  <si>
    <t>784</t>
  </si>
  <si>
    <t>Malby</t>
  </si>
  <si>
    <t>784191101R00</t>
  </si>
  <si>
    <t xml:space="preserve">Penetrace podkladu univerzální 1x </t>
  </si>
  <si>
    <t>3,759+6,5</t>
  </si>
  <si>
    <t>784195212R00</t>
  </si>
  <si>
    <t xml:space="preserve">Malba, bílá, bez penetrace, 2 x </t>
  </si>
  <si>
    <t>784402801R00</t>
  </si>
  <si>
    <t xml:space="preserve">Odstranění malby oškrábáním v místnosti H do 3,8 m </t>
  </si>
  <si>
    <t>(2,87+2,5+2,87)*0,35</t>
  </si>
  <si>
    <t>D96</t>
  </si>
  <si>
    <t>Přesuny suti a vybouraných hmot</t>
  </si>
  <si>
    <t>979011211R00</t>
  </si>
  <si>
    <t xml:space="preserve">Svislá doprava suti a vybour. hmot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</si>
  <si>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</si>
  <si>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</si>
  <si>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</si>
  <si>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</si>
  <si>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</si>
  <si>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</si>
  <si>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</si>
  <si>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</si>
  <si>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979990107R00</t>
  </si>
  <si>
    <t xml:space="preserve">Poplatek za skládku suti - směs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</si>
  <si>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</si>
  <si>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</si>
  <si>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</si>
  <si>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</si>
  <si>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</si>
  <si>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</si>
  <si>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</si>
  <si>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</si>
  <si>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Potěr ze SMS, ruční zpracování, tl. 50 mm vč. penetrace</t>
  </si>
  <si>
    <t>Dveřní kování - rozerové (masivní kov) vč. tzv. WC zámku</t>
  </si>
  <si>
    <t>Oprava koupelny bezbariérového bytu č. 4</t>
  </si>
  <si>
    <t>Č34-2019 Oprava kopupelny bezbariérového bytu č.4</t>
  </si>
  <si>
    <t>D+M sprchový závěs vč. nerezové trubky (rohové) dl. 900 x 900 mm vč. kotvících prvků</t>
  </si>
  <si>
    <t>SOUBOR</t>
  </si>
  <si>
    <t>ZDRAVOTECHNIKA - samostatný rozpočet</t>
  </si>
  <si>
    <t>Lišta hliníková rohová k obkladům  (eloxovaný hliník)</t>
  </si>
  <si>
    <t>Dveře vnitřní plné 1kř. 80x197 cm - HDF - CPL laminát vč. chrom. madla o délce cca 10-15 cm (montáž z vnitřní strany na dovření dveří z vozíku)</t>
  </si>
  <si>
    <t>Vaňkova 50/1012, Ostrava - Bělský 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</si>
</sst>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5" fillId="0" borderId="0" xfId="1" applyFont="1"/>
    <xf numFmtId="0" fontId="10" fillId="0" borderId="0" xfId="1" applyAlignment="1">
      <alignment horizontal="right"/>
    </xf>
    <xf numFmtId="0" fontId="26" fillId="0" borderId="0" xfId="1" applyFont="1"/>
    <xf numFmtId="3" fontId="26" fillId="0" borderId="0" xfId="1" applyNumberFormat="1" applyFont="1" applyAlignment="1">
      <alignment horizontal="right"/>
    </xf>
    <xf numFmtId="4" fontId="26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1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Font="1" applyFill="1" applyBorder="1" applyAlignment="1">
      <alignment horizontal="left" wrapText="1" indent="1"/>
    </xf>
    <xf numFmtId="0" fontId="20" fillId="0" borderId="0" xfId="0" applyFont="1"/>
    <xf numFmtId="0" fontId="20" fillId="0" borderId="13" xfId="0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10" sqref="C10:E1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259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77</v>
      </c>
      <c r="B7" s="23"/>
      <c r="C7" s="24" t="s">
        <v>252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8"/>
      <c r="D8" s="188"/>
      <c r="E8" s="189"/>
      <c r="F8" s="13" t="s">
        <v>12</v>
      </c>
      <c r="G8" s="28"/>
    </row>
    <row r="9" spans="1:57" x14ac:dyDescent="0.2">
      <c r="A9" s="27" t="s">
        <v>13</v>
      </c>
      <c r="B9" s="13"/>
      <c r="C9" s="188">
        <f>Projektant</f>
        <v>0</v>
      </c>
      <c r="D9" s="188"/>
      <c r="E9" s="189"/>
      <c r="F9" s="13"/>
      <c r="G9" s="28"/>
    </row>
    <row r="10" spans="1:57" x14ac:dyDescent="0.2">
      <c r="A10" s="27" t="s">
        <v>14</v>
      </c>
      <c r="B10" s="13"/>
      <c r="C10" s="188"/>
      <c r="D10" s="188"/>
      <c r="E10" s="188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8"/>
      <c r="D11" s="188"/>
      <c r="E11" s="188"/>
      <c r="F11" s="13" t="s">
        <v>16</v>
      </c>
      <c r="G11" s="29"/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90"/>
      <c r="D12" s="190"/>
      <c r="E12" s="190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 t="str">
        <f>Rekapitulace!A29</f>
        <v>Ztížené výrobní podmínky</v>
      </c>
      <c r="E15" s="48"/>
      <c r="F15" s="49"/>
      <c r="G15" s="46">
        <f>Rekapitulace!I29</f>
        <v>0</v>
      </c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 t="str">
        <f>Rekapitulace!A30</f>
        <v>Oborová přirážka</v>
      </c>
      <c r="E16" s="50"/>
      <c r="F16" s="51"/>
      <c r="G16" s="46">
        <f>Rekapitulace!I30</f>
        <v>0</v>
      </c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 t="str">
        <f>Rekapitulace!A31</f>
        <v>Přesun stavebních kapacit</v>
      </c>
      <c r="E17" s="50"/>
      <c r="F17" s="51"/>
      <c r="G17" s="46">
        <f>Rekapitulace!I31</f>
        <v>0</v>
      </c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 t="str">
        <f>Rekapitulace!A32</f>
        <v>Mimostaveništní doprava</v>
      </c>
      <c r="E18" s="50"/>
      <c r="F18" s="51"/>
      <c r="G18" s="46">
        <f>Rekapitulace!I32</f>
        <v>0</v>
      </c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 t="str">
        <f>Rekapitulace!A33</f>
        <v>Zařízení staveniště</v>
      </c>
      <c r="E19" s="50"/>
      <c r="F19" s="51"/>
      <c r="G19" s="46">
        <f>Rekapitulace!I33</f>
        <v>0</v>
      </c>
    </row>
    <row r="20" spans="1:7" ht="15.95" customHeight="1" x14ac:dyDescent="0.2">
      <c r="A20" s="54"/>
      <c r="B20" s="45"/>
      <c r="C20" s="46"/>
      <c r="D20" s="9" t="str">
        <f>Rekapitulace!A34</f>
        <v>Provoz investora</v>
      </c>
      <c r="E20" s="50"/>
      <c r="F20" s="51"/>
      <c r="G20" s="46">
        <f>Rekapitulace!I34</f>
        <v>0</v>
      </c>
    </row>
    <row r="21" spans="1:7" ht="15.95" customHeight="1" x14ac:dyDescent="0.2">
      <c r="A21" s="54" t="s">
        <v>30</v>
      </c>
      <c r="B21" s="45"/>
      <c r="C21" s="46">
        <f>HZS</f>
        <v>0</v>
      </c>
      <c r="D21" s="9" t="str">
        <f>Rekapitulace!A35</f>
        <v>Kompletační činnost (IČD)</v>
      </c>
      <c r="E21" s="50"/>
      <c r="F21" s="51"/>
      <c r="G21" s="46">
        <f>Rekapitulace!I35</f>
        <v>0</v>
      </c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91" t="s">
        <v>33</v>
      </c>
      <c r="B23" s="192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15</v>
      </c>
      <c r="D30" s="74" t="s">
        <v>43</v>
      </c>
      <c r="E30" s="76"/>
      <c r="F30" s="193">
        <f>C23-F32</f>
        <v>0</v>
      </c>
      <c r="G30" s="194"/>
    </row>
    <row r="31" spans="1:7" x14ac:dyDescent="0.2">
      <c r="A31" s="73" t="s">
        <v>44</v>
      </c>
      <c r="B31" s="74"/>
      <c r="C31" s="75">
        <f>SazbaDPH1</f>
        <v>15</v>
      </c>
      <c r="D31" s="74" t="s">
        <v>45</v>
      </c>
      <c r="E31" s="76"/>
      <c r="F31" s="193">
        <f>ROUND(PRODUCT(F30,C31/100),0)</f>
        <v>0</v>
      </c>
      <c r="G31" s="194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3">
        <v>0</v>
      </c>
      <c r="G32" s="194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3">
        <f>ROUND(PRODUCT(F32,C33/100),0)</f>
        <v>0</v>
      </c>
      <c r="G33" s="194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5">
        <f>ROUND(SUM(F30:F33),0)</f>
        <v>0</v>
      </c>
      <c r="G34" s="196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7"/>
      <c r="C37" s="187"/>
      <c r="D37" s="187"/>
      <c r="E37" s="187"/>
      <c r="F37" s="187"/>
      <c r="G37" s="187"/>
      <c r="H37" t="s">
        <v>5</v>
      </c>
    </row>
    <row r="38" spans="1:8" ht="12.75" customHeight="1" x14ac:dyDescent="0.2">
      <c r="A38" s="83"/>
      <c r="B38" s="187"/>
      <c r="C38" s="187"/>
      <c r="D38" s="187"/>
      <c r="E38" s="187"/>
      <c r="F38" s="187"/>
      <c r="G38" s="187"/>
      <c r="H38" t="s">
        <v>5</v>
      </c>
    </row>
    <row r="39" spans="1:8" x14ac:dyDescent="0.2">
      <c r="A39" s="83"/>
      <c r="B39" s="187"/>
      <c r="C39" s="187"/>
      <c r="D39" s="187"/>
      <c r="E39" s="187"/>
      <c r="F39" s="187"/>
      <c r="G39" s="187"/>
      <c r="H39" t="s">
        <v>5</v>
      </c>
    </row>
    <row r="40" spans="1:8" x14ac:dyDescent="0.2">
      <c r="A40" s="83"/>
      <c r="B40" s="187"/>
      <c r="C40" s="187"/>
      <c r="D40" s="187"/>
      <c r="E40" s="187"/>
      <c r="F40" s="187"/>
      <c r="G40" s="187"/>
      <c r="H40" t="s">
        <v>5</v>
      </c>
    </row>
    <row r="41" spans="1:8" x14ac:dyDescent="0.2">
      <c r="A41" s="83"/>
      <c r="B41" s="187"/>
      <c r="C41" s="187"/>
      <c r="D41" s="187"/>
      <c r="E41" s="187"/>
      <c r="F41" s="187"/>
      <c r="G41" s="187"/>
      <c r="H41" t="s">
        <v>5</v>
      </c>
    </row>
    <row r="42" spans="1:8" x14ac:dyDescent="0.2">
      <c r="A42" s="83"/>
      <c r="B42" s="187"/>
      <c r="C42" s="187"/>
      <c r="D42" s="187"/>
      <c r="E42" s="187"/>
      <c r="F42" s="187"/>
      <c r="G42" s="187"/>
      <c r="H42" t="s">
        <v>5</v>
      </c>
    </row>
    <row r="43" spans="1:8" x14ac:dyDescent="0.2">
      <c r="A43" s="83"/>
      <c r="B43" s="187"/>
      <c r="C43" s="187"/>
      <c r="D43" s="187"/>
      <c r="E43" s="187"/>
      <c r="F43" s="187"/>
      <c r="G43" s="187"/>
      <c r="H43" t="s">
        <v>5</v>
      </c>
    </row>
    <row r="44" spans="1:8" x14ac:dyDescent="0.2">
      <c r="A44" s="83"/>
      <c r="B44" s="187"/>
      <c r="C44" s="187"/>
      <c r="D44" s="187"/>
      <c r="E44" s="187"/>
      <c r="F44" s="187"/>
      <c r="G44" s="187"/>
      <c r="H44" t="s">
        <v>5</v>
      </c>
    </row>
    <row r="45" spans="1:8" ht="0.75" customHeight="1" x14ac:dyDescent="0.2">
      <c r="A45" s="83"/>
      <c r="B45" s="187"/>
      <c r="C45" s="187"/>
      <c r="D45" s="187"/>
      <c r="E45" s="187"/>
      <c r="F45" s="187"/>
      <c r="G45" s="187"/>
      <c r="H45" t="s">
        <v>5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8"/>
  <sheetViews>
    <sheetView workbookViewId="0">
      <selection activeCell="C26" sqref="C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197" t="s">
        <v>48</v>
      </c>
      <c r="B1" s="198"/>
      <c r="C1" s="84" t="str">
        <f>CONCATENATE(cislostavby," ",nazevstavby)</f>
        <v>Č34-2019 Oprava koupelny bezbariérového bytu č. 4</v>
      </c>
      <c r="D1" s="85"/>
      <c r="E1" s="86"/>
      <c r="F1" s="85"/>
      <c r="G1" s="87" t="s">
        <v>49</v>
      </c>
      <c r="H1" s="88" t="s">
        <v>73</v>
      </c>
      <c r="I1" s="89"/>
    </row>
    <row r="2" spans="1:9" ht="13.5" thickBot="1" x14ac:dyDescent="0.25">
      <c r="A2" s="199" t="s">
        <v>50</v>
      </c>
      <c r="B2" s="200"/>
      <c r="C2" s="90" t="str">
        <f>CONCATENATE(cisloobjektu," ",nazevobjektu)</f>
        <v>01 Vaňkova 50/1012, Ostrava - Bělský Les</v>
      </c>
      <c r="D2" s="91"/>
      <c r="E2" s="92"/>
      <c r="F2" s="91"/>
      <c r="G2" s="201" t="s">
        <v>79</v>
      </c>
      <c r="H2" s="202"/>
      <c r="I2" s="203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9" x14ac:dyDescent="0.2">
      <c r="A7" s="181" t="str">
        <f>Položky!B7</f>
        <v>3</v>
      </c>
      <c r="B7" s="101" t="str">
        <f>Položky!C7</f>
        <v>Svislé a kompletní konstrukce</v>
      </c>
      <c r="C7" s="56"/>
      <c r="D7" s="102"/>
      <c r="E7" s="182">
        <f>Položky!BA13</f>
        <v>0</v>
      </c>
      <c r="F7" s="183">
        <f>Položky!BB13</f>
        <v>0</v>
      </c>
      <c r="G7" s="183">
        <f>Položky!BC13</f>
        <v>0</v>
      </c>
      <c r="H7" s="183">
        <f>Položky!BD13</f>
        <v>0</v>
      </c>
      <c r="I7" s="184">
        <f>Položky!BE13</f>
        <v>0</v>
      </c>
    </row>
    <row r="8" spans="1:9" x14ac:dyDescent="0.2">
      <c r="A8" s="181" t="str">
        <f>Položky!B14</f>
        <v>61</v>
      </c>
      <c r="B8" s="101" t="str">
        <f>Položky!C14</f>
        <v>Upravy povrchů vnitřní</v>
      </c>
      <c r="C8" s="56"/>
      <c r="D8" s="102"/>
      <c r="E8" s="182">
        <f>Položky!BA27</f>
        <v>0</v>
      </c>
      <c r="F8" s="183">
        <f>Položky!BB27</f>
        <v>0</v>
      </c>
      <c r="G8" s="183">
        <f>Položky!BC27</f>
        <v>0</v>
      </c>
      <c r="H8" s="183">
        <f>Položky!BD27</f>
        <v>0</v>
      </c>
      <c r="I8" s="184">
        <f>Položky!BE27</f>
        <v>0</v>
      </c>
    </row>
    <row r="9" spans="1:9" x14ac:dyDescent="0.2">
      <c r="A9" s="181" t="str">
        <f>Položky!B28</f>
        <v>63</v>
      </c>
      <c r="B9" s="101" t="str">
        <f>Položky!C28</f>
        <v>Podlahy a podlahové konstrukce</v>
      </c>
      <c r="C9" s="56"/>
      <c r="D9" s="102"/>
      <c r="E9" s="182">
        <f>Položky!BA31</f>
        <v>0</v>
      </c>
      <c r="F9" s="183">
        <f>Položky!BB31</f>
        <v>0</v>
      </c>
      <c r="G9" s="183">
        <f>Položky!BC31</f>
        <v>0</v>
      </c>
      <c r="H9" s="183">
        <f>Položky!BD31</f>
        <v>0</v>
      </c>
      <c r="I9" s="184">
        <f>Položky!BE31</f>
        <v>0</v>
      </c>
    </row>
    <row r="10" spans="1:9" x14ac:dyDescent="0.2">
      <c r="A10" s="181" t="str">
        <f>Položky!B32</f>
        <v>95</v>
      </c>
      <c r="B10" s="101" t="str">
        <f>Položky!C32</f>
        <v>Dokončovací konstrukce na pozemních stavbách</v>
      </c>
      <c r="C10" s="56"/>
      <c r="D10" s="102"/>
      <c r="E10" s="182">
        <f>Položky!BA34</f>
        <v>0</v>
      </c>
      <c r="F10" s="183">
        <f>Položky!BB34</f>
        <v>0</v>
      </c>
      <c r="G10" s="183">
        <f>Položky!BC34</f>
        <v>0</v>
      </c>
      <c r="H10" s="183">
        <f>Položky!BD34</f>
        <v>0</v>
      </c>
      <c r="I10" s="184">
        <f>Položky!BE34</f>
        <v>0</v>
      </c>
    </row>
    <row r="11" spans="1:9" x14ac:dyDescent="0.2">
      <c r="A11" s="181" t="str">
        <f>Položky!B35</f>
        <v>96</v>
      </c>
      <c r="B11" s="101" t="str">
        <f>Položky!C35</f>
        <v>Bourání konstrukcí</v>
      </c>
      <c r="C11" s="56"/>
      <c r="D11" s="102"/>
      <c r="E11" s="182">
        <f>Položky!BA42</f>
        <v>0</v>
      </c>
      <c r="F11" s="183">
        <f>Položky!BB42</f>
        <v>0</v>
      </c>
      <c r="G11" s="183">
        <f>Položky!BC42</f>
        <v>0</v>
      </c>
      <c r="H11" s="183">
        <f>Položky!BD42</f>
        <v>0</v>
      </c>
      <c r="I11" s="184">
        <f>Položky!BE42</f>
        <v>0</v>
      </c>
    </row>
    <row r="12" spans="1:9" x14ac:dyDescent="0.2">
      <c r="A12" s="181" t="str">
        <f>Položky!B43</f>
        <v>97</v>
      </c>
      <c r="B12" s="101" t="str">
        <f>Položky!C43</f>
        <v>Prorážení otvorů</v>
      </c>
      <c r="C12" s="56"/>
      <c r="D12" s="102"/>
      <c r="E12" s="182">
        <f>Položky!BA45</f>
        <v>0</v>
      </c>
      <c r="F12" s="183">
        <f>Položky!BB45</f>
        <v>0</v>
      </c>
      <c r="G12" s="183">
        <f>Položky!BC45</f>
        <v>0</v>
      </c>
      <c r="H12" s="183">
        <f>Položky!BD45</f>
        <v>0</v>
      </c>
      <c r="I12" s="184">
        <f>Položky!BE45</f>
        <v>0</v>
      </c>
    </row>
    <row r="13" spans="1:9" x14ac:dyDescent="0.2">
      <c r="A13" s="181" t="str">
        <f>Položky!B46</f>
        <v>99</v>
      </c>
      <c r="B13" s="101" t="str">
        <f>Položky!C46</f>
        <v>Staveništní přesun hmot</v>
      </c>
      <c r="C13" s="56"/>
      <c r="D13" s="102"/>
      <c r="E13" s="182">
        <f>Položky!BA48</f>
        <v>0</v>
      </c>
      <c r="F13" s="183">
        <f>Položky!BB48</f>
        <v>0</v>
      </c>
      <c r="G13" s="183">
        <f>Položky!BC48</f>
        <v>0</v>
      </c>
      <c r="H13" s="183">
        <f>Položky!BD48</f>
        <v>0</v>
      </c>
      <c r="I13" s="184">
        <f>Položky!BE48</f>
        <v>0</v>
      </c>
    </row>
    <row r="14" spans="1:9" x14ac:dyDescent="0.2">
      <c r="A14" s="181" t="str">
        <f>Položky!B49</f>
        <v>711</v>
      </c>
      <c r="B14" s="101" t="str">
        <f>Položky!C49</f>
        <v>Izolace proti vodě</v>
      </c>
      <c r="C14" s="56"/>
      <c r="D14" s="102"/>
      <c r="E14" s="182">
        <f>Položky!BA55</f>
        <v>0</v>
      </c>
      <c r="F14" s="183">
        <f>Položky!BB55</f>
        <v>0</v>
      </c>
      <c r="G14" s="183">
        <f>Položky!BC55</f>
        <v>0</v>
      </c>
      <c r="H14" s="183">
        <f>Položky!BD55</f>
        <v>0</v>
      </c>
      <c r="I14" s="184">
        <f>Položky!BE55</f>
        <v>0</v>
      </c>
    </row>
    <row r="15" spans="1:9" x14ac:dyDescent="0.2">
      <c r="A15" s="181" t="str">
        <f>Položky!B56</f>
        <v>713</v>
      </c>
      <c r="B15" s="101" t="str">
        <f>Položky!C56</f>
        <v>Izolace tepelné</v>
      </c>
      <c r="C15" s="56"/>
      <c r="D15" s="102"/>
      <c r="E15" s="182">
        <f>Položky!BA62</f>
        <v>0</v>
      </c>
      <c r="F15" s="183">
        <f>Položky!BB62</f>
        <v>0</v>
      </c>
      <c r="G15" s="183">
        <f>Položky!BC62</f>
        <v>0</v>
      </c>
      <c r="H15" s="183">
        <f>Položky!BD62</f>
        <v>0</v>
      </c>
      <c r="I15" s="184">
        <f>Položky!BE62</f>
        <v>0</v>
      </c>
    </row>
    <row r="16" spans="1:9" x14ac:dyDescent="0.2">
      <c r="A16" s="181" t="str">
        <f>Položky!B63</f>
        <v>720</v>
      </c>
      <c r="B16" s="101" t="str">
        <f>Položky!C63</f>
        <v>Zdravotechnická instalace</v>
      </c>
      <c r="C16" s="56"/>
      <c r="D16" s="102"/>
      <c r="E16" s="182">
        <f>Položky!BA66</f>
        <v>0</v>
      </c>
      <c r="F16" s="183">
        <f>Položky!BB66</f>
        <v>0</v>
      </c>
      <c r="G16" s="183">
        <f>Položky!BC66</f>
        <v>0</v>
      </c>
      <c r="H16" s="183">
        <f>Položky!BD66</f>
        <v>0</v>
      </c>
      <c r="I16" s="184">
        <f>Položky!BE66</f>
        <v>0</v>
      </c>
    </row>
    <row r="17" spans="1:256" x14ac:dyDescent="0.2">
      <c r="A17" s="181" t="str">
        <f>Položky!B67</f>
        <v>725</v>
      </c>
      <c r="B17" s="101" t="str">
        <f>Položky!C67</f>
        <v>Zařizovací předměty</v>
      </c>
      <c r="C17" s="56"/>
      <c r="D17" s="102"/>
      <c r="E17" s="182">
        <f>Položky!BA75</f>
        <v>0</v>
      </c>
      <c r="F17" s="183">
        <f>SUM(Položky!G75)</f>
        <v>0</v>
      </c>
      <c r="G17" s="183">
        <f>Položky!BC75</f>
        <v>0</v>
      </c>
      <c r="H17" s="183">
        <f>Položky!BD75</f>
        <v>0</v>
      </c>
      <c r="I17" s="184">
        <f>Položky!BE75</f>
        <v>0</v>
      </c>
    </row>
    <row r="18" spans="1:256" x14ac:dyDescent="0.2">
      <c r="A18" s="181" t="str">
        <f>Položky!B76</f>
        <v>766</v>
      </c>
      <c r="B18" s="101" t="str">
        <f>Položky!C76</f>
        <v>Konstrukce truhlářské</v>
      </c>
      <c r="C18" s="56"/>
      <c r="D18" s="102"/>
      <c r="E18" s="182">
        <f>Položky!BA81</f>
        <v>0</v>
      </c>
      <c r="F18" s="183">
        <f>Položky!BB81</f>
        <v>0</v>
      </c>
      <c r="G18" s="183">
        <f>Položky!BC81</f>
        <v>0</v>
      </c>
      <c r="H18" s="183">
        <f>Položky!BD81</f>
        <v>0</v>
      </c>
      <c r="I18" s="184">
        <f>Položky!BE81</f>
        <v>0</v>
      </c>
    </row>
    <row r="19" spans="1:256" x14ac:dyDescent="0.2">
      <c r="A19" s="181" t="str">
        <f>Položky!B82</f>
        <v>771</v>
      </c>
      <c r="B19" s="101" t="str">
        <f>Položky!C82</f>
        <v>Podlahy z dlaždic a obklady</v>
      </c>
      <c r="C19" s="56"/>
      <c r="D19" s="102"/>
      <c r="E19" s="182">
        <f>Položky!BA88</f>
        <v>0</v>
      </c>
      <c r="F19" s="183">
        <f>Položky!BB88</f>
        <v>0</v>
      </c>
      <c r="G19" s="183">
        <f>Položky!BC88</f>
        <v>0</v>
      </c>
      <c r="H19" s="183">
        <f>Položky!BD88</f>
        <v>0</v>
      </c>
      <c r="I19" s="184">
        <f>Položky!BE88</f>
        <v>0</v>
      </c>
    </row>
    <row r="20" spans="1:256" x14ac:dyDescent="0.2">
      <c r="A20" s="181" t="str">
        <f>Položky!B89</f>
        <v>781</v>
      </c>
      <c r="B20" s="101" t="str">
        <f>Položky!C89</f>
        <v>Obklady keramické</v>
      </c>
      <c r="C20" s="56"/>
      <c r="D20" s="102"/>
      <c r="E20" s="182">
        <f>Položky!BA99</f>
        <v>0</v>
      </c>
      <c r="F20" s="183">
        <f>Položky!BB99</f>
        <v>0</v>
      </c>
      <c r="G20" s="183">
        <f>Položky!BC99</f>
        <v>0</v>
      </c>
      <c r="H20" s="183">
        <f>Položky!BD99</f>
        <v>0</v>
      </c>
      <c r="I20" s="184">
        <f>Položky!BE99</f>
        <v>0</v>
      </c>
    </row>
    <row r="21" spans="1:256" x14ac:dyDescent="0.2">
      <c r="A21" s="181" t="str">
        <f>Položky!B100</f>
        <v>783</v>
      </c>
      <c r="B21" s="101" t="str">
        <f>Položky!C100</f>
        <v>Nátěry</v>
      </c>
      <c r="C21" s="56"/>
      <c r="D21" s="102"/>
      <c r="E21" s="182">
        <f>Položky!BA103</f>
        <v>0</v>
      </c>
      <c r="F21" s="183">
        <f>Položky!BB103</f>
        <v>0</v>
      </c>
      <c r="G21" s="183">
        <f>Položky!BC103</f>
        <v>0</v>
      </c>
      <c r="H21" s="183">
        <f>Položky!BD103</f>
        <v>0</v>
      </c>
      <c r="I21" s="184">
        <f>Položky!BE103</f>
        <v>0</v>
      </c>
    </row>
    <row r="22" spans="1:256" x14ac:dyDescent="0.2">
      <c r="A22" s="181" t="str">
        <f>Položky!B104</f>
        <v>784</v>
      </c>
      <c r="B22" s="101" t="str">
        <f>Položky!C104</f>
        <v>Malby</v>
      </c>
      <c r="C22" s="56"/>
      <c r="D22" s="102"/>
      <c r="E22" s="182">
        <f>Položky!BA111</f>
        <v>0</v>
      </c>
      <c r="F22" s="183">
        <f>Položky!BB111</f>
        <v>0</v>
      </c>
      <c r="G22" s="183">
        <f>Položky!BC111</f>
        <v>0</v>
      </c>
      <c r="H22" s="183">
        <f>Položky!BD111</f>
        <v>0</v>
      </c>
      <c r="I22" s="184">
        <f>Položky!BE111</f>
        <v>0</v>
      </c>
    </row>
    <row r="23" spans="1:256" ht="13.5" thickBot="1" x14ac:dyDescent="0.25">
      <c r="A23" s="181" t="str">
        <f>Položky!B112</f>
        <v>D96</v>
      </c>
      <c r="B23" s="101" t="str">
        <f>Položky!C112</f>
        <v>Přesuny suti a vybouraných hmot</v>
      </c>
      <c r="C23" s="56"/>
      <c r="D23" s="102"/>
      <c r="E23" s="182">
        <f>Položky!BA119</f>
        <v>0</v>
      </c>
      <c r="F23" s="183">
        <f>Položky!BB119</f>
        <v>0</v>
      </c>
      <c r="G23" s="183">
        <f>Položky!BC119</f>
        <v>0</v>
      </c>
      <c r="H23" s="183">
        <f>Položky!BD119</f>
        <v>0</v>
      </c>
      <c r="I23" s="184">
        <f>Položky!BE119</f>
        <v>0</v>
      </c>
    </row>
    <row r="24" spans="1:256" ht="13.5" thickBot="1" x14ac:dyDescent="0.25">
      <c r="A24" s="103"/>
      <c r="B24" s="104" t="s">
        <v>57</v>
      </c>
      <c r="C24" s="104"/>
      <c r="D24" s="105"/>
      <c r="E24" s="106">
        <f>SUM(E7:E23)</f>
        <v>0</v>
      </c>
      <c r="F24" s="107">
        <f>SUM(F7:F23)</f>
        <v>0</v>
      </c>
      <c r="G24" s="107">
        <f>SUM(G7:G23)</f>
        <v>0</v>
      </c>
      <c r="H24" s="107">
        <f>SUM(H7:H23)</f>
        <v>0</v>
      </c>
      <c r="I24" s="108">
        <f>SUM(I7:I23)</f>
        <v>0</v>
      </c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09"/>
      <c r="CO24" s="109"/>
      <c r="CP24" s="109"/>
      <c r="CQ24" s="109"/>
      <c r="CR24" s="109"/>
      <c r="CS24" s="109"/>
      <c r="CT24" s="109"/>
      <c r="CU24" s="109"/>
      <c r="CV24" s="109"/>
      <c r="CW24" s="109"/>
      <c r="CX24" s="109"/>
      <c r="CY24" s="109"/>
      <c r="CZ24" s="109"/>
      <c r="DA24" s="109"/>
      <c r="DB24" s="109"/>
      <c r="DC24" s="109"/>
      <c r="DD24" s="109"/>
      <c r="DE24" s="109"/>
      <c r="DF24" s="109"/>
      <c r="DG24" s="109"/>
      <c r="DH24" s="109"/>
      <c r="DI24" s="109"/>
      <c r="DJ24" s="109"/>
      <c r="DK24" s="109"/>
      <c r="DL24" s="109"/>
      <c r="DM24" s="109"/>
      <c r="DN24" s="109"/>
      <c r="DO24" s="109"/>
      <c r="DP24" s="109"/>
      <c r="DQ24" s="109"/>
      <c r="DR24" s="109"/>
      <c r="DS24" s="109"/>
      <c r="DT24" s="109"/>
      <c r="DU24" s="109"/>
      <c r="DV24" s="109"/>
      <c r="DW24" s="109"/>
      <c r="DX24" s="109"/>
      <c r="DY24" s="109"/>
      <c r="DZ24" s="109"/>
      <c r="EA24" s="109"/>
      <c r="EB24" s="109"/>
      <c r="EC24" s="109"/>
      <c r="ED24" s="109"/>
      <c r="EE24" s="109"/>
      <c r="EF24" s="109"/>
      <c r="EG24" s="109"/>
      <c r="EH24" s="109"/>
      <c r="EI24" s="109"/>
      <c r="EJ24" s="109"/>
      <c r="EK24" s="109"/>
      <c r="EL24" s="109"/>
      <c r="EM24" s="109"/>
      <c r="EN24" s="109"/>
      <c r="EO24" s="109"/>
      <c r="EP24" s="109"/>
      <c r="EQ24" s="109"/>
      <c r="ER24" s="109"/>
      <c r="ES24" s="109"/>
      <c r="ET24" s="109"/>
      <c r="EU24" s="109"/>
      <c r="EV24" s="109"/>
      <c r="EW24" s="109"/>
      <c r="EX24" s="109"/>
      <c r="EY24" s="109"/>
      <c r="EZ24" s="109"/>
      <c r="FA24" s="109"/>
      <c r="FB24" s="109"/>
      <c r="FC24" s="109"/>
      <c r="FD24" s="109"/>
      <c r="FE24" s="109"/>
      <c r="FF24" s="109"/>
      <c r="FG24" s="109"/>
      <c r="FH24" s="109"/>
      <c r="FI24" s="109"/>
      <c r="FJ24" s="109"/>
      <c r="FK24" s="109"/>
      <c r="FL24" s="109"/>
      <c r="FM24" s="109"/>
      <c r="FN24" s="109"/>
      <c r="FO24" s="109"/>
      <c r="FP24" s="109"/>
      <c r="FQ24" s="109"/>
      <c r="FR24" s="109"/>
      <c r="FS24" s="109"/>
      <c r="FT24" s="109"/>
      <c r="FU24" s="109"/>
      <c r="FV24" s="109"/>
      <c r="FW24" s="109"/>
      <c r="FX24" s="109"/>
      <c r="FY24" s="109"/>
      <c r="FZ24" s="109"/>
      <c r="GA24" s="109"/>
      <c r="GB24" s="109"/>
      <c r="GC24" s="109"/>
      <c r="GD24" s="109"/>
      <c r="GE24" s="109"/>
      <c r="GF24" s="109"/>
      <c r="GG24" s="109"/>
      <c r="GH24" s="109"/>
      <c r="GI24" s="109"/>
      <c r="GJ24" s="109"/>
      <c r="GK24" s="109"/>
      <c r="GL24" s="109"/>
      <c r="GM24" s="109"/>
      <c r="GN24" s="109"/>
      <c r="GO24" s="109"/>
      <c r="GP24" s="109"/>
      <c r="GQ24" s="109"/>
      <c r="GR24" s="109"/>
      <c r="GS24" s="109"/>
      <c r="GT24" s="109"/>
      <c r="GU24" s="109"/>
      <c r="GV24" s="109"/>
      <c r="GW24" s="109"/>
      <c r="GX24" s="109"/>
      <c r="GY24" s="109"/>
      <c r="GZ24" s="109"/>
      <c r="HA24" s="109"/>
      <c r="HB24" s="109"/>
      <c r="HC24" s="109"/>
      <c r="HD24" s="109"/>
      <c r="HE24" s="109"/>
      <c r="HF24" s="109"/>
      <c r="HG24" s="109"/>
      <c r="HH24" s="109"/>
      <c r="HI24" s="109"/>
      <c r="HJ24" s="109"/>
      <c r="HK24" s="109"/>
      <c r="HL24" s="109"/>
      <c r="HM24" s="109"/>
      <c r="HN24" s="109"/>
      <c r="HO24" s="109"/>
      <c r="HP24" s="109"/>
      <c r="HQ24" s="109"/>
      <c r="HR24" s="109"/>
      <c r="HS24" s="109"/>
      <c r="HT24" s="109"/>
      <c r="HU24" s="109"/>
      <c r="HV24" s="109"/>
      <c r="HW24" s="109"/>
      <c r="HX24" s="109"/>
      <c r="HY24" s="109"/>
      <c r="HZ24" s="109"/>
      <c r="IA24" s="109"/>
      <c r="IB24" s="109"/>
      <c r="IC24" s="109"/>
      <c r="ID24" s="109"/>
      <c r="IE24" s="109"/>
      <c r="IF24" s="109"/>
      <c r="IG24" s="109"/>
      <c r="IH24" s="109"/>
      <c r="II24" s="109"/>
      <c r="IJ24" s="109"/>
      <c r="IK24" s="109"/>
      <c r="IL24" s="109"/>
      <c r="IM24" s="109"/>
      <c r="IN24" s="109"/>
      <c r="IO24" s="109"/>
      <c r="IP24" s="109"/>
      <c r="IQ24" s="109"/>
      <c r="IR24" s="109"/>
      <c r="IS24" s="109"/>
      <c r="IT24" s="109"/>
      <c r="IU24" s="109"/>
      <c r="IV24" s="109"/>
    </row>
    <row r="25" spans="1:256" x14ac:dyDescent="0.2">
      <c r="A25" s="56"/>
      <c r="B25" s="56"/>
      <c r="C25" s="56"/>
      <c r="D25" s="56"/>
      <c r="E25" s="56"/>
      <c r="F25" s="56"/>
      <c r="G25" s="56"/>
      <c r="H25" s="56"/>
      <c r="I25" s="56"/>
    </row>
    <row r="26" spans="1:256" ht="18" x14ac:dyDescent="0.25">
      <c r="A26" s="94" t="s">
        <v>58</v>
      </c>
      <c r="B26" s="94"/>
      <c r="C26" s="94"/>
      <c r="D26" s="94"/>
      <c r="E26" s="94"/>
      <c r="F26" s="94"/>
      <c r="G26" s="110"/>
      <c r="H26" s="94"/>
      <c r="I26" s="94"/>
      <c r="BA26" s="31"/>
      <c r="BB26" s="31"/>
      <c r="BC26" s="31"/>
      <c r="BD26" s="31"/>
      <c r="BE26" s="31"/>
    </row>
    <row r="27" spans="1:256" ht="13.5" thickBot="1" x14ac:dyDescent="0.25">
      <c r="A27" s="56"/>
      <c r="B27" s="56"/>
      <c r="C27" s="56"/>
      <c r="D27" s="56"/>
      <c r="E27" s="56"/>
      <c r="F27" s="56"/>
      <c r="G27" s="56"/>
      <c r="H27" s="56"/>
      <c r="I27" s="56"/>
    </row>
    <row r="28" spans="1:256" x14ac:dyDescent="0.2">
      <c r="A28" s="61" t="s">
        <v>59</v>
      </c>
      <c r="B28" s="62"/>
      <c r="C28" s="62"/>
      <c r="D28" s="111"/>
      <c r="E28" s="112" t="s">
        <v>60</v>
      </c>
      <c r="F28" s="113" t="s">
        <v>61</v>
      </c>
      <c r="G28" s="114" t="s">
        <v>62</v>
      </c>
      <c r="H28" s="115"/>
      <c r="I28" s="116" t="s">
        <v>60</v>
      </c>
    </row>
    <row r="29" spans="1:256" x14ac:dyDescent="0.2">
      <c r="A29" s="54" t="s">
        <v>242</v>
      </c>
      <c r="B29" s="45"/>
      <c r="C29" s="45"/>
      <c r="D29" s="117"/>
      <c r="E29" s="118"/>
      <c r="F29" s="119"/>
      <c r="G29" s="120">
        <f t="shared" ref="G29:G36" si="0">CHOOSE(BA29+1,HSV+PSV,HSV+PSV+Mont,HSV+PSV+Dodavka+Mont,HSV,PSV,Mont,Dodavka,Mont+Dodavka,0)</f>
        <v>0</v>
      </c>
      <c r="H29" s="121"/>
      <c r="I29" s="122">
        <f t="shared" ref="I29:I36" si="1">E29+F29*G29/100</f>
        <v>0</v>
      </c>
      <c r="BA29">
        <v>0</v>
      </c>
    </row>
    <row r="30" spans="1:256" x14ac:dyDescent="0.2">
      <c r="A30" s="54" t="s">
        <v>243</v>
      </c>
      <c r="B30" s="45"/>
      <c r="C30" s="45"/>
      <c r="D30" s="117"/>
      <c r="E30" s="118"/>
      <c r="F30" s="119"/>
      <c r="G30" s="120">
        <f t="shared" si="0"/>
        <v>0</v>
      </c>
      <c r="H30" s="121"/>
      <c r="I30" s="122">
        <f t="shared" si="1"/>
        <v>0</v>
      </c>
      <c r="BA30">
        <v>0</v>
      </c>
    </row>
    <row r="31" spans="1:256" x14ac:dyDescent="0.2">
      <c r="A31" s="54" t="s">
        <v>244</v>
      </c>
      <c r="B31" s="45"/>
      <c r="C31" s="45"/>
      <c r="D31" s="117"/>
      <c r="E31" s="118"/>
      <c r="F31" s="119"/>
      <c r="G31" s="120">
        <f t="shared" si="0"/>
        <v>0</v>
      </c>
      <c r="H31" s="121"/>
      <c r="I31" s="122">
        <f t="shared" si="1"/>
        <v>0</v>
      </c>
      <c r="BA31">
        <v>0</v>
      </c>
    </row>
    <row r="32" spans="1:256" x14ac:dyDescent="0.2">
      <c r="A32" s="54" t="s">
        <v>245</v>
      </c>
      <c r="B32" s="45"/>
      <c r="C32" s="45"/>
      <c r="D32" s="117"/>
      <c r="E32" s="118"/>
      <c r="F32" s="119"/>
      <c r="G32" s="120">
        <f t="shared" si="0"/>
        <v>0</v>
      </c>
      <c r="H32" s="121"/>
      <c r="I32" s="122">
        <f t="shared" si="1"/>
        <v>0</v>
      </c>
      <c r="BA32">
        <v>0</v>
      </c>
    </row>
    <row r="33" spans="1:53" x14ac:dyDescent="0.2">
      <c r="A33" s="54" t="s">
        <v>246</v>
      </c>
      <c r="B33" s="45"/>
      <c r="C33" s="45"/>
      <c r="D33" s="117"/>
      <c r="E33" s="118"/>
      <c r="F33" s="119"/>
      <c r="G33" s="120">
        <f t="shared" si="0"/>
        <v>0</v>
      </c>
      <c r="H33" s="121"/>
      <c r="I33" s="122">
        <f t="shared" si="1"/>
        <v>0</v>
      </c>
      <c r="BA33">
        <v>1</v>
      </c>
    </row>
    <row r="34" spans="1:53" x14ac:dyDescent="0.2">
      <c r="A34" s="54" t="s">
        <v>247</v>
      </c>
      <c r="B34" s="45"/>
      <c r="C34" s="45"/>
      <c r="D34" s="117"/>
      <c r="E34" s="118"/>
      <c r="F34" s="119"/>
      <c r="G34" s="120">
        <f t="shared" si="0"/>
        <v>0</v>
      </c>
      <c r="H34" s="121"/>
      <c r="I34" s="122">
        <f t="shared" si="1"/>
        <v>0</v>
      </c>
      <c r="BA34">
        <v>1</v>
      </c>
    </row>
    <row r="35" spans="1:53" x14ac:dyDescent="0.2">
      <c r="A35" s="54" t="s">
        <v>248</v>
      </c>
      <c r="B35" s="45"/>
      <c r="C35" s="45"/>
      <c r="D35" s="117"/>
      <c r="E35" s="118"/>
      <c r="F35" s="119"/>
      <c r="G35" s="120">
        <f t="shared" si="0"/>
        <v>0</v>
      </c>
      <c r="H35" s="121"/>
      <c r="I35" s="122">
        <f t="shared" si="1"/>
        <v>0</v>
      </c>
      <c r="BA35">
        <v>2</v>
      </c>
    </row>
    <row r="36" spans="1:53" x14ac:dyDescent="0.2">
      <c r="A36" s="54" t="s">
        <v>249</v>
      </c>
      <c r="B36" s="45"/>
      <c r="C36" s="45"/>
      <c r="D36" s="117"/>
      <c r="E36" s="118"/>
      <c r="F36" s="119"/>
      <c r="G36" s="120">
        <f t="shared" si="0"/>
        <v>0</v>
      </c>
      <c r="H36" s="121"/>
      <c r="I36" s="122">
        <f t="shared" si="1"/>
        <v>0</v>
      </c>
      <c r="BA36">
        <v>2</v>
      </c>
    </row>
    <row r="37" spans="1:53" ht="13.5" thickBot="1" x14ac:dyDescent="0.25">
      <c r="A37" s="123"/>
      <c r="B37" s="124" t="s">
        <v>63</v>
      </c>
      <c r="C37" s="125"/>
      <c r="D37" s="126"/>
      <c r="E37" s="127"/>
      <c r="F37" s="128"/>
      <c r="G37" s="128"/>
      <c r="H37" s="204">
        <f>SUM(I29:I36)</f>
        <v>0</v>
      </c>
      <c r="I37" s="205"/>
    </row>
    <row r="39" spans="1:53" x14ac:dyDescent="0.2">
      <c r="B39" s="109"/>
      <c r="F39" s="129"/>
      <c r="G39" s="130"/>
      <c r="H39" s="130"/>
      <c r="I39" s="131"/>
    </row>
    <row r="40" spans="1:53" x14ac:dyDescent="0.2">
      <c r="F40" s="129"/>
      <c r="G40" s="130"/>
      <c r="H40" s="130"/>
      <c r="I40" s="131"/>
    </row>
    <row r="41" spans="1:53" x14ac:dyDescent="0.2">
      <c r="F41" s="129"/>
      <c r="G41" s="130"/>
      <c r="H41" s="130"/>
      <c r="I41" s="131"/>
    </row>
    <row r="42" spans="1:53" x14ac:dyDescent="0.2">
      <c r="F42" s="129"/>
      <c r="G42" s="130"/>
      <c r="H42" s="130"/>
      <c r="I42" s="131"/>
    </row>
    <row r="43" spans="1:53" x14ac:dyDescent="0.2">
      <c r="F43" s="129"/>
      <c r="G43" s="130"/>
      <c r="H43" s="130"/>
      <c r="I43" s="131"/>
    </row>
    <row r="44" spans="1:53" x14ac:dyDescent="0.2">
      <c r="F44" s="129"/>
      <c r="G44" s="130"/>
      <c r="H44" s="130"/>
      <c r="I44" s="131"/>
    </row>
    <row r="45" spans="1:53" x14ac:dyDescent="0.2">
      <c r="F45" s="129"/>
      <c r="G45" s="130"/>
      <c r="H45" s="130"/>
      <c r="I45" s="131"/>
    </row>
    <row r="46" spans="1:53" x14ac:dyDescent="0.2">
      <c r="F46" s="129"/>
      <c r="G46" s="130"/>
      <c r="H46" s="130"/>
      <c r="I46" s="131"/>
    </row>
    <row r="47" spans="1:53" x14ac:dyDescent="0.2">
      <c r="F47" s="129"/>
      <c r="G47" s="130"/>
      <c r="H47" s="130"/>
      <c r="I47" s="131"/>
    </row>
    <row r="48" spans="1:53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  <row r="78" spans="6:9" x14ac:dyDescent="0.2">
      <c r="F78" s="129"/>
      <c r="G78" s="130"/>
      <c r="H78" s="130"/>
      <c r="I78" s="131"/>
    </row>
    <row r="79" spans="6:9" x14ac:dyDescent="0.2">
      <c r="F79" s="129"/>
      <c r="G79" s="130"/>
      <c r="H79" s="130"/>
      <c r="I79" s="131"/>
    </row>
    <row r="80" spans="6:9" x14ac:dyDescent="0.2">
      <c r="F80" s="129"/>
      <c r="G80" s="130"/>
      <c r="H80" s="130"/>
      <c r="I80" s="131"/>
    </row>
    <row r="81" spans="6:9" x14ac:dyDescent="0.2">
      <c r="F81" s="129"/>
      <c r="G81" s="130"/>
      <c r="H81" s="130"/>
      <c r="I81" s="131"/>
    </row>
    <row r="82" spans="6:9" x14ac:dyDescent="0.2">
      <c r="F82" s="129"/>
      <c r="G82" s="130"/>
      <c r="H82" s="130"/>
      <c r="I82" s="131"/>
    </row>
    <row r="83" spans="6:9" x14ac:dyDescent="0.2">
      <c r="F83" s="129"/>
      <c r="G83" s="130"/>
      <c r="H83" s="130"/>
      <c r="I83" s="131"/>
    </row>
    <row r="84" spans="6:9" x14ac:dyDescent="0.2">
      <c r="F84" s="129"/>
      <c r="G84" s="130"/>
      <c r="H84" s="130"/>
      <c r="I84" s="131"/>
    </row>
    <row r="85" spans="6:9" x14ac:dyDescent="0.2">
      <c r="F85" s="129"/>
      <c r="G85" s="130"/>
      <c r="H85" s="130"/>
      <c r="I85" s="131"/>
    </row>
    <row r="86" spans="6:9" x14ac:dyDescent="0.2">
      <c r="F86" s="129"/>
      <c r="G86" s="130"/>
      <c r="H86" s="130"/>
      <c r="I86" s="131"/>
    </row>
    <row r="87" spans="6:9" x14ac:dyDescent="0.2">
      <c r="F87" s="129"/>
      <c r="G87" s="130"/>
      <c r="H87" s="130"/>
      <c r="I87" s="131"/>
    </row>
    <row r="88" spans="6:9" x14ac:dyDescent="0.2">
      <c r="F88" s="129"/>
      <c r="G88" s="130"/>
      <c r="H88" s="130"/>
      <c r="I88" s="131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0"/>
  <sheetViews>
    <sheetView showGridLines="0" showZeros="0" tabSelected="1" topLeftCell="A71" zoomScaleNormal="100" workbookViewId="0">
      <selection activeCell="A118" sqref="A118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1.28515625" style="132" customWidth="1"/>
    <col min="4" max="4" width="7.140625" style="132" customWidth="1"/>
    <col min="5" max="5" width="8.5703125" style="177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 x14ac:dyDescent="0.25">
      <c r="A1" s="211" t="s">
        <v>76</v>
      </c>
      <c r="B1" s="211"/>
      <c r="C1" s="211"/>
      <c r="D1" s="211"/>
      <c r="E1" s="211"/>
      <c r="F1" s="211"/>
      <c r="G1" s="211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7" t="s">
        <v>48</v>
      </c>
      <c r="B3" s="198"/>
      <c r="C3" s="84" t="s">
        <v>253</v>
      </c>
      <c r="D3" s="137"/>
      <c r="E3" s="138" t="s">
        <v>64</v>
      </c>
      <c r="F3" s="139" t="str">
        <f>Rekapitulace!H1</f>
        <v>1</v>
      </c>
      <c r="G3" s="140"/>
    </row>
    <row r="4" spans="1:104" ht="13.5" thickBot="1" x14ac:dyDescent="0.25">
      <c r="A4" s="212" t="s">
        <v>50</v>
      </c>
      <c r="B4" s="200"/>
      <c r="C4" s="90" t="str">
        <f>CONCATENATE(cisloobjektu," ",nazevobjektu)</f>
        <v>01 Vaňkova 50/1012, Ostrava - Bělský Les</v>
      </c>
      <c r="D4" s="141"/>
      <c r="E4" s="213" t="str">
        <f>Rekapitulace!G2</f>
        <v>Architektonicko-stavební řešení</v>
      </c>
      <c r="F4" s="214"/>
      <c r="G4" s="215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80</v>
      </c>
      <c r="C7" s="149" t="s">
        <v>81</v>
      </c>
      <c r="D7" s="150"/>
      <c r="E7" s="151"/>
      <c r="F7" s="151"/>
      <c r="G7" s="152"/>
      <c r="O7" s="153">
        <v>1</v>
      </c>
    </row>
    <row r="8" spans="1:104" ht="22.5" x14ac:dyDescent="0.2">
      <c r="A8" s="154">
        <v>1</v>
      </c>
      <c r="B8" s="155" t="s">
        <v>82</v>
      </c>
      <c r="C8" s="156" t="s">
        <v>83</v>
      </c>
      <c r="D8" s="157" t="s">
        <v>84</v>
      </c>
      <c r="E8" s="158">
        <v>1.5</v>
      </c>
      <c r="F8" s="158"/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1.409E-2</v>
      </c>
    </row>
    <row r="9" spans="1:104" x14ac:dyDescent="0.2">
      <c r="A9" s="161"/>
      <c r="B9" s="164"/>
      <c r="C9" s="206" t="s">
        <v>85</v>
      </c>
      <c r="D9" s="207"/>
      <c r="E9" s="165">
        <v>1.5</v>
      </c>
      <c r="F9" s="166"/>
      <c r="G9" s="167"/>
      <c r="M9" s="163" t="s">
        <v>85</v>
      </c>
      <c r="O9" s="153"/>
    </row>
    <row r="10" spans="1:104" x14ac:dyDescent="0.2">
      <c r="A10" s="154">
        <v>2</v>
      </c>
      <c r="B10" s="155" t="s">
        <v>86</v>
      </c>
      <c r="C10" s="156" t="s">
        <v>87</v>
      </c>
      <c r="D10" s="157" t="s">
        <v>84</v>
      </c>
      <c r="E10" s="158">
        <v>6.375</v>
      </c>
      <c r="F10" s="158">
        <v>0</v>
      </c>
      <c r="G10" s="159">
        <f>E10*F10</f>
        <v>0</v>
      </c>
      <c r="O10" s="153">
        <v>2</v>
      </c>
      <c r="AA10" s="132">
        <v>1</v>
      </c>
      <c r="AB10" s="132">
        <v>1</v>
      </c>
      <c r="AC10" s="132">
        <v>1</v>
      </c>
      <c r="AZ10" s="132">
        <v>1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60">
        <v>1</v>
      </c>
      <c r="CB10" s="160">
        <v>1</v>
      </c>
      <c r="CZ10" s="132">
        <v>0.15931000000000001</v>
      </c>
    </row>
    <row r="11" spans="1:104" x14ac:dyDescent="0.2">
      <c r="A11" s="161"/>
      <c r="B11" s="162"/>
      <c r="C11" s="208" t="s">
        <v>88</v>
      </c>
      <c r="D11" s="209"/>
      <c r="E11" s="209"/>
      <c r="F11" s="209"/>
      <c r="G11" s="210"/>
      <c r="L11" s="163" t="s">
        <v>88</v>
      </c>
      <c r="O11" s="153">
        <v>3</v>
      </c>
    </row>
    <row r="12" spans="1:104" x14ac:dyDescent="0.2">
      <c r="A12" s="161"/>
      <c r="B12" s="164"/>
      <c r="C12" s="206" t="s">
        <v>89</v>
      </c>
      <c r="D12" s="207"/>
      <c r="E12" s="165">
        <v>6.375</v>
      </c>
      <c r="F12" s="166"/>
      <c r="G12" s="167"/>
      <c r="M12" s="163" t="s">
        <v>89</v>
      </c>
      <c r="O12" s="153"/>
    </row>
    <row r="13" spans="1:104" x14ac:dyDescent="0.2">
      <c r="A13" s="168"/>
      <c r="B13" s="169" t="s">
        <v>74</v>
      </c>
      <c r="C13" s="170" t="str">
        <f>CONCATENATE(B7," ",C7)</f>
        <v>3 Svislé a kompletní konstrukce</v>
      </c>
      <c r="D13" s="171"/>
      <c r="E13" s="172"/>
      <c r="F13" s="173"/>
      <c r="G13" s="174">
        <f>SUM(G7:G12)</f>
        <v>0</v>
      </c>
      <c r="O13" s="153">
        <v>4</v>
      </c>
      <c r="BA13" s="175">
        <f>SUM(BA7:BA12)</f>
        <v>0</v>
      </c>
      <c r="BB13" s="175">
        <f>SUM(BB7:BB12)</f>
        <v>0</v>
      </c>
      <c r="BC13" s="175">
        <f>SUM(BC7:BC12)</f>
        <v>0</v>
      </c>
      <c r="BD13" s="175">
        <f>SUM(BD7:BD12)</f>
        <v>0</v>
      </c>
      <c r="BE13" s="175">
        <f>SUM(BE7:BE12)</f>
        <v>0</v>
      </c>
    </row>
    <row r="14" spans="1:104" x14ac:dyDescent="0.2">
      <c r="A14" s="147" t="s">
        <v>72</v>
      </c>
      <c r="B14" s="148" t="s">
        <v>90</v>
      </c>
      <c r="C14" s="149" t="s">
        <v>91</v>
      </c>
      <c r="D14" s="150"/>
      <c r="E14" s="151"/>
      <c r="F14" s="151"/>
      <c r="G14" s="152"/>
      <c r="O14" s="153">
        <v>1</v>
      </c>
    </row>
    <row r="15" spans="1:104" x14ac:dyDescent="0.2">
      <c r="A15" s="154">
        <v>3</v>
      </c>
      <c r="B15" s="155" t="s">
        <v>92</v>
      </c>
      <c r="C15" s="156" t="s">
        <v>93</v>
      </c>
      <c r="D15" s="157" t="s">
        <v>84</v>
      </c>
      <c r="E15" s="158">
        <v>6.5</v>
      </c>
      <c r="F15" s="158">
        <v>0</v>
      </c>
      <c r="G15" s="159">
        <f>E15*F15</f>
        <v>0</v>
      </c>
      <c r="O15" s="153">
        <v>2</v>
      </c>
      <c r="AA15" s="132">
        <v>1</v>
      </c>
      <c r="AB15" s="132">
        <v>1</v>
      </c>
      <c r="AC15" s="132">
        <v>1</v>
      </c>
      <c r="AZ15" s="132">
        <v>1</v>
      </c>
      <c r="BA15" s="132">
        <f>IF(AZ15=1,G15,0)</f>
        <v>0</v>
      </c>
      <c r="BB15" s="132">
        <f>IF(AZ15=2,G15,0)</f>
        <v>0</v>
      </c>
      <c r="BC15" s="132">
        <f>IF(AZ15=3,G15,0)</f>
        <v>0</v>
      </c>
      <c r="BD15" s="132">
        <f>IF(AZ15=4,G15,0)</f>
        <v>0</v>
      </c>
      <c r="BE15" s="132">
        <f>IF(AZ15=5,G15,0)</f>
        <v>0</v>
      </c>
      <c r="CA15" s="160">
        <v>1</v>
      </c>
      <c r="CB15" s="160">
        <v>1</v>
      </c>
      <c r="CZ15" s="132">
        <v>5.6899999999999997E-3</v>
      </c>
    </row>
    <row r="16" spans="1:104" x14ac:dyDescent="0.2">
      <c r="A16" s="154">
        <v>4</v>
      </c>
      <c r="B16" s="155" t="s">
        <v>94</v>
      </c>
      <c r="C16" s="156" t="s">
        <v>95</v>
      </c>
      <c r="D16" s="157" t="s">
        <v>84</v>
      </c>
      <c r="E16" s="158">
        <v>6.5</v>
      </c>
      <c r="F16" s="158">
        <v>0</v>
      </c>
      <c r="G16" s="159">
        <f>E16*F16</f>
        <v>0</v>
      </c>
      <c r="O16" s="153">
        <v>2</v>
      </c>
      <c r="AA16" s="132">
        <v>1</v>
      </c>
      <c r="AB16" s="132">
        <v>1</v>
      </c>
      <c r="AC16" s="132">
        <v>1</v>
      </c>
      <c r="AZ16" s="132">
        <v>1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60">
        <v>1</v>
      </c>
      <c r="CB16" s="160">
        <v>1</v>
      </c>
      <c r="CZ16" s="132">
        <v>5.7800000000000004E-3</v>
      </c>
    </row>
    <row r="17" spans="1:104" x14ac:dyDescent="0.2">
      <c r="A17" s="154">
        <v>5</v>
      </c>
      <c r="B17" s="155" t="s">
        <v>96</v>
      </c>
      <c r="C17" s="156" t="s">
        <v>97</v>
      </c>
      <c r="D17" s="157" t="s">
        <v>84</v>
      </c>
      <c r="E17" s="158">
        <v>3.7589999999999999</v>
      </c>
      <c r="F17" s="158">
        <v>0</v>
      </c>
      <c r="G17" s="159">
        <f>E17*F17</f>
        <v>0</v>
      </c>
      <c r="O17" s="153">
        <v>2</v>
      </c>
      <c r="AA17" s="132">
        <v>1</v>
      </c>
      <c r="AB17" s="132">
        <v>1</v>
      </c>
      <c r="AC17" s="132">
        <v>1</v>
      </c>
      <c r="AZ17" s="132">
        <v>1</v>
      </c>
      <c r="BA17" s="132">
        <f>IF(AZ17=1,G17,0)</f>
        <v>0</v>
      </c>
      <c r="BB17" s="132">
        <f>IF(AZ17=2,G17,0)</f>
        <v>0</v>
      </c>
      <c r="BC17" s="132">
        <f>IF(AZ17=3,G17,0)</f>
        <v>0</v>
      </c>
      <c r="BD17" s="132">
        <f>IF(AZ17=4,G17,0)</f>
        <v>0</v>
      </c>
      <c r="BE17" s="132">
        <f>IF(AZ17=5,G17,0)</f>
        <v>0</v>
      </c>
      <c r="CA17" s="160">
        <v>1</v>
      </c>
      <c r="CB17" s="160">
        <v>1</v>
      </c>
      <c r="CZ17" s="132">
        <v>5.2399999999999999E-3</v>
      </c>
    </row>
    <row r="18" spans="1:104" x14ac:dyDescent="0.2">
      <c r="A18" s="161"/>
      <c r="B18" s="164"/>
      <c r="C18" s="206" t="s">
        <v>98</v>
      </c>
      <c r="D18" s="207"/>
      <c r="E18" s="165">
        <v>3.7589999999999999</v>
      </c>
      <c r="F18" s="166"/>
      <c r="G18" s="167"/>
      <c r="M18" s="163" t="s">
        <v>98</v>
      </c>
      <c r="O18" s="153"/>
    </row>
    <row r="19" spans="1:104" x14ac:dyDescent="0.2">
      <c r="A19" s="154">
        <v>6</v>
      </c>
      <c r="B19" s="155" t="s">
        <v>99</v>
      </c>
      <c r="C19" s="156" t="s">
        <v>100</v>
      </c>
      <c r="D19" s="157" t="s">
        <v>84</v>
      </c>
      <c r="E19" s="158">
        <v>22.902999999999999</v>
      </c>
      <c r="F19" s="158">
        <v>0</v>
      </c>
      <c r="G19" s="159">
        <f>E19*F19</f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60">
        <v>1</v>
      </c>
      <c r="CB19" s="160">
        <v>1</v>
      </c>
      <c r="CZ19" s="132">
        <v>1.155E-2</v>
      </c>
    </row>
    <row r="20" spans="1:104" x14ac:dyDescent="0.2">
      <c r="A20" s="161"/>
      <c r="B20" s="164"/>
      <c r="C20" s="206" t="s">
        <v>101</v>
      </c>
      <c r="D20" s="207"/>
      <c r="E20" s="165">
        <v>22.027999999999999</v>
      </c>
      <c r="F20" s="166"/>
      <c r="G20" s="167"/>
      <c r="M20" s="163" t="s">
        <v>101</v>
      </c>
      <c r="O20" s="153"/>
    </row>
    <row r="21" spans="1:104" x14ac:dyDescent="0.2">
      <c r="A21" s="161"/>
      <c r="B21" s="164"/>
      <c r="C21" s="206" t="s">
        <v>102</v>
      </c>
      <c r="D21" s="207"/>
      <c r="E21" s="165">
        <v>0.875</v>
      </c>
      <c r="F21" s="166"/>
      <c r="G21" s="167"/>
      <c r="M21" s="163" t="s">
        <v>102</v>
      </c>
      <c r="O21" s="153"/>
    </row>
    <row r="22" spans="1:104" x14ac:dyDescent="0.2">
      <c r="A22" s="154">
        <v>7</v>
      </c>
      <c r="B22" s="155" t="s">
        <v>103</v>
      </c>
      <c r="C22" s="156" t="s">
        <v>104</v>
      </c>
      <c r="D22" s="157" t="s">
        <v>84</v>
      </c>
      <c r="E22" s="158">
        <v>25.786999999999999</v>
      </c>
      <c r="F22" s="158">
        <v>0</v>
      </c>
      <c r="G22" s="159">
        <f>E22*F22</f>
        <v>0</v>
      </c>
      <c r="O22" s="153">
        <v>2</v>
      </c>
      <c r="AA22" s="132">
        <v>1</v>
      </c>
      <c r="AB22" s="132">
        <v>1</v>
      </c>
      <c r="AC22" s="132">
        <v>1</v>
      </c>
      <c r="AZ22" s="132">
        <v>1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60">
        <v>1</v>
      </c>
      <c r="CB22" s="160">
        <v>1</v>
      </c>
      <c r="CZ22" s="132">
        <v>5.7800000000000004E-3</v>
      </c>
    </row>
    <row r="23" spans="1:104" x14ac:dyDescent="0.2">
      <c r="A23" s="161"/>
      <c r="B23" s="164"/>
      <c r="C23" s="206" t="s">
        <v>105</v>
      </c>
      <c r="D23" s="207"/>
      <c r="E23" s="165">
        <v>22.902999999999999</v>
      </c>
      <c r="F23" s="166"/>
      <c r="G23" s="167"/>
      <c r="M23" s="185">
        <v>22903</v>
      </c>
      <c r="O23" s="153"/>
    </row>
    <row r="24" spans="1:104" x14ac:dyDescent="0.2">
      <c r="A24" s="161"/>
      <c r="B24" s="164"/>
      <c r="C24" s="206" t="s">
        <v>106</v>
      </c>
      <c r="D24" s="207"/>
      <c r="E24" s="165">
        <v>2.8839999999999999</v>
      </c>
      <c r="F24" s="166"/>
      <c r="G24" s="167"/>
      <c r="M24" s="163" t="s">
        <v>106</v>
      </c>
      <c r="O24" s="153"/>
    </row>
    <row r="25" spans="1:104" ht="22.5" x14ac:dyDescent="0.2">
      <c r="A25" s="154">
        <v>8</v>
      </c>
      <c r="B25" s="155" t="s">
        <v>107</v>
      </c>
      <c r="C25" s="156" t="s">
        <v>108</v>
      </c>
      <c r="D25" s="157" t="s">
        <v>84</v>
      </c>
      <c r="E25" s="158">
        <v>0.875</v>
      </c>
      <c r="F25" s="158">
        <v>0</v>
      </c>
      <c r="G25" s="159">
        <f>E25*F25</f>
        <v>0</v>
      </c>
      <c r="O25" s="153">
        <v>2</v>
      </c>
      <c r="AA25" s="132">
        <v>1</v>
      </c>
      <c r="AB25" s="132">
        <v>1</v>
      </c>
      <c r="AC25" s="132">
        <v>1</v>
      </c>
      <c r="AZ25" s="132">
        <v>1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60">
        <v>1</v>
      </c>
      <c r="CB25" s="160">
        <v>1</v>
      </c>
      <c r="CZ25" s="132">
        <v>3.6700000000000001E-3</v>
      </c>
    </row>
    <row r="26" spans="1:104" x14ac:dyDescent="0.2">
      <c r="A26" s="161"/>
      <c r="B26" s="164"/>
      <c r="C26" s="206" t="s">
        <v>102</v>
      </c>
      <c r="D26" s="207"/>
      <c r="E26" s="165">
        <v>0.875</v>
      </c>
      <c r="F26" s="166"/>
      <c r="G26" s="167"/>
      <c r="M26" s="163" t="s">
        <v>102</v>
      </c>
      <c r="O26" s="153"/>
    </row>
    <row r="27" spans="1:104" x14ac:dyDescent="0.2">
      <c r="A27" s="168"/>
      <c r="B27" s="169" t="s">
        <v>74</v>
      </c>
      <c r="C27" s="170" t="str">
        <f>CONCATENATE(B14," ",C14)</f>
        <v>61 Upravy povrchů vnitřní</v>
      </c>
      <c r="D27" s="171"/>
      <c r="E27" s="172"/>
      <c r="F27" s="173"/>
      <c r="G27" s="174">
        <f>SUM(G14:G26)</f>
        <v>0</v>
      </c>
      <c r="O27" s="153">
        <v>4</v>
      </c>
      <c r="BA27" s="175">
        <f>SUM(BA14:BA26)</f>
        <v>0</v>
      </c>
      <c r="BB27" s="175">
        <f>SUM(BB14:BB26)</f>
        <v>0</v>
      </c>
      <c r="BC27" s="175">
        <f>SUM(BC14:BC26)</f>
        <v>0</v>
      </c>
      <c r="BD27" s="175">
        <f>SUM(BD14:BD26)</f>
        <v>0</v>
      </c>
      <c r="BE27" s="175">
        <f>SUM(BE14:BE26)</f>
        <v>0</v>
      </c>
    </row>
    <row r="28" spans="1:104" x14ac:dyDescent="0.2">
      <c r="A28" s="147" t="s">
        <v>72</v>
      </c>
      <c r="B28" s="148" t="s">
        <v>109</v>
      </c>
      <c r="C28" s="149" t="s">
        <v>110</v>
      </c>
      <c r="D28" s="150"/>
      <c r="E28" s="151"/>
      <c r="F28" s="151"/>
      <c r="G28" s="152"/>
      <c r="O28" s="153">
        <v>1</v>
      </c>
    </row>
    <row r="29" spans="1:104" x14ac:dyDescent="0.2">
      <c r="A29" s="154">
        <v>9</v>
      </c>
      <c r="B29" s="155" t="s">
        <v>111</v>
      </c>
      <c r="C29" s="156" t="s">
        <v>250</v>
      </c>
      <c r="D29" s="157" t="s">
        <v>84</v>
      </c>
      <c r="E29" s="158">
        <v>6.5</v>
      </c>
      <c r="F29" s="158">
        <v>0</v>
      </c>
      <c r="G29" s="159">
        <f>E29*F29</f>
        <v>0</v>
      </c>
      <c r="O29" s="153">
        <v>2</v>
      </c>
      <c r="AA29" s="132">
        <v>1</v>
      </c>
      <c r="AB29" s="132">
        <v>1</v>
      </c>
      <c r="AC29" s="132">
        <v>1</v>
      </c>
      <c r="AZ29" s="132">
        <v>1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60">
        <v>1</v>
      </c>
      <c r="CB29" s="160">
        <v>1</v>
      </c>
      <c r="CZ29" s="132">
        <v>0.105</v>
      </c>
    </row>
    <row r="30" spans="1:104" ht="22.5" x14ac:dyDescent="0.2">
      <c r="A30" s="154">
        <v>10</v>
      </c>
      <c r="B30" s="155" t="s">
        <v>112</v>
      </c>
      <c r="C30" s="156" t="s">
        <v>113</v>
      </c>
      <c r="D30" s="157" t="s">
        <v>84</v>
      </c>
      <c r="E30" s="158">
        <v>1</v>
      </c>
      <c r="F30" s="158">
        <v>0</v>
      </c>
      <c r="G30" s="159">
        <f>E30*F30</f>
        <v>0</v>
      </c>
      <c r="O30" s="153">
        <v>2</v>
      </c>
      <c r="AA30" s="132">
        <v>12</v>
      </c>
      <c r="AB30" s="132">
        <v>0</v>
      </c>
      <c r="AC30" s="132">
        <v>27</v>
      </c>
      <c r="AZ30" s="132">
        <v>1</v>
      </c>
      <c r="BA30" s="132">
        <f>IF(AZ30=1,G30,0)</f>
        <v>0</v>
      </c>
      <c r="BB30" s="132">
        <f>IF(AZ30=2,G30,0)</f>
        <v>0</v>
      </c>
      <c r="BC30" s="132">
        <f>IF(AZ30=3,G30,0)</f>
        <v>0</v>
      </c>
      <c r="BD30" s="132">
        <f>IF(AZ30=4,G30,0)</f>
        <v>0</v>
      </c>
      <c r="BE30" s="132">
        <f>IF(AZ30=5,G30,0)</f>
        <v>0</v>
      </c>
      <c r="CA30" s="160">
        <v>12</v>
      </c>
      <c r="CB30" s="160">
        <v>0</v>
      </c>
      <c r="CZ30" s="132">
        <v>0</v>
      </c>
    </row>
    <row r="31" spans="1:104" x14ac:dyDescent="0.2">
      <c r="A31" s="168"/>
      <c r="B31" s="169" t="s">
        <v>74</v>
      </c>
      <c r="C31" s="170" t="str">
        <f>CONCATENATE(B28," ",C28)</f>
        <v>63 Podlahy a podlahové konstrukce</v>
      </c>
      <c r="D31" s="171"/>
      <c r="E31" s="172"/>
      <c r="F31" s="173"/>
      <c r="G31" s="174">
        <f>SUM(G28:G30)</f>
        <v>0</v>
      </c>
      <c r="O31" s="153">
        <v>4</v>
      </c>
      <c r="BA31" s="175">
        <f>SUM(BA28:BA30)</f>
        <v>0</v>
      </c>
      <c r="BB31" s="175">
        <f>SUM(BB28:BB30)</f>
        <v>0</v>
      </c>
      <c r="BC31" s="175">
        <f>SUM(BC28:BC30)</f>
        <v>0</v>
      </c>
      <c r="BD31" s="175">
        <f>SUM(BD28:BD30)</f>
        <v>0</v>
      </c>
      <c r="BE31" s="175">
        <f>SUM(BE28:BE30)</f>
        <v>0</v>
      </c>
    </row>
    <row r="32" spans="1:104" x14ac:dyDescent="0.2">
      <c r="A32" s="147" t="s">
        <v>72</v>
      </c>
      <c r="B32" s="148" t="s">
        <v>114</v>
      </c>
      <c r="C32" s="149" t="s">
        <v>115</v>
      </c>
      <c r="D32" s="150"/>
      <c r="E32" s="151"/>
      <c r="F32" s="151"/>
      <c r="G32" s="152"/>
      <c r="O32" s="153">
        <v>1</v>
      </c>
    </row>
    <row r="33" spans="1:104" x14ac:dyDescent="0.2">
      <c r="A33" s="154">
        <v>11</v>
      </c>
      <c r="B33" s="155" t="s">
        <v>116</v>
      </c>
      <c r="C33" s="156" t="s">
        <v>117</v>
      </c>
      <c r="D33" s="157" t="s">
        <v>84</v>
      </c>
      <c r="E33" s="158">
        <v>6.5</v>
      </c>
      <c r="F33" s="158">
        <v>0</v>
      </c>
      <c r="G33" s="159">
        <f>E33*F33</f>
        <v>0</v>
      </c>
      <c r="O33" s="153">
        <v>2</v>
      </c>
      <c r="AA33" s="132">
        <v>1</v>
      </c>
      <c r="AB33" s="132">
        <v>1</v>
      </c>
      <c r="AC33" s="132">
        <v>1</v>
      </c>
      <c r="AZ33" s="132">
        <v>1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60">
        <v>1</v>
      </c>
      <c r="CB33" s="160">
        <v>1</v>
      </c>
      <c r="CZ33" s="132">
        <v>4.0000000000000003E-5</v>
      </c>
    </row>
    <row r="34" spans="1:104" x14ac:dyDescent="0.2">
      <c r="A34" s="168"/>
      <c r="B34" s="169" t="s">
        <v>74</v>
      </c>
      <c r="C34" s="170" t="str">
        <f>CONCATENATE(B32," ",C32)</f>
        <v>95 Dokončovací konstrukce na pozemních stavbách</v>
      </c>
      <c r="D34" s="171"/>
      <c r="E34" s="172"/>
      <c r="F34" s="173"/>
      <c r="G34" s="174">
        <f>SUM(G32:G33)</f>
        <v>0</v>
      </c>
      <c r="O34" s="153">
        <v>4</v>
      </c>
      <c r="BA34" s="175">
        <f>SUM(BA32:BA33)</f>
        <v>0</v>
      </c>
      <c r="BB34" s="175">
        <f>SUM(BB32:BB33)</f>
        <v>0</v>
      </c>
      <c r="BC34" s="175">
        <f>SUM(BC32:BC33)</f>
        <v>0</v>
      </c>
      <c r="BD34" s="175">
        <f>SUM(BD32:BD33)</f>
        <v>0</v>
      </c>
      <c r="BE34" s="175">
        <f>SUM(BE32:BE33)</f>
        <v>0</v>
      </c>
    </row>
    <row r="35" spans="1:104" x14ac:dyDescent="0.2">
      <c r="A35" s="147" t="s">
        <v>72</v>
      </c>
      <c r="B35" s="148" t="s">
        <v>118</v>
      </c>
      <c r="C35" s="149" t="s">
        <v>119</v>
      </c>
      <c r="D35" s="150"/>
      <c r="E35" s="151"/>
      <c r="F35" s="151"/>
      <c r="G35" s="152"/>
      <c r="O35" s="153">
        <v>1</v>
      </c>
    </row>
    <row r="36" spans="1:104" x14ac:dyDescent="0.2">
      <c r="A36" s="154">
        <v>12</v>
      </c>
      <c r="B36" s="155" t="s">
        <v>121</v>
      </c>
      <c r="C36" s="156" t="s">
        <v>122</v>
      </c>
      <c r="D36" s="157" t="s">
        <v>84</v>
      </c>
      <c r="E36" s="158">
        <v>1.75</v>
      </c>
      <c r="F36" s="158">
        <v>0</v>
      </c>
      <c r="G36" s="159">
        <f>E36*F36</f>
        <v>0</v>
      </c>
      <c r="O36" s="153">
        <v>2</v>
      </c>
      <c r="AA36" s="132">
        <v>1</v>
      </c>
      <c r="AB36" s="132">
        <v>1</v>
      </c>
      <c r="AC36" s="132">
        <v>1</v>
      </c>
      <c r="AZ36" s="132">
        <v>1</v>
      </c>
      <c r="BA36" s="132">
        <f>IF(AZ36=1,G36,0)</f>
        <v>0</v>
      </c>
      <c r="BB36" s="132">
        <f>IF(AZ36=2,G36,0)</f>
        <v>0</v>
      </c>
      <c r="BC36" s="132">
        <f>IF(AZ36=3,G36,0)</f>
        <v>0</v>
      </c>
      <c r="BD36" s="132">
        <f>IF(AZ36=4,G36,0)</f>
        <v>0</v>
      </c>
      <c r="BE36" s="132">
        <f>IF(AZ36=5,G36,0)</f>
        <v>0</v>
      </c>
      <c r="CA36" s="160">
        <v>1</v>
      </c>
      <c r="CB36" s="160">
        <v>1</v>
      </c>
      <c r="CZ36" s="132">
        <v>6.7000000000000002E-4</v>
      </c>
    </row>
    <row r="37" spans="1:104" x14ac:dyDescent="0.2">
      <c r="A37" s="161"/>
      <c r="B37" s="164"/>
      <c r="C37" s="206" t="s">
        <v>123</v>
      </c>
      <c r="D37" s="207"/>
      <c r="E37" s="165">
        <v>1.75</v>
      </c>
      <c r="F37" s="166"/>
      <c r="G37" s="167"/>
      <c r="M37" s="163" t="s">
        <v>123</v>
      </c>
      <c r="O37" s="153"/>
    </row>
    <row r="38" spans="1:104" x14ac:dyDescent="0.2">
      <c r="A38" s="154">
        <v>14</v>
      </c>
      <c r="B38" s="155" t="s">
        <v>124</v>
      </c>
      <c r="C38" s="156" t="s">
        <v>125</v>
      </c>
      <c r="D38" s="157" t="s">
        <v>120</v>
      </c>
      <c r="E38" s="158">
        <v>0.128</v>
      </c>
      <c r="F38" s="158">
        <v>0</v>
      </c>
      <c r="G38" s="159">
        <f>E38*F38</f>
        <v>0</v>
      </c>
      <c r="O38" s="153">
        <v>2</v>
      </c>
      <c r="AA38" s="132">
        <v>1</v>
      </c>
      <c r="AB38" s="132">
        <v>1</v>
      </c>
      <c r="AC38" s="132">
        <v>1</v>
      </c>
      <c r="AZ38" s="132">
        <v>1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</v>
      </c>
      <c r="CB38" s="160">
        <v>1</v>
      </c>
      <c r="CZ38" s="132">
        <v>0</v>
      </c>
    </row>
    <row r="39" spans="1:104" x14ac:dyDescent="0.2">
      <c r="A39" s="161">
        <v>13</v>
      </c>
      <c r="B39" s="164"/>
      <c r="C39" s="206" t="s">
        <v>126</v>
      </c>
      <c r="D39" s="207"/>
      <c r="E39" s="165">
        <v>0.128</v>
      </c>
      <c r="F39" s="166"/>
      <c r="G39" s="167"/>
      <c r="M39" s="163" t="s">
        <v>126</v>
      </c>
      <c r="O39" s="153"/>
    </row>
    <row r="40" spans="1:104" ht="22.5" x14ac:dyDescent="0.2">
      <c r="A40" s="154">
        <v>14</v>
      </c>
      <c r="B40" s="155" t="s">
        <v>127</v>
      </c>
      <c r="C40" s="156" t="s">
        <v>128</v>
      </c>
      <c r="D40" s="157" t="s">
        <v>84</v>
      </c>
      <c r="E40" s="158">
        <v>6.4</v>
      </c>
      <c r="F40" s="158">
        <v>0</v>
      </c>
      <c r="G40" s="159">
        <f>E40*F40</f>
        <v>0</v>
      </c>
      <c r="O40" s="153">
        <v>2</v>
      </c>
      <c r="AA40" s="132">
        <v>1</v>
      </c>
      <c r="AB40" s="132">
        <v>1</v>
      </c>
      <c r="AC40" s="132">
        <v>1</v>
      </c>
      <c r="AZ40" s="132">
        <v>1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60">
        <v>1</v>
      </c>
      <c r="CB40" s="160">
        <v>1</v>
      </c>
      <c r="CZ40" s="132">
        <v>0</v>
      </c>
    </row>
    <row r="41" spans="1:104" x14ac:dyDescent="0.2">
      <c r="A41" s="154">
        <v>15</v>
      </c>
      <c r="B41" s="155" t="s">
        <v>129</v>
      </c>
      <c r="C41" s="156" t="s">
        <v>130</v>
      </c>
      <c r="D41" s="157" t="s">
        <v>131</v>
      </c>
      <c r="E41" s="158">
        <v>1</v>
      </c>
      <c r="F41" s="158">
        <v>0</v>
      </c>
      <c r="G41" s="159">
        <f>E41*F41</f>
        <v>0</v>
      </c>
      <c r="O41" s="153">
        <v>2</v>
      </c>
      <c r="AA41" s="132">
        <v>1</v>
      </c>
      <c r="AB41" s="132">
        <v>1</v>
      </c>
      <c r="AC41" s="132">
        <v>1</v>
      </c>
      <c r="AZ41" s="132">
        <v>1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60">
        <v>1</v>
      </c>
      <c r="CB41" s="160">
        <v>1</v>
      </c>
      <c r="CZ41" s="132">
        <v>0</v>
      </c>
    </row>
    <row r="42" spans="1:104" x14ac:dyDescent="0.2">
      <c r="A42" s="168"/>
      <c r="B42" s="169" t="s">
        <v>74</v>
      </c>
      <c r="C42" s="170" t="str">
        <f>CONCATENATE(B35," ",C35)</f>
        <v>96 Bourání konstrukcí</v>
      </c>
      <c r="D42" s="171"/>
      <c r="E42" s="172"/>
      <c r="F42" s="173"/>
      <c r="G42" s="174">
        <f>SUM(G35:G41)</f>
        <v>0</v>
      </c>
      <c r="O42" s="153">
        <v>4</v>
      </c>
      <c r="BA42" s="175">
        <f>SUM(BA35:BA41)</f>
        <v>0</v>
      </c>
      <c r="BB42" s="175">
        <f>SUM(BB35:BB41)</f>
        <v>0</v>
      </c>
      <c r="BC42" s="175">
        <f>SUM(BC35:BC41)</f>
        <v>0</v>
      </c>
      <c r="BD42" s="175">
        <f>SUM(BD35:BD41)</f>
        <v>0</v>
      </c>
      <c r="BE42" s="175">
        <f>SUM(BE35:BE41)</f>
        <v>0</v>
      </c>
    </row>
    <row r="43" spans="1:104" x14ac:dyDescent="0.2">
      <c r="A43" s="147" t="s">
        <v>72</v>
      </c>
      <c r="B43" s="148" t="s">
        <v>132</v>
      </c>
      <c r="C43" s="149" t="s">
        <v>133</v>
      </c>
      <c r="D43" s="150"/>
      <c r="E43" s="151"/>
      <c r="F43" s="151"/>
      <c r="G43" s="152"/>
      <c r="O43" s="153">
        <v>1</v>
      </c>
    </row>
    <row r="44" spans="1:104" x14ac:dyDescent="0.2">
      <c r="A44" s="154">
        <v>16</v>
      </c>
      <c r="B44" s="155" t="s">
        <v>134</v>
      </c>
      <c r="C44" s="156" t="s">
        <v>135</v>
      </c>
      <c r="D44" s="157" t="s">
        <v>84</v>
      </c>
      <c r="E44" s="158">
        <v>20.3</v>
      </c>
      <c r="F44" s="158">
        <v>0</v>
      </c>
      <c r="G44" s="159">
        <f>E44*F44</f>
        <v>0</v>
      </c>
      <c r="O44" s="153">
        <v>2</v>
      </c>
      <c r="AA44" s="132">
        <v>1</v>
      </c>
      <c r="AB44" s="132">
        <v>1</v>
      </c>
      <c r="AC44" s="132">
        <v>1</v>
      </c>
      <c r="AZ44" s="132">
        <v>1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60">
        <v>1</v>
      </c>
      <c r="CB44" s="160">
        <v>1</v>
      </c>
      <c r="CZ44" s="132">
        <v>0</v>
      </c>
    </row>
    <row r="45" spans="1:104" x14ac:dyDescent="0.2">
      <c r="A45" s="168"/>
      <c r="B45" s="169" t="s">
        <v>74</v>
      </c>
      <c r="C45" s="170" t="str">
        <f>CONCATENATE(B43," ",C43)</f>
        <v>97 Prorážení otvorů</v>
      </c>
      <c r="D45" s="171"/>
      <c r="E45" s="172"/>
      <c r="F45" s="173"/>
      <c r="G45" s="174">
        <f>SUM(G43:G44)</f>
        <v>0</v>
      </c>
      <c r="O45" s="153">
        <v>4</v>
      </c>
      <c r="BA45" s="175">
        <f>SUM(BA43:BA44)</f>
        <v>0</v>
      </c>
      <c r="BB45" s="175">
        <f>SUM(BB43:BB44)</f>
        <v>0</v>
      </c>
      <c r="BC45" s="175">
        <f>SUM(BC43:BC44)</f>
        <v>0</v>
      </c>
      <c r="BD45" s="175">
        <f>SUM(BD43:BD44)</f>
        <v>0</v>
      </c>
      <c r="BE45" s="175">
        <f>SUM(BE43:BE44)</f>
        <v>0</v>
      </c>
    </row>
    <row r="46" spans="1:104" x14ac:dyDescent="0.2">
      <c r="A46" s="147" t="s">
        <v>72</v>
      </c>
      <c r="B46" s="148" t="s">
        <v>136</v>
      </c>
      <c r="C46" s="149" t="s">
        <v>137</v>
      </c>
      <c r="D46" s="150"/>
      <c r="E46" s="151"/>
      <c r="F46" s="151"/>
      <c r="G46" s="152"/>
      <c r="O46" s="153">
        <v>1</v>
      </c>
    </row>
    <row r="47" spans="1:104" x14ac:dyDescent="0.2">
      <c r="A47" s="154">
        <v>17</v>
      </c>
      <c r="B47" s="155" t="s">
        <v>138</v>
      </c>
      <c r="C47" s="156" t="s">
        <v>139</v>
      </c>
      <c r="D47" s="157" t="s">
        <v>140</v>
      </c>
      <c r="E47" s="158">
        <v>2.23171067</v>
      </c>
      <c r="F47" s="158">
        <v>0</v>
      </c>
      <c r="G47" s="159">
        <f>E47*F47</f>
        <v>0</v>
      </c>
      <c r="O47" s="153">
        <v>2</v>
      </c>
      <c r="AA47" s="132">
        <v>7</v>
      </c>
      <c r="AB47" s="132">
        <v>1</v>
      </c>
      <c r="AC47" s="132">
        <v>2</v>
      </c>
      <c r="AZ47" s="132">
        <v>1</v>
      </c>
      <c r="BA47" s="132">
        <f>IF(AZ47=1,G47,0)</f>
        <v>0</v>
      </c>
      <c r="BB47" s="132">
        <f>IF(AZ47=2,G47,0)</f>
        <v>0</v>
      </c>
      <c r="BC47" s="132">
        <f>IF(AZ47=3,G47,0)</f>
        <v>0</v>
      </c>
      <c r="BD47" s="132">
        <f>IF(AZ47=4,G47,0)</f>
        <v>0</v>
      </c>
      <c r="BE47" s="132">
        <f>IF(AZ47=5,G47,0)</f>
        <v>0</v>
      </c>
      <c r="CA47" s="160">
        <v>7</v>
      </c>
      <c r="CB47" s="160">
        <v>1</v>
      </c>
      <c r="CZ47" s="132">
        <v>0</v>
      </c>
    </row>
    <row r="48" spans="1:104" x14ac:dyDescent="0.2">
      <c r="A48" s="168"/>
      <c r="B48" s="169" t="s">
        <v>74</v>
      </c>
      <c r="C48" s="170" t="str">
        <f>CONCATENATE(B46," ",C46)</f>
        <v>99 Staveništní přesun hmot</v>
      </c>
      <c r="D48" s="171"/>
      <c r="E48" s="172"/>
      <c r="F48" s="173"/>
      <c r="G48" s="174">
        <f>SUM(G46:G47)</f>
        <v>0</v>
      </c>
      <c r="O48" s="153">
        <v>4</v>
      </c>
      <c r="BA48" s="175">
        <f>SUM(BA46:BA47)</f>
        <v>0</v>
      </c>
      <c r="BB48" s="175">
        <f>SUM(BB46:BB47)</f>
        <v>0</v>
      </c>
      <c r="BC48" s="175">
        <f>SUM(BC46:BC47)</f>
        <v>0</v>
      </c>
      <c r="BD48" s="175">
        <f>SUM(BD46:BD47)</f>
        <v>0</v>
      </c>
      <c r="BE48" s="175">
        <f>SUM(BE46:BE47)</f>
        <v>0</v>
      </c>
    </row>
    <row r="49" spans="1:104" x14ac:dyDescent="0.2">
      <c r="A49" s="147" t="s">
        <v>72</v>
      </c>
      <c r="B49" s="148" t="s">
        <v>141</v>
      </c>
      <c r="C49" s="149" t="s">
        <v>142</v>
      </c>
      <c r="D49" s="150"/>
      <c r="E49" s="151"/>
      <c r="F49" s="151"/>
      <c r="G49" s="152"/>
      <c r="O49" s="153">
        <v>1</v>
      </c>
    </row>
    <row r="50" spans="1:104" x14ac:dyDescent="0.2">
      <c r="A50" s="154">
        <v>18</v>
      </c>
      <c r="B50" s="155" t="s">
        <v>143</v>
      </c>
      <c r="C50" s="156" t="s">
        <v>144</v>
      </c>
      <c r="D50" s="157" t="s">
        <v>84</v>
      </c>
      <c r="E50" s="158">
        <v>26.38</v>
      </c>
      <c r="F50" s="158">
        <v>0</v>
      </c>
      <c r="G50" s="159">
        <f>E50*F50</f>
        <v>0</v>
      </c>
      <c r="O50" s="153">
        <v>2</v>
      </c>
      <c r="AA50" s="132">
        <v>1</v>
      </c>
      <c r="AB50" s="132">
        <v>7</v>
      </c>
      <c r="AC50" s="132">
        <v>7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60">
        <v>1</v>
      </c>
      <c r="CB50" s="160">
        <v>7</v>
      </c>
      <c r="CZ50" s="132">
        <v>2.1000000000000001E-4</v>
      </c>
    </row>
    <row r="51" spans="1:104" ht="22.5" x14ac:dyDescent="0.2">
      <c r="A51" s="154">
        <v>20</v>
      </c>
      <c r="B51" s="155" t="s">
        <v>145</v>
      </c>
      <c r="C51" s="156" t="s">
        <v>146</v>
      </c>
      <c r="D51" s="157" t="s">
        <v>84</v>
      </c>
      <c r="E51" s="158">
        <v>26.38</v>
      </c>
      <c r="F51" s="158">
        <v>0</v>
      </c>
      <c r="G51" s="159">
        <f>E51*F51</f>
        <v>0</v>
      </c>
      <c r="O51" s="153">
        <v>2</v>
      </c>
      <c r="AA51" s="132">
        <v>2</v>
      </c>
      <c r="AB51" s="132">
        <v>7</v>
      </c>
      <c r="AC51" s="132">
        <v>7</v>
      </c>
      <c r="AZ51" s="132">
        <v>2</v>
      </c>
      <c r="BA51" s="132">
        <f>IF(AZ51=1,G51,0)</f>
        <v>0</v>
      </c>
      <c r="BB51" s="132">
        <f>IF(AZ51=2,G51,0)</f>
        <v>0</v>
      </c>
      <c r="BC51" s="132">
        <f>IF(AZ51=3,G51,0)</f>
        <v>0</v>
      </c>
      <c r="BD51" s="132">
        <f>IF(AZ51=4,G51,0)</f>
        <v>0</v>
      </c>
      <c r="BE51" s="132">
        <f>IF(AZ51=5,G51,0)</f>
        <v>0</v>
      </c>
      <c r="CA51" s="160">
        <v>2</v>
      </c>
      <c r="CB51" s="160">
        <v>7</v>
      </c>
      <c r="CZ51" s="132">
        <v>3.7799999999999999E-3</v>
      </c>
    </row>
    <row r="52" spans="1:104" x14ac:dyDescent="0.2">
      <c r="A52" s="161">
        <v>19</v>
      </c>
      <c r="B52" s="164"/>
      <c r="C52" s="206" t="s">
        <v>147</v>
      </c>
      <c r="D52" s="207"/>
      <c r="E52" s="165">
        <v>6.5</v>
      </c>
      <c r="F52" s="166"/>
      <c r="G52" s="167"/>
      <c r="M52" s="163" t="s">
        <v>147</v>
      </c>
      <c r="O52" s="153"/>
    </row>
    <row r="53" spans="1:104" x14ac:dyDescent="0.2">
      <c r="A53" s="161"/>
      <c r="B53" s="164"/>
      <c r="C53" s="206" t="s">
        <v>148</v>
      </c>
      <c r="D53" s="207"/>
      <c r="E53" s="165">
        <v>19.88</v>
      </c>
      <c r="F53" s="166"/>
      <c r="G53" s="167"/>
      <c r="M53" s="163" t="s">
        <v>148</v>
      </c>
      <c r="O53" s="153"/>
    </row>
    <row r="54" spans="1:104" x14ac:dyDescent="0.2">
      <c r="A54" s="154">
        <v>20</v>
      </c>
      <c r="B54" s="155" t="s">
        <v>149</v>
      </c>
      <c r="C54" s="156" t="s">
        <v>150</v>
      </c>
      <c r="D54" s="157" t="s">
        <v>140</v>
      </c>
      <c r="E54" s="158">
        <v>5.5398000000000001E-3</v>
      </c>
      <c r="F54" s="158">
        <v>0</v>
      </c>
      <c r="G54" s="159">
        <f>E54*F54</f>
        <v>0</v>
      </c>
      <c r="O54" s="153">
        <v>2</v>
      </c>
      <c r="AA54" s="132">
        <v>7</v>
      </c>
      <c r="AB54" s="132">
        <v>1001</v>
      </c>
      <c r="AC54" s="132">
        <v>5</v>
      </c>
      <c r="AZ54" s="132">
        <v>2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60">
        <v>7</v>
      </c>
      <c r="CB54" s="160">
        <v>1001</v>
      </c>
      <c r="CZ54" s="132">
        <v>0</v>
      </c>
    </row>
    <row r="55" spans="1:104" x14ac:dyDescent="0.2">
      <c r="A55" s="168"/>
      <c r="B55" s="169" t="s">
        <v>74</v>
      </c>
      <c r="C55" s="170" t="str">
        <f>CONCATENATE(B49," ",C49)</f>
        <v>711 Izolace proti vodě</v>
      </c>
      <c r="D55" s="171"/>
      <c r="E55" s="172"/>
      <c r="F55" s="173"/>
      <c r="G55" s="174">
        <f>SUM(G49:G54)</f>
        <v>0</v>
      </c>
      <c r="O55" s="153">
        <v>4</v>
      </c>
      <c r="BA55" s="175">
        <f>SUM(BA49:BA54)</f>
        <v>0</v>
      </c>
      <c r="BB55" s="175">
        <f>SUM(BB49:BB54)</f>
        <v>0</v>
      </c>
      <c r="BC55" s="175">
        <f>SUM(BC49:BC54)</f>
        <v>0</v>
      </c>
      <c r="BD55" s="175">
        <f>SUM(BD49:BD54)</f>
        <v>0</v>
      </c>
      <c r="BE55" s="175">
        <f>SUM(BE49:BE54)</f>
        <v>0</v>
      </c>
    </row>
    <row r="56" spans="1:104" x14ac:dyDescent="0.2">
      <c r="A56" s="147" t="s">
        <v>72</v>
      </c>
      <c r="B56" s="148" t="s">
        <v>151</v>
      </c>
      <c r="C56" s="149" t="s">
        <v>152</v>
      </c>
      <c r="D56" s="150"/>
      <c r="E56" s="151"/>
      <c r="F56" s="151"/>
      <c r="G56" s="152"/>
      <c r="O56" s="153">
        <v>1</v>
      </c>
    </row>
    <row r="57" spans="1:104" x14ac:dyDescent="0.2">
      <c r="A57" s="154">
        <v>21</v>
      </c>
      <c r="B57" s="155" t="s">
        <v>153</v>
      </c>
      <c r="C57" s="156" t="s">
        <v>154</v>
      </c>
      <c r="D57" s="157" t="s">
        <v>84</v>
      </c>
      <c r="E57" s="158">
        <v>6.5</v>
      </c>
      <c r="F57" s="158">
        <v>0</v>
      </c>
      <c r="G57" s="159">
        <f>E57*F57</f>
        <v>0</v>
      </c>
      <c r="O57" s="153">
        <v>2</v>
      </c>
      <c r="AA57" s="132">
        <v>1</v>
      </c>
      <c r="AB57" s="132">
        <v>7</v>
      </c>
      <c r="AC57" s="132">
        <v>7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60">
        <v>1</v>
      </c>
      <c r="CB57" s="160">
        <v>7</v>
      </c>
      <c r="CZ57" s="132">
        <v>0</v>
      </c>
    </row>
    <row r="58" spans="1:104" x14ac:dyDescent="0.2">
      <c r="A58" s="161"/>
      <c r="B58" s="164"/>
      <c r="C58" s="206" t="s">
        <v>147</v>
      </c>
      <c r="D58" s="207"/>
      <c r="E58" s="165">
        <v>6.5</v>
      </c>
      <c r="F58" s="166"/>
      <c r="G58" s="167"/>
      <c r="M58" s="163" t="s">
        <v>147</v>
      </c>
      <c r="O58" s="153"/>
    </row>
    <row r="59" spans="1:104" x14ac:dyDescent="0.2">
      <c r="A59" s="154">
        <v>22</v>
      </c>
      <c r="B59" s="155" t="s">
        <v>155</v>
      </c>
      <c r="C59" s="156" t="s">
        <v>156</v>
      </c>
      <c r="D59" s="157" t="s">
        <v>120</v>
      </c>
      <c r="E59" s="158">
        <v>0.26519999999999999</v>
      </c>
      <c r="F59" s="158">
        <v>0</v>
      </c>
      <c r="G59" s="159">
        <f>E59*F59</f>
        <v>0</v>
      </c>
      <c r="O59" s="153">
        <v>2</v>
      </c>
      <c r="AA59" s="132">
        <v>3</v>
      </c>
      <c r="AB59" s="132">
        <v>7</v>
      </c>
      <c r="AC59" s="132">
        <v>28375460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60">
        <v>3</v>
      </c>
      <c r="CB59" s="160">
        <v>7</v>
      </c>
      <c r="CZ59" s="132">
        <v>0.03</v>
      </c>
    </row>
    <row r="60" spans="1:104" x14ac:dyDescent="0.2">
      <c r="A60" s="161"/>
      <c r="B60" s="164"/>
      <c r="C60" s="206" t="s">
        <v>157</v>
      </c>
      <c r="D60" s="207"/>
      <c r="E60" s="165">
        <v>0.26519999999999999</v>
      </c>
      <c r="F60" s="166"/>
      <c r="G60" s="167"/>
      <c r="M60" s="163" t="s">
        <v>157</v>
      </c>
      <c r="O60" s="153"/>
    </row>
    <row r="61" spans="1:104" x14ac:dyDescent="0.2">
      <c r="A61" s="154">
        <v>23</v>
      </c>
      <c r="B61" s="155" t="s">
        <v>158</v>
      </c>
      <c r="C61" s="156" t="s">
        <v>159</v>
      </c>
      <c r="D61" s="157" t="s">
        <v>140</v>
      </c>
      <c r="E61" s="158">
        <v>7.9559999999999995E-3</v>
      </c>
      <c r="F61" s="158">
        <v>0</v>
      </c>
      <c r="G61" s="159">
        <f>E61*F61</f>
        <v>0</v>
      </c>
      <c r="O61" s="153">
        <v>2</v>
      </c>
      <c r="AA61" s="132">
        <v>7</v>
      </c>
      <c r="AB61" s="132">
        <v>1001</v>
      </c>
      <c r="AC61" s="132">
        <v>5</v>
      </c>
      <c r="AZ61" s="132">
        <v>2</v>
      </c>
      <c r="BA61" s="132">
        <f>IF(AZ61=1,G61,0)</f>
        <v>0</v>
      </c>
      <c r="BB61" s="132">
        <f>IF(AZ61=2,G61,0)</f>
        <v>0</v>
      </c>
      <c r="BC61" s="132">
        <f>IF(AZ61=3,G61,0)</f>
        <v>0</v>
      </c>
      <c r="BD61" s="132">
        <f>IF(AZ61=4,G61,0)</f>
        <v>0</v>
      </c>
      <c r="BE61" s="132">
        <f>IF(AZ61=5,G61,0)</f>
        <v>0</v>
      </c>
      <c r="CA61" s="160">
        <v>7</v>
      </c>
      <c r="CB61" s="160">
        <v>1001</v>
      </c>
      <c r="CZ61" s="132">
        <v>0</v>
      </c>
    </row>
    <row r="62" spans="1:104" x14ac:dyDescent="0.2">
      <c r="A62" s="168"/>
      <c r="B62" s="169" t="s">
        <v>74</v>
      </c>
      <c r="C62" s="170" t="str">
        <f>CONCATENATE(B56," ",C56)</f>
        <v>713 Izolace tepelné</v>
      </c>
      <c r="D62" s="171"/>
      <c r="E62" s="172"/>
      <c r="F62" s="173"/>
      <c r="G62" s="174">
        <f>SUM(G56:G61)</f>
        <v>0</v>
      </c>
      <c r="O62" s="153">
        <v>4</v>
      </c>
      <c r="BA62" s="175">
        <f>SUM(BA56:BA61)</f>
        <v>0</v>
      </c>
      <c r="BB62" s="175">
        <f>SUM(BB56:BB61)</f>
        <v>0</v>
      </c>
      <c r="BC62" s="175">
        <f>SUM(BC56:BC61)</f>
        <v>0</v>
      </c>
      <c r="BD62" s="175">
        <f>SUM(BD56:BD61)</f>
        <v>0</v>
      </c>
      <c r="BE62" s="175">
        <f>SUM(BE56:BE61)</f>
        <v>0</v>
      </c>
    </row>
    <row r="63" spans="1:104" x14ac:dyDescent="0.2">
      <c r="A63" s="147" t="s">
        <v>72</v>
      </c>
      <c r="B63" s="148" t="s">
        <v>160</v>
      </c>
      <c r="C63" s="149" t="s">
        <v>161</v>
      </c>
      <c r="D63" s="150"/>
      <c r="E63" s="151"/>
      <c r="F63" s="151"/>
      <c r="G63" s="152"/>
      <c r="O63" s="153">
        <v>1</v>
      </c>
    </row>
    <row r="64" spans="1:104" x14ac:dyDescent="0.2">
      <c r="A64" s="154">
        <v>24</v>
      </c>
      <c r="B64" s="155" t="s">
        <v>162</v>
      </c>
      <c r="C64" s="156" t="s">
        <v>163</v>
      </c>
      <c r="D64" s="157" t="s">
        <v>164</v>
      </c>
      <c r="E64" s="158">
        <v>1</v>
      </c>
      <c r="F64" s="158">
        <v>0</v>
      </c>
      <c r="G64" s="159">
        <f>E64*F64</f>
        <v>0</v>
      </c>
      <c r="O64" s="153">
        <v>2</v>
      </c>
      <c r="AA64" s="132">
        <v>12</v>
      </c>
      <c r="AB64" s="132">
        <v>0</v>
      </c>
      <c r="AC64" s="132">
        <v>50</v>
      </c>
      <c r="AZ64" s="132">
        <v>2</v>
      </c>
      <c r="BA64" s="132">
        <f>IF(AZ64=1,G64,0)</f>
        <v>0</v>
      </c>
      <c r="BB64" s="132">
        <f>IF(AZ64=2,G64,0)</f>
        <v>0</v>
      </c>
      <c r="BC64" s="132">
        <f>IF(AZ64=3,G64,0)</f>
        <v>0</v>
      </c>
      <c r="BD64" s="132">
        <f>IF(AZ64=4,G64,0)</f>
        <v>0</v>
      </c>
      <c r="BE64" s="132">
        <f>IF(AZ64=5,G64,0)</f>
        <v>0</v>
      </c>
      <c r="CA64" s="160">
        <v>12</v>
      </c>
      <c r="CB64" s="160">
        <v>0</v>
      </c>
      <c r="CZ64" s="132">
        <v>0</v>
      </c>
    </row>
    <row r="65" spans="1:104" x14ac:dyDescent="0.2">
      <c r="A65" s="154">
        <v>25</v>
      </c>
      <c r="B65" s="155" t="s">
        <v>165</v>
      </c>
      <c r="C65" s="156" t="s">
        <v>166</v>
      </c>
      <c r="D65" s="157" t="s">
        <v>164</v>
      </c>
      <c r="E65" s="158">
        <v>1</v>
      </c>
      <c r="F65" s="158">
        <v>0</v>
      </c>
      <c r="G65" s="159">
        <f>E65*F65</f>
        <v>0</v>
      </c>
      <c r="O65" s="153">
        <v>2</v>
      </c>
      <c r="AA65" s="132">
        <v>12</v>
      </c>
      <c r="AB65" s="132">
        <v>0</v>
      </c>
      <c r="AC65" s="132">
        <v>51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60">
        <v>12</v>
      </c>
      <c r="CB65" s="160">
        <v>0</v>
      </c>
      <c r="CZ65" s="132">
        <v>0</v>
      </c>
    </row>
    <row r="66" spans="1:104" x14ac:dyDescent="0.2">
      <c r="A66" s="168"/>
      <c r="B66" s="169" t="s">
        <v>74</v>
      </c>
      <c r="C66" s="170" t="str">
        <f>CONCATENATE(B63," ",C63)</f>
        <v>720 Zdravotechnická instalace</v>
      </c>
      <c r="D66" s="171"/>
      <c r="E66" s="172"/>
      <c r="F66" s="173"/>
      <c r="G66" s="174">
        <f>SUM(G63:G65)</f>
        <v>0</v>
      </c>
      <c r="O66" s="153">
        <v>4</v>
      </c>
      <c r="BA66" s="175">
        <f>SUM(BA63:BA65)</f>
        <v>0</v>
      </c>
      <c r="BB66" s="175">
        <f>SUM(BB63:BB65)</f>
        <v>0</v>
      </c>
      <c r="BC66" s="175">
        <f>SUM(BC63:BC65)</f>
        <v>0</v>
      </c>
      <c r="BD66" s="175">
        <f>SUM(BD63:BD65)</f>
        <v>0</v>
      </c>
      <c r="BE66" s="175">
        <f>SUM(BE63:BE65)</f>
        <v>0</v>
      </c>
    </row>
    <row r="67" spans="1:104" x14ac:dyDescent="0.2">
      <c r="A67" s="147" t="s">
        <v>72</v>
      </c>
      <c r="B67" s="148" t="s">
        <v>167</v>
      </c>
      <c r="C67" s="149" t="s">
        <v>168</v>
      </c>
      <c r="D67" s="150"/>
      <c r="E67" s="151"/>
      <c r="F67" s="151"/>
      <c r="G67" s="152"/>
      <c r="O67" s="153">
        <v>1</v>
      </c>
    </row>
    <row r="68" spans="1:104" x14ac:dyDescent="0.2">
      <c r="A68" s="154">
        <v>26</v>
      </c>
      <c r="B68" s="155" t="s">
        <v>169</v>
      </c>
      <c r="C68" s="156" t="s">
        <v>170</v>
      </c>
      <c r="D68" s="157" t="s">
        <v>131</v>
      </c>
      <c r="E68" s="158">
        <v>2</v>
      </c>
      <c r="F68" s="158"/>
      <c r="G68" s="159">
        <f t="shared" ref="G68:G73" si="0">E68*F68</f>
        <v>0</v>
      </c>
      <c r="O68" s="153">
        <v>2</v>
      </c>
      <c r="AA68" s="132">
        <v>12</v>
      </c>
      <c r="AB68" s="132">
        <v>0</v>
      </c>
      <c r="AC68" s="132">
        <v>39</v>
      </c>
      <c r="AZ68" s="132">
        <v>2</v>
      </c>
      <c r="BA68" s="132">
        <f t="shared" ref="BA68:BA73" si="1">IF(AZ68=1,G68,0)</f>
        <v>0</v>
      </c>
      <c r="BB68" s="132">
        <f t="shared" ref="BB68:BB73" si="2">IF(AZ68=2,G68,0)</f>
        <v>0</v>
      </c>
      <c r="BC68" s="132">
        <f t="shared" ref="BC68:BC73" si="3">IF(AZ68=3,G68,0)</f>
        <v>0</v>
      </c>
      <c r="BD68" s="132">
        <f t="shared" ref="BD68:BD73" si="4">IF(AZ68=4,G68,0)</f>
        <v>0</v>
      </c>
      <c r="BE68" s="132">
        <f t="shared" ref="BE68:BE73" si="5">IF(AZ68=5,G68,0)</f>
        <v>0</v>
      </c>
      <c r="CA68" s="160">
        <v>12</v>
      </c>
      <c r="CB68" s="160">
        <v>0</v>
      </c>
      <c r="CZ68" s="132">
        <v>0</v>
      </c>
    </row>
    <row r="69" spans="1:104" x14ac:dyDescent="0.2">
      <c r="A69" s="154">
        <v>27</v>
      </c>
      <c r="B69" s="155" t="s">
        <v>171</v>
      </c>
      <c r="C69" s="156" t="s">
        <v>172</v>
      </c>
      <c r="D69" s="157" t="s">
        <v>131</v>
      </c>
      <c r="E69" s="158">
        <v>1</v>
      </c>
      <c r="F69" s="158"/>
      <c r="G69" s="159">
        <f t="shared" si="0"/>
        <v>0</v>
      </c>
      <c r="O69" s="153">
        <v>2</v>
      </c>
      <c r="AA69" s="132">
        <v>12</v>
      </c>
      <c r="AB69" s="132">
        <v>0</v>
      </c>
      <c r="AC69" s="132">
        <v>40</v>
      </c>
      <c r="AZ69" s="132">
        <v>2</v>
      </c>
      <c r="BA69" s="132">
        <f t="shared" si="1"/>
        <v>0</v>
      </c>
      <c r="BB69" s="132">
        <f t="shared" si="2"/>
        <v>0</v>
      </c>
      <c r="BC69" s="132">
        <f t="shared" si="3"/>
        <v>0</v>
      </c>
      <c r="BD69" s="132">
        <f t="shared" si="4"/>
        <v>0</v>
      </c>
      <c r="BE69" s="132">
        <f t="shared" si="5"/>
        <v>0</v>
      </c>
      <c r="CA69" s="160">
        <v>12</v>
      </c>
      <c r="CB69" s="160">
        <v>0</v>
      </c>
      <c r="CZ69" s="132">
        <v>0</v>
      </c>
    </row>
    <row r="70" spans="1:104" x14ac:dyDescent="0.2">
      <c r="A70" s="154">
        <v>28</v>
      </c>
      <c r="B70" s="155" t="s">
        <v>173</v>
      </c>
      <c r="C70" s="156" t="s">
        <v>174</v>
      </c>
      <c r="D70" s="157" t="s">
        <v>131</v>
      </c>
      <c r="E70" s="158">
        <v>2</v>
      </c>
      <c r="F70" s="158"/>
      <c r="G70" s="159">
        <f t="shared" si="0"/>
        <v>0</v>
      </c>
      <c r="O70" s="153">
        <v>2</v>
      </c>
      <c r="AA70" s="132">
        <v>12</v>
      </c>
      <c r="AB70" s="132">
        <v>0</v>
      </c>
      <c r="AC70" s="132">
        <v>41</v>
      </c>
      <c r="AZ70" s="132">
        <v>2</v>
      </c>
      <c r="BA70" s="132">
        <f t="shared" si="1"/>
        <v>0</v>
      </c>
      <c r="BB70" s="132">
        <f t="shared" si="2"/>
        <v>0</v>
      </c>
      <c r="BC70" s="132">
        <f t="shared" si="3"/>
        <v>0</v>
      </c>
      <c r="BD70" s="132">
        <f t="shared" si="4"/>
        <v>0</v>
      </c>
      <c r="BE70" s="132">
        <f t="shared" si="5"/>
        <v>0</v>
      </c>
      <c r="CA70" s="160">
        <v>12</v>
      </c>
      <c r="CB70" s="160">
        <v>0</v>
      </c>
      <c r="CZ70" s="132">
        <v>0</v>
      </c>
    </row>
    <row r="71" spans="1:104" x14ac:dyDescent="0.2">
      <c r="A71" s="154">
        <v>29</v>
      </c>
      <c r="B71" s="155" t="s">
        <v>175</v>
      </c>
      <c r="C71" s="156" t="s">
        <v>176</v>
      </c>
      <c r="D71" s="157" t="s">
        <v>131</v>
      </c>
      <c r="E71" s="158">
        <v>2</v>
      </c>
      <c r="F71" s="158"/>
      <c r="G71" s="159">
        <f t="shared" si="0"/>
        <v>0</v>
      </c>
      <c r="O71" s="153">
        <v>2</v>
      </c>
      <c r="AA71" s="132">
        <v>12</v>
      </c>
      <c r="AB71" s="132">
        <v>0</v>
      </c>
      <c r="AC71" s="132">
        <v>42</v>
      </c>
      <c r="AZ71" s="132">
        <v>2</v>
      </c>
      <c r="BA71" s="132">
        <f t="shared" si="1"/>
        <v>0</v>
      </c>
      <c r="BB71" s="132">
        <f t="shared" si="2"/>
        <v>0</v>
      </c>
      <c r="BC71" s="132">
        <f t="shared" si="3"/>
        <v>0</v>
      </c>
      <c r="BD71" s="132">
        <f t="shared" si="4"/>
        <v>0</v>
      </c>
      <c r="BE71" s="132">
        <f t="shared" si="5"/>
        <v>0</v>
      </c>
      <c r="CA71" s="160">
        <v>12</v>
      </c>
      <c r="CB71" s="160">
        <v>0</v>
      </c>
      <c r="CZ71" s="132">
        <v>0</v>
      </c>
    </row>
    <row r="72" spans="1:104" ht="22.5" x14ac:dyDescent="0.2">
      <c r="A72" s="154">
        <v>30</v>
      </c>
      <c r="B72" s="155" t="s">
        <v>177</v>
      </c>
      <c r="C72" s="156" t="s">
        <v>254</v>
      </c>
      <c r="D72" s="157" t="s">
        <v>131</v>
      </c>
      <c r="E72" s="158">
        <v>1</v>
      </c>
      <c r="F72" s="158"/>
      <c r="G72" s="159">
        <f t="shared" si="0"/>
        <v>0</v>
      </c>
      <c r="O72" s="153">
        <v>2</v>
      </c>
      <c r="AA72" s="132">
        <v>12</v>
      </c>
      <c r="AB72" s="132">
        <v>0</v>
      </c>
      <c r="AC72" s="132">
        <v>44</v>
      </c>
      <c r="AZ72" s="132">
        <v>2</v>
      </c>
      <c r="BA72" s="132">
        <f t="shared" si="1"/>
        <v>0</v>
      </c>
      <c r="BB72" s="132">
        <f t="shared" si="2"/>
        <v>0</v>
      </c>
      <c r="BC72" s="132">
        <f t="shared" si="3"/>
        <v>0</v>
      </c>
      <c r="BD72" s="132">
        <f t="shared" si="4"/>
        <v>0</v>
      </c>
      <c r="BE72" s="132">
        <f t="shared" si="5"/>
        <v>0</v>
      </c>
      <c r="CA72" s="160">
        <v>12</v>
      </c>
      <c r="CB72" s="160">
        <v>0</v>
      </c>
      <c r="CZ72" s="132">
        <v>0</v>
      </c>
    </row>
    <row r="73" spans="1:104" x14ac:dyDescent="0.2">
      <c r="A73" s="154">
        <v>31</v>
      </c>
      <c r="B73" s="155" t="s">
        <v>178</v>
      </c>
      <c r="C73" s="156" t="s">
        <v>179</v>
      </c>
      <c r="D73" s="157" t="s">
        <v>61</v>
      </c>
      <c r="E73" s="158"/>
      <c r="F73" s="158"/>
      <c r="G73" s="159">
        <f t="shared" si="0"/>
        <v>0</v>
      </c>
      <c r="O73" s="153">
        <v>2</v>
      </c>
      <c r="AA73" s="132">
        <v>7</v>
      </c>
      <c r="AB73" s="132">
        <v>1002</v>
      </c>
      <c r="AC73" s="132">
        <v>5</v>
      </c>
      <c r="AZ73" s="132">
        <v>2</v>
      </c>
      <c r="BA73" s="132">
        <f t="shared" si="1"/>
        <v>0</v>
      </c>
      <c r="BB73" s="132">
        <f t="shared" si="2"/>
        <v>0</v>
      </c>
      <c r="BC73" s="132">
        <f t="shared" si="3"/>
        <v>0</v>
      </c>
      <c r="BD73" s="132">
        <f t="shared" si="4"/>
        <v>0</v>
      </c>
      <c r="BE73" s="132">
        <f t="shared" si="5"/>
        <v>0</v>
      </c>
      <c r="CA73" s="160">
        <v>7</v>
      </c>
      <c r="CB73" s="160">
        <v>1002</v>
      </c>
      <c r="CZ73" s="132">
        <v>0</v>
      </c>
    </row>
    <row r="74" spans="1:104" x14ac:dyDescent="0.2">
      <c r="A74" s="154">
        <v>32</v>
      </c>
      <c r="B74" s="155" t="s">
        <v>178</v>
      </c>
      <c r="C74" s="156" t="s">
        <v>256</v>
      </c>
      <c r="D74" s="157" t="s">
        <v>255</v>
      </c>
      <c r="E74" s="158">
        <v>1</v>
      </c>
      <c r="F74" s="158"/>
      <c r="G74" s="159">
        <f t="shared" ref="G74" si="6">E74*F74</f>
        <v>0</v>
      </c>
      <c r="O74" s="153"/>
      <c r="CA74" s="160"/>
      <c r="CB74" s="160"/>
    </row>
    <row r="75" spans="1:104" x14ac:dyDescent="0.2">
      <c r="A75" s="168"/>
      <c r="B75" s="169" t="s">
        <v>74</v>
      </c>
      <c r="C75" s="170" t="str">
        <f>CONCATENATE(B67," ",C67)</f>
        <v>725 Zařizovací předměty</v>
      </c>
      <c r="D75" s="171"/>
      <c r="E75" s="172"/>
      <c r="F75" s="173"/>
      <c r="G75" s="174">
        <f>SUM(G68:G74)</f>
        <v>0</v>
      </c>
      <c r="O75" s="153">
        <v>4</v>
      </c>
      <c r="BA75" s="175">
        <f>SUM(BA67:BA73)</f>
        <v>0</v>
      </c>
      <c r="BB75" s="175">
        <f>SUM(BB67:BB73)</f>
        <v>0</v>
      </c>
      <c r="BC75" s="175">
        <f>SUM(BC67:BC73)</f>
        <v>0</v>
      </c>
      <c r="BD75" s="175">
        <f>SUM(BD67:BD73)</f>
        <v>0</v>
      </c>
      <c r="BE75" s="175">
        <f>SUM(BE67:BE73)</f>
        <v>0</v>
      </c>
    </row>
    <row r="76" spans="1:104" x14ac:dyDescent="0.2">
      <c r="A76" s="147" t="s">
        <v>72</v>
      </c>
      <c r="B76" s="148" t="s">
        <v>180</v>
      </c>
      <c r="C76" s="149" t="s">
        <v>181</v>
      </c>
      <c r="D76" s="150"/>
      <c r="E76" s="151"/>
      <c r="F76" s="151"/>
      <c r="G76" s="152"/>
      <c r="O76" s="153">
        <v>1</v>
      </c>
    </row>
    <row r="77" spans="1:104" x14ac:dyDescent="0.2">
      <c r="A77" s="154">
        <v>33</v>
      </c>
      <c r="B77" s="155" t="s">
        <v>182</v>
      </c>
      <c r="C77" s="156" t="s">
        <v>183</v>
      </c>
      <c r="D77" s="157" t="s">
        <v>131</v>
      </c>
      <c r="E77" s="158">
        <v>1</v>
      </c>
      <c r="F77" s="158">
        <v>0</v>
      </c>
      <c r="G77" s="159">
        <f>E77*F77</f>
        <v>0</v>
      </c>
      <c r="O77" s="153">
        <v>2</v>
      </c>
      <c r="AA77" s="132">
        <v>1</v>
      </c>
      <c r="AB77" s="132">
        <v>7</v>
      </c>
      <c r="AC77" s="132">
        <v>7</v>
      </c>
      <c r="AZ77" s="132">
        <v>2</v>
      </c>
      <c r="BA77" s="132">
        <f>IF(AZ77=1,G77,0)</f>
        <v>0</v>
      </c>
      <c r="BB77" s="132">
        <f>IF(AZ77=2,G77,0)</f>
        <v>0</v>
      </c>
      <c r="BC77" s="132">
        <f>IF(AZ77=3,G77,0)</f>
        <v>0</v>
      </c>
      <c r="BD77" s="132">
        <f>IF(AZ77=4,G77,0)</f>
        <v>0</v>
      </c>
      <c r="BE77" s="132">
        <f>IF(AZ77=5,G77,0)</f>
        <v>0</v>
      </c>
      <c r="CA77" s="160">
        <v>1</v>
      </c>
      <c r="CB77" s="160">
        <v>7</v>
      </c>
      <c r="CZ77" s="132">
        <v>0</v>
      </c>
    </row>
    <row r="78" spans="1:104" ht="12.75" customHeight="1" x14ac:dyDescent="0.2">
      <c r="A78" s="154">
        <v>34</v>
      </c>
      <c r="B78" s="155" t="s">
        <v>184</v>
      </c>
      <c r="C78" s="156" t="s">
        <v>251</v>
      </c>
      <c r="D78" s="157" t="s">
        <v>131</v>
      </c>
      <c r="E78" s="158">
        <v>1</v>
      </c>
      <c r="F78" s="158">
        <v>0</v>
      </c>
      <c r="G78" s="159">
        <f>E78*F78</f>
        <v>0</v>
      </c>
      <c r="O78" s="153">
        <v>2</v>
      </c>
      <c r="AA78" s="132">
        <v>3</v>
      </c>
      <c r="AB78" s="132">
        <v>7</v>
      </c>
      <c r="AC78" s="132">
        <v>54914626</v>
      </c>
      <c r="AZ78" s="132">
        <v>2</v>
      </c>
      <c r="BA78" s="132">
        <f>IF(AZ78=1,G78,0)</f>
        <v>0</v>
      </c>
      <c r="BB78" s="132">
        <f>IF(AZ78=2,G78,0)</f>
        <v>0</v>
      </c>
      <c r="BC78" s="132">
        <f>IF(AZ78=3,G78,0)</f>
        <v>0</v>
      </c>
      <c r="BD78" s="132">
        <f>IF(AZ78=4,G78,0)</f>
        <v>0</v>
      </c>
      <c r="BE78" s="132">
        <f>IF(AZ78=5,G78,0)</f>
        <v>0</v>
      </c>
      <c r="CA78" s="160">
        <v>3</v>
      </c>
      <c r="CB78" s="160">
        <v>7</v>
      </c>
      <c r="CZ78" s="132">
        <v>8.0000000000000004E-4</v>
      </c>
    </row>
    <row r="79" spans="1:104" ht="33.75" x14ac:dyDescent="0.2">
      <c r="A79" s="154">
        <v>35</v>
      </c>
      <c r="B79" s="155" t="s">
        <v>185</v>
      </c>
      <c r="C79" s="156" t="s">
        <v>258</v>
      </c>
      <c r="D79" s="157" t="s">
        <v>131</v>
      </c>
      <c r="E79" s="158">
        <v>1</v>
      </c>
      <c r="F79" s="158">
        <v>0</v>
      </c>
      <c r="G79" s="159">
        <f>E79*F79</f>
        <v>0</v>
      </c>
      <c r="O79" s="153">
        <v>2</v>
      </c>
      <c r="AA79" s="132">
        <v>3</v>
      </c>
      <c r="AB79" s="132">
        <v>7</v>
      </c>
      <c r="AC79" s="132">
        <v>611601203</v>
      </c>
      <c r="AZ79" s="132">
        <v>2</v>
      </c>
      <c r="BA79" s="132">
        <f>IF(AZ79=1,G79,0)</f>
        <v>0</v>
      </c>
      <c r="BB79" s="132">
        <f>IF(AZ79=2,G79,0)</f>
        <v>0</v>
      </c>
      <c r="BC79" s="132">
        <f>IF(AZ79=3,G79,0)</f>
        <v>0</v>
      </c>
      <c r="BD79" s="132">
        <f>IF(AZ79=4,G79,0)</f>
        <v>0</v>
      </c>
      <c r="BE79" s="132">
        <f>IF(AZ79=5,G79,0)</f>
        <v>0</v>
      </c>
      <c r="CA79" s="160">
        <v>3</v>
      </c>
      <c r="CB79" s="160">
        <v>7</v>
      </c>
      <c r="CZ79" s="132">
        <v>1.9E-2</v>
      </c>
    </row>
    <row r="80" spans="1:104" x14ac:dyDescent="0.2">
      <c r="A80" s="154">
        <v>36</v>
      </c>
      <c r="B80" s="155" t="s">
        <v>186</v>
      </c>
      <c r="C80" s="156" t="s">
        <v>187</v>
      </c>
      <c r="D80" s="157" t="s">
        <v>140</v>
      </c>
      <c r="E80" s="158">
        <v>1.9800000000000002E-2</v>
      </c>
      <c r="F80" s="158">
        <v>0</v>
      </c>
      <c r="G80" s="159">
        <f>E80*F80</f>
        <v>0</v>
      </c>
      <c r="O80" s="153">
        <v>2</v>
      </c>
      <c r="AA80" s="132">
        <v>7</v>
      </c>
      <c r="AB80" s="132">
        <v>1001</v>
      </c>
      <c r="AC80" s="132">
        <v>5</v>
      </c>
      <c r="AZ80" s="132">
        <v>2</v>
      </c>
      <c r="BA80" s="132">
        <f>IF(AZ80=1,G80,0)</f>
        <v>0</v>
      </c>
      <c r="BB80" s="132">
        <f>IF(AZ80=2,G80,0)</f>
        <v>0</v>
      </c>
      <c r="BC80" s="132">
        <f>IF(AZ80=3,G80,0)</f>
        <v>0</v>
      </c>
      <c r="BD80" s="132">
        <f>IF(AZ80=4,G80,0)</f>
        <v>0</v>
      </c>
      <c r="BE80" s="132">
        <f>IF(AZ80=5,G80,0)</f>
        <v>0</v>
      </c>
      <c r="CA80" s="160">
        <v>7</v>
      </c>
      <c r="CB80" s="160">
        <v>1001</v>
      </c>
      <c r="CZ80" s="132">
        <v>0</v>
      </c>
    </row>
    <row r="81" spans="1:104" x14ac:dyDescent="0.2">
      <c r="A81" s="168"/>
      <c r="B81" s="169" t="s">
        <v>74</v>
      </c>
      <c r="C81" s="170" t="str">
        <f>CONCATENATE(B76," ",C76)</f>
        <v>766 Konstrukce truhlářské</v>
      </c>
      <c r="D81" s="171"/>
      <c r="E81" s="172"/>
      <c r="F81" s="173"/>
      <c r="G81" s="174">
        <f>SUM(G76:G80)</f>
        <v>0</v>
      </c>
      <c r="O81" s="153">
        <v>4</v>
      </c>
      <c r="BA81" s="175">
        <f>SUM(BA76:BA80)</f>
        <v>0</v>
      </c>
      <c r="BB81" s="175">
        <f>SUM(BB76:BB80)</f>
        <v>0</v>
      </c>
      <c r="BC81" s="175">
        <f>SUM(BC76:BC80)</f>
        <v>0</v>
      </c>
      <c r="BD81" s="175">
        <f>SUM(BD76:BD80)</f>
        <v>0</v>
      </c>
      <c r="BE81" s="175">
        <f>SUM(BE76:BE80)</f>
        <v>0</v>
      </c>
    </row>
    <row r="82" spans="1:104" x14ac:dyDescent="0.2">
      <c r="A82" s="147" t="s">
        <v>72</v>
      </c>
      <c r="B82" s="148" t="s">
        <v>188</v>
      </c>
      <c r="C82" s="149" t="s">
        <v>189</v>
      </c>
      <c r="D82" s="150"/>
      <c r="E82" s="151"/>
      <c r="F82" s="151"/>
      <c r="G82" s="152"/>
      <c r="O82" s="153">
        <v>1</v>
      </c>
    </row>
    <row r="83" spans="1:104" x14ac:dyDescent="0.2">
      <c r="A83" s="154">
        <v>37</v>
      </c>
      <c r="B83" s="155" t="s">
        <v>190</v>
      </c>
      <c r="C83" s="156" t="s">
        <v>191</v>
      </c>
      <c r="D83" s="157" t="s">
        <v>84</v>
      </c>
      <c r="E83" s="158">
        <v>6.5</v>
      </c>
      <c r="F83" s="158">
        <v>0</v>
      </c>
      <c r="G83" s="159">
        <f>E83*F83</f>
        <v>0</v>
      </c>
      <c r="O83" s="153">
        <v>2</v>
      </c>
      <c r="AA83" s="132">
        <v>1</v>
      </c>
      <c r="AB83" s="132">
        <v>7</v>
      </c>
      <c r="AC83" s="132">
        <v>7</v>
      </c>
      <c r="AZ83" s="132">
        <v>2</v>
      </c>
      <c r="BA83" s="132">
        <f>IF(AZ83=1,G83,0)</f>
        <v>0</v>
      </c>
      <c r="BB83" s="132">
        <f>IF(AZ83=2,G83,0)</f>
        <v>0</v>
      </c>
      <c r="BC83" s="132">
        <f>IF(AZ83=3,G83,0)</f>
        <v>0</v>
      </c>
      <c r="BD83" s="132">
        <f>IF(AZ83=4,G83,0)</f>
        <v>0</v>
      </c>
      <c r="BE83" s="132">
        <f>IF(AZ83=5,G83,0)</f>
        <v>0</v>
      </c>
      <c r="CA83" s="160">
        <v>1</v>
      </c>
      <c r="CB83" s="160">
        <v>7</v>
      </c>
      <c r="CZ83" s="132">
        <v>4.7600000000000003E-3</v>
      </c>
    </row>
    <row r="84" spans="1:104" x14ac:dyDescent="0.2">
      <c r="A84" s="154">
        <v>38</v>
      </c>
      <c r="B84" s="155" t="s">
        <v>192</v>
      </c>
      <c r="C84" s="156" t="s">
        <v>193</v>
      </c>
      <c r="D84" s="157" t="s">
        <v>84</v>
      </c>
      <c r="E84" s="158">
        <v>7.28</v>
      </c>
      <c r="F84" s="158">
        <v>0</v>
      </c>
      <c r="G84" s="159">
        <f>E84*F84</f>
        <v>0</v>
      </c>
      <c r="O84" s="153">
        <v>2</v>
      </c>
      <c r="AA84" s="132">
        <v>3</v>
      </c>
      <c r="AB84" s="132">
        <v>7</v>
      </c>
      <c r="AC84" s="132">
        <v>597642031</v>
      </c>
      <c r="AZ84" s="132">
        <v>2</v>
      </c>
      <c r="BA84" s="132">
        <f>IF(AZ84=1,G84,0)</f>
        <v>0</v>
      </c>
      <c r="BB84" s="132">
        <f>IF(AZ84=2,G84,0)</f>
        <v>0</v>
      </c>
      <c r="BC84" s="132">
        <f>IF(AZ84=3,G84,0)</f>
        <v>0</v>
      </c>
      <c r="BD84" s="132">
        <f>IF(AZ84=4,G84,0)</f>
        <v>0</v>
      </c>
      <c r="BE84" s="132">
        <f>IF(AZ84=5,G84,0)</f>
        <v>0</v>
      </c>
      <c r="CA84" s="160">
        <v>3</v>
      </c>
      <c r="CB84" s="160">
        <v>7</v>
      </c>
      <c r="CZ84" s="132">
        <v>1.9199999999999998E-2</v>
      </c>
    </row>
    <row r="85" spans="1:104" x14ac:dyDescent="0.2">
      <c r="A85" s="161"/>
      <c r="B85" s="162"/>
      <c r="C85" s="208" t="s">
        <v>194</v>
      </c>
      <c r="D85" s="209"/>
      <c r="E85" s="209"/>
      <c r="F85" s="209"/>
      <c r="G85" s="210"/>
      <c r="L85" s="163" t="s">
        <v>194</v>
      </c>
      <c r="O85" s="153">
        <v>3</v>
      </c>
    </row>
    <row r="86" spans="1:104" x14ac:dyDescent="0.2">
      <c r="A86" s="161"/>
      <c r="B86" s="164"/>
      <c r="C86" s="206" t="s">
        <v>195</v>
      </c>
      <c r="D86" s="207"/>
      <c r="E86" s="165">
        <v>7.28</v>
      </c>
      <c r="F86" s="166"/>
      <c r="G86" s="167"/>
      <c r="M86" s="163" t="s">
        <v>195</v>
      </c>
      <c r="O86" s="153"/>
    </row>
    <row r="87" spans="1:104" x14ac:dyDescent="0.2">
      <c r="A87" s="154">
        <v>39</v>
      </c>
      <c r="B87" s="155" t="s">
        <v>196</v>
      </c>
      <c r="C87" s="156" t="s">
        <v>197</v>
      </c>
      <c r="D87" s="157" t="s">
        <v>140</v>
      </c>
      <c r="E87" s="158">
        <v>0.17071600000000001</v>
      </c>
      <c r="F87" s="158">
        <v>0</v>
      </c>
      <c r="G87" s="159">
        <f>E87*F87</f>
        <v>0</v>
      </c>
      <c r="O87" s="153">
        <v>2</v>
      </c>
      <c r="AA87" s="132">
        <v>7</v>
      </c>
      <c r="AB87" s="132">
        <v>1001</v>
      </c>
      <c r="AC87" s="132">
        <v>5</v>
      </c>
      <c r="AZ87" s="132">
        <v>2</v>
      </c>
      <c r="BA87" s="132">
        <f>IF(AZ87=1,G87,0)</f>
        <v>0</v>
      </c>
      <c r="BB87" s="132">
        <f>IF(AZ87=2,G87,0)</f>
        <v>0</v>
      </c>
      <c r="BC87" s="132">
        <f>IF(AZ87=3,G87,0)</f>
        <v>0</v>
      </c>
      <c r="BD87" s="132">
        <f>IF(AZ87=4,G87,0)</f>
        <v>0</v>
      </c>
      <c r="BE87" s="132">
        <f>IF(AZ87=5,G87,0)</f>
        <v>0</v>
      </c>
      <c r="CA87" s="160">
        <v>7</v>
      </c>
      <c r="CB87" s="160">
        <v>1001</v>
      </c>
      <c r="CZ87" s="132">
        <v>0</v>
      </c>
    </row>
    <row r="88" spans="1:104" x14ac:dyDescent="0.2">
      <c r="A88" s="168"/>
      <c r="B88" s="169" t="s">
        <v>74</v>
      </c>
      <c r="C88" s="170" t="str">
        <f>CONCATENATE(B82," ",C82)</f>
        <v>771 Podlahy z dlaždic a obklady</v>
      </c>
      <c r="D88" s="171"/>
      <c r="E88" s="172"/>
      <c r="F88" s="173"/>
      <c r="G88" s="174">
        <f>SUM(G82:G87)</f>
        <v>0</v>
      </c>
      <c r="O88" s="153">
        <v>4</v>
      </c>
      <c r="BA88" s="175">
        <f>SUM(BA82:BA87)</f>
        <v>0</v>
      </c>
      <c r="BB88" s="175">
        <f>SUM(BB82:BB87)</f>
        <v>0</v>
      </c>
      <c r="BC88" s="175">
        <f>SUM(BC82:BC87)</f>
        <v>0</v>
      </c>
      <c r="BD88" s="175">
        <f>SUM(BD82:BD87)</f>
        <v>0</v>
      </c>
      <c r="BE88" s="175">
        <f>SUM(BE82:BE87)</f>
        <v>0</v>
      </c>
    </row>
    <row r="89" spans="1:104" x14ac:dyDescent="0.2">
      <c r="A89" s="147" t="s">
        <v>72</v>
      </c>
      <c r="B89" s="148" t="s">
        <v>198</v>
      </c>
      <c r="C89" s="149" t="s">
        <v>199</v>
      </c>
      <c r="D89" s="150"/>
      <c r="E89" s="151"/>
      <c r="F89" s="151"/>
      <c r="G89" s="152"/>
      <c r="O89" s="153">
        <v>1</v>
      </c>
    </row>
    <row r="90" spans="1:104" x14ac:dyDescent="0.2">
      <c r="A90" s="154">
        <v>40</v>
      </c>
      <c r="B90" s="155" t="s">
        <v>200</v>
      </c>
      <c r="C90" s="156" t="s">
        <v>201</v>
      </c>
      <c r="D90" s="157" t="s">
        <v>84</v>
      </c>
      <c r="E90" s="158">
        <v>22.027999999999999</v>
      </c>
      <c r="F90" s="158">
        <v>0</v>
      </c>
      <c r="G90" s="159">
        <f>E90*F90</f>
        <v>0</v>
      </c>
      <c r="O90" s="153">
        <v>2</v>
      </c>
      <c r="AA90" s="132">
        <v>1</v>
      </c>
      <c r="AB90" s="132">
        <v>7</v>
      </c>
      <c r="AC90" s="132">
        <v>7</v>
      </c>
      <c r="AZ90" s="132">
        <v>2</v>
      </c>
      <c r="BA90" s="132">
        <f>IF(AZ90=1,G90,0)</f>
        <v>0</v>
      </c>
      <c r="BB90" s="132">
        <f>IF(AZ90=2,G90,0)</f>
        <v>0</v>
      </c>
      <c r="BC90" s="132">
        <f>IF(AZ90=3,G90,0)</f>
        <v>0</v>
      </c>
      <c r="BD90" s="132">
        <f>IF(AZ90=4,G90,0)</f>
        <v>0</v>
      </c>
      <c r="BE90" s="132">
        <f>IF(AZ90=5,G90,0)</f>
        <v>0</v>
      </c>
      <c r="CA90" s="160">
        <v>1</v>
      </c>
      <c r="CB90" s="160">
        <v>7</v>
      </c>
      <c r="CZ90" s="132">
        <v>1.6000000000000001E-4</v>
      </c>
    </row>
    <row r="91" spans="1:104" x14ac:dyDescent="0.2">
      <c r="A91" s="154">
        <v>41</v>
      </c>
      <c r="B91" s="155" t="s">
        <v>202</v>
      </c>
      <c r="C91" s="156" t="s">
        <v>203</v>
      </c>
      <c r="D91" s="157" t="s">
        <v>84</v>
      </c>
      <c r="E91" s="158">
        <v>22.027999999999999</v>
      </c>
      <c r="F91" s="158">
        <v>0</v>
      </c>
      <c r="G91" s="159">
        <f>E91*F91</f>
        <v>0</v>
      </c>
      <c r="O91" s="153">
        <v>2</v>
      </c>
      <c r="AA91" s="132">
        <v>1</v>
      </c>
      <c r="AB91" s="132">
        <v>7</v>
      </c>
      <c r="AC91" s="132">
        <v>7</v>
      </c>
      <c r="AZ91" s="132">
        <v>2</v>
      </c>
      <c r="BA91" s="132">
        <f>IF(AZ91=1,G91,0)</f>
        <v>0</v>
      </c>
      <c r="BB91" s="132">
        <f>IF(AZ91=2,G91,0)</f>
        <v>0</v>
      </c>
      <c r="BC91" s="132">
        <f>IF(AZ91=3,G91,0)</f>
        <v>0</v>
      </c>
      <c r="BD91" s="132">
        <f>IF(AZ91=4,G91,0)</f>
        <v>0</v>
      </c>
      <c r="BE91" s="132">
        <f>IF(AZ91=5,G91,0)</f>
        <v>0</v>
      </c>
      <c r="CA91" s="160">
        <v>1</v>
      </c>
      <c r="CB91" s="160">
        <v>7</v>
      </c>
      <c r="CZ91" s="132">
        <v>5.2399999999999999E-3</v>
      </c>
    </row>
    <row r="92" spans="1:104" x14ac:dyDescent="0.2">
      <c r="A92" s="161"/>
      <c r="B92" s="164"/>
      <c r="C92" s="206" t="s">
        <v>204</v>
      </c>
      <c r="D92" s="207"/>
      <c r="E92" s="165">
        <v>22.027999999999999</v>
      </c>
      <c r="F92" s="166"/>
      <c r="G92" s="167"/>
      <c r="M92" s="163" t="s">
        <v>204</v>
      </c>
      <c r="O92" s="153"/>
    </row>
    <row r="93" spans="1:104" x14ac:dyDescent="0.2">
      <c r="A93" s="154">
        <v>42</v>
      </c>
      <c r="B93" s="155" t="s">
        <v>206</v>
      </c>
      <c r="C93" s="156" t="s">
        <v>257</v>
      </c>
      <c r="D93" s="157" t="s">
        <v>205</v>
      </c>
      <c r="E93" s="158">
        <v>19</v>
      </c>
      <c r="F93" s="158">
        <v>0</v>
      </c>
      <c r="G93" s="159">
        <f>E93*F93</f>
        <v>0</v>
      </c>
      <c r="O93" s="153">
        <v>2</v>
      </c>
      <c r="AA93" s="132">
        <v>1</v>
      </c>
      <c r="AB93" s="132">
        <v>7</v>
      </c>
      <c r="AC93" s="132">
        <v>7</v>
      </c>
      <c r="AZ93" s="132">
        <v>2</v>
      </c>
      <c r="BA93" s="132">
        <f>IF(AZ93=1,G93,0)</f>
        <v>0</v>
      </c>
      <c r="BB93" s="132">
        <f>IF(AZ93=2,G93,0)</f>
        <v>0</v>
      </c>
      <c r="BC93" s="132">
        <f>IF(AZ93=3,G93,0)</f>
        <v>0</v>
      </c>
      <c r="BD93" s="132">
        <f>IF(AZ93=4,G93,0)</f>
        <v>0</v>
      </c>
      <c r="BE93" s="132">
        <f>IF(AZ93=5,G93,0)</f>
        <v>0</v>
      </c>
      <c r="CA93" s="160">
        <v>1</v>
      </c>
      <c r="CB93" s="160">
        <v>7</v>
      </c>
      <c r="CZ93" s="132">
        <v>1E-4</v>
      </c>
    </row>
    <row r="94" spans="1:104" x14ac:dyDescent="0.2">
      <c r="A94" s="161"/>
      <c r="B94" s="164"/>
      <c r="C94" s="206" t="s">
        <v>207</v>
      </c>
      <c r="D94" s="207"/>
      <c r="E94" s="165">
        <v>19</v>
      </c>
      <c r="F94" s="166"/>
      <c r="G94" s="167"/>
      <c r="M94" s="163" t="s">
        <v>207</v>
      </c>
      <c r="O94" s="153"/>
    </row>
    <row r="95" spans="1:104" x14ac:dyDescent="0.2">
      <c r="A95" s="154">
        <v>43</v>
      </c>
      <c r="B95" s="155" t="s">
        <v>208</v>
      </c>
      <c r="C95" s="156" t="s">
        <v>209</v>
      </c>
      <c r="D95" s="157" t="s">
        <v>84</v>
      </c>
      <c r="E95" s="158">
        <v>24.671399999999998</v>
      </c>
      <c r="F95" s="158">
        <v>0</v>
      </c>
      <c r="G95" s="159">
        <f>E95*F95</f>
        <v>0</v>
      </c>
      <c r="O95" s="153">
        <v>2</v>
      </c>
      <c r="AA95" s="132">
        <v>3</v>
      </c>
      <c r="AB95" s="132">
        <v>7</v>
      </c>
      <c r="AC95" s="132">
        <v>597813726</v>
      </c>
      <c r="AZ95" s="132">
        <v>2</v>
      </c>
      <c r="BA95" s="132">
        <f>IF(AZ95=1,G95,0)</f>
        <v>0</v>
      </c>
      <c r="BB95" s="132">
        <f>IF(AZ95=2,G95,0)</f>
        <v>0</v>
      </c>
      <c r="BC95" s="132">
        <f>IF(AZ95=3,G95,0)</f>
        <v>0</v>
      </c>
      <c r="BD95" s="132">
        <f>IF(AZ95=4,G95,0)</f>
        <v>0</v>
      </c>
      <c r="BE95" s="132">
        <f>IF(AZ95=5,G95,0)</f>
        <v>0</v>
      </c>
      <c r="CA95" s="160">
        <v>3</v>
      </c>
      <c r="CB95" s="160">
        <v>7</v>
      </c>
      <c r="CZ95" s="132">
        <v>1.3599999999999999E-2</v>
      </c>
    </row>
    <row r="96" spans="1:104" x14ac:dyDescent="0.2">
      <c r="A96" s="161"/>
      <c r="B96" s="162"/>
      <c r="C96" s="208" t="s">
        <v>194</v>
      </c>
      <c r="D96" s="209"/>
      <c r="E96" s="209"/>
      <c r="F96" s="209"/>
      <c r="G96" s="210"/>
      <c r="L96" s="163" t="s">
        <v>194</v>
      </c>
      <c r="O96" s="153">
        <v>3</v>
      </c>
    </row>
    <row r="97" spans="1:104" x14ac:dyDescent="0.2">
      <c r="A97" s="161"/>
      <c r="B97" s="164"/>
      <c r="C97" s="206" t="s">
        <v>210</v>
      </c>
      <c r="D97" s="207"/>
      <c r="E97" s="165">
        <v>24.671399999999998</v>
      </c>
      <c r="F97" s="166"/>
      <c r="G97" s="167"/>
      <c r="M97" s="163" t="s">
        <v>210</v>
      </c>
      <c r="O97" s="153"/>
    </row>
    <row r="98" spans="1:104" x14ac:dyDescent="0.2">
      <c r="A98" s="154">
        <v>44</v>
      </c>
      <c r="B98" s="155" t="s">
        <v>211</v>
      </c>
      <c r="C98" s="156" t="s">
        <v>212</v>
      </c>
      <c r="D98" s="157" t="s">
        <v>140</v>
      </c>
      <c r="E98" s="158">
        <v>0.45745624000000001</v>
      </c>
      <c r="F98" s="158">
        <v>0</v>
      </c>
      <c r="G98" s="159">
        <f>E98*F98</f>
        <v>0</v>
      </c>
      <c r="O98" s="153">
        <v>2</v>
      </c>
      <c r="AA98" s="132">
        <v>7</v>
      </c>
      <c r="AB98" s="132">
        <v>1001</v>
      </c>
      <c r="AC98" s="132">
        <v>5</v>
      </c>
      <c r="AZ98" s="132">
        <v>2</v>
      </c>
      <c r="BA98" s="132">
        <f>IF(AZ98=1,G98,0)</f>
        <v>0</v>
      </c>
      <c r="BB98" s="132">
        <f>IF(AZ98=2,G98,0)</f>
        <v>0</v>
      </c>
      <c r="BC98" s="132">
        <f>IF(AZ98=3,G98,0)</f>
        <v>0</v>
      </c>
      <c r="BD98" s="132">
        <f>IF(AZ98=4,G98,0)</f>
        <v>0</v>
      </c>
      <c r="BE98" s="132">
        <f>IF(AZ98=5,G98,0)</f>
        <v>0</v>
      </c>
      <c r="CA98" s="160">
        <v>7</v>
      </c>
      <c r="CB98" s="160">
        <v>1001</v>
      </c>
      <c r="CZ98" s="132">
        <v>0</v>
      </c>
    </row>
    <row r="99" spans="1:104" x14ac:dyDescent="0.2">
      <c r="A99" s="168"/>
      <c r="B99" s="169" t="s">
        <v>74</v>
      </c>
      <c r="C99" s="170" t="str">
        <f>CONCATENATE(B89," ",C89)</f>
        <v>781 Obklady keramické</v>
      </c>
      <c r="D99" s="171"/>
      <c r="E99" s="172"/>
      <c r="F99" s="173"/>
      <c r="G99" s="174">
        <f>SUM(G89:G98)</f>
        <v>0</v>
      </c>
      <c r="O99" s="153">
        <v>4</v>
      </c>
      <c r="BA99" s="175">
        <f>SUM(BA89:BA98)</f>
        <v>0</v>
      </c>
      <c r="BB99" s="175">
        <f>SUM(BB89:BB98)</f>
        <v>0</v>
      </c>
      <c r="BC99" s="175">
        <f>SUM(BC89:BC98)</f>
        <v>0</v>
      </c>
      <c r="BD99" s="175">
        <f>SUM(BD89:BD98)</f>
        <v>0</v>
      </c>
      <c r="BE99" s="175">
        <f>SUM(BE89:BE98)</f>
        <v>0</v>
      </c>
    </row>
    <row r="100" spans="1:104" x14ac:dyDescent="0.2">
      <c r="A100" s="147" t="s">
        <v>72</v>
      </c>
      <c r="B100" s="148" t="s">
        <v>213</v>
      </c>
      <c r="C100" s="149" t="s">
        <v>214</v>
      </c>
      <c r="D100" s="150"/>
      <c r="E100" s="151"/>
      <c r="F100" s="151"/>
      <c r="G100" s="152"/>
      <c r="O100" s="153">
        <v>1</v>
      </c>
    </row>
    <row r="101" spans="1:104" ht="22.5" x14ac:dyDescent="0.2">
      <c r="A101" s="154">
        <v>45</v>
      </c>
      <c r="B101" s="155" t="s">
        <v>215</v>
      </c>
      <c r="C101" s="156" t="s">
        <v>216</v>
      </c>
      <c r="D101" s="157" t="s">
        <v>84</v>
      </c>
      <c r="E101" s="158">
        <v>1.5</v>
      </c>
      <c r="F101" s="158">
        <v>0</v>
      </c>
      <c r="G101" s="159">
        <f>E101*F101</f>
        <v>0</v>
      </c>
      <c r="O101" s="153">
        <v>2</v>
      </c>
      <c r="AA101" s="132">
        <v>2</v>
      </c>
      <c r="AB101" s="132">
        <v>7</v>
      </c>
      <c r="AC101" s="132">
        <v>7</v>
      </c>
      <c r="AZ101" s="132">
        <v>2</v>
      </c>
      <c r="BA101" s="132">
        <f>IF(AZ101=1,G101,0)</f>
        <v>0</v>
      </c>
      <c r="BB101" s="132">
        <f>IF(AZ101=2,G101,0)</f>
        <v>0</v>
      </c>
      <c r="BC101" s="132">
        <f>IF(AZ101=3,G101,0)</f>
        <v>0</v>
      </c>
      <c r="BD101" s="132">
        <f>IF(AZ101=4,G101,0)</f>
        <v>0</v>
      </c>
      <c r="BE101" s="132">
        <f>IF(AZ101=5,G101,0)</f>
        <v>0</v>
      </c>
      <c r="CA101" s="160">
        <v>2</v>
      </c>
      <c r="CB101" s="160">
        <v>7</v>
      </c>
      <c r="CZ101" s="132">
        <v>6.0999999999999997E-4</v>
      </c>
    </row>
    <row r="102" spans="1:104" x14ac:dyDescent="0.2">
      <c r="A102" s="161"/>
      <c r="B102" s="164"/>
      <c r="C102" s="206" t="s">
        <v>217</v>
      </c>
      <c r="D102" s="207"/>
      <c r="E102" s="165">
        <v>1.5</v>
      </c>
      <c r="F102" s="166"/>
      <c r="G102" s="167"/>
      <c r="M102" s="163" t="s">
        <v>217</v>
      </c>
      <c r="O102" s="153"/>
    </row>
    <row r="103" spans="1:104" x14ac:dyDescent="0.2">
      <c r="A103" s="168"/>
      <c r="B103" s="169" t="s">
        <v>74</v>
      </c>
      <c r="C103" s="170" t="str">
        <f>CONCATENATE(B100," ",C100)</f>
        <v>783 Nátěry</v>
      </c>
      <c r="D103" s="171"/>
      <c r="E103" s="172"/>
      <c r="F103" s="173"/>
      <c r="G103" s="174">
        <f>SUM(G100:G102)</f>
        <v>0</v>
      </c>
      <c r="O103" s="153">
        <v>4</v>
      </c>
      <c r="BA103" s="175">
        <f>SUM(BA100:BA102)</f>
        <v>0</v>
      </c>
      <c r="BB103" s="175">
        <f>SUM(BB100:BB102)</f>
        <v>0</v>
      </c>
      <c r="BC103" s="175">
        <f>SUM(BC100:BC102)</f>
        <v>0</v>
      </c>
      <c r="BD103" s="175">
        <f>SUM(BD100:BD102)</f>
        <v>0</v>
      </c>
      <c r="BE103" s="175">
        <f>SUM(BE100:BE102)</f>
        <v>0</v>
      </c>
    </row>
    <row r="104" spans="1:104" x14ac:dyDescent="0.2">
      <c r="A104" s="147" t="s">
        <v>72</v>
      </c>
      <c r="B104" s="148" t="s">
        <v>218</v>
      </c>
      <c r="C104" s="149" t="s">
        <v>219</v>
      </c>
      <c r="D104" s="150"/>
      <c r="E104" s="151"/>
      <c r="F104" s="151"/>
      <c r="G104" s="152"/>
      <c r="O104" s="153">
        <v>1</v>
      </c>
    </row>
    <row r="105" spans="1:104" x14ac:dyDescent="0.2">
      <c r="A105" s="154">
        <v>46</v>
      </c>
      <c r="B105" s="155" t="s">
        <v>220</v>
      </c>
      <c r="C105" s="156" t="s">
        <v>221</v>
      </c>
      <c r="D105" s="157" t="s">
        <v>84</v>
      </c>
      <c r="E105" s="158">
        <v>10.259</v>
      </c>
      <c r="F105" s="158">
        <v>0</v>
      </c>
      <c r="G105" s="159">
        <f>E105*F105</f>
        <v>0</v>
      </c>
      <c r="O105" s="153">
        <v>2</v>
      </c>
      <c r="AA105" s="132">
        <v>1</v>
      </c>
      <c r="AB105" s="132">
        <v>7</v>
      </c>
      <c r="AC105" s="132">
        <v>7</v>
      </c>
      <c r="AZ105" s="132">
        <v>2</v>
      </c>
      <c r="BA105" s="132">
        <f>IF(AZ105=1,G105,0)</f>
        <v>0</v>
      </c>
      <c r="BB105" s="132">
        <f>IF(AZ105=2,G105,0)</f>
        <v>0</v>
      </c>
      <c r="BC105" s="132">
        <f>IF(AZ105=3,G105,0)</f>
        <v>0</v>
      </c>
      <c r="BD105" s="132">
        <f>IF(AZ105=4,G105,0)</f>
        <v>0</v>
      </c>
      <c r="BE105" s="132">
        <f>IF(AZ105=5,G105,0)</f>
        <v>0</v>
      </c>
      <c r="CA105" s="160">
        <v>1</v>
      </c>
      <c r="CB105" s="160">
        <v>7</v>
      </c>
      <c r="CZ105" s="132">
        <v>6.9999999999999994E-5</v>
      </c>
    </row>
    <row r="106" spans="1:104" x14ac:dyDescent="0.2">
      <c r="A106" s="161"/>
      <c r="B106" s="164"/>
      <c r="C106" s="206" t="s">
        <v>222</v>
      </c>
      <c r="D106" s="207"/>
      <c r="E106" s="165">
        <v>10.259</v>
      </c>
      <c r="F106" s="166"/>
      <c r="G106" s="167"/>
      <c r="M106" s="163" t="s">
        <v>222</v>
      </c>
      <c r="O106" s="153"/>
    </row>
    <row r="107" spans="1:104" x14ac:dyDescent="0.2">
      <c r="A107" s="154">
        <v>47</v>
      </c>
      <c r="B107" s="155" t="s">
        <v>223</v>
      </c>
      <c r="C107" s="156" t="s">
        <v>224</v>
      </c>
      <c r="D107" s="157" t="s">
        <v>84</v>
      </c>
      <c r="E107" s="158">
        <v>10.259</v>
      </c>
      <c r="F107" s="158">
        <v>0</v>
      </c>
      <c r="G107" s="159">
        <f>E107*F107</f>
        <v>0</v>
      </c>
      <c r="O107" s="153">
        <v>2</v>
      </c>
      <c r="AA107" s="132">
        <v>1</v>
      </c>
      <c r="AB107" s="132">
        <v>7</v>
      </c>
      <c r="AC107" s="132">
        <v>7</v>
      </c>
      <c r="AZ107" s="132">
        <v>2</v>
      </c>
      <c r="BA107" s="132">
        <f>IF(AZ107=1,G107,0)</f>
        <v>0</v>
      </c>
      <c r="BB107" s="132">
        <f>IF(AZ107=2,G107,0)</f>
        <v>0</v>
      </c>
      <c r="BC107" s="132">
        <f>IF(AZ107=3,G107,0)</f>
        <v>0</v>
      </c>
      <c r="BD107" s="132">
        <f>IF(AZ107=4,G107,0)</f>
        <v>0</v>
      </c>
      <c r="BE107" s="132">
        <f>IF(AZ107=5,G107,0)</f>
        <v>0</v>
      </c>
      <c r="CA107" s="160">
        <v>1</v>
      </c>
      <c r="CB107" s="160">
        <v>7</v>
      </c>
      <c r="CZ107" s="132">
        <v>1.4999999999999999E-4</v>
      </c>
    </row>
    <row r="108" spans="1:104" x14ac:dyDescent="0.2">
      <c r="A108" s="154">
        <v>48</v>
      </c>
      <c r="B108" s="155" t="s">
        <v>225</v>
      </c>
      <c r="C108" s="156" t="s">
        <v>226</v>
      </c>
      <c r="D108" s="157" t="s">
        <v>84</v>
      </c>
      <c r="E108" s="158">
        <v>9.3840000000000003</v>
      </c>
      <c r="F108" s="158">
        <v>0</v>
      </c>
      <c r="G108" s="159">
        <f>E108*F108</f>
        <v>0</v>
      </c>
      <c r="O108" s="153">
        <v>2</v>
      </c>
      <c r="AA108" s="132">
        <v>1</v>
      </c>
      <c r="AB108" s="132">
        <v>7</v>
      </c>
      <c r="AC108" s="132">
        <v>7</v>
      </c>
      <c r="AZ108" s="132">
        <v>2</v>
      </c>
      <c r="BA108" s="132">
        <f>IF(AZ108=1,G108,0)</f>
        <v>0</v>
      </c>
      <c r="BB108" s="132">
        <f>IF(AZ108=2,G108,0)</f>
        <v>0</v>
      </c>
      <c r="BC108" s="132">
        <f>IF(AZ108=3,G108,0)</f>
        <v>0</v>
      </c>
      <c r="BD108" s="132">
        <f>IF(AZ108=4,G108,0)</f>
        <v>0</v>
      </c>
      <c r="BE108" s="132">
        <f>IF(AZ108=5,G108,0)</f>
        <v>0</v>
      </c>
      <c r="CA108" s="160">
        <v>1</v>
      </c>
      <c r="CB108" s="160">
        <v>7</v>
      </c>
      <c r="CZ108" s="132">
        <v>0</v>
      </c>
    </row>
    <row r="109" spans="1:104" x14ac:dyDescent="0.2">
      <c r="A109" s="161"/>
      <c r="B109" s="164"/>
      <c r="C109" s="206" t="s">
        <v>147</v>
      </c>
      <c r="D109" s="207"/>
      <c r="E109" s="165">
        <v>6.5</v>
      </c>
      <c r="F109" s="166"/>
      <c r="G109" s="167"/>
      <c r="M109" s="163" t="s">
        <v>147</v>
      </c>
      <c r="O109" s="153"/>
    </row>
    <row r="110" spans="1:104" x14ac:dyDescent="0.2">
      <c r="A110" s="161"/>
      <c r="B110" s="164"/>
      <c r="C110" s="206" t="s">
        <v>227</v>
      </c>
      <c r="D110" s="207"/>
      <c r="E110" s="165">
        <v>2.8839999999999999</v>
      </c>
      <c r="F110" s="166"/>
      <c r="G110" s="167"/>
      <c r="M110" s="163" t="s">
        <v>227</v>
      </c>
      <c r="O110" s="153"/>
    </row>
    <row r="111" spans="1:104" x14ac:dyDescent="0.2">
      <c r="A111" s="168"/>
      <c r="B111" s="169" t="s">
        <v>74</v>
      </c>
      <c r="C111" s="170" t="str">
        <f>CONCATENATE(B104," ",C104)</f>
        <v>784 Malby</v>
      </c>
      <c r="D111" s="171"/>
      <c r="E111" s="172"/>
      <c r="F111" s="173"/>
      <c r="G111" s="174">
        <f>SUM(G104:G110)</f>
        <v>0</v>
      </c>
      <c r="O111" s="153">
        <v>4</v>
      </c>
      <c r="BA111" s="175">
        <f>SUM(BA104:BA110)</f>
        <v>0</v>
      </c>
      <c r="BB111" s="175">
        <f>SUM(BB104:BB110)</f>
        <v>0</v>
      </c>
      <c r="BC111" s="175">
        <f>SUM(BC104:BC110)</f>
        <v>0</v>
      </c>
      <c r="BD111" s="175">
        <f>SUM(BD104:BD110)</f>
        <v>0</v>
      </c>
      <c r="BE111" s="175">
        <f>SUM(BE104:BE110)</f>
        <v>0</v>
      </c>
    </row>
    <row r="112" spans="1:104" x14ac:dyDescent="0.2">
      <c r="A112" s="147" t="s">
        <v>72</v>
      </c>
      <c r="B112" s="148" t="s">
        <v>228</v>
      </c>
      <c r="C112" s="149" t="s">
        <v>229</v>
      </c>
      <c r="D112" s="150"/>
      <c r="E112" s="151"/>
      <c r="F112" s="151"/>
      <c r="G112" s="152"/>
      <c r="O112" s="153">
        <v>1</v>
      </c>
    </row>
    <row r="113" spans="1:104" x14ac:dyDescent="0.2">
      <c r="A113" s="154">
        <v>49</v>
      </c>
      <c r="B113" s="155" t="s">
        <v>230</v>
      </c>
      <c r="C113" s="156" t="s">
        <v>231</v>
      </c>
      <c r="D113" s="157" t="s">
        <v>140</v>
      </c>
      <c r="E113" s="158">
        <v>2.4480499999999998</v>
      </c>
      <c r="F113" s="158">
        <v>0</v>
      </c>
      <c r="G113" s="159">
        <f t="shared" ref="G113:G118" si="7">E113*F113</f>
        <v>0</v>
      </c>
      <c r="O113" s="153">
        <v>2</v>
      </c>
      <c r="AA113" s="132">
        <v>8</v>
      </c>
      <c r="AB113" s="132">
        <v>0</v>
      </c>
      <c r="AC113" s="132">
        <v>3</v>
      </c>
      <c r="AZ113" s="132">
        <v>1</v>
      </c>
      <c r="BA113" s="132">
        <f t="shared" ref="BA113:BA118" si="8">IF(AZ113=1,G113,0)</f>
        <v>0</v>
      </c>
      <c r="BB113" s="132">
        <f t="shared" ref="BB113:BB118" si="9">IF(AZ113=2,G113,0)</f>
        <v>0</v>
      </c>
      <c r="BC113" s="132">
        <f t="shared" ref="BC113:BC118" si="10">IF(AZ113=3,G113,0)</f>
        <v>0</v>
      </c>
      <c r="BD113" s="132">
        <f t="shared" ref="BD113:BD118" si="11">IF(AZ113=4,G113,0)</f>
        <v>0</v>
      </c>
      <c r="BE113" s="132">
        <f t="shared" ref="BE113:BE118" si="12">IF(AZ113=5,G113,0)</f>
        <v>0</v>
      </c>
      <c r="CA113" s="160">
        <v>8</v>
      </c>
      <c r="CB113" s="160">
        <v>0</v>
      </c>
      <c r="CZ113" s="132">
        <v>0</v>
      </c>
    </row>
    <row r="114" spans="1:104" x14ac:dyDescent="0.2">
      <c r="A114" s="154">
        <v>50</v>
      </c>
      <c r="B114" s="155" t="s">
        <v>232</v>
      </c>
      <c r="C114" s="156" t="s">
        <v>233</v>
      </c>
      <c r="D114" s="157" t="s">
        <v>140</v>
      </c>
      <c r="E114" s="158">
        <v>2.4480499999999998</v>
      </c>
      <c r="F114" s="158">
        <v>0</v>
      </c>
      <c r="G114" s="159">
        <f t="shared" si="7"/>
        <v>0</v>
      </c>
      <c r="O114" s="153">
        <v>2</v>
      </c>
      <c r="AA114" s="132">
        <v>8</v>
      </c>
      <c r="AB114" s="132">
        <v>0</v>
      </c>
      <c r="AC114" s="132">
        <v>3</v>
      </c>
      <c r="AZ114" s="132">
        <v>1</v>
      </c>
      <c r="BA114" s="132">
        <f t="shared" si="8"/>
        <v>0</v>
      </c>
      <c r="BB114" s="132">
        <f t="shared" si="9"/>
        <v>0</v>
      </c>
      <c r="BC114" s="132">
        <f t="shared" si="10"/>
        <v>0</v>
      </c>
      <c r="BD114" s="132">
        <f t="shared" si="11"/>
        <v>0</v>
      </c>
      <c r="BE114" s="132">
        <f t="shared" si="12"/>
        <v>0</v>
      </c>
      <c r="CA114" s="160">
        <v>8</v>
      </c>
      <c r="CB114" s="160">
        <v>0</v>
      </c>
      <c r="CZ114" s="132">
        <v>0</v>
      </c>
    </row>
    <row r="115" spans="1:104" x14ac:dyDescent="0.2">
      <c r="A115" s="154">
        <v>51</v>
      </c>
      <c r="B115" s="155" t="s">
        <v>234</v>
      </c>
      <c r="C115" s="156" t="s">
        <v>235</v>
      </c>
      <c r="D115" s="157" t="s">
        <v>140</v>
      </c>
      <c r="E115" s="158">
        <v>46.512949999999996</v>
      </c>
      <c r="F115" s="158">
        <v>0</v>
      </c>
      <c r="G115" s="159">
        <f t="shared" si="7"/>
        <v>0</v>
      </c>
      <c r="O115" s="153">
        <v>2</v>
      </c>
      <c r="AA115" s="132">
        <v>8</v>
      </c>
      <c r="AB115" s="132">
        <v>0</v>
      </c>
      <c r="AC115" s="132">
        <v>3</v>
      </c>
      <c r="AZ115" s="132">
        <v>1</v>
      </c>
      <c r="BA115" s="132">
        <f t="shared" si="8"/>
        <v>0</v>
      </c>
      <c r="BB115" s="132">
        <f t="shared" si="9"/>
        <v>0</v>
      </c>
      <c r="BC115" s="132">
        <f t="shared" si="10"/>
        <v>0</v>
      </c>
      <c r="BD115" s="132">
        <f t="shared" si="11"/>
        <v>0</v>
      </c>
      <c r="BE115" s="132">
        <f t="shared" si="12"/>
        <v>0</v>
      </c>
      <c r="CA115" s="160">
        <v>8</v>
      </c>
      <c r="CB115" s="160">
        <v>0</v>
      </c>
      <c r="CZ115" s="132">
        <v>0</v>
      </c>
    </row>
    <row r="116" spans="1:104" x14ac:dyDescent="0.2">
      <c r="A116" s="154">
        <v>52</v>
      </c>
      <c r="B116" s="155" t="s">
        <v>236</v>
      </c>
      <c r="C116" s="156" t="s">
        <v>237</v>
      </c>
      <c r="D116" s="157" t="s">
        <v>140</v>
      </c>
      <c r="E116" s="158">
        <v>2.4480499999999998</v>
      </c>
      <c r="F116" s="158">
        <v>0</v>
      </c>
      <c r="G116" s="159">
        <f t="shared" si="7"/>
        <v>0</v>
      </c>
      <c r="O116" s="153">
        <v>2</v>
      </c>
      <c r="AA116" s="132">
        <v>8</v>
      </c>
      <c r="AB116" s="132">
        <v>0</v>
      </c>
      <c r="AC116" s="132">
        <v>3</v>
      </c>
      <c r="AZ116" s="132">
        <v>1</v>
      </c>
      <c r="BA116" s="132">
        <f t="shared" si="8"/>
        <v>0</v>
      </c>
      <c r="BB116" s="132">
        <f t="shared" si="9"/>
        <v>0</v>
      </c>
      <c r="BC116" s="132">
        <f t="shared" si="10"/>
        <v>0</v>
      </c>
      <c r="BD116" s="132">
        <f t="shared" si="11"/>
        <v>0</v>
      </c>
      <c r="BE116" s="132">
        <f t="shared" si="12"/>
        <v>0</v>
      </c>
      <c r="CA116" s="160">
        <v>8</v>
      </c>
      <c r="CB116" s="160">
        <v>0</v>
      </c>
      <c r="CZ116" s="132">
        <v>0</v>
      </c>
    </row>
    <row r="117" spans="1:104" x14ac:dyDescent="0.2">
      <c r="A117" s="154">
        <v>53</v>
      </c>
      <c r="B117" s="155" t="s">
        <v>238</v>
      </c>
      <c r="C117" s="156" t="s">
        <v>239</v>
      </c>
      <c r="D117" s="157" t="s">
        <v>140</v>
      </c>
      <c r="E117" s="158">
        <v>2.4480499999999998</v>
      </c>
      <c r="F117" s="158">
        <v>0</v>
      </c>
      <c r="G117" s="159">
        <f t="shared" si="7"/>
        <v>0</v>
      </c>
      <c r="O117" s="153">
        <v>2</v>
      </c>
      <c r="AA117" s="132">
        <v>8</v>
      </c>
      <c r="AB117" s="132">
        <v>0</v>
      </c>
      <c r="AC117" s="132">
        <v>3</v>
      </c>
      <c r="AZ117" s="132">
        <v>1</v>
      </c>
      <c r="BA117" s="132">
        <f t="shared" si="8"/>
        <v>0</v>
      </c>
      <c r="BB117" s="132">
        <f t="shared" si="9"/>
        <v>0</v>
      </c>
      <c r="BC117" s="132">
        <f t="shared" si="10"/>
        <v>0</v>
      </c>
      <c r="BD117" s="132">
        <f t="shared" si="11"/>
        <v>0</v>
      </c>
      <c r="BE117" s="132">
        <f t="shared" si="12"/>
        <v>0</v>
      </c>
      <c r="CA117" s="160">
        <v>8</v>
      </c>
      <c r="CB117" s="160">
        <v>0</v>
      </c>
      <c r="CZ117" s="132">
        <v>0</v>
      </c>
    </row>
    <row r="118" spans="1:104" x14ac:dyDescent="0.2">
      <c r="A118" s="154">
        <v>54</v>
      </c>
      <c r="B118" s="155" t="s">
        <v>240</v>
      </c>
      <c r="C118" s="156" t="s">
        <v>241</v>
      </c>
      <c r="D118" s="157" t="s">
        <v>140</v>
      </c>
      <c r="E118" s="158">
        <v>2.4480499999999998</v>
      </c>
      <c r="F118" s="158">
        <v>0</v>
      </c>
      <c r="G118" s="159">
        <f t="shared" si="7"/>
        <v>0</v>
      </c>
      <c r="O118" s="153">
        <v>2</v>
      </c>
      <c r="AA118" s="132">
        <v>8</v>
      </c>
      <c r="AB118" s="132">
        <v>0</v>
      </c>
      <c r="AC118" s="132">
        <v>3</v>
      </c>
      <c r="AZ118" s="132">
        <v>1</v>
      </c>
      <c r="BA118" s="132">
        <f t="shared" si="8"/>
        <v>0</v>
      </c>
      <c r="BB118" s="132">
        <f t="shared" si="9"/>
        <v>0</v>
      </c>
      <c r="BC118" s="132">
        <f t="shared" si="10"/>
        <v>0</v>
      </c>
      <c r="BD118" s="132">
        <f t="shared" si="11"/>
        <v>0</v>
      </c>
      <c r="BE118" s="132">
        <f t="shared" si="12"/>
        <v>0</v>
      </c>
      <c r="CA118" s="160">
        <v>8</v>
      </c>
      <c r="CB118" s="160">
        <v>0</v>
      </c>
      <c r="CZ118" s="132">
        <v>0</v>
      </c>
    </row>
    <row r="119" spans="1:104" x14ac:dyDescent="0.2">
      <c r="A119" s="168"/>
      <c r="B119" s="169" t="s">
        <v>74</v>
      </c>
      <c r="C119" s="170" t="str">
        <f>CONCATENATE(B112," ",C112)</f>
        <v>D96 Přesuny suti a vybouraných hmot</v>
      </c>
      <c r="D119" s="171"/>
      <c r="E119" s="172"/>
      <c r="F119" s="173"/>
      <c r="G119" s="174">
        <f>SUM(G112:G118)</f>
        <v>0</v>
      </c>
      <c r="O119" s="153">
        <v>4</v>
      </c>
      <c r="BA119" s="175">
        <f>SUM(BA112:BA118)</f>
        <v>0</v>
      </c>
      <c r="BB119" s="175">
        <f>SUM(BB112:BB118)</f>
        <v>0</v>
      </c>
      <c r="BC119" s="175">
        <f>SUM(BC112:BC118)</f>
        <v>0</v>
      </c>
      <c r="BD119" s="175">
        <f>SUM(BD112:BD118)</f>
        <v>0</v>
      </c>
      <c r="BE119" s="175">
        <f>SUM(BE112:BE118)</f>
        <v>0</v>
      </c>
    </row>
    <row r="120" spans="1:104" x14ac:dyDescent="0.2">
      <c r="E120" s="132"/>
    </row>
    <row r="121" spans="1:104" x14ac:dyDescent="0.2">
      <c r="E121" s="132"/>
    </row>
    <row r="122" spans="1:104" x14ac:dyDescent="0.2">
      <c r="E122" s="132"/>
    </row>
    <row r="123" spans="1:104" x14ac:dyDescent="0.2">
      <c r="E123" s="132"/>
    </row>
    <row r="124" spans="1:104" x14ac:dyDescent="0.2">
      <c r="E124" s="132"/>
    </row>
    <row r="125" spans="1:104" x14ac:dyDescent="0.2">
      <c r="E125" s="132"/>
    </row>
    <row r="126" spans="1:104" x14ac:dyDescent="0.2">
      <c r="E126" s="132"/>
    </row>
    <row r="127" spans="1:104" x14ac:dyDescent="0.2">
      <c r="E127" s="132"/>
    </row>
    <row r="128" spans="1:104" x14ac:dyDescent="0.2">
      <c r="E128" s="132"/>
    </row>
    <row r="129" spans="5:5" x14ac:dyDescent="0.2">
      <c r="E129" s="132"/>
    </row>
    <row r="130" spans="5:5" x14ac:dyDescent="0.2">
      <c r="E130" s="132"/>
    </row>
    <row r="131" spans="5:5" x14ac:dyDescent="0.2">
      <c r="E131" s="132"/>
    </row>
    <row r="132" spans="5:5" x14ac:dyDescent="0.2">
      <c r="E132" s="132"/>
    </row>
    <row r="133" spans="5:5" x14ac:dyDescent="0.2">
      <c r="E133" s="132"/>
    </row>
    <row r="134" spans="5:5" x14ac:dyDescent="0.2">
      <c r="E134" s="132"/>
    </row>
    <row r="135" spans="5:5" x14ac:dyDescent="0.2">
      <c r="E135" s="132"/>
    </row>
    <row r="136" spans="5:5" x14ac:dyDescent="0.2">
      <c r="E136" s="132"/>
    </row>
    <row r="137" spans="5:5" x14ac:dyDescent="0.2">
      <c r="E137" s="132"/>
    </row>
    <row r="138" spans="5:5" x14ac:dyDescent="0.2">
      <c r="E138" s="132"/>
    </row>
    <row r="139" spans="5:5" x14ac:dyDescent="0.2">
      <c r="E139" s="132"/>
    </row>
    <row r="140" spans="5:5" x14ac:dyDescent="0.2">
      <c r="E140" s="132"/>
    </row>
    <row r="141" spans="5:5" x14ac:dyDescent="0.2">
      <c r="E141" s="132"/>
    </row>
    <row r="142" spans="5:5" x14ac:dyDescent="0.2">
      <c r="E142" s="132"/>
    </row>
    <row r="143" spans="5:5" x14ac:dyDescent="0.2">
      <c r="E143" s="132"/>
    </row>
    <row r="144" spans="5:5" x14ac:dyDescent="0.2">
      <c r="E144" s="132"/>
    </row>
    <row r="145" spans="5:5" x14ac:dyDescent="0.2">
      <c r="E145" s="132"/>
    </row>
    <row r="146" spans="5:5" x14ac:dyDescent="0.2">
      <c r="E146" s="132"/>
    </row>
    <row r="147" spans="5:5" x14ac:dyDescent="0.2">
      <c r="E147" s="132"/>
    </row>
    <row r="148" spans="5:5" x14ac:dyDescent="0.2">
      <c r="E148" s="132"/>
    </row>
    <row r="149" spans="5:5" x14ac:dyDescent="0.2">
      <c r="E149" s="132"/>
    </row>
    <row r="150" spans="5:5" x14ac:dyDescent="0.2">
      <c r="E150" s="132"/>
    </row>
    <row r="151" spans="5:5" x14ac:dyDescent="0.2">
      <c r="E151" s="132"/>
    </row>
    <row r="152" spans="5:5" x14ac:dyDescent="0.2">
      <c r="E152" s="132"/>
    </row>
    <row r="153" spans="5:5" x14ac:dyDescent="0.2">
      <c r="E153" s="132"/>
    </row>
    <row r="154" spans="5:5" x14ac:dyDescent="0.2">
      <c r="E154" s="132"/>
    </row>
    <row r="155" spans="5:5" x14ac:dyDescent="0.2">
      <c r="E155" s="132"/>
    </row>
    <row r="156" spans="5:5" x14ac:dyDescent="0.2">
      <c r="E156" s="132"/>
    </row>
    <row r="157" spans="5:5" x14ac:dyDescent="0.2">
      <c r="E157" s="132"/>
    </row>
    <row r="158" spans="5:5" x14ac:dyDescent="0.2">
      <c r="E158" s="132"/>
    </row>
    <row r="159" spans="5:5" x14ac:dyDescent="0.2">
      <c r="E159" s="132"/>
    </row>
    <row r="160" spans="5:5" x14ac:dyDescent="0.2">
      <c r="E160" s="132"/>
    </row>
    <row r="161" spans="5:5" x14ac:dyDescent="0.2">
      <c r="E161" s="132"/>
    </row>
    <row r="162" spans="5:5" x14ac:dyDescent="0.2">
      <c r="E162" s="132"/>
    </row>
    <row r="163" spans="5:5" x14ac:dyDescent="0.2">
      <c r="E163" s="132"/>
    </row>
    <row r="164" spans="5:5" x14ac:dyDescent="0.2">
      <c r="E164" s="132"/>
    </row>
    <row r="165" spans="5:5" x14ac:dyDescent="0.2">
      <c r="E165" s="132"/>
    </row>
    <row r="166" spans="5:5" x14ac:dyDescent="0.2">
      <c r="E166" s="132"/>
    </row>
    <row r="167" spans="5:5" x14ac:dyDescent="0.2">
      <c r="E167" s="132"/>
    </row>
    <row r="168" spans="5:5" x14ac:dyDescent="0.2">
      <c r="E168" s="132"/>
    </row>
    <row r="169" spans="5:5" x14ac:dyDescent="0.2">
      <c r="E169" s="132"/>
    </row>
    <row r="170" spans="5:5" x14ac:dyDescent="0.2">
      <c r="E170" s="132"/>
    </row>
    <row r="171" spans="5:5" x14ac:dyDescent="0.2">
      <c r="E171" s="132"/>
    </row>
    <row r="172" spans="5:5" x14ac:dyDescent="0.2">
      <c r="E172" s="132"/>
    </row>
    <row r="173" spans="5:5" x14ac:dyDescent="0.2">
      <c r="E173" s="132"/>
    </row>
    <row r="174" spans="5:5" x14ac:dyDescent="0.2">
      <c r="E174" s="132"/>
    </row>
    <row r="175" spans="5:5" x14ac:dyDescent="0.2">
      <c r="E175" s="132"/>
    </row>
    <row r="176" spans="5:5" x14ac:dyDescent="0.2">
      <c r="E176" s="132"/>
    </row>
    <row r="177" spans="1:7" x14ac:dyDescent="0.2">
      <c r="E177" s="132"/>
    </row>
    <row r="178" spans="1:7" x14ac:dyDescent="0.2">
      <c r="A178" s="176"/>
      <c r="B178" s="176"/>
    </row>
    <row r="179" spans="1:7" x14ac:dyDescent="0.2">
      <c r="C179" s="178"/>
      <c r="D179" s="178"/>
      <c r="E179" s="179"/>
      <c r="F179" s="178"/>
      <c r="G179" s="180"/>
    </row>
    <row r="180" spans="1:7" x14ac:dyDescent="0.2">
      <c r="A180" s="176"/>
      <c r="B180" s="176"/>
    </row>
  </sheetData>
  <mergeCells count="29">
    <mergeCell ref="C11:G11"/>
    <mergeCell ref="C12:D12"/>
    <mergeCell ref="A1:G1"/>
    <mergeCell ref="A3:B3"/>
    <mergeCell ref="A4:B4"/>
    <mergeCell ref="E4:G4"/>
    <mergeCell ref="C9:D9"/>
    <mergeCell ref="C37:D37"/>
    <mergeCell ref="C39:D39"/>
    <mergeCell ref="C18:D18"/>
    <mergeCell ref="C20:D20"/>
    <mergeCell ref="C21:D21"/>
    <mergeCell ref="C23:D23"/>
    <mergeCell ref="C24:D24"/>
    <mergeCell ref="C26:D26"/>
    <mergeCell ref="C85:G85"/>
    <mergeCell ref="C86:D86"/>
    <mergeCell ref="C58:D58"/>
    <mergeCell ref="C60:D60"/>
    <mergeCell ref="C52:D52"/>
    <mergeCell ref="C53:D53"/>
    <mergeCell ref="C102:D102"/>
    <mergeCell ref="C106:D106"/>
    <mergeCell ref="C109:D109"/>
    <mergeCell ref="C110:D110"/>
    <mergeCell ref="C92:D92"/>
    <mergeCell ref="C94:D94"/>
    <mergeCell ref="C96:G96"/>
    <mergeCell ref="C97:D97"/>
  </mergeCells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Rárová Renáta Bc.</cp:lastModifiedBy>
  <cp:lastPrinted>2023-01-24T06:17:52Z</cp:lastPrinted>
  <dcterms:created xsi:type="dcterms:W3CDTF">2019-12-18T08:54:53Z</dcterms:created>
  <dcterms:modified xsi:type="dcterms:W3CDTF">2023-03-09T10:56:52Z</dcterms:modified>
</cp:coreProperties>
</file>