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-120" yWindow="-120" windowWidth="29040" windowHeight="15840"/>
  </bookViews>
  <sheets>
    <sheet name="Rekapitulace stavby" sheetId="1" r:id="rId1"/>
    <sheet name="1 - Bytová jednotka č.7" sheetId="2" r:id="rId2"/>
    <sheet name="Pokyny pro vyplnění" sheetId="3" r:id="rId3"/>
  </sheets>
  <definedNames>
    <definedName name="_xlnm._FilterDatabase" localSheetId="1" hidden="1">'1 - Bytová jednotka č.7'!$C$101:$K$395</definedName>
    <definedName name="_xlnm.Print_Titles" localSheetId="1">'1 - Bytová jednotka č.7'!$101:$101</definedName>
    <definedName name="_xlnm.Print_Titles" localSheetId="0">'Rekapitulace stavby'!$49:$49</definedName>
    <definedName name="_xlnm.Print_Area" localSheetId="1">'1 - Bytová jednotka č.7'!$C$4:$J$36,'1 - Bytová jednotka č.7'!$C$42:$J$83,'1 - Bytová jednotka č.7'!$C$89:$K$395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<sst xmlns="http://schemas.openxmlformats.org/spreadsheetml/2006/main" count="4009" uniqueCount="891">
  <si>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</si>
  <si>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</si>
  <si>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</si>
  <si>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</si>
  <si>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</si>
  <si>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</si>
  <si>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</si>
  <si>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</si>
  <si>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</si>
  <si>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</si>
  <si>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</si>
  <si>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</si>
  <si>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</si>
  <si>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</si>
  <si>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</si>
  <si>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</si>
  <si>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</si>
  <si>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</si>
  <si>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</si>
  <si>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</si>
  <si>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</si>
  <si>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</si>
  <si>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</si>
  <si>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</si>
  <si>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</si>
  <si>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</si>
  <si>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</si>
  <si>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</si>
  <si>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</si>
  <si>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</si>
  <si>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</si>
  <si>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</si>
  <si>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</si>
  <si>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</si>
  <si>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</si>
  <si>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</si>
  <si>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</si>
  <si>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</si>
  <si>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</si>
  <si>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</si>
  <si>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</si>
  <si>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</si>
  <si>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</si>
  <si>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</si>
  <si>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</si>
  <si>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</si>
  <si>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</si>
  <si>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</si>
  <si>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</si>
  <si>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</si>
  <si>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</si>
  <si>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</si>
  <si>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</si>
  <si>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</si>
  <si>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</si>
  <si>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</si>
  <si>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</si>
  <si>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</si>
  <si>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</si>
  <si>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</si>
  <si>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</si>
  <si>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</si>
  <si>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</si>
  <si>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</si>
  <si>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</si>
  <si>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</si>
  <si>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</si>
  <si>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</si>
  <si>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</si>
  <si>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</si>
  <si>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</si>
  <si>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</si>
  <si>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</si>
  <si>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</si>
  <si>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</si>
  <si>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</si>
  <si>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</si>
  <si>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</si>
  <si>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</si>
  <si>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</si>
  <si>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</si>
  <si>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</si>
  <si>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</si>
  <si>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</si>
  <si>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</si>
  <si>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</si>
  <si>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</si>
  <si>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</si>
  <si>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</si>
  <si>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</si>
  <si>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</si>
  <si>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</si>
  <si>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</si>
  <si>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</si>
  <si>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</si>
  <si>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</si>
  <si>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</si>
  <si>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</si>
  <si>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</si>
  <si>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</si>
  <si>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</si>
  <si>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</si>
  <si>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</si>
  <si>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</si>
  <si>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</si>
  <si>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</si>
  <si>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</si>
  <si>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</si>
  <si>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</si>
  <si>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</si>
  <si>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</si>
  <si>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</si>
  <si>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</si>
  <si>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</si>
  <si>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</si>
  <si>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</si>
  <si>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</si>
  <si>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</si>
  <si>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</si>
  <si>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</si>
  <si>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</si>
  <si>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</si>
  <si>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</si>
  <si>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</si>
  <si>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</si>
  <si>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</si>
  <si>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</si>
  <si>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</si>
  <si>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</si>
  <si>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</si>
  <si>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</si>
  <si>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</si>
  <si>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</si>
  <si>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</si>
  <si>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</si>
  <si>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</si>
  <si>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</si>
  <si>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</si>
  <si>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</si>
  <si>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</si>
  <si>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</si>
  <si>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</si>
  <si>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</si>
  <si>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</si>
  <si>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</si>
  <si>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</si>
  <si>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</si>
  <si>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</si>
  <si>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</si>
  <si>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</si>
  <si>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</si>
  <si>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</si>
  <si>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</si>
  <si>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</si>
  <si>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</si>
  <si>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</si>
  <si>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</si>
  <si>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</si>
  <si>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</si>
  <si>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</si>
  <si>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</si>
  <si>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</si>
  <si>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</si>
  <si>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</si>
  <si>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</si>
  <si>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</si>
  <si>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</si>
  <si>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</si>
  <si>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</si>
  <si>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</si>
  <si>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</si>
  <si>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</si>
  <si>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</si>
  <si>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</si>
  <si>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</si>
  <si>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</si>
  <si>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</si>
  <si>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</si>
  <si>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</si>
  <si>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</si>
  <si>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</si>
  <si>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</si>
  <si>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</si>
  <si>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</si>
  <si>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</si>
  <si>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</si>
  <si>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</si>
  <si>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</si>
  <si>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</si>
  <si>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</si>
  <si>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</si>
  <si>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</si>
  <si>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</si>
  <si>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</si>
  <si>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</si>
  <si>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</si>
  <si>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</si>
  <si>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</si>
  <si>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</si>
  <si>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</si>
  <si>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</si>
  <si>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</si>
  <si>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</si>
  <si>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</si>
  <si>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</si>
  <si>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</si>
  <si>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</si>
  <si>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</si>
  <si>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</si>
  <si>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</si>
  <si>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</si>
  <si>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</si>
  <si>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</si>
  <si>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</si>
  <si>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</si>
  <si>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</si>
  <si>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</si>
  <si>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</si>
  <si>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</si>
  <si>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</si>
  <si>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</si>
  <si>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</si>
  <si>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</si>
  <si>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</si>
  <si>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</si>
  <si>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</si>
  <si>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</si>
  <si>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</si>
  <si>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</si>
  <si>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</si>
  <si>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</si>
  <si>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</si>
  <si>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</si>
  <si>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</si>
  <si>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</si>
  <si>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</si>
  <si>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</si>
  <si>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</si>
  <si>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</si>
  <si>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</si>
  <si>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</si>
  <si>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</si>
  <si>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</si>
  <si>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</si>
  <si>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</si>
  <si>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</si>
  <si>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</si>
  <si>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</si>
  <si>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</si>
  <si>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</si>
  <si>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</si>
  <si>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</si>
  <si>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</si>
  <si>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</si>
  <si>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</si>
  <si>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</si>
  <si>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</si>
  <si>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</si>
  <si>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</si>
  <si>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</si>
  <si>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</si>
  <si>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</si>
  <si>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</si>
  <si>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</si>
  <si>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</si>
  <si>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</si>
  <si>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</si>
  <si>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</si>
  <si>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</si>
  <si>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</si>
  <si>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</si>
  <si>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</si>
  <si>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</si>
  <si>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</si>
  <si>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</si>
  <si>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</si>
  <si>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</si>
  <si>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</si>
  <si>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</si>
  <si>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</si>
  <si>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</si>
  <si>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</si>
  <si>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</si>
  <si>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</si>
  <si>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</si>
  <si>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</si>
  <si>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</si>
  <si>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</si>
  <si>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</si>
  <si>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</si>
  <si>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</si>
  <si>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</si>
  <si>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</si>
  <si>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</si>
  <si>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</si>
  <si>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</si>
  <si>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</si>
  <si>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</si>
  <si>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</si>
  <si>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</si>
  <si>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</si>
  <si>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</si>
  <si>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</si>
  <si>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</si>
  <si>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</si>
  <si>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</si>
  <si>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</si>
  <si>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</si>
  <si>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</si>
  <si>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</si>
  <si>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</si>
  <si>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</si>
  <si>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</si>
  <si>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</si>
  <si>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</si>
  <si>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</si>
  <si>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</si>
  <si>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</si>
  <si>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</si>
  <si>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</si>
  <si>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</si>
  <si>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</si>
  <si>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</si>
  <si>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</si>
  <si>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</si>
  <si>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</si>
  <si>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</si>
  <si>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</si>
  <si>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</si>
  <si>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</si>
  <si>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</si>
  <si>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</si>
  <si>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</si>
  <si>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</si>
  <si>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</si>
  <si>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</si>
  <si>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</si>
  <si>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</si>
  <si>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</si>
  <si>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</si>
  <si>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</si>
  <si>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</si>
  <si>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</si>
  <si>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</si>
  <si>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</si>
  <si>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</si>
  <si>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</si>
  <si>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</si>
  <si>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</si>
  <si>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</si>
  <si>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</si>
  <si>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</si>
  <si>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</si>
  <si>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</si>
  <si>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</si>
  <si>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</si>
  <si>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</si>
  <si>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</si>
  <si>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</si>
  <si>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</si>
  <si>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</si>
  <si>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</si>
  <si>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</si>
  <si>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</si>
  <si>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</si>
  <si>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</si>
  <si>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</si>
  <si>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</si>
  <si>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</si>
  <si>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</si>
  <si>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</si>
  <si>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</si>
  <si>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</si>
  <si>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</si>
  <si>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</si>
  <si>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</si>
  <si>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</si>
  <si>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</si>
  <si>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</si>
  <si>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</si>
  <si>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</si>
  <si>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</si>
  <si>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</si>
  <si>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</si>
  <si>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</si>
  <si>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</si>
  <si>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</si>
  <si>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</si>
  <si>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</si>
  <si>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</si>
  <si>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</si>
  <si>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</si>
  <si>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</si>
  <si>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</si>
  <si>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</si>
  <si>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</si>
  <si>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</si>
  <si>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</si>
  <si>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</si>
  <si>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</si>
  <si>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</si>
  <si>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</si>
  <si>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</si>
  <si>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</si>
  <si>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</si>
  <si>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</si>
  <si>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</si>
  <si>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</si>
  <si>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</si>
  <si>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</si>
  <si>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</si>
  <si>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</si>
  <si>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</si>
  <si>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</si>
  <si>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</si>
  <si>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</si>
  <si>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</si>
  <si>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</si>
  <si>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</si>
  <si>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</si>
  <si>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</si>
  <si>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</si>
  <si>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</si>
  <si>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</si>
  <si>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</si>
  <si>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</si>
  <si>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</si>
  <si>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</si>
  <si>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</si>
  <si>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</si>
  <si>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</si>
  <si>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</si>
  <si>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</si>
  <si>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</si>
  <si>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</si>
  <si>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</si>
  <si>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</si>
  <si>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</si>
  <si>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</si>
  <si>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</si>
  <si>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</si>
  <si>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</si>
  <si>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</si>
  <si>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</si>
  <si>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</si>
  <si>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</si>
  <si>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</si>
  <si>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</si>
  <si>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</si>
  <si>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</si>
  <si>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</si>
  <si>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</si>
  <si>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</si>
  <si>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</si>
  <si>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</si>
  <si>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</si>
  <si>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</si>
  <si>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</si>
  <si>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</si>
  <si>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</si>
  <si>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</si>
  <si>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</si>
  <si>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</si>
  <si>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</si>
  <si>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</si>
  <si>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</si>
  <si>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</si>
  <si>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</si>
  <si>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</si>
  <si>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</si>
  <si>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</si>
  <si>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</si>
  <si>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</si>
  <si>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</si>
  <si>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</si>
  <si>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</si>
  <si>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</si>
  <si>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</si>
  <si>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</si>
  <si>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</si>
  <si>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</si>
  <si>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</si>
  <si>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</si>
  <si>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</si>
  <si>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</si>
  <si>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</si>
  <si>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</si>
  <si>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</si>
  <si>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</si>
  <si>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</si>
  <si>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</si>
  <si>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</si>
  <si>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</si>
  <si>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</si>
  <si>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</si>
  <si>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</si>
  <si>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</si>
  <si>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</si>
  <si>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</si>
  <si>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</si>
  <si>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</si>
  <si>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</si>
  <si>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</si>
  <si>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</si>
  <si>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</si>
  <si>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</si>
  <si>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</si>
  <si>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</si>
  <si>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</si>
  <si>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</si>
  <si>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</si>
  <si>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</si>
  <si>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</si>
  <si>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</si>
  <si>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</si>
  <si>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</si>
  <si>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</si>
  <si>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</si>
  <si>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</si>
  <si>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</si>
  <si>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</si>
  <si>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</si>
  <si>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</si>
  <si>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</si>
  <si>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</si>
  <si>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</si>
  <si>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</si>
  <si>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</si>
  <si>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</si>
  <si>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</si>
  <si>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</si>
  <si>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</si>
  <si>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</si>
  <si>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</si>
  <si>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</si>
  <si>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</si>
  <si>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</si>
  <si>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</si>
  <si>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</si>
  <si>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</si>
  <si>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</si>
  <si>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</si>
  <si>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</si>
  <si>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</si>
  <si>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</si>
  <si>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</si>
  <si>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</si>
  <si>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</si>
  <si>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</si>
  <si>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</si>
  <si>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</si>
  <si>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</si>
  <si>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</si>
  <si>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</si>
  <si>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</si>
  <si>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</si>
  <si>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</si>
  <si>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</si>
  <si>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</si>
  <si>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</si>
  <si>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</si>
  <si>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</si>
  <si>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</si>
  <si>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</si>
  <si>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</si>
  <si>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</si>
  <si>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</si>
  <si>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</si>
  <si>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</si>
  <si>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</si>
  <si>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</si>
  <si>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</si>
  <si>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</si>
  <si>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</si>
  <si>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</si>
  <si>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</si>
  <si>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</si>
  <si>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</si>
  <si>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</si>
  <si>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</si>
  <si>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</si>
  <si>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</si>
  <si>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</si>
  <si>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</si>
  <si>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</si>
  <si>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</si>
  <si>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</si>
  <si>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</si>
  <si>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</si>
  <si>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</si>
  <si>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</si>
  <si>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</si>
  <si>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</si>
  <si>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</si>
  <si>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</si>
  <si>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</si>
  <si>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</si>
  <si>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</si>
  <si>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</si>
  <si>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</si>
  <si>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</si>
  <si>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</si>
  <si>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</si>
  <si>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</si>
  <si>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</si>
  <si>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</si>
  <si>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</si>
  <si>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</si>
  <si>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</si>
  <si>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</si>
  <si>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</si>
  <si>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</si>
  <si>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</si>
  <si>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</si>
  <si>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</si>
  <si>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</si>
  <si>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</si>
  <si>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</si>
  <si>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</si>
  <si>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</si>
  <si>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</si>
  <si>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</si>
  <si>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</si>
  <si>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</si>
  <si>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</si>
  <si>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</si>
  <si>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</si>
  <si>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</si>
  <si>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</si>
  <si>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</si>
  <si>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</si>
  <si>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</si>
  <si>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</si>
  <si>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</si>
  <si>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</si>
  <si>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</si>
  <si>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</si>
  <si>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</si>
  <si>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</si>
  <si>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</si>
  <si>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</si>
  <si>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</si>
  <si>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</si>
  <si>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</si>
  <si>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</si>
  <si>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</si>
  <si>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</si>
  <si>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</si>
  <si>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</si>
  <si>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</si>
  <si>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</si>
  <si>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</si>
  <si>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</si>
  <si>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</si>
  <si>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</si>
  <si>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</si>
  <si>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</si>
  <si>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</si>
  <si>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</si>
  <si>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</si>
  <si>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</si>
  <si>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</si>
  <si>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</si>
  <si>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</si>
  <si>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</si>
  <si>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</si>
  <si>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</si>
  <si>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</si>
  <si>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</si>
  <si>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</si>
  <si>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</si>
  <si>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</si>
  <si>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</si>
  <si>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</si>
  <si>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</si>
  <si>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</si>
  <si>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</si>
  <si>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</si>
  <si>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</si>
  <si>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</si>
  <si>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</si>
  <si>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</si>
  <si>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</si>
  <si>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</si>
  <si>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</si>
  <si>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</si>
  <si>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</si>
  <si>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</si>
  <si>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</si>
  <si>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</si>
  <si>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</si>
  <si>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</si>
  <si>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</si>
  <si>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</si>
  <si>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</si>
  <si>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</si>
  <si>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</si>
  <si>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</si>
  <si>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</si>
  <si>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</si>
  <si>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</si>
  <si>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</si>
  <si>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</si>
  <si>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</si>
  <si>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</si>
  <si>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</si>
  <si>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</si>
  <si>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</si>
  <si>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</si>
  <si>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</si>
  <si>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</si>
  <si>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</si>
  <si>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</si>
  <si>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</si>
  <si>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</si>
  <si>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</si>
  <si>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</si>
  <si>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</si>
  <si>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</si>
  <si>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</si>
  <si>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</si>
  <si>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</si>
  <si>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</si>
  <si>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</si>
  <si>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</si>
  <si>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</si>
  <si>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</si>
  <si>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</si>
  <si>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</si>
  <si>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</si>
  <si>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</si>
  <si>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</si>
  <si>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</si>
  <si>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</si>
  <si>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</si>
  <si>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</si>
  <si>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</si>
  <si>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</si>
  <si>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</si>
  <si>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</si>
  <si>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</si>
  <si>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</si>
  <si>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</si>
  <si>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</si>
  <si>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</si>
  <si>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</si>
  <si>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</si>
  <si>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</si>
  <si>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</si>
  <si>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</si>
  <si>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</si>
  <si>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</si>
  <si>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</si>
  <si>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</si>
  <si>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</si>
  <si>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</si>
  <si>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</si>
  <si>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</si>
  <si>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</si>
  <si>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</si>
  <si>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</si>
  <si>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</si>
  <si>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</si>
  <si>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</si>
  <si>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</si>
  <si>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</si>
  <si>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</si>
  <si>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</si>
  <si>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</si>
  <si>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</si>
  <si>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</si>
  <si>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</si>
  <si>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</si>
  <si>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</si>
  <si>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</si>
  <si>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</si>
  <si>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</si>
  <si>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</si>
  <si>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</si>
  <si>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</si>
  <si>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</si>
  <si>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</si>
  <si>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</si>
  <si>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</si>
  <si>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</si>
  <si>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</si>
  <si>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</si>
  <si>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</si>
  <si>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</si>
  <si>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</si>
  <si>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</si>
  <si>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</si>
  <si>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</si>
  <si>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</si>
  <si>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</si>
  <si>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</si>
  <si>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</si>
  <si>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</si>
  <si>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</si>
  <si>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</si>
  <si>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</si>
  <si>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</si>
  <si>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</si>
  <si>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</si>
  <si>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</si>
  <si>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</si>
  <si>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</si>
  <si>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</si>
  <si>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</si>
  <si>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</si>
  <si>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</si>
  <si>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</si>
  <si>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</si>
  <si>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</si>
  <si>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</si>
  <si>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</si>
  <si>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</si>
  <si>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</si>
  <si>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</si>
  <si>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</si>
  <si>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</si>
  <si>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</si>
  <si>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</si>
  <si>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</si>
  <si>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</si>
  <si>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</si>
  <si>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</si>
  <si>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</si>
  <si>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</si>
  <si>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</si>
  <si>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</si>
  <si>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</si>
  <si>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</si>
  <si>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</si>
  <si>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</si>
  <si>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</si>
  <si>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</si>
  <si>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</si>
  <si>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</si>
  <si>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</si>
  <si>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</si>
  <si>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</si>
  <si>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</si>
  <si>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</si>
  <si>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</si>
  <si>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</si>
  <si>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</si>
  <si>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</si>
  <si>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</si>
  <si>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</si>
  <si>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</si>
  <si>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</si>
  <si>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</si>
  <si>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</si>
  <si>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</si>
  <si>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</si>
  <si>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</si>
  <si>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</si>
  <si>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</si>
  <si>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</si>
  <si>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Kuchyňská linka dle specifikace - dodávka vč. dřezu s odkapávačem (dekor odsouhlasit technikem)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</si>
  <si>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</si>
  <si>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</si>
  <si>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</si>
  <si>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</si>
  <si>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</si>
  <si>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</si>
  <si>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</si>
  <si>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</si>
  <si>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</si>
  <si>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</si>
  <si>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</si>
  <si>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</si>
  <si>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</si>
  <si>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</si>
  <si>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</si>
  <si>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</si>
  <si>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</si>
  <si>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D+M LED pásek pod horní skříňky KL vč. lišty (profilu) v délce cca 225 cm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</si>
  <si>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</si>
  <si>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</si>
  <si>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</si>
  <si>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</si>
  <si>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</si>
  <si>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</si>
  <si>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</si>
  <si>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</si>
  <si>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</si>
  <si>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Vaňkova 1013/52</t>
  </si>
  <si>
    <t>Bytová jednotka č. 7</t>
  </si>
  <si>
    <t>3 - Bytová jednotka č.7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</si>
</sst>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G52" sqref="AG52:AM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4" t="s">
        <v>8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5" t="s">
        <v>17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Q5" s="28"/>
      <c r="BE5" s="308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6" t="s">
        <v>888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Q6" s="28"/>
      <c r="BE6" s="309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09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09"/>
      <c r="BS8" s="22" t="s">
        <v>9</v>
      </c>
    </row>
    <row r="9" spans="1:74" ht="14.45" customHeight="1">
      <c r="B9" s="26"/>
      <c r="AQ9" s="28"/>
      <c r="BE9" s="309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09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09"/>
      <c r="BS11" s="22" t="s">
        <v>9</v>
      </c>
    </row>
    <row r="12" spans="1:74" ht="6.95" customHeight="1">
      <c r="B12" s="26"/>
      <c r="AQ12" s="28"/>
      <c r="BE12" s="309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09"/>
      <c r="BS13" s="22" t="s">
        <v>9</v>
      </c>
    </row>
    <row r="14" spans="1:74" ht="15">
      <c r="B14" s="26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28</v>
      </c>
      <c r="AN14" s="36" t="s">
        <v>30</v>
      </c>
      <c r="AQ14" s="28"/>
      <c r="BE14" s="309"/>
      <c r="BS14" s="22" t="s">
        <v>9</v>
      </c>
    </row>
    <row r="15" spans="1:74" ht="6.95" customHeight="1">
      <c r="B15" s="26"/>
      <c r="AQ15" s="28"/>
      <c r="BE15" s="309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09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09"/>
      <c r="BS17" s="22" t="s">
        <v>35</v>
      </c>
    </row>
    <row r="18" spans="2:71" ht="6.95" customHeight="1">
      <c r="B18" s="26"/>
      <c r="AQ18" s="28"/>
      <c r="BE18" s="309"/>
      <c r="BS18" s="22" t="s">
        <v>9</v>
      </c>
    </row>
    <row r="19" spans="2:71" ht="14.45" customHeight="1">
      <c r="B19" s="26"/>
      <c r="D19" s="34" t="s">
        <v>36</v>
      </c>
      <c r="AQ19" s="28"/>
      <c r="BE19" s="309"/>
      <c r="BS19" s="22" t="s">
        <v>9</v>
      </c>
    </row>
    <row r="20" spans="2:71" ht="16.5" customHeight="1">
      <c r="B20" s="26"/>
      <c r="E20" s="318" t="s">
        <v>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Q20" s="28"/>
      <c r="BE20" s="309"/>
      <c r="BS20" s="22" t="s">
        <v>6</v>
      </c>
    </row>
    <row r="21" spans="2:71" ht="6.95" customHeight="1">
      <c r="B21" s="26"/>
      <c r="AQ21" s="28"/>
      <c r="BE21" s="309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09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9">
        <f>ROUND(AG51,2)</f>
        <v>0</v>
      </c>
      <c r="AL23" s="320"/>
      <c r="AM23" s="320"/>
      <c r="AN23" s="320"/>
      <c r="AO23" s="320"/>
      <c r="AQ23" s="41"/>
      <c r="BE23" s="309"/>
    </row>
    <row r="24" spans="2:71" s="1" customFormat="1" ht="6.95" customHeight="1">
      <c r="B24" s="38"/>
      <c r="AQ24" s="41"/>
      <c r="BE24" s="309"/>
    </row>
    <row r="25" spans="2:71" s="1" customFormat="1">
      <c r="B25" s="38"/>
      <c r="L25" s="321" t="s">
        <v>38</v>
      </c>
      <c r="M25" s="321"/>
      <c r="N25" s="321"/>
      <c r="O25" s="321"/>
      <c r="W25" s="321" t="s">
        <v>39</v>
      </c>
      <c r="X25" s="321"/>
      <c r="Y25" s="321"/>
      <c r="Z25" s="321"/>
      <c r="AA25" s="321"/>
      <c r="AB25" s="321"/>
      <c r="AC25" s="321"/>
      <c r="AD25" s="321"/>
      <c r="AE25" s="321"/>
      <c r="AK25" s="321" t="s">
        <v>40</v>
      </c>
      <c r="AL25" s="321"/>
      <c r="AM25" s="321"/>
      <c r="AN25" s="321"/>
      <c r="AO25" s="321"/>
      <c r="AQ25" s="41"/>
      <c r="BE25" s="309"/>
    </row>
    <row r="26" spans="2:71" s="2" customFormat="1" ht="14.45" customHeight="1">
      <c r="B26" s="43"/>
      <c r="D26" s="44" t="s">
        <v>41</v>
      </c>
      <c r="F26" s="44" t="s">
        <v>42</v>
      </c>
      <c r="L26" s="291">
        <v>0.21</v>
      </c>
      <c r="M26" s="290"/>
      <c r="N26" s="290"/>
      <c r="O26" s="290"/>
      <c r="W26" s="289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K26" s="289">
        <f>ROUND(AV51,2)</f>
        <v>0</v>
      </c>
      <c r="AL26" s="290"/>
      <c r="AM26" s="290"/>
      <c r="AN26" s="290"/>
      <c r="AO26" s="290"/>
      <c r="AQ26" s="45"/>
      <c r="BE26" s="309"/>
    </row>
    <row r="27" spans="2:71" s="2" customFormat="1" ht="14.45" customHeight="1">
      <c r="B27" s="43"/>
      <c r="F27" s="44" t="s">
        <v>43</v>
      </c>
      <c r="L27" s="291">
        <v>0.15</v>
      </c>
      <c r="M27" s="290"/>
      <c r="N27" s="290"/>
      <c r="O27" s="290"/>
      <c r="W27" s="289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K27" s="289">
        <f>ROUND(AW51,2)</f>
        <v>0</v>
      </c>
      <c r="AL27" s="290"/>
      <c r="AM27" s="290"/>
      <c r="AN27" s="290"/>
      <c r="AO27" s="290"/>
      <c r="AQ27" s="45"/>
      <c r="BE27" s="309"/>
    </row>
    <row r="28" spans="2:71" s="2" customFormat="1" ht="14.45" hidden="1" customHeight="1">
      <c r="B28" s="43"/>
      <c r="F28" s="44" t="s">
        <v>44</v>
      </c>
      <c r="L28" s="291">
        <v>0.21</v>
      </c>
      <c r="M28" s="290"/>
      <c r="N28" s="290"/>
      <c r="O28" s="290"/>
      <c r="W28" s="289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K28" s="289">
        <v>0</v>
      </c>
      <c r="AL28" s="290"/>
      <c r="AM28" s="290"/>
      <c r="AN28" s="290"/>
      <c r="AO28" s="290"/>
      <c r="AQ28" s="45"/>
      <c r="BE28" s="309"/>
    </row>
    <row r="29" spans="2:71" s="2" customFormat="1" ht="14.45" hidden="1" customHeight="1">
      <c r="B29" s="43"/>
      <c r="F29" s="44" t="s">
        <v>45</v>
      </c>
      <c r="L29" s="291">
        <v>0.15</v>
      </c>
      <c r="M29" s="290"/>
      <c r="N29" s="290"/>
      <c r="O29" s="290"/>
      <c r="W29" s="289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v>0</v>
      </c>
      <c r="AL29" s="290"/>
      <c r="AM29" s="290"/>
      <c r="AN29" s="290"/>
      <c r="AO29" s="290"/>
      <c r="AQ29" s="45"/>
      <c r="BE29" s="309"/>
    </row>
    <row r="30" spans="2:71" s="2" customFormat="1" ht="14.45" hidden="1" customHeight="1">
      <c r="B30" s="43"/>
      <c r="F30" s="44" t="s">
        <v>46</v>
      </c>
      <c r="L30" s="291">
        <v>0</v>
      </c>
      <c r="M30" s="290"/>
      <c r="N30" s="290"/>
      <c r="O30" s="290"/>
      <c r="W30" s="289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v>0</v>
      </c>
      <c r="AL30" s="290"/>
      <c r="AM30" s="290"/>
      <c r="AN30" s="290"/>
      <c r="AO30" s="290"/>
      <c r="AQ30" s="45"/>
      <c r="BE30" s="309"/>
    </row>
    <row r="31" spans="2:71" s="1" customFormat="1" ht="6.95" customHeight="1">
      <c r="B31" s="38"/>
      <c r="AQ31" s="41"/>
      <c r="BE31" s="309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0" t="s">
        <v>49</v>
      </c>
      <c r="Y32" s="311"/>
      <c r="Z32" s="311"/>
      <c r="AA32" s="311"/>
      <c r="AB32" s="311"/>
      <c r="AC32" s="48"/>
      <c r="AD32" s="48"/>
      <c r="AE32" s="48"/>
      <c r="AF32" s="48"/>
      <c r="AG32" s="48"/>
      <c r="AH32" s="48"/>
      <c r="AI32" s="48"/>
      <c r="AJ32" s="48"/>
      <c r="AK32" s="312">
        <f>SUM(AK23:AK30)</f>
        <v>0</v>
      </c>
      <c r="AL32" s="311"/>
      <c r="AM32" s="311"/>
      <c r="AN32" s="311"/>
      <c r="AO32" s="313"/>
      <c r="AP32" s="46"/>
      <c r="AQ32" s="50"/>
      <c r="BE32" s="309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6" t="str">
        <f>K6</f>
        <v>Vaňkova 1013/52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298" t="str">
        <f>IF(AN8= "","",AN8)</f>
        <v>26. 8. 2019</v>
      </c>
      <c r="AN44" s="298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7" t="str">
        <f>IF(E17="","",E17)</f>
        <v>Ing. Vladimír Slonka</v>
      </c>
      <c r="AN46" s="307"/>
      <c r="AO46" s="307"/>
      <c r="AP46" s="307"/>
      <c r="AR46" s="38"/>
      <c r="AS46" s="299" t="s">
        <v>51</v>
      </c>
      <c r="AT46" s="30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1"/>
      <c r="AT47" s="302"/>
      <c r="BD47" s="63"/>
    </row>
    <row r="48" spans="2:56" s="1" customFormat="1" ht="10.9" customHeight="1">
      <c r="B48" s="38"/>
      <c r="AR48" s="38"/>
      <c r="AS48" s="301"/>
      <c r="AT48" s="302"/>
      <c r="BD48" s="63"/>
    </row>
    <row r="49" spans="1:91" s="1" customFormat="1" ht="29.25" customHeight="1">
      <c r="B49" s="38"/>
      <c r="C49" s="303" t="s">
        <v>52</v>
      </c>
      <c r="D49" s="304"/>
      <c r="E49" s="304"/>
      <c r="F49" s="304"/>
      <c r="G49" s="304"/>
      <c r="H49" s="64"/>
      <c r="I49" s="305" t="s">
        <v>53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54</v>
      </c>
      <c r="AH49" s="304"/>
      <c r="AI49" s="304"/>
      <c r="AJ49" s="304"/>
      <c r="AK49" s="304"/>
      <c r="AL49" s="304"/>
      <c r="AM49" s="304"/>
      <c r="AN49" s="305" t="s">
        <v>55</v>
      </c>
      <c r="AO49" s="304"/>
      <c r="AP49" s="304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2">
        <f>ROUND(AG52,2)</f>
        <v>0</v>
      </c>
      <c r="AH51" s="292"/>
      <c r="AI51" s="292"/>
      <c r="AJ51" s="292"/>
      <c r="AK51" s="292"/>
      <c r="AL51" s="292"/>
      <c r="AM51" s="292"/>
      <c r="AN51" s="293">
        <f>SUM(AG51,AT51)</f>
        <v>0</v>
      </c>
      <c r="AO51" s="293"/>
      <c r="AP51" s="293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88">
        <v>3</v>
      </c>
      <c r="E52" s="288"/>
      <c r="F52" s="288"/>
      <c r="G52" s="288"/>
      <c r="H52" s="288"/>
      <c r="I52" s="81"/>
      <c r="J52" s="288" t="s">
        <v>889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4">
        <f>'1 - Bytová jednotka č.7'!J27</f>
        <v>0</v>
      </c>
      <c r="AH52" s="295"/>
      <c r="AI52" s="295"/>
      <c r="AJ52" s="295"/>
      <c r="AK52" s="295"/>
      <c r="AL52" s="295"/>
      <c r="AM52" s="295"/>
      <c r="AN52" s="294">
        <f>SUM(AG52,AT52)</f>
        <v>0</v>
      </c>
      <c r="AO52" s="295"/>
      <c r="AP52" s="295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č.7'!P102</f>
        <v>0</v>
      </c>
      <c r="AV52" s="84">
        <f>'1 - Bytová jednotka č.7'!J30</f>
        <v>0</v>
      </c>
      <c r="AW52" s="84">
        <f>'1 - Bytová jednotka č.7'!J31</f>
        <v>0</v>
      </c>
      <c r="AX52" s="84">
        <f>'1 - Bytová jednotka č.7'!J32</f>
        <v>0</v>
      </c>
      <c r="AY52" s="84">
        <f>'1 - Bytová jednotka č.7'!J33</f>
        <v>0</v>
      </c>
      <c r="AZ52" s="84">
        <f>'1 - Bytová jednotka č.7'!F30</f>
        <v>0</v>
      </c>
      <c r="BA52" s="84">
        <f>'1 - Bytová jednotka č.7'!F31</f>
        <v>0</v>
      </c>
      <c r="BB52" s="84">
        <f>'1 - Bytová jednotka č.7'!F32</f>
        <v>0</v>
      </c>
      <c r="BC52" s="84">
        <f>'1 - Bytová jednotka č.7'!F33</f>
        <v>0</v>
      </c>
      <c r="BD52" s="86">
        <f>'1 - Bytová jednotka č.7'!F34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workbookViewId="0">
      <pane ySplit="1" topLeftCell="A366" activePane="bottomLeft" state="frozen"/>
      <selection pane="bottomLeft" activeCell="F263" sqref="F26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4" t="s">
        <v>8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1013/52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6" t="s">
        <v>890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18" t="s">
        <v>5</v>
      </c>
      <c r="F24" s="318"/>
      <c r="G24" s="318"/>
      <c r="H24" s="318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1013/52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6" t="str">
        <f>E9</f>
        <v>3 - Bytová jednotka č.7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18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1013/52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6" t="str">
        <f>E9</f>
        <v>3 - Bytová jednotka č.7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3.2330439899999992</v>
      </c>
      <c r="S102" s="61"/>
      <c r="T102" s="138">
        <f>T103+T162+T366+T391</f>
        <v>3.8163287000000006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854</v>
      </c>
      <c r="F108" s="155" t="s">
        <v>873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855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2.4654137199999995</v>
      </c>
      <c r="T162" s="147">
        <f>T163+T189+T199+T210+T221+T240+T243+T265+T270+T292+T309+T319+T331+T346+T352</f>
        <v>0.48244254999999997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856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857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861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369</v>
      </c>
    </row>
    <row r="223" spans="2:65" s="1" customFormat="1" ht="25.5" customHeight="1">
      <c r="B223" s="152"/>
      <c r="C223" s="153">
        <v>56</v>
      </c>
      <c r="D223" s="153" t="s">
        <v>136</v>
      </c>
      <c r="E223" s="154" t="s">
        <v>370</v>
      </c>
      <c r="F223" s="155" t="s">
        <v>864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375</v>
      </c>
      <c r="F225" s="155" t="s">
        <v>869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325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380</v>
      </c>
      <c r="F227" s="155" t="s">
        <v>862</v>
      </c>
      <c r="G227" s="156" t="s">
        <v>325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381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382</v>
      </c>
      <c r="F228" s="155" t="s">
        <v>383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384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385</v>
      </c>
      <c r="F229" s="155" t="s">
        <v>386</v>
      </c>
      <c r="G229" s="156" t="s">
        <v>325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391</v>
      </c>
      <c r="F231" s="155" t="s">
        <v>392</v>
      </c>
      <c r="G231" s="156" t="s">
        <v>325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393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394</v>
      </c>
      <c r="F232" s="155" t="s">
        <v>395</v>
      </c>
      <c r="G232" s="156" t="s">
        <v>325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396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397</v>
      </c>
      <c r="F233" s="155" t="s">
        <v>398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399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400</v>
      </c>
      <c r="F234" s="155" t="s">
        <v>401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402</v>
      </c>
    </row>
    <row r="235" spans="2:65" s="1" customFormat="1" ht="16.5" customHeight="1">
      <c r="B235" s="152"/>
      <c r="C235" s="186">
        <v>68</v>
      </c>
      <c r="D235" s="186" t="s">
        <v>179</v>
      </c>
      <c r="E235" s="187" t="s">
        <v>403</v>
      </c>
      <c r="F235" s="188" t="s">
        <v>404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405</v>
      </c>
    </row>
    <row r="236" spans="2:65" s="1" customFormat="1" ht="16.5" customHeight="1">
      <c r="B236" s="152"/>
      <c r="C236" s="186">
        <v>69</v>
      </c>
      <c r="D236" s="186" t="s">
        <v>179</v>
      </c>
      <c r="E236" s="187" t="s">
        <v>406</v>
      </c>
      <c r="F236" s="188" t="s">
        <v>407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408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409</v>
      </c>
      <c r="F237" s="155" t="s">
        <v>858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410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874</v>
      </c>
      <c r="F238" s="155" t="s">
        <v>882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411</v>
      </c>
      <c r="F239" s="155" t="s">
        <v>412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413</v>
      </c>
    </row>
    <row r="240" spans="2:65" s="10" customFormat="1" ht="29.85" customHeight="1">
      <c r="B240" s="140"/>
      <c r="D240" s="141" t="s">
        <v>70</v>
      </c>
      <c r="E240" s="150" t="s">
        <v>415</v>
      </c>
      <c r="F240" s="150" t="s">
        <v>416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417</v>
      </c>
      <c r="F241" s="155" t="s">
        <v>418</v>
      </c>
      <c r="G241" s="156" t="s">
        <v>325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419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420</v>
      </c>
      <c r="F242" s="155" t="s">
        <v>421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422</v>
      </c>
    </row>
    <row r="243" spans="2:65" s="10" customFormat="1" ht="29.85" customHeight="1">
      <c r="B243" s="140"/>
      <c r="D243" s="141" t="s">
        <v>70</v>
      </c>
      <c r="E243" s="150" t="s">
        <v>423</v>
      </c>
      <c r="F243" s="150" t="s">
        <v>424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874</v>
      </c>
      <c r="F244" s="155" t="s">
        <v>875</v>
      </c>
      <c r="G244" s="156" t="s">
        <v>177</v>
      </c>
      <c r="H244" s="157">
        <v>1</v>
      </c>
      <c r="I244" s="158"/>
      <c r="J244" s="159">
        <f t="shared" ref="J244:J264" si="4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42">O244*H244</f>
        <v>0</v>
      </c>
      <c r="Q244" s="162">
        <v>1.7700000000000001E-3</v>
      </c>
      <c r="R244" s="162">
        <f t="shared" ref="R244:R264" si="43">Q244*H244</f>
        <v>1.7700000000000001E-3</v>
      </c>
      <c r="S244" s="162">
        <v>5.7250000000000002E-2</v>
      </c>
      <c r="T244" s="163">
        <f t="shared" ref="T244:T264" si="44">S244*H244</f>
        <v>5.7250000000000002E-2</v>
      </c>
      <c r="AR244" s="22" t="s">
        <v>186</v>
      </c>
      <c r="AT244" s="22" t="s">
        <v>136</v>
      </c>
      <c r="AU244" s="22" t="s">
        <v>142</v>
      </c>
      <c r="AY244" s="22" t="s">
        <v>133</v>
      </c>
      <c r="BE244" s="164">
        <f t="shared" ref="BE244:BE264" si="45">IF(N244="základní",J244,0)</f>
        <v>0</v>
      </c>
      <c r="BF244" s="164">
        <f t="shared" ref="BF244:BF264" si="46">IF(N244="snížená",J244,0)</f>
        <v>0</v>
      </c>
      <c r="BG244" s="164">
        <f t="shared" ref="BG244:BG264" si="47">IF(N244="zákl. přenesená",J244,0)</f>
        <v>0</v>
      </c>
      <c r="BH244" s="164">
        <f t="shared" ref="BH244:BH264" si="48">IF(N244="sníž. přenesená",J244,0)</f>
        <v>0</v>
      </c>
      <c r="BI244" s="164">
        <f t="shared" ref="BI244:BI264" si="49">IF(N244="nulová",J244,0)</f>
        <v>0</v>
      </c>
      <c r="BJ244" s="22" t="s">
        <v>142</v>
      </c>
      <c r="BK244" s="164">
        <f t="shared" ref="BK244:BK264" si="50">ROUND(I244*H244,2)</f>
        <v>0</v>
      </c>
      <c r="BL244" s="22" t="s">
        <v>186</v>
      </c>
      <c r="BM244" s="22" t="s">
        <v>425</v>
      </c>
    </row>
    <row r="245" spans="2:65" s="1" customFormat="1" ht="24.75" customHeight="1">
      <c r="B245" s="152"/>
      <c r="C245" s="186">
        <v>76</v>
      </c>
      <c r="D245" s="186" t="s">
        <v>179</v>
      </c>
      <c r="E245" s="187" t="s">
        <v>876</v>
      </c>
      <c r="F245" s="188" t="s">
        <v>863</v>
      </c>
      <c r="G245" s="189" t="s">
        <v>177</v>
      </c>
      <c r="H245" s="190">
        <v>1</v>
      </c>
      <c r="I245" s="191"/>
      <c r="J245" s="192">
        <f t="shared" si="41"/>
        <v>0</v>
      </c>
      <c r="K245" s="276"/>
      <c r="L245" s="193"/>
      <c r="M245" s="194" t="s">
        <v>5</v>
      </c>
      <c r="N245" s="195" t="s">
        <v>43</v>
      </c>
      <c r="P245" s="162">
        <f t="shared" si="42"/>
        <v>0</v>
      </c>
      <c r="Q245" s="162">
        <v>3.5999999999999997E-2</v>
      </c>
      <c r="R245" s="162">
        <f t="shared" si="43"/>
        <v>3.5999999999999997E-2</v>
      </c>
      <c r="S245" s="162">
        <v>0</v>
      </c>
      <c r="T245" s="163">
        <f t="shared" si="44"/>
        <v>0</v>
      </c>
      <c r="AR245" s="22" t="s">
        <v>259</v>
      </c>
      <c r="AT245" s="22" t="s">
        <v>179</v>
      </c>
      <c r="AU245" s="22" t="s">
        <v>142</v>
      </c>
      <c r="AY245" s="22" t="s">
        <v>133</v>
      </c>
      <c r="BE245" s="164">
        <f t="shared" si="45"/>
        <v>0</v>
      </c>
      <c r="BF245" s="164">
        <f t="shared" si="46"/>
        <v>0</v>
      </c>
      <c r="BG245" s="164">
        <f t="shared" si="47"/>
        <v>0</v>
      </c>
      <c r="BH245" s="164">
        <f t="shared" si="48"/>
        <v>0</v>
      </c>
      <c r="BI245" s="164">
        <f t="shared" si="49"/>
        <v>0</v>
      </c>
      <c r="BJ245" s="22" t="s">
        <v>142</v>
      </c>
      <c r="BK245" s="164">
        <f t="shared" si="50"/>
        <v>0</v>
      </c>
      <c r="BL245" s="22" t="s">
        <v>186</v>
      </c>
      <c r="BM245" s="22" t="s">
        <v>426</v>
      </c>
    </row>
    <row r="246" spans="2:65" s="1" customFormat="1" ht="24.75" customHeight="1">
      <c r="B246" s="152"/>
      <c r="C246" s="278">
        <v>77</v>
      </c>
      <c r="D246" s="278" t="s">
        <v>179</v>
      </c>
      <c r="E246" s="279" t="s">
        <v>883</v>
      </c>
      <c r="F246" s="280" t="s">
        <v>884</v>
      </c>
      <c r="G246" s="281" t="s">
        <v>177</v>
      </c>
      <c r="H246" s="282">
        <v>1</v>
      </c>
      <c r="I246" s="283"/>
      <c r="J246" s="284">
        <f t="shared" ref="J246" si="5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278">
        <v>78</v>
      </c>
      <c r="D247" s="278" t="s">
        <v>179</v>
      </c>
      <c r="E247" s="279" t="s">
        <v>885</v>
      </c>
      <c r="F247" s="280" t="s">
        <v>886</v>
      </c>
      <c r="G247" s="281" t="s">
        <v>177</v>
      </c>
      <c r="H247" s="282">
        <v>1</v>
      </c>
      <c r="I247" s="283"/>
      <c r="J247" s="284">
        <f t="shared" ref="J247" si="5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427</v>
      </c>
      <c r="F248" s="155" t="s">
        <v>428</v>
      </c>
      <c r="G248" s="156" t="s">
        <v>177</v>
      </c>
      <c r="H248" s="157">
        <v>2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429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430</v>
      </c>
      <c r="F249" s="188" t="s">
        <v>431</v>
      </c>
      <c r="G249" s="189" t="s">
        <v>177</v>
      </c>
      <c r="H249" s="190">
        <v>2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2.0000000000000002E-5</v>
      </c>
      <c r="R249" s="162">
        <f t="shared" si="43"/>
        <v>4.0000000000000003E-5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432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433</v>
      </c>
      <c r="F250" s="155" t="s">
        <v>434</v>
      </c>
      <c r="G250" s="156" t="s">
        <v>265</v>
      </c>
      <c r="H250" s="157">
        <v>90</v>
      </c>
      <c r="I250" s="158"/>
      <c r="J250" s="159">
        <f t="shared" si="41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2"/>
        <v>0</v>
      </c>
      <c r="Q250" s="162">
        <v>0</v>
      </c>
      <c r="R250" s="162">
        <f t="shared" si="43"/>
        <v>0</v>
      </c>
      <c r="S250" s="162">
        <v>0</v>
      </c>
      <c r="T250" s="163">
        <f t="shared" si="44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435</v>
      </c>
    </row>
    <row r="251" spans="2:65" s="1" customFormat="1" ht="16.5" customHeight="1">
      <c r="B251" s="152"/>
      <c r="C251" s="186">
        <v>82</v>
      </c>
      <c r="D251" s="186" t="s">
        <v>179</v>
      </c>
      <c r="E251" s="187" t="s">
        <v>436</v>
      </c>
      <c r="F251" s="188" t="s">
        <v>437</v>
      </c>
      <c r="G251" s="189" t="s">
        <v>265</v>
      </c>
      <c r="H251" s="190">
        <v>50</v>
      </c>
      <c r="I251" s="191"/>
      <c r="J251" s="192">
        <f t="shared" si="41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2"/>
        <v>0</v>
      </c>
      <c r="Q251" s="162">
        <v>1.7000000000000001E-4</v>
      </c>
      <c r="R251" s="162">
        <f t="shared" si="43"/>
        <v>8.5000000000000006E-3</v>
      </c>
      <c r="S251" s="162">
        <v>0</v>
      </c>
      <c r="T251" s="163">
        <f t="shared" si="44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438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439</v>
      </c>
      <c r="F252" s="188" t="s">
        <v>440</v>
      </c>
      <c r="G252" s="189" t="s">
        <v>265</v>
      </c>
      <c r="H252" s="190">
        <v>5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2.7999999999999998E-4</v>
      </c>
      <c r="R252" s="162">
        <f t="shared" si="43"/>
        <v>1.3999999999999998E-3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441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442</v>
      </c>
      <c r="F253" s="155" t="s">
        <v>443</v>
      </c>
      <c r="G253" s="156" t="s">
        <v>177</v>
      </c>
      <c r="H253" s="157">
        <v>1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444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445</v>
      </c>
      <c r="F254" s="188" t="s">
        <v>446</v>
      </c>
      <c r="G254" s="189" t="s">
        <v>177</v>
      </c>
      <c r="H254" s="190">
        <v>1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1.6899999999999998E-2</v>
      </c>
      <c r="R254" s="162">
        <f t="shared" si="43"/>
        <v>1.6899999999999998E-2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447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448</v>
      </c>
      <c r="F255" s="155" t="s">
        <v>449</v>
      </c>
      <c r="G255" s="156" t="s">
        <v>177</v>
      </c>
      <c r="H255" s="157">
        <v>4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450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451</v>
      </c>
      <c r="F256" s="188" t="s">
        <v>871</v>
      </c>
      <c r="G256" s="189" t="s">
        <v>177</v>
      </c>
      <c r="H256" s="190">
        <v>4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1E-4</v>
      </c>
      <c r="R256" s="162">
        <f t="shared" si="43"/>
        <v>4.0000000000000002E-4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452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453</v>
      </c>
      <c r="F257" s="155" t="s">
        <v>454</v>
      </c>
      <c r="G257" s="156" t="s">
        <v>177</v>
      </c>
      <c r="H257" s="157">
        <v>7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455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456</v>
      </c>
      <c r="F258" s="188" t="s">
        <v>870</v>
      </c>
      <c r="G258" s="189" t="s">
        <v>177</v>
      </c>
      <c r="H258" s="190">
        <v>7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2.7E-4</v>
      </c>
      <c r="R258" s="162">
        <f t="shared" si="43"/>
        <v>1.89E-3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457</v>
      </c>
    </row>
    <row r="259" spans="2:65" s="1" customFormat="1" ht="25.5" customHeight="1">
      <c r="B259" s="152"/>
      <c r="C259" s="153">
        <v>90</v>
      </c>
      <c r="D259" s="153" t="s">
        <v>136</v>
      </c>
      <c r="E259" s="154" t="s">
        <v>458</v>
      </c>
      <c r="F259" s="155" t="s">
        <v>459</v>
      </c>
      <c r="G259" s="156" t="s">
        <v>177</v>
      </c>
      <c r="H259" s="157">
        <v>4</v>
      </c>
      <c r="I259" s="158"/>
      <c r="J259" s="159">
        <f t="shared" si="41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2"/>
        <v>0</v>
      </c>
      <c r="Q259" s="162">
        <v>0</v>
      </c>
      <c r="R259" s="162">
        <f t="shared" si="43"/>
        <v>0</v>
      </c>
      <c r="S259" s="162">
        <v>0</v>
      </c>
      <c r="T259" s="163">
        <f t="shared" si="44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460</v>
      </c>
    </row>
    <row r="260" spans="2:65" s="1" customFormat="1" ht="16.5" customHeight="1">
      <c r="B260" s="152"/>
      <c r="C260" s="186">
        <v>91</v>
      </c>
      <c r="D260" s="186" t="s">
        <v>179</v>
      </c>
      <c r="E260" s="187" t="s">
        <v>461</v>
      </c>
      <c r="F260" s="188" t="s">
        <v>462</v>
      </c>
      <c r="G260" s="189" t="s">
        <v>177</v>
      </c>
      <c r="H260" s="190">
        <v>2</v>
      </c>
      <c r="I260" s="191"/>
      <c r="J260" s="192">
        <f t="shared" si="41"/>
        <v>0</v>
      </c>
      <c r="K260" s="188" t="s">
        <v>140</v>
      </c>
      <c r="L260" s="193"/>
      <c r="M260" s="194" t="s">
        <v>5</v>
      </c>
      <c r="N260" s="195" t="s">
        <v>43</v>
      </c>
      <c r="P260" s="162">
        <f t="shared" si="42"/>
        <v>0</v>
      </c>
      <c r="Q260" s="162">
        <v>8.0000000000000004E-4</v>
      </c>
      <c r="R260" s="162">
        <f t="shared" si="43"/>
        <v>1.6000000000000001E-3</v>
      </c>
      <c r="S260" s="162">
        <v>0</v>
      </c>
      <c r="T260" s="163">
        <f t="shared" si="44"/>
        <v>0</v>
      </c>
      <c r="AR260" s="22" t="s">
        <v>259</v>
      </c>
      <c r="AT260" s="22" t="s">
        <v>179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463</v>
      </c>
    </row>
    <row r="261" spans="2:65" s="1" customFormat="1" ht="16.5" customHeight="1">
      <c r="B261" s="152"/>
      <c r="C261" s="186">
        <v>92</v>
      </c>
      <c r="D261" s="186" t="s">
        <v>179</v>
      </c>
      <c r="E261" s="187" t="s">
        <v>464</v>
      </c>
      <c r="F261" s="188" t="s">
        <v>465</v>
      </c>
      <c r="G261" s="189" t="s">
        <v>265</v>
      </c>
      <c r="H261" s="190">
        <v>35</v>
      </c>
      <c r="I261" s="191"/>
      <c r="J261" s="192">
        <f t="shared" si="41"/>
        <v>0</v>
      </c>
      <c r="K261" s="188" t="s">
        <v>140</v>
      </c>
      <c r="L261" s="193"/>
      <c r="M261" s="194" t="s">
        <v>5</v>
      </c>
      <c r="N261" s="195" t="s">
        <v>43</v>
      </c>
      <c r="P261" s="162">
        <f t="shared" si="42"/>
        <v>0</v>
      </c>
      <c r="Q261" s="162">
        <v>1.2E-4</v>
      </c>
      <c r="R261" s="162">
        <f t="shared" si="43"/>
        <v>4.1999999999999997E-3</v>
      </c>
      <c r="S261" s="162">
        <v>0</v>
      </c>
      <c r="T261" s="163">
        <f t="shared" si="44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466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467</v>
      </c>
      <c r="F262" s="155" t="s">
        <v>468</v>
      </c>
      <c r="G262" s="156" t="s">
        <v>177</v>
      </c>
      <c r="H262" s="157">
        <v>1</v>
      </c>
      <c r="I262" s="158"/>
      <c r="J262" s="159">
        <f t="shared" si="41"/>
        <v>0</v>
      </c>
      <c r="K262" s="155" t="s">
        <v>140</v>
      </c>
      <c r="L262" s="38"/>
      <c r="M262" s="160" t="s">
        <v>5</v>
      </c>
      <c r="N262" s="161" t="s">
        <v>43</v>
      </c>
      <c r="P262" s="162">
        <f t="shared" si="42"/>
        <v>0</v>
      </c>
      <c r="Q262" s="162">
        <v>0</v>
      </c>
      <c r="R262" s="162">
        <f t="shared" si="43"/>
        <v>0</v>
      </c>
      <c r="S262" s="162">
        <v>0</v>
      </c>
      <c r="T262" s="163">
        <f t="shared" si="44"/>
        <v>0</v>
      </c>
      <c r="AR262" s="22" t="s">
        <v>186</v>
      </c>
      <c r="AT262" s="22" t="s">
        <v>136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469</v>
      </c>
    </row>
    <row r="263" spans="2:65" s="1" customFormat="1" ht="38.25" customHeight="1">
      <c r="B263" s="152"/>
      <c r="C263" s="153">
        <v>94</v>
      </c>
      <c r="D263" s="153" t="s">
        <v>136</v>
      </c>
      <c r="E263" s="154" t="s">
        <v>470</v>
      </c>
      <c r="F263" s="155" t="s">
        <v>471</v>
      </c>
      <c r="G263" s="156" t="s">
        <v>215</v>
      </c>
      <c r="H263" s="157">
        <v>7.5999999999999998E-2</v>
      </c>
      <c r="I263" s="158"/>
      <c r="J263" s="159">
        <f t="shared" si="41"/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 t="shared" si="42"/>
        <v>0</v>
      </c>
      <c r="Q263" s="162">
        <v>0</v>
      </c>
      <c r="R263" s="162">
        <f t="shared" si="43"/>
        <v>0</v>
      </c>
      <c r="S263" s="162">
        <v>0</v>
      </c>
      <c r="T263" s="163">
        <f t="shared" si="44"/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 t="shared" si="45"/>
        <v>0</v>
      </c>
      <c r="BF263" s="164">
        <f t="shared" si="46"/>
        <v>0</v>
      </c>
      <c r="BG263" s="164">
        <f t="shared" si="47"/>
        <v>0</v>
      </c>
      <c r="BH263" s="164">
        <f t="shared" si="48"/>
        <v>0</v>
      </c>
      <c r="BI263" s="164">
        <f t="shared" si="49"/>
        <v>0</v>
      </c>
      <c r="BJ263" s="22" t="s">
        <v>142</v>
      </c>
      <c r="BK263" s="164">
        <f t="shared" si="50"/>
        <v>0</v>
      </c>
      <c r="BL263" s="22" t="s">
        <v>186</v>
      </c>
      <c r="BM263" s="22" t="s">
        <v>472</v>
      </c>
    </row>
    <row r="264" spans="2:65" s="1" customFormat="1" ht="16.5" customHeight="1">
      <c r="B264" s="152"/>
      <c r="C264" s="186">
        <v>95</v>
      </c>
      <c r="D264" s="186" t="s">
        <v>179</v>
      </c>
      <c r="E264" s="187" t="s">
        <v>877</v>
      </c>
      <c r="F264" s="188" t="s">
        <v>878</v>
      </c>
      <c r="G264" s="189" t="s">
        <v>177</v>
      </c>
      <c r="H264" s="190">
        <v>1</v>
      </c>
      <c r="I264" s="191"/>
      <c r="J264" s="192">
        <f t="shared" si="41"/>
        <v>0</v>
      </c>
      <c r="K264" s="276"/>
      <c r="L264" s="193"/>
      <c r="M264" s="194" t="s">
        <v>5</v>
      </c>
      <c r="N264" s="195" t="s">
        <v>43</v>
      </c>
      <c r="P264" s="162">
        <f t="shared" si="42"/>
        <v>0</v>
      </c>
      <c r="Q264" s="162">
        <v>1.6000000000000001E-3</v>
      </c>
      <c r="R264" s="162">
        <f t="shared" si="43"/>
        <v>1.6000000000000001E-3</v>
      </c>
      <c r="S264" s="162">
        <v>0</v>
      </c>
      <c r="T264" s="163">
        <f t="shared" si="44"/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 t="shared" si="45"/>
        <v>0</v>
      </c>
      <c r="BF264" s="164">
        <f t="shared" si="46"/>
        <v>0</v>
      </c>
      <c r="BG264" s="164">
        <f t="shared" si="47"/>
        <v>0</v>
      </c>
      <c r="BH264" s="164">
        <f t="shared" si="48"/>
        <v>0</v>
      </c>
      <c r="BI264" s="164">
        <f t="shared" si="49"/>
        <v>0</v>
      </c>
      <c r="BJ264" s="22" t="s">
        <v>142</v>
      </c>
      <c r="BK264" s="164">
        <f t="shared" si="50"/>
        <v>0</v>
      </c>
      <c r="BL264" s="22" t="s">
        <v>186</v>
      </c>
      <c r="BM264" s="22" t="s">
        <v>473</v>
      </c>
    </row>
    <row r="265" spans="2:65" s="10" customFormat="1" ht="29.85" customHeight="1">
      <c r="B265" s="140"/>
      <c r="D265" s="141" t="s">
        <v>70</v>
      </c>
      <c r="E265" s="150" t="s">
        <v>474</v>
      </c>
      <c r="F265" s="150" t="s">
        <v>475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142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476</v>
      </c>
      <c r="F266" s="155" t="s">
        <v>477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478</v>
      </c>
    </row>
    <row r="267" spans="2:65" s="1" customFormat="1" ht="25.5" customHeight="1">
      <c r="B267" s="152"/>
      <c r="C267" s="186">
        <v>97</v>
      </c>
      <c r="D267" s="186" t="s">
        <v>179</v>
      </c>
      <c r="E267" s="187" t="s">
        <v>479</v>
      </c>
      <c r="F267" s="188" t="s">
        <v>887</v>
      </c>
      <c r="G267" s="189" t="s">
        <v>177</v>
      </c>
      <c r="H267" s="190">
        <v>2</v>
      </c>
      <c r="I267" s="191"/>
      <c r="J267" s="192">
        <f>ROUND(I267*H267,2)</f>
        <v>0</v>
      </c>
      <c r="K267" s="188" t="s">
        <v>5</v>
      </c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259</v>
      </c>
      <c r="AT267" s="22" t="s">
        <v>179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480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481</v>
      </c>
      <c r="F268" s="155" t="s">
        <v>482</v>
      </c>
      <c r="G268" s="156" t="s">
        <v>177</v>
      </c>
      <c r="H268" s="157">
        <v>2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483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484</v>
      </c>
      <c r="F269" s="155" t="s">
        <v>485</v>
      </c>
      <c r="G269" s="156" t="s">
        <v>215</v>
      </c>
      <c r="H269" s="157">
        <v>0.01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486</v>
      </c>
    </row>
    <row r="270" spans="2:65" s="10" customFormat="1" ht="29.85" customHeight="1">
      <c r="B270" s="140"/>
      <c r="D270" s="141" t="s">
        <v>70</v>
      </c>
      <c r="E270" s="150" t="s">
        <v>487</v>
      </c>
      <c r="F270" s="150" t="s">
        <v>488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142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489</v>
      </c>
      <c r="F271" s="155" t="s">
        <v>853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 t="s">
        <v>140</v>
      </c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186</v>
      </c>
      <c r="AT271" s="22" t="s">
        <v>136</v>
      </c>
      <c r="AU271" s="22" t="s">
        <v>142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142</v>
      </c>
      <c r="BK271" s="164">
        <f>ROUND(I271*H271,2)</f>
        <v>0</v>
      </c>
      <c r="BL271" s="22" t="s">
        <v>186</v>
      </c>
      <c r="BM271" s="22" t="s">
        <v>490</v>
      </c>
    </row>
    <row r="272" spans="2:65" s="11" customFormat="1">
      <c r="B272" s="165"/>
      <c r="D272" s="166" t="s">
        <v>144</v>
      </c>
      <c r="E272" s="167" t="s">
        <v>5</v>
      </c>
      <c r="F272" s="168" t="s">
        <v>491</v>
      </c>
      <c r="H272" s="169">
        <v>10.14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144</v>
      </c>
      <c r="E273" s="167" t="s">
        <v>5</v>
      </c>
      <c r="F273" s="168" t="s">
        <v>492</v>
      </c>
      <c r="H273" s="169">
        <v>7.41</v>
      </c>
      <c r="I273" s="170"/>
      <c r="L273" s="165"/>
      <c r="M273" s="171"/>
      <c r="T273" s="172"/>
      <c r="AT273" s="167" t="s">
        <v>144</v>
      </c>
      <c r="AU273" s="167" t="s">
        <v>142</v>
      </c>
      <c r="AV273" s="11" t="s">
        <v>142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493</v>
      </c>
      <c r="H274" s="169">
        <v>9.1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144</v>
      </c>
      <c r="E275" s="174" t="s">
        <v>5</v>
      </c>
      <c r="F275" s="175" t="s">
        <v>151</v>
      </c>
      <c r="H275" s="176">
        <v>26.65</v>
      </c>
      <c r="I275" s="177"/>
      <c r="L275" s="173"/>
      <c r="M275" s="178"/>
      <c r="T275" s="179"/>
      <c r="AT275" s="174" t="s">
        <v>144</v>
      </c>
      <c r="AU275" s="174" t="s">
        <v>142</v>
      </c>
      <c r="AV275" s="12" t="s">
        <v>141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494</v>
      </c>
      <c r="F276" s="155" t="s">
        <v>495</v>
      </c>
      <c r="G276" s="156" t="s">
        <v>265</v>
      </c>
      <c r="H276" s="157">
        <v>34.71</v>
      </c>
      <c r="I276" s="158"/>
      <c r="J276" s="159">
        <f>ROUND(I276*H276,2)</f>
        <v>0</v>
      </c>
      <c r="K276" s="155" t="s">
        <v>140</v>
      </c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186</v>
      </c>
      <c r="AT276" s="22" t="s">
        <v>136</v>
      </c>
      <c r="AU276" s="22" t="s">
        <v>142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142</v>
      </c>
      <c r="BK276" s="164">
        <f>ROUND(I276*H276,2)</f>
        <v>0</v>
      </c>
      <c r="BL276" s="22" t="s">
        <v>186</v>
      </c>
      <c r="BM276" s="22" t="s">
        <v>496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497</v>
      </c>
      <c r="H277" s="169">
        <v>2.85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498</v>
      </c>
      <c r="H278" s="169">
        <v>4.01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268</v>
      </c>
      <c r="H279" s="169">
        <v>6.81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144</v>
      </c>
      <c r="E280" s="167" t="s">
        <v>5</v>
      </c>
      <c r="F280" s="168" t="s">
        <v>499</v>
      </c>
      <c r="H280" s="169">
        <v>5.44</v>
      </c>
      <c r="I280" s="170"/>
      <c r="L280" s="165"/>
      <c r="M280" s="171"/>
      <c r="T280" s="172"/>
      <c r="AT280" s="167" t="s">
        <v>144</v>
      </c>
      <c r="AU280" s="167" t="s">
        <v>142</v>
      </c>
      <c r="AV280" s="11" t="s">
        <v>142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144</v>
      </c>
      <c r="E281" s="167" t="s">
        <v>5</v>
      </c>
      <c r="F281" s="168" t="s">
        <v>500</v>
      </c>
      <c r="H281" s="169">
        <v>15.6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34.71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501</v>
      </c>
      <c r="F283" s="155" t="s">
        <v>502</v>
      </c>
      <c r="G283" s="156" t="s">
        <v>265</v>
      </c>
      <c r="H283" s="157">
        <v>2.6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503</v>
      </c>
    </row>
    <row r="284" spans="2:65" s="11" customFormat="1">
      <c r="B284" s="165"/>
      <c r="D284" s="166" t="s">
        <v>144</v>
      </c>
      <c r="E284" s="167" t="s">
        <v>5</v>
      </c>
      <c r="F284" s="168" t="s">
        <v>504</v>
      </c>
      <c r="H284" s="169">
        <v>2.6</v>
      </c>
      <c r="I284" s="170"/>
      <c r="L284" s="165"/>
      <c r="M284" s="171"/>
      <c r="T284" s="172"/>
      <c r="AT284" s="167" t="s">
        <v>144</v>
      </c>
      <c r="AU284" s="167" t="s">
        <v>142</v>
      </c>
      <c r="AV284" s="11" t="s">
        <v>142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144</v>
      </c>
      <c r="E285" s="174" t="s">
        <v>5</v>
      </c>
      <c r="F285" s="175" t="s">
        <v>151</v>
      </c>
      <c r="H285" s="176">
        <v>2.6</v>
      </c>
      <c r="I285" s="177"/>
      <c r="L285" s="173"/>
      <c r="M285" s="178"/>
      <c r="T285" s="179"/>
      <c r="AT285" s="174" t="s">
        <v>144</v>
      </c>
      <c r="AU285" s="174" t="s">
        <v>142</v>
      </c>
      <c r="AV285" s="12" t="s">
        <v>141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505</v>
      </c>
      <c r="F286" s="155" t="s">
        <v>506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507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508</v>
      </c>
      <c r="F287" s="155" t="s">
        <v>509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 t="s">
        <v>140</v>
      </c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186</v>
      </c>
      <c r="AT287" s="22" t="s">
        <v>136</v>
      </c>
      <c r="AU287" s="22" t="s">
        <v>142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142</v>
      </c>
      <c r="BK287" s="164">
        <f>ROUND(I287*H287,2)</f>
        <v>0</v>
      </c>
      <c r="BL287" s="22" t="s">
        <v>186</v>
      </c>
      <c r="BM287" s="22" t="s">
        <v>510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511</v>
      </c>
      <c r="F288" s="155" t="s">
        <v>512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513</v>
      </c>
    </row>
    <row r="289" spans="2:65" s="11" customFormat="1">
      <c r="B289" s="165"/>
      <c r="D289" s="166" t="s">
        <v>144</v>
      </c>
      <c r="E289" s="167" t="s">
        <v>5</v>
      </c>
      <c r="F289" s="168" t="s">
        <v>514</v>
      </c>
      <c r="H289" s="169">
        <v>47.866</v>
      </c>
      <c r="I289" s="170"/>
      <c r="L289" s="165"/>
      <c r="M289" s="171"/>
      <c r="T289" s="172"/>
      <c r="AT289" s="167" t="s">
        <v>144</v>
      </c>
      <c r="AU289" s="167" t="s">
        <v>142</v>
      </c>
      <c r="AV289" s="11" t="s">
        <v>142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144</v>
      </c>
      <c r="E290" s="174" t="s">
        <v>5</v>
      </c>
      <c r="F290" s="175" t="s">
        <v>151</v>
      </c>
      <c r="H290" s="176">
        <v>47.866</v>
      </c>
      <c r="I290" s="177"/>
      <c r="L290" s="173"/>
      <c r="M290" s="178"/>
      <c r="T290" s="179"/>
      <c r="AT290" s="174" t="s">
        <v>144</v>
      </c>
      <c r="AU290" s="174" t="s">
        <v>142</v>
      </c>
      <c r="AV290" s="12" t="s">
        <v>141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515</v>
      </c>
      <c r="F291" s="155" t="s">
        <v>516</v>
      </c>
      <c r="G291" s="156" t="s">
        <v>215</v>
      </c>
      <c r="H291" s="157">
        <v>0.70699999999999996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517</v>
      </c>
    </row>
    <row r="292" spans="2:65" s="10" customFormat="1" ht="29.85" customHeight="1">
      <c r="B292" s="140"/>
      <c r="D292" s="141" t="s">
        <v>70</v>
      </c>
      <c r="E292" s="150" t="s">
        <v>518</v>
      </c>
      <c r="F292" s="150" t="s">
        <v>519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142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520</v>
      </c>
      <c r="F293" s="155" t="s">
        <v>521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 t="s">
        <v>140</v>
      </c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186</v>
      </c>
      <c r="AT293" s="22" t="s">
        <v>136</v>
      </c>
      <c r="AU293" s="22" t="s">
        <v>142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142</v>
      </c>
      <c r="BK293" s="164">
        <f>ROUND(I293*H293,2)</f>
        <v>0</v>
      </c>
      <c r="BL293" s="22" t="s">
        <v>186</v>
      </c>
      <c r="BM293" s="22" t="s">
        <v>522</v>
      </c>
    </row>
    <row r="294" spans="2:65" s="13" customFormat="1">
      <c r="B294" s="180"/>
      <c r="D294" s="166" t="s">
        <v>144</v>
      </c>
      <c r="E294" s="181" t="s">
        <v>5</v>
      </c>
      <c r="F294" s="182" t="s">
        <v>523</v>
      </c>
      <c r="H294" s="181" t="s">
        <v>5</v>
      </c>
      <c r="I294" s="183"/>
      <c r="L294" s="180"/>
      <c r="M294" s="184"/>
      <c r="T294" s="185"/>
      <c r="AT294" s="181" t="s">
        <v>144</v>
      </c>
      <c r="AU294" s="181" t="s">
        <v>142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144</v>
      </c>
      <c r="E295" s="167" t="s">
        <v>5</v>
      </c>
      <c r="F295" s="168" t="s">
        <v>524</v>
      </c>
      <c r="H295" s="169">
        <v>4.9269999999999996</v>
      </c>
      <c r="I295" s="170"/>
      <c r="L295" s="165"/>
      <c r="M295" s="171"/>
      <c r="T295" s="172"/>
      <c r="AT295" s="167" t="s">
        <v>144</v>
      </c>
      <c r="AU295" s="167" t="s">
        <v>142</v>
      </c>
      <c r="AV295" s="11" t="s">
        <v>142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144</v>
      </c>
      <c r="E296" s="174" t="s">
        <v>5</v>
      </c>
      <c r="F296" s="175" t="s">
        <v>151</v>
      </c>
      <c r="H296" s="176">
        <v>4.9269999999999996</v>
      </c>
      <c r="I296" s="177"/>
      <c r="L296" s="173"/>
      <c r="M296" s="178"/>
      <c r="T296" s="179"/>
      <c r="AT296" s="174" t="s">
        <v>144</v>
      </c>
      <c r="AU296" s="174" t="s">
        <v>142</v>
      </c>
      <c r="AV296" s="12" t="s">
        <v>141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525</v>
      </c>
      <c r="F297" s="155" t="s">
        <v>526</v>
      </c>
      <c r="G297" s="156" t="s">
        <v>177</v>
      </c>
      <c r="H297" s="157">
        <v>2</v>
      </c>
      <c r="I297" s="158"/>
      <c r="J297" s="159">
        <f t="shared" ref="J297:J308" si="53">ROUND(I297*H297,2)</f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ref="P297:P308" si="54">O297*H297</f>
        <v>0</v>
      </c>
      <c r="Q297" s="162">
        <v>0</v>
      </c>
      <c r="R297" s="162">
        <f t="shared" ref="R297:R308" si="55">Q297*H297</f>
        <v>0</v>
      </c>
      <c r="S297" s="162">
        <v>0</v>
      </c>
      <c r="T297" s="163">
        <f t="shared" ref="T297:T308" si="56">S297*H297</f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ref="BE297:BE308" si="57">IF(N297="základní",J297,0)</f>
        <v>0</v>
      </c>
      <c r="BF297" s="164">
        <f t="shared" ref="BF297:BF308" si="58">IF(N297="snížená",J297,0)</f>
        <v>0</v>
      </c>
      <c r="BG297" s="164">
        <f t="shared" ref="BG297:BG308" si="59">IF(N297="zákl. přenesená",J297,0)</f>
        <v>0</v>
      </c>
      <c r="BH297" s="164">
        <f t="shared" ref="BH297:BH308" si="60">IF(N297="sníž. přenesená",J297,0)</f>
        <v>0</v>
      </c>
      <c r="BI297" s="164">
        <f t="shared" ref="BI297:BI308" si="61">IF(N297="nulová",J297,0)</f>
        <v>0</v>
      </c>
      <c r="BJ297" s="22" t="s">
        <v>142</v>
      </c>
      <c r="BK297" s="164">
        <f t="shared" ref="BK297:BK308" si="62">ROUND(I297*H297,2)</f>
        <v>0</v>
      </c>
      <c r="BL297" s="22" t="s">
        <v>186</v>
      </c>
      <c r="BM297" s="22" t="s">
        <v>527</v>
      </c>
    </row>
    <row r="298" spans="2:65" s="1" customFormat="1" ht="16.5" customHeight="1">
      <c r="B298" s="152"/>
      <c r="C298" s="186">
        <v>109</v>
      </c>
      <c r="D298" s="186" t="s">
        <v>179</v>
      </c>
      <c r="E298" s="187" t="s">
        <v>528</v>
      </c>
      <c r="F298" s="188" t="s">
        <v>872</v>
      </c>
      <c r="G298" s="189" t="s">
        <v>177</v>
      </c>
      <c r="H298" s="190">
        <v>2</v>
      </c>
      <c r="I298" s="191"/>
      <c r="J298" s="192">
        <f t="shared" si="53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4"/>
        <v>0</v>
      </c>
      <c r="Q298" s="162">
        <v>1.55E-2</v>
      </c>
      <c r="R298" s="162">
        <f t="shared" si="55"/>
        <v>3.1E-2</v>
      </c>
      <c r="S298" s="162">
        <v>0</v>
      </c>
      <c r="T298" s="163">
        <f t="shared" si="56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529</v>
      </c>
    </row>
    <row r="299" spans="2:65" s="1" customFormat="1" ht="25.5" customHeight="1">
      <c r="B299" s="152"/>
      <c r="C299" s="186">
        <v>110</v>
      </c>
      <c r="D299" s="186" t="s">
        <v>179</v>
      </c>
      <c r="E299" s="187" t="s">
        <v>530</v>
      </c>
      <c r="F299" s="188" t="s">
        <v>865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1.1999999999999999E-3</v>
      </c>
      <c r="R299" s="162">
        <f t="shared" si="55"/>
        <v>2.3999999999999998E-3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531</v>
      </c>
    </row>
    <row r="300" spans="2:65" s="1" customFormat="1" ht="16.5" customHeight="1">
      <c r="B300" s="152"/>
      <c r="C300" s="153">
        <v>111</v>
      </c>
      <c r="D300" s="153" t="s">
        <v>136</v>
      </c>
      <c r="E300" s="154" t="s">
        <v>532</v>
      </c>
      <c r="F300" s="155" t="s">
        <v>533</v>
      </c>
      <c r="G300" s="156" t="s">
        <v>177</v>
      </c>
      <c r="H300" s="157">
        <v>2</v>
      </c>
      <c r="I300" s="158"/>
      <c r="J300" s="159">
        <f t="shared" si="53"/>
        <v>0</v>
      </c>
      <c r="K300" s="155" t="s">
        <v>140</v>
      </c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534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535</v>
      </c>
      <c r="F301" s="188" t="s">
        <v>866</v>
      </c>
      <c r="G301" s="189" t="s">
        <v>177</v>
      </c>
      <c r="H301" s="190">
        <v>2</v>
      </c>
      <c r="I301" s="191"/>
      <c r="J301" s="192">
        <f t="shared" si="53"/>
        <v>0</v>
      </c>
      <c r="K301" s="188" t="s">
        <v>140</v>
      </c>
      <c r="L301" s="193"/>
      <c r="M301" s="194" t="s">
        <v>5</v>
      </c>
      <c r="N301" s="195" t="s">
        <v>43</v>
      </c>
      <c r="P301" s="162">
        <f t="shared" si="54"/>
        <v>0</v>
      </c>
      <c r="Q301" s="162">
        <v>4.4999999999999999E-4</v>
      </c>
      <c r="R301" s="162">
        <f t="shared" si="55"/>
        <v>8.9999999999999998E-4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536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879</v>
      </c>
      <c r="F302" s="155" t="s">
        <v>880</v>
      </c>
      <c r="G302" s="156" t="s">
        <v>177</v>
      </c>
      <c r="H302" s="157">
        <v>2</v>
      </c>
      <c r="I302" s="158"/>
      <c r="J302" s="159">
        <f t="shared" si="53"/>
        <v>0</v>
      </c>
      <c r="K302" s="277"/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</v>
      </c>
      <c r="T302" s="163">
        <f t="shared" si="56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537</v>
      </c>
    </row>
    <row r="303" spans="2:65" s="1" customFormat="1" ht="16.5" customHeight="1">
      <c r="B303" s="152"/>
      <c r="C303" s="186">
        <v>114</v>
      </c>
      <c r="D303" s="186" t="s">
        <v>179</v>
      </c>
      <c r="E303" s="187" t="s">
        <v>881</v>
      </c>
      <c r="F303" s="188" t="s">
        <v>868</v>
      </c>
      <c r="G303" s="189" t="s">
        <v>177</v>
      </c>
      <c r="H303" s="190">
        <v>2</v>
      </c>
      <c r="I303" s="191"/>
      <c r="J303" s="192">
        <f t="shared" si="53"/>
        <v>0</v>
      </c>
      <c r="K303" s="276"/>
      <c r="L303" s="193"/>
      <c r="M303" s="194" t="s">
        <v>5</v>
      </c>
      <c r="N303" s="195" t="s">
        <v>43</v>
      </c>
      <c r="P303" s="162">
        <f t="shared" si="54"/>
        <v>0</v>
      </c>
      <c r="Q303" s="162">
        <v>1.3500000000000001E-3</v>
      </c>
      <c r="R303" s="162">
        <f t="shared" si="55"/>
        <v>2.7000000000000001E-3</v>
      </c>
      <c r="S303" s="162">
        <v>0</v>
      </c>
      <c r="T303" s="163">
        <f t="shared" si="56"/>
        <v>0</v>
      </c>
      <c r="AR303" s="22" t="s">
        <v>259</v>
      </c>
      <c r="AT303" s="22" t="s">
        <v>179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538</v>
      </c>
    </row>
    <row r="304" spans="2:65" s="1" customFormat="1" ht="25.5" customHeight="1">
      <c r="B304" s="152"/>
      <c r="C304" s="153">
        <v>115</v>
      </c>
      <c r="D304" s="153" t="s">
        <v>136</v>
      </c>
      <c r="E304" s="154" t="s">
        <v>539</v>
      </c>
      <c r="F304" s="155" t="s">
        <v>540</v>
      </c>
      <c r="G304" s="156" t="s">
        <v>177</v>
      </c>
      <c r="H304" s="157">
        <v>1</v>
      </c>
      <c r="I304" s="158"/>
      <c r="J304" s="159">
        <f t="shared" si="53"/>
        <v>0</v>
      </c>
      <c r="K304" s="155" t="s">
        <v>140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0.17399999999999999</v>
      </c>
      <c r="T304" s="163">
        <f t="shared" si="56"/>
        <v>0.17399999999999999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541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542</v>
      </c>
      <c r="F305" s="155" t="s">
        <v>543</v>
      </c>
      <c r="G305" s="156" t="s">
        <v>215</v>
      </c>
      <c r="H305" s="157">
        <v>3.6999999999999998E-2</v>
      </c>
      <c r="I305" s="158"/>
      <c r="J305" s="159">
        <f t="shared" si="53"/>
        <v>0</v>
      </c>
      <c r="K305" s="155" t="s">
        <v>140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544</v>
      </c>
    </row>
    <row r="306" spans="2:65" s="1" customFormat="1" ht="27" customHeight="1">
      <c r="B306" s="152"/>
      <c r="C306" s="153">
        <v>117</v>
      </c>
      <c r="D306" s="153" t="s">
        <v>136</v>
      </c>
      <c r="E306" s="154" t="s">
        <v>545</v>
      </c>
      <c r="F306" s="155" t="s">
        <v>867</v>
      </c>
      <c r="G306" s="156" t="s">
        <v>414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546</v>
      </c>
    </row>
    <row r="307" spans="2:65" s="1" customFormat="1" ht="27" customHeight="1">
      <c r="B307" s="152"/>
      <c r="C307" s="153">
        <v>118</v>
      </c>
      <c r="D307" s="153" t="s">
        <v>136</v>
      </c>
      <c r="E307" s="154" t="s">
        <v>547</v>
      </c>
      <c r="F307" s="155" t="s">
        <v>860</v>
      </c>
      <c r="G307" s="156" t="s">
        <v>414</v>
      </c>
      <c r="H307" s="157">
        <v>1</v>
      </c>
      <c r="I307" s="158"/>
      <c r="J307" s="159">
        <f t="shared" si="53"/>
        <v>0</v>
      </c>
      <c r="K307" s="155" t="s">
        <v>5</v>
      </c>
      <c r="L307" s="38"/>
      <c r="M307" s="160" t="s">
        <v>5</v>
      </c>
      <c r="N307" s="161" t="s">
        <v>43</v>
      </c>
      <c r="P307" s="162">
        <f t="shared" si="54"/>
        <v>0</v>
      </c>
      <c r="Q307" s="162">
        <v>0</v>
      </c>
      <c r="R307" s="162">
        <f t="shared" si="55"/>
        <v>0</v>
      </c>
      <c r="S307" s="162">
        <v>0</v>
      </c>
      <c r="T307" s="163">
        <f t="shared" si="56"/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 t="shared" si="57"/>
        <v>0</v>
      </c>
      <c r="BF307" s="164">
        <f t="shared" si="58"/>
        <v>0</v>
      </c>
      <c r="BG307" s="164">
        <f t="shared" si="59"/>
        <v>0</v>
      </c>
      <c r="BH307" s="164">
        <f t="shared" si="60"/>
        <v>0</v>
      </c>
      <c r="BI307" s="164">
        <f t="shared" si="61"/>
        <v>0</v>
      </c>
      <c r="BJ307" s="22" t="s">
        <v>142</v>
      </c>
      <c r="BK307" s="164">
        <f t="shared" si="62"/>
        <v>0</v>
      </c>
      <c r="BL307" s="22" t="s">
        <v>186</v>
      </c>
      <c r="BM307" s="22" t="s">
        <v>548</v>
      </c>
    </row>
    <row r="308" spans="2:65" s="1" customFormat="1" ht="16.5" customHeight="1">
      <c r="B308" s="152"/>
      <c r="C308" s="153">
        <v>119</v>
      </c>
      <c r="D308" s="153" t="s">
        <v>136</v>
      </c>
      <c r="E308" s="154" t="s">
        <v>549</v>
      </c>
      <c r="F308" s="155" t="s">
        <v>550</v>
      </c>
      <c r="G308" s="156" t="s">
        <v>414</v>
      </c>
      <c r="H308" s="157">
        <v>1</v>
      </c>
      <c r="I308" s="158"/>
      <c r="J308" s="159">
        <f t="shared" si="53"/>
        <v>0</v>
      </c>
      <c r="K308" s="155" t="s">
        <v>5</v>
      </c>
      <c r="L308" s="38"/>
      <c r="M308" s="160" t="s">
        <v>5</v>
      </c>
      <c r="N308" s="161" t="s">
        <v>43</v>
      </c>
      <c r="P308" s="162">
        <f t="shared" si="54"/>
        <v>0</v>
      </c>
      <c r="Q308" s="162">
        <v>0</v>
      </c>
      <c r="R308" s="162">
        <f t="shared" si="55"/>
        <v>0</v>
      </c>
      <c r="S308" s="162">
        <v>0</v>
      </c>
      <c r="T308" s="163">
        <f t="shared" si="56"/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 t="shared" si="57"/>
        <v>0</v>
      </c>
      <c r="BF308" s="164">
        <f t="shared" si="58"/>
        <v>0</v>
      </c>
      <c r="BG308" s="164">
        <f t="shared" si="59"/>
        <v>0</v>
      </c>
      <c r="BH308" s="164">
        <f t="shared" si="60"/>
        <v>0</v>
      </c>
      <c r="BI308" s="164">
        <f t="shared" si="61"/>
        <v>0</v>
      </c>
      <c r="BJ308" s="22" t="s">
        <v>142</v>
      </c>
      <c r="BK308" s="164">
        <f t="shared" si="62"/>
        <v>0</v>
      </c>
      <c r="BL308" s="22" t="s">
        <v>186</v>
      </c>
      <c r="BM308" s="22" t="s">
        <v>551</v>
      </c>
    </row>
    <row r="309" spans="2:65" s="10" customFormat="1" ht="29.85" customHeight="1">
      <c r="B309" s="140"/>
      <c r="D309" s="141" t="s">
        <v>70</v>
      </c>
      <c r="E309" s="150" t="s">
        <v>552</v>
      </c>
      <c r="F309" s="150" t="s">
        <v>553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142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554</v>
      </c>
      <c r="F310" s="155" t="s">
        <v>555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 t="s">
        <v>140</v>
      </c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186</v>
      </c>
      <c r="AT310" s="22" t="s">
        <v>136</v>
      </c>
      <c r="AU310" s="22" t="s">
        <v>142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142</v>
      </c>
      <c r="BK310" s="164">
        <f>ROUND(I310*H310,2)</f>
        <v>0</v>
      </c>
      <c r="BL310" s="22" t="s">
        <v>186</v>
      </c>
      <c r="BM310" s="22" t="s">
        <v>556</v>
      </c>
    </row>
    <row r="311" spans="2:65" s="11" customFormat="1">
      <c r="B311" s="165"/>
      <c r="D311" s="166" t="s">
        <v>144</v>
      </c>
      <c r="E311" s="167" t="s">
        <v>5</v>
      </c>
      <c r="F311" s="168" t="s">
        <v>248</v>
      </c>
      <c r="H311" s="169">
        <v>2.87</v>
      </c>
      <c r="I311" s="170"/>
      <c r="L311" s="165"/>
      <c r="M311" s="171"/>
      <c r="T311" s="172"/>
      <c r="AT311" s="167" t="s">
        <v>144</v>
      </c>
      <c r="AU311" s="167" t="s">
        <v>142</v>
      </c>
      <c r="AV311" s="11" t="s">
        <v>142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144</v>
      </c>
      <c r="E312" s="167" t="s">
        <v>5</v>
      </c>
      <c r="F312" s="168" t="s">
        <v>174</v>
      </c>
      <c r="H312" s="169">
        <v>0.99299999999999999</v>
      </c>
      <c r="I312" s="170"/>
      <c r="L312" s="165"/>
      <c r="M312" s="171"/>
      <c r="T312" s="172"/>
      <c r="AT312" s="167" t="s">
        <v>144</v>
      </c>
      <c r="AU312" s="167" t="s">
        <v>142</v>
      </c>
      <c r="AV312" s="11" t="s">
        <v>142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144</v>
      </c>
      <c r="E313" s="174" t="s">
        <v>5</v>
      </c>
      <c r="F313" s="175" t="s">
        <v>151</v>
      </c>
      <c r="H313" s="176">
        <v>3.863</v>
      </c>
      <c r="I313" s="177"/>
      <c r="L313" s="173"/>
      <c r="M313" s="178"/>
      <c r="T313" s="179"/>
      <c r="AT313" s="174" t="s">
        <v>144</v>
      </c>
      <c r="AU313" s="174" t="s">
        <v>142</v>
      </c>
      <c r="AV313" s="12" t="s">
        <v>141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557</v>
      </c>
      <c r="F314" s="155" t="s">
        <v>558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 t="s">
        <v>140</v>
      </c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186</v>
      </c>
      <c r="AT314" s="22" t="s">
        <v>136</v>
      </c>
      <c r="AU314" s="22" t="s">
        <v>142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142</v>
      </c>
      <c r="BK314" s="164">
        <f>ROUND(I314*H314,2)</f>
        <v>0</v>
      </c>
      <c r="BL314" s="22" t="s">
        <v>186</v>
      </c>
      <c r="BM314" s="22" t="s">
        <v>559</v>
      </c>
    </row>
    <row r="315" spans="2:65" s="1" customFormat="1" ht="25.5" customHeight="1">
      <c r="B315" s="152"/>
      <c r="C315" s="186">
        <v>122</v>
      </c>
      <c r="D315" s="186" t="s">
        <v>179</v>
      </c>
      <c r="E315" s="187" t="s">
        <v>560</v>
      </c>
      <c r="F315" s="188" t="s">
        <v>561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 t="s">
        <v>140</v>
      </c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259</v>
      </c>
      <c r="AT315" s="22" t="s">
        <v>179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562</v>
      </c>
    </row>
    <row r="316" spans="2:65" s="11" customFormat="1">
      <c r="B316" s="165"/>
      <c r="D316" s="166" t="s">
        <v>144</v>
      </c>
      <c r="E316" s="167" t="s">
        <v>5</v>
      </c>
      <c r="F316" s="168" t="s">
        <v>563</v>
      </c>
      <c r="H316" s="169">
        <v>4.2489999999999997</v>
      </c>
      <c r="I316" s="170"/>
      <c r="L316" s="165"/>
      <c r="M316" s="171"/>
      <c r="T316" s="172"/>
      <c r="AT316" s="167" t="s">
        <v>144</v>
      </c>
      <c r="AU316" s="167" t="s">
        <v>142</v>
      </c>
      <c r="AV316" s="11" t="s">
        <v>142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144</v>
      </c>
      <c r="F317" s="168" t="s">
        <v>564</v>
      </c>
      <c r="H317" s="169">
        <v>4.6740000000000004</v>
      </c>
      <c r="I317" s="170"/>
      <c r="L317" s="165"/>
      <c r="M317" s="171"/>
      <c r="T317" s="172"/>
      <c r="AT317" s="167" t="s">
        <v>144</v>
      </c>
      <c r="AU317" s="167" t="s">
        <v>142</v>
      </c>
      <c r="AV317" s="11" t="s">
        <v>142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565</v>
      </c>
      <c r="F318" s="155" t="s">
        <v>566</v>
      </c>
      <c r="G318" s="156" t="s">
        <v>215</v>
      </c>
      <c r="H318" s="157">
        <v>0.23599999999999999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567</v>
      </c>
    </row>
    <row r="319" spans="2:65" s="10" customFormat="1" ht="29.85" customHeight="1">
      <c r="B319" s="140"/>
      <c r="D319" s="141" t="s">
        <v>70</v>
      </c>
      <c r="E319" s="150" t="s">
        <v>568</v>
      </c>
      <c r="F319" s="150" t="s">
        <v>569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142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570</v>
      </c>
      <c r="F320" s="155" t="s">
        <v>571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 t="s">
        <v>140</v>
      </c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186</v>
      </c>
      <c r="AT320" s="22" t="s">
        <v>136</v>
      </c>
      <c r="AU320" s="22" t="s">
        <v>142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142</v>
      </c>
      <c r="BK320" s="164">
        <f>ROUND(I320*H320,2)</f>
        <v>0</v>
      </c>
      <c r="BL320" s="22" t="s">
        <v>186</v>
      </c>
      <c r="BM320" s="22" t="s">
        <v>572</v>
      </c>
    </row>
    <row r="321" spans="2:65" s="13" customFormat="1">
      <c r="B321" s="180"/>
      <c r="D321" s="166" t="s">
        <v>144</v>
      </c>
      <c r="E321" s="181" t="s">
        <v>5</v>
      </c>
      <c r="F321" s="182" t="s">
        <v>573</v>
      </c>
      <c r="H321" s="181" t="s">
        <v>5</v>
      </c>
      <c r="I321" s="183"/>
      <c r="L321" s="180"/>
      <c r="M321" s="184"/>
      <c r="T321" s="185"/>
      <c r="AT321" s="181" t="s">
        <v>144</v>
      </c>
      <c r="AU321" s="181" t="s">
        <v>142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574</v>
      </c>
      <c r="H322" s="169">
        <v>1.0109999999999999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144</v>
      </c>
      <c r="E323" s="167" t="s">
        <v>5</v>
      </c>
      <c r="F323" s="168" t="s">
        <v>575</v>
      </c>
      <c r="H323" s="169">
        <v>2.8479999999999999</v>
      </c>
      <c r="I323" s="170"/>
      <c r="L323" s="165"/>
      <c r="M323" s="171"/>
      <c r="T323" s="172"/>
      <c r="AT323" s="167" t="s">
        <v>144</v>
      </c>
      <c r="AU323" s="167" t="s">
        <v>142</v>
      </c>
      <c r="AV323" s="11" t="s">
        <v>142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144</v>
      </c>
      <c r="E324" s="167" t="s">
        <v>5</v>
      </c>
      <c r="F324" s="168" t="s">
        <v>576</v>
      </c>
      <c r="H324" s="169">
        <v>1.9950000000000001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144</v>
      </c>
      <c r="E325" s="174" t="s">
        <v>5</v>
      </c>
      <c r="F325" s="175" t="s">
        <v>151</v>
      </c>
      <c r="H325" s="176">
        <v>5.8540000000000001</v>
      </c>
      <c r="I325" s="177"/>
      <c r="L325" s="173"/>
      <c r="M325" s="178"/>
      <c r="T325" s="179"/>
      <c r="AT325" s="174" t="s">
        <v>144</v>
      </c>
      <c r="AU325" s="174" t="s">
        <v>142</v>
      </c>
      <c r="AV325" s="12" t="s">
        <v>141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577</v>
      </c>
      <c r="F326" s="155" t="s">
        <v>578</v>
      </c>
      <c r="G326" s="156" t="s">
        <v>265</v>
      </c>
      <c r="H326" s="157">
        <v>5.44</v>
      </c>
      <c r="I326" s="158"/>
      <c r="J326" s="159">
        <f>ROUND(I326*H326,2)</f>
        <v>0</v>
      </c>
      <c r="K326" s="155" t="s">
        <v>140</v>
      </c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186</v>
      </c>
      <c r="AT326" s="22" t="s">
        <v>136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579</v>
      </c>
    </row>
    <row r="327" spans="2:65" s="11" customFormat="1">
      <c r="B327" s="165"/>
      <c r="D327" s="166" t="s">
        <v>144</v>
      </c>
      <c r="E327" s="167" t="s">
        <v>5</v>
      </c>
      <c r="F327" s="168" t="s">
        <v>499</v>
      </c>
      <c r="H327" s="169">
        <v>5.44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179</v>
      </c>
      <c r="E328" s="187" t="s">
        <v>580</v>
      </c>
      <c r="F328" s="188" t="s">
        <v>859</v>
      </c>
      <c r="G328" s="189" t="s">
        <v>265</v>
      </c>
      <c r="H328" s="190">
        <v>6.3410000000000002</v>
      </c>
      <c r="I328" s="191"/>
      <c r="J328" s="192">
        <f>ROUND(I328*H328,2)</f>
        <v>0</v>
      </c>
      <c r="K328" s="188" t="s">
        <v>140</v>
      </c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259</v>
      </c>
      <c r="AT328" s="22" t="s">
        <v>179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581</v>
      </c>
    </row>
    <row r="329" spans="2:65" s="11" customFormat="1">
      <c r="B329" s="165"/>
      <c r="D329" s="166" t="s">
        <v>144</v>
      </c>
      <c r="F329" s="168" t="s">
        <v>582</v>
      </c>
      <c r="H329" s="169">
        <v>6.3410000000000002</v>
      </c>
      <c r="I329" s="170"/>
      <c r="L329" s="165"/>
      <c r="M329" s="171"/>
      <c r="T329" s="172"/>
      <c r="AT329" s="167" t="s">
        <v>144</v>
      </c>
      <c r="AU329" s="167" t="s">
        <v>142</v>
      </c>
      <c r="AV329" s="11" t="s">
        <v>142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583</v>
      </c>
      <c r="F330" s="155" t="s">
        <v>584</v>
      </c>
      <c r="G330" s="156" t="s">
        <v>215</v>
      </c>
      <c r="H330" s="157">
        <v>1E-3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585</v>
      </c>
    </row>
    <row r="331" spans="2:65" s="10" customFormat="1" ht="29.85" customHeight="1">
      <c r="B331" s="140"/>
      <c r="D331" s="141" t="s">
        <v>70</v>
      </c>
      <c r="E331" s="150" t="s">
        <v>586</v>
      </c>
      <c r="F331" s="150" t="s">
        <v>587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142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588</v>
      </c>
      <c r="F332" s="155" t="s">
        <v>589</v>
      </c>
      <c r="G332" s="156" t="s">
        <v>265</v>
      </c>
      <c r="H332" s="157">
        <v>10.82</v>
      </c>
      <c r="I332" s="158"/>
      <c r="J332" s="159">
        <f>ROUND(I332*H332,2)</f>
        <v>0</v>
      </c>
      <c r="K332" s="155" t="s">
        <v>140</v>
      </c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186</v>
      </c>
      <c r="AT332" s="22" t="s">
        <v>136</v>
      </c>
      <c r="AU332" s="22" t="s">
        <v>142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142</v>
      </c>
      <c r="BK332" s="164">
        <f>ROUND(I332*H332,2)</f>
        <v>0</v>
      </c>
      <c r="BL332" s="22" t="s">
        <v>186</v>
      </c>
      <c r="BM332" s="22" t="s">
        <v>590</v>
      </c>
    </row>
    <row r="333" spans="2:65" s="11" customFormat="1">
      <c r="B333" s="165"/>
      <c r="D333" s="166" t="s">
        <v>144</v>
      </c>
      <c r="E333" s="167" t="s">
        <v>5</v>
      </c>
      <c r="F333" s="168" t="s">
        <v>498</v>
      </c>
      <c r="H333" s="169">
        <v>4.01</v>
      </c>
      <c r="I333" s="170"/>
      <c r="L333" s="165"/>
      <c r="M333" s="171"/>
      <c r="T333" s="172"/>
      <c r="AT333" s="167" t="s">
        <v>144</v>
      </c>
      <c r="AU333" s="167" t="s">
        <v>142</v>
      </c>
      <c r="AV333" s="11" t="s">
        <v>142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144</v>
      </c>
      <c r="E334" s="167" t="s">
        <v>5</v>
      </c>
      <c r="F334" s="168" t="s">
        <v>268</v>
      </c>
      <c r="H334" s="169">
        <v>6.81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144</v>
      </c>
      <c r="E335" s="174" t="s">
        <v>5</v>
      </c>
      <c r="F335" s="175" t="s">
        <v>151</v>
      </c>
      <c r="H335" s="176">
        <v>10.82</v>
      </c>
      <c r="I335" s="177"/>
      <c r="L335" s="173"/>
      <c r="M335" s="178"/>
      <c r="T335" s="179"/>
      <c r="AT335" s="174" t="s">
        <v>144</v>
      </c>
      <c r="AU335" s="174" t="s">
        <v>142</v>
      </c>
      <c r="AV335" s="12" t="s">
        <v>141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179</v>
      </c>
      <c r="E336" s="187" t="s">
        <v>591</v>
      </c>
      <c r="F336" s="188" t="s">
        <v>592</v>
      </c>
      <c r="G336" s="189" t="s">
        <v>177</v>
      </c>
      <c r="H336" s="190">
        <v>29.754999999999999</v>
      </c>
      <c r="I336" s="191"/>
      <c r="J336" s="192">
        <f>ROUND(I336*H336,2)</f>
        <v>0</v>
      </c>
      <c r="K336" s="188" t="s">
        <v>5</v>
      </c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259</v>
      </c>
      <c r="AT336" s="22" t="s">
        <v>179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593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594</v>
      </c>
      <c r="H337" s="169">
        <v>29.754999999999999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595</v>
      </c>
      <c r="F338" s="155" t="s">
        <v>596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 t="s">
        <v>140</v>
      </c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186</v>
      </c>
      <c r="AT338" s="22" t="s">
        <v>136</v>
      </c>
      <c r="AU338" s="22" t="s">
        <v>142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142</v>
      </c>
      <c r="BK338" s="164">
        <f>ROUND(I338*H338,2)</f>
        <v>0</v>
      </c>
      <c r="BL338" s="22" t="s">
        <v>186</v>
      </c>
      <c r="BM338" s="22" t="s">
        <v>597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598</v>
      </c>
      <c r="H339" s="169">
        <v>13.62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144</v>
      </c>
      <c r="E340" s="167" t="s">
        <v>5</v>
      </c>
      <c r="F340" s="168" t="s">
        <v>599</v>
      </c>
      <c r="H340" s="169">
        <v>8.02</v>
      </c>
      <c r="I340" s="170"/>
      <c r="L340" s="165"/>
      <c r="M340" s="171"/>
      <c r="T340" s="172"/>
      <c r="AT340" s="167" t="s">
        <v>144</v>
      </c>
      <c r="AU340" s="167" t="s">
        <v>142</v>
      </c>
      <c r="AV340" s="11" t="s">
        <v>142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144</v>
      </c>
      <c r="E341" s="167" t="s">
        <v>5</v>
      </c>
      <c r="F341" s="168" t="s">
        <v>600</v>
      </c>
      <c r="H341" s="169">
        <v>2.4300000000000002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144</v>
      </c>
      <c r="E342" s="174" t="s">
        <v>5</v>
      </c>
      <c r="F342" s="175" t="s">
        <v>151</v>
      </c>
      <c r="H342" s="176">
        <v>24.07</v>
      </c>
      <c r="I342" s="177"/>
      <c r="L342" s="173"/>
      <c r="M342" s="178"/>
      <c r="T342" s="179"/>
      <c r="AT342" s="174" t="s">
        <v>144</v>
      </c>
      <c r="AU342" s="174" t="s">
        <v>142</v>
      </c>
      <c r="AV342" s="12" t="s">
        <v>141</v>
      </c>
      <c r="AW342" s="12" t="s">
        <v>35</v>
      </c>
      <c r="AX342" s="12" t="s">
        <v>76</v>
      </c>
      <c r="AY342" s="174" t="s">
        <v>133</v>
      </c>
    </row>
    <row r="343" spans="2:65" s="1" customFormat="1" ht="16.5" customHeight="1">
      <c r="B343" s="152"/>
      <c r="C343" s="186">
        <v>131</v>
      </c>
      <c r="D343" s="186" t="s">
        <v>179</v>
      </c>
      <c r="E343" s="187" t="s">
        <v>601</v>
      </c>
      <c r="F343" s="188" t="s">
        <v>602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 t="s">
        <v>140</v>
      </c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259</v>
      </c>
      <c r="AT343" s="22" t="s">
        <v>179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603</v>
      </c>
    </row>
    <row r="344" spans="2:65" s="11" customFormat="1">
      <c r="B344" s="165"/>
      <c r="D344" s="166" t="s">
        <v>144</v>
      </c>
      <c r="E344" s="167" t="s">
        <v>5</v>
      </c>
      <c r="F344" s="168" t="s">
        <v>604</v>
      </c>
      <c r="H344" s="169">
        <v>26.477</v>
      </c>
      <c r="I344" s="170"/>
      <c r="L344" s="165"/>
      <c r="M344" s="171"/>
      <c r="T344" s="172"/>
      <c r="AT344" s="167" t="s">
        <v>144</v>
      </c>
      <c r="AU344" s="167" t="s">
        <v>142</v>
      </c>
      <c r="AV344" s="11" t="s">
        <v>142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605</v>
      </c>
      <c r="F345" s="155" t="s">
        <v>606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607</v>
      </c>
    </row>
    <row r="346" spans="2:65" s="10" customFormat="1" ht="29.85" customHeight="1">
      <c r="B346" s="140"/>
      <c r="D346" s="141" t="s">
        <v>70</v>
      </c>
      <c r="E346" s="150" t="s">
        <v>608</v>
      </c>
      <c r="F346" s="150" t="s">
        <v>609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142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610</v>
      </c>
      <c r="F347" s="155" t="s">
        <v>611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 t="s">
        <v>140</v>
      </c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186</v>
      </c>
      <c r="AT347" s="22" t="s">
        <v>136</v>
      </c>
      <c r="AU347" s="22" t="s">
        <v>142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142</v>
      </c>
      <c r="BK347" s="164">
        <f>ROUND(I347*H347,2)</f>
        <v>0</v>
      </c>
      <c r="BL347" s="22" t="s">
        <v>186</v>
      </c>
      <c r="BM347" s="22" t="s">
        <v>612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613</v>
      </c>
      <c r="F348" s="155" t="s">
        <v>614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615</v>
      </c>
    </row>
    <row r="349" spans="2:65" s="13" customFormat="1">
      <c r="B349" s="180"/>
      <c r="D349" s="166" t="s">
        <v>144</v>
      </c>
      <c r="E349" s="181" t="s">
        <v>5</v>
      </c>
      <c r="F349" s="182" t="s">
        <v>616</v>
      </c>
      <c r="H349" s="181" t="s">
        <v>5</v>
      </c>
      <c r="I349" s="183"/>
      <c r="L349" s="180"/>
      <c r="M349" s="184"/>
      <c r="T349" s="185"/>
      <c r="AT349" s="181" t="s">
        <v>144</v>
      </c>
      <c r="AU349" s="181" t="s">
        <v>142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144</v>
      </c>
      <c r="E350" s="167" t="s">
        <v>5</v>
      </c>
      <c r="F350" s="168" t="s">
        <v>617</v>
      </c>
      <c r="H350" s="169">
        <v>4.9000000000000004</v>
      </c>
      <c r="I350" s="170"/>
      <c r="L350" s="165"/>
      <c r="M350" s="171"/>
      <c r="T350" s="172"/>
      <c r="AT350" s="167" t="s">
        <v>144</v>
      </c>
      <c r="AU350" s="167" t="s">
        <v>142</v>
      </c>
      <c r="AV350" s="11" t="s">
        <v>142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618</v>
      </c>
      <c r="F351" s="155" t="s">
        <v>619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620</v>
      </c>
    </row>
    <row r="352" spans="2:65" s="10" customFormat="1" ht="29.85" customHeight="1">
      <c r="B352" s="140"/>
      <c r="D352" s="141" t="s">
        <v>70</v>
      </c>
      <c r="E352" s="150" t="s">
        <v>621</v>
      </c>
      <c r="F352" s="150" t="s">
        <v>622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142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184</v>
      </c>
      <c r="F353" s="155" t="s">
        <v>185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 t="s">
        <v>140</v>
      </c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186</v>
      </c>
      <c r="AT353" s="22" t="s">
        <v>136</v>
      </c>
      <c r="AU353" s="22" t="s">
        <v>142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142</v>
      </c>
      <c r="BK353" s="164">
        <f>ROUND(I353*H353,2)</f>
        <v>0</v>
      </c>
      <c r="BL353" s="22" t="s">
        <v>186</v>
      </c>
      <c r="BM353" s="22" t="s">
        <v>623</v>
      </c>
    </row>
    <row r="354" spans="2:65" s="13" customFormat="1">
      <c r="B354" s="180"/>
      <c r="D354" s="166" t="s">
        <v>144</v>
      </c>
      <c r="E354" s="181" t="s">
        <v>5</v>
      </c>
      <c r="F354" s="182" t="s">
        <v>190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174</v>
      </c>
      <c r="H355" s="169">
        <v>0.99299999999999999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173</v>
      </c>
      <c r="H356" s="169">
        <v>2.87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144</v>
      </c>
      <c r="E357" s="181" t="s">
        <v>5</v>
      </c>
      <c r="F357" s="182" t="s">
        <v>624</v>
      </c>
      <c r="H357" s="181" t="s">
        <v>5</v>
      </c>
      <c r="I357" s="183"/>
      <c r="L357" s="180"/>
      <c r="M357" s="184"/>
      <c r="T357" s="185"/>
      <c r="AT357" s="181" t="s">
        <v>144</v>
      </c>
      <c r="AU357" s="181" t="s">
        <v>142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625</v>
      </c>
      <c r="H358" s="169">
        <v>4.0860000000000003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626</v>
      </c>
      <c r="H359" s="169">
        <v>2.4060000000000001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627</v>
      </c>
      <c r="H360" s="169">
        <v>8.8000000000000007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144</v>
      </c>
      <c r="E361" s="181" t="s">
        <v>5</v>
      </c>
      <c r="F361" s="182" t="s">
        <v>628</v>
      </c>
      <c r="H361" s="181" t="s">
        <v>5</v>
      </c>
      <c r="I361" s="183"/>
      <c r="L361" s="180"/>
      <c r="M361" s="184"/>
      <c r="T361" s="185"/>
      <c r="AT361" s="181" t="s">
        <v>144</v>
      </c>
      <c r="AU361" s="181" t="s">
        <v>142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144</v>
      </c>
      <c r="E362" s="167" t="s">
        <v>5</v>
      </c>
      <c r="F362" s="168" t="s">
        <v>629</v>
      </c>
      <c r="H362" s="169">
        <v>33.643999999999998</v>
      </c>
      <c r="I362" s="170"/>
      <c r="L362" s="165"/>
      <c r="M362" s="171"/>
      <c r="T362" s="172"/>
      <c r="AT362" s="167" t="s">
        <v>144</v>
      </c>
      <c r="AU362" s="167" t="s">
        <v>142</v>
      </c>
      <c r="AV362" s="11" t="s">
        <v>142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144</v>
      </c>
      <c r="E363" s="174" t="s">
        <v>5</v>
      </c>
      <c r="F363" s="175" t="s">
        <v>151</v>
      </c>
      <c r="H363" s="176">
        <v>52.798999999999999</v>
      </c>
      <c r="I363" s="177"/>
      <c r="L363" s="173"/>
      <c r="M363" s="178"/>
      <c r="T363" s="179"/>
      <c r="AT363" s="174" t="s">
        <v>144</v>
      </c>
      <c r="AU363" s="174" t="s">
        <v>142</v>
      </c>
      <c r="AV363" s="12" t="s">
        <v>141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630</v>
      </c>
      <c r="F364" s="155" t="s">
        <v>631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186</v>
      </c>
      <c r="AT364" s="22" t="s">
        <v>136</v>
      </c>
      <c r="AU364" s="22" t="s">
        <v>142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186</v>
      </c>
      <c r="BM364" s="22" t="s">
        <v>632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633</v>
      </c>
      <c r="F365" s="155" t="s">
        <v>634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186</v>
      </c>
      <c r="AT365" s="22" t="s">
        <v>136</v>
      </c>
      <c r="AU365" s="22" t="s">
        <v>142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186</v>
      </c>
      <c r="BM365" s="22" t="s">
        <v>635</v>
      </c>
    </row>
    <row r="366" spans="2:65" s="10" customFormat="1" ht="37.35" customHeight="1">
      <c r="B366" s="140"/>
      <c r="D366" s="141" t="s">
        <v>70</v>
      </c>
      <c r="E366" s="142" t="s">
        <v>636</v>
      </c>
      <c r="F366" s="142" t="s">
        <v>637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141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638</v>
      </c>
      <c r="F367" s="155" t="s">
        <v>639</v>
      </c>
      <c r="G367" s="156" t="s">
        <v>640</v>
      </c>
      <c r="H367" s="157">
        <v>34</v>
      </c>
      <c r="I367" s="158"/>
      <c r="J367" s="159">
        <f>ROUND(I367*H367,2)</f>
        <v>0</v>
      </c>
      <c r="K367" s="155" t="s">
        <v>140</v>
      </c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641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142</v>
      </c>
      <c r="BK367" s="164">
        <f>ROUND(I367*H367,2)</f>
        <v>0</v>
      </c>
      <c r="BL367" s="22" t="s">
        <v>641</v>
      </c>
      <c r="BM367" s="22" t="s">
        <v>642</v>
      </c>
    </row>
    <row r="368" spans="2:65" s="13" customFormat="1">
      <c r="B368" s="180"/>
      <c r="D368" s="166" t="s">
        <v>144</v>
      </c>
      <c r="E368" s="181" t="s">
        <v>5</v>
      </c>
      <c r="F368" s="182" t="s">
        <v>643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644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144</v>
      </c>
      <c r="E371" s="181" t="s">
        <v>5</v>
      </c>
      <c r="F371" s="182" t="s">
        <v>645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144</v>
      </c>
      <c r="E373" s="181" t="s">
        <v>5</v>
      </c>
      <c r="F373" s="182" t="s">
        <v>646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 t="s">
        <v>142</v>
      </c>
      <c r="H374" s="169">
        <v>2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647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648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144</v>
      </c>
      <c r="E379" s="181" t="s">
        <v>5</v>
      </c>
      <c r="F379" s="182" t="s">
        <v>649</v>
      </c>
      <c r="H379" s="181" t="s">
        <v>5</v>
      </c>
      <c r="I379" s="183"/>
      <c r="L379" s="180"/>
      <c r="M379" s="184"/>
      <c r="T379" s="185"/>
      <c r="AT379" s="181" t="s">
        <v>144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144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144</v>
      </c>
      <c r="AU380" s="167" t="s">
        <v>76</v>
      </c>
      <c r="AV380" s="11" t="s">
        <v>142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144</v>
      </c>
      <c r="E381" s="174" t="s">
        <v>5</v>
      </c>
      <c r="F381" s="175" t="s">
        <v>151</v>
      </c>
      <c r="H381" s="176">
        <v>34</v>
      </c>
      <c r="I381" s="177"/>
      <c r="L381" s="173"/>
      <c r="M381" s="178"/>
      <c r="T381" s="179"/>
      <c r="AT381" s="174" t="s">
        <v>144</v>
      </c>
      <c r="AU381" s="174" t="s">
        <v>76</v>
      </c>
      <c r="AV381" s="12" t="s">
        <v>141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650</v>
      </c>
      <c r="F382" s="155" t="s">
        <v>651</v>
      </c>
      <c r="G382" s="156" t="s">
        <v>640</v>
      </c>
      <c r="H382" s="157">
        <v>16</v>
      </c>
      <c r="I382" s="158"/>
      <c r="J382" s="159">
        <f>ROUND(I382*H382,2)</f>
        <v>0</v>
      </c>
      <c r="K382" s="155" t="s">
        <v>140</v>
      </c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641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142</v>
      </c>
      <c r="BK382" s="164">
        <f>ROUND(I382*H382,2)</f>
        <v>0</v>
      </c>
      <c r="BL382" s="22" t="s">
        <v>641</v>
      </c>
      <c r="BM382" s="22" t="s">
        <v>652</v>
      </c>
    </row>
    <row r="383" spans="2:65" s="13" customFormat="1" ht="27">
      <c r="B383" s="180"/>
      <c r="D383" s="166" t="s">
        <v>144</v>
      </c>
      <c r="E383" s="181" t="s">
        <v>5</v>
      </c>
      <c r="F383" s="182" t="s">
        <v>653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144</v>
      </c>
      <c r="E385" s="181" t="s">
        <v>5</v>
      </c>
      <c r="F385" s="182" t="s">
        <v>654</v>
      </c>
      <c r="H385" s="181" t="s">
        <v>5</v>
      </c>
      <c r="I385" s="183"/>
      <c r="L385" s="180"/>
      <c r="M385" s="184"/>
      <c r="T385" s="185"/>
      <c r="AT385" s="181" t="s">
        <v>144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144</v>
      </c>
      <c r="E386" s="167" t="s">
        <v>5</v>
      </c>
      <c r="F386" s="168" t="s">
        <v>158</v>
      </c>
      <c r="H386" s="169">
        <v>8</v>
      </c>
      <c r="I386" s="170"/>
      <c r="L386" s="165"/>
      <c r="M386" s="171"/>
      <c r="T386" s="172"/>
      <c r="AT386" s="167" t="s">
        <v>144</v>
      </c>
      <c r="AU386" s="167" t="s">
        <v>76</v>
      </c>
      <c r="AV386" s="11" t="s">
        <v>142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144</v>
      </c>
      <c r="E387" s="174" t="s">
        <v>5</v>
      </c>
      <c r="F387" s="175" t="s">
        <v>151</v>
      </c>
      <c r="H387" s="176">
        <v>16</v>
      </c>
      <c r="I387" s="177"/>
      <c r="L387" s="173"/>
      <c r="M387" s="178"/>
      <c r="T387" s="179"/>
      <c r="AT387" s="174" t="s">
        <v>144</v>
      </c>
      <c r="AU387" s="174" t="s">
        <v>76</v>
      </c>
      <c r="AV387" s="12" t="s">
        <v>141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655</v>
      </c>
      <c r="F388" s="155" t="s">
        <v>656</v>
      </c>
      <c r="G388" s="156" t="s">
        <v>640</v>
      </c>
      <c r="H388" s="157">
        <v>4</v>
      </c>
      <c r="I388" s="158"/>
      <c r="J388" s="159">
        <f>ROUND(I388*H388,2)</f>
        <v>0</v>
      </c>
      <c r="K388" s="155" t="s">
        <v>140</v>
      </c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641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142</v>
      </c>
      <c r="BK388" s="164">
        <f>ROUND(I388*H388,2)</f>
        <v>0</v>
      </c>
      <c r="BL388" s="22" t="s">
        <v>641</v>
      </c>
      <c r="BM388" s="22" t="s">
        <v>657</v>
      </c>
    </row>
    <row r="389" spans="2:65" s="13" customFormat="1">
      <c r="B389" s="180"/>
      <c r="D389" s="166" t="s">
        <v>144</v>
      </c>
      <c r="E389" s="181" t="s">
        <v>5</v>
      </c>
      <c r="F389" s="182" t="s">
        <v>658</v>
      </c>
      <c r="H389" s="181" t="s">
        <v>5</v>
      </c>
      <c r="I389" s="183"/>
      <c r="L389" s="180"/>
      <c r="M389" s="184"/>
      <c r="T389" s="185"/>
      <c r="AT389" s="181" t="s">
        <v>144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144</v>
      </c>
      <c r="E390" s="167" t="s">
        <v>5</v>
      </c>
      <c r="F390" s="168" t="s">
        <v>141</v>
      </c>
      <c r="H390" s="169">
        <v>4</v>
      </c>
      <c r="I390" s="170"/>
      <c r="L390" s="165"/>
      <c r="M390" s="171"/>
      <c r="T390" s="172"/>
      <c r="AT390" s="167" t="s">
        <v>144</v>
      </c>
      <c r="AU390" s="167" t="s">
        <v>76</v>
      </c>
      <c r="AV390" s="11" t="s">
        <v>142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659</v>
      </c>
      <c r="F391" s="142" t="s">
        <v>660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154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661</v>
      </c>
      <c r="F392" s="150" t="s">
        <v>662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663</v>
      </c>
      <c r="F393" s="155" t="s">
        <v>662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664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664</v>
      </c>
      <c r="BM393" s="22" t="s">
        <v>665</v>
      </c>
    </row>
    <row r="394" spans="2:65" s="10" customFormat="1" ht="29.85" customHeight="1">
      <c r="B394" s="140"/>
      <c r="D394" s="141" t="s">
        <v>70</v>
      </c>
      <c r="E394" s="150" t="s">
        <v>666</v>
      </c>
      <c r="F394" s="150" t="s">
        <v>667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154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668</v>
      </c>
      <c r="F395" s="155" t="s">
        <v>667</v>
      </c>
      <c r="G395" s="156" t="s">
        <v>325</v>
      </c>
      <c r="H395" s="157">
        <v>1</v>
      </c>
      <c r="I395" s="158"/>
      <c r="J395" s="159">
        <f>ROUND(I395*H395,2)</f>
        <v>0</v>
      </c>
      <c r="K395" s="155" t="s">
        <v>140</v>
      </c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664</v>
      </c>
      <c r="AT395" s="22" t="s">
        <v>136</v>
      </c>
      <c r="AU395" s="22" t="s">
        <v>142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142</v>
      </c>
      <c r="BK395" s="164">
        <f>ROUND(I395*H395,2)</f>
        <v>0</v>
      </c>
      <c r="BL395" s="22" t="s">
        <v>664</v>
      </c>
      <c r="BM395" s="22" t="s">
        <v>669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28" t="s">
        <v>670</v>
      </c>
      <c r="D3" s="328"/>
      <c r="E3" s="328"/>
      <c r="F3" s="328"/>
      <c r="G3" s="328"/>
      <c r="H3" s="328"/>
      <c r="I3" s="328"/>
      <c r="J3" s="328"/>
      <c r="K3" s="205"/>
    </row>
    <row r="4" spans="2:11" ht="25.5" customHeight="1">
      <c r="B4" s="206"/>
      <c r="C4" s="329" t="s">
        <v>671</v>
      </c>
      <c r="D4" s="329"/>
      <c r="E4" s="329"/>
      <c r="F4" s="329"/>
      <c r="G4" s="329"/>
      <c r="H4" s="329"/>
      <c r="I4" s="329"/>
      <c r="J4" s="329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7" t="s">
        <v>672</v>
      </c>
      <c r="D6" s="327"/>
      <c r="E6" s="327"/>
      <c r="F6" s="327"/>
      <c r="G6" s="327"/>
      <c r="H6" s="327"/>
      <c r="I6" s="327"/>
      <c r="J6" s="327"/>
      <c r="K6" s="207"/>
    </row>
    <row r="7" spans="2:11" ht="15" customHeight="1">
      <c r="B7" s="210"/>
      <c r="C7" s="327" t="s">
        <v>673</v>
      </c>
      <c r="D7" s="327"/>
      <c r="E7" s="327"/>
      <c r="F7" s="327"/>
      <c r="G7" s="327"/>
      <c r="H7" s="327"/>
      <c r="I7" s="327"/>
      <c r="J7" s="327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7" t="s">
        <v>674</v>
      </c>
      <c r="D9" s="327"/>
      <c r="E9" s="327"/>
      <c r="F9" s="327"/>
      <c r="G9" s="327"/>
      <c r="H9" s="327"/>
      <c r="I9" s="327"/>
      <c r="J9" s="327"/>
      <c r="K9" s="207"/>
    </row>
    <row r="10" spans="2:11" ht="15" customHeight="1">
      <c r="B10" s="210"/>
      <c r="C10" s="209"/>
      <c r="D10" s="327" t="s">
        <v>675</v>
      </c>
      <c r="E10" s="327"/>
      <c r="F10" s="327"/>
      <c r="G10" s="327"/>
      <c r="H10" s="327"/>
      <c r="I10" s="327"/>
      <c r="J10" s="327"/>
      <c r="K10" s="207"/>
    </row>
    <row r="11" spans="2:11" ht="15" customHeight="1">
      <c r="B11" s="210"/>
      <c r="C11" s="211"/>
      <c r="D11" s="327" t="s">
        <v>676</v>
      </c>
      <c r="E11" s="327"/>
      <c r="F11" s="327"/>
      <c r="G11" s="327"/>
      <c r="H11" s="327"/>
      <c r="I11" s="327"/>
      <c r="J11" s="327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7" t="s">
        <v>677</v>
      </c>
      <c r="E13" s="327"/>
      <c r="F13" s="327"/>
      <c r="G13" s="327"/>
      <c r="H13" s="327"/>
      <c r="I13" s="327"/>
      <c r="J13" s="327"/>
      <c r="K13" s="207"/>
    </row>
    <row r="14" spans="2:11" ht="15" customHeight="1">
      <c r="B14" s="210"/>
      <c r="C14" s="211"/>
      <c r="D14" s="327" t="s">
        <v>678</v>
      </c>
      <c r="E14" s="327"/>
      <c r="F14" s="327"/>
      <c r="G14" s="327"/>
      <c r="H14" s="327"/>
      <c r="I14" s="327"/>
      <c r="J14" s="327"/>
      <c r="K14" s="207"/>
    </row>
    <row r="15" spans="2:11" ht="15" customHeight="1">
      <c r="B15" s="210"/>
      <c r="C15" s="211"/>
      <c r="D15" s="327" t="s">
        <v>679</v>
      </c>
      <c r="E15" s="327"/>
      <c r="F15" s="327"/>
      <c r="G15" s="327"/>
      <c r="H15" s="327"/>
      <c r="I15" s="327"/>
      <c r="J15" s="327"/>
      <c r="K15" s="207"/>
    </row>
    <row r="16" spans="2:11" ht="15" customHeight="1">
      <c r="B16" s="210"/>
      <c r="C16" s="211"/>
      <c r="D16" s="211"/>
      <c r="E16" s="212" t="s">
        <v>77</v>
      </c>
      <c r="F16" s="327" t="s">
        <v>680</v>
      </c>
      <c r="G16" s="327"/>
      <c r="H16" s="327"/>
      <c r="I16" s="327"/>
      <c r="J16" s="327"/>
      <c r="K16" s="207"/>
    </row>
    <row r="17" spans="2:11" ht="15" customHeight="1">
      <c r="B17" s="210"/>
      <c r="C17" s="211"/>
      <c r="D17" s="211"/>
      <c r="E17" s="212" t="s">
        <v>681</v>
      </c>
      <c r="F17" s="327" t="s">
        <v>682</v>
      </c>
      <c r="G17" s="327"/>
      <c r="H17" s="327"/>
      <c r="I17" s="327"/>
      <c r="J17" s="327"/>
      <c r="K17" s="207"/>
    </row>
    <row r="18" spans="2:11" ht="15" customHeight="1">
      <c r="B18" s="210"/>
      <c r="C18" s="211"/>
      <c r="D18" s="211"/>
      <c r="E18" s="212" t="s">
        <v>683</v>
      </c>
      <c r="F18" s="327" t="s">
        <v>684</v>
      </c>
      <c r="G18" s="327"/>
      <c r="H18" s="327"/>
      <c r="I18" s="327"/>
      <c r="J18" s="327"/>
      <c r="K18" s="207"/>
    </row>
    <row r="19" spans="2:11" ht="15" customHeight="1">
      <c r="B19" s="210"/>
      <c r="C19" s="211"/>
      <c r="D19" s="211"/>
      <c r="E19" s="212" t="s">
        <v>685</v>
      </c>
      <c r="F19" s="327" t="s">
        <v>686</v>
      </c>
      <c r="G19" s="327"/>
      <c r="H19" s="327"/>
      <c r="I19" s="327"/>
      <c r="J19" s="327"/>
      <c r="K19" s="207"/>
    </row>
    <row r="20" spans="2:11" ht="15" customHeight="1">
      <c r="B20" s="210"/>
      <c r="C20" s="211"/>
      <c r="D20" s="211"/>
      <c r="E20" s="212" t="s">
        <v>687</v>
      </c>
      <c r="F20" s="327" t="s">
        <v>688</v>
      </c>
      <c r="G20" s="327"/>
      <c r="H20" s="327"/>
      <c r="I20" s="327"/>
      <c r="J20" s="327"/>
      <c r="K20" s="207"/>
    </row>
    <row r="21" spans="2:11" ht="15" customHeight="1">
      <c r="B21" s="210"/>
      <c r="C21" s="211"/>
      <c r="D21" s="211"/>
      <c r="E21" s="212" t="s">
        <v>689</v>
      </c>
      <c r="F21" s="327" t="s">
        <v>690</v>
      </c>
      <c r="G21" s="327"/>
      <c r="H21" s="327"/>
      <c r="I21" s="327"/>
      <c r="J21" s="327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7" t="s">
        <v>691</v>
      </c>
      <c r="D23" s="327"/>
      <c r="E23" s="327"/>
      <c r="F23" s="327"/>
      <c r="G23" s="327"/>
      <c r="H23" s="327"/>
      <c r="I23" s="327"/>
      <c r="J23" s="327"/>
      <c r="K23" s="207"/>
    </row>
    <row r="24" spans="2:11" ht="15" customHeight="1">
      <c r="B24" s="210"/>
      <c r="C24" s="327" t="s">
        <v>692</v>
      </c>
      <c r="D24" s="327"/>
      <c r="E24" s="327"/>
      <c r="F24" s="327"/>
      <c r="G24" s="327"/>
      <c r="H24" s="327"/>
      <c r="I24" s="327"/>
      <c r="J24" s="327"/>
      <c r="K24" s="207"/>
    </row>
    <row r="25" spans="2:11" ht="15" customHeight="1">
      <c r="B25" s="210"/>
      <c r="C25" s="209"/>
      <c r="D25" s="327" t="s">
        <v>693</v>
      </c>
      <c r="E25" s="327"/>
      <c r="F25" s="327"/>
      <c r="G25" s="327"/>
      <c r="H25" s="327"/>
      <c r="I25" s="327"/>
      <c r="J25" s="327"/>
      <c r="K25" s="207"/>
    </row>
    <row r="26" spans="2:11" ht="15" customHeight="1">
      <c r="B26" s="210"/>
      <c r="C26" s="211"/>
      <c r="D26" s="327" t="s">
        <v>694</v>
      </c>
      <c r="E26" s="327"/>
      <c r="F26" s="327"/>
      <c r="G26" s="327"/>
      <c r="H26" s="327"/>
      <c r="I26" s="327"/>
      <c r="J26" s="327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7" t="s">
        <v>695</v>
      </c>
      <c r="E28" s="327"/>
      <c r="F28" s="327"/>
      <c r="G28" s="327"/>
      <c r="H28" s="327"/>
      <c r="I28" s="327"/>
      <c r="J28" s="327"/>
      <c r="K28" s="207"/>
    </row>
    <row r="29" spans="2:11" ht="15" customHeight="1">
      <c r="B29" s="210"/>
      <c r="C29" s="211"/>
      <c r="D29" s="327" t="s">
        <v>696</v>
      </c>
      <c r="E29" s="327"/>
      <c r="F29" s="327"/>
      <c r="G29" s="327"/>
      <c r="H29" s="327"/>
      <c r="I29" s="327"/>
      <c r="J29" s="327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7" t="s">
        <v>697</v>
      </c>
      <c r="E31" s="327"/>
      <c r="F31" s="327"/>
      <c r="G31" s="327"/>
      <c r="H31" s="327"/>
      <c r="I31" s="327"/>
      <c r="J31" s="327"/>
      <c r="K31" s="207"/>
    </row>
    <row r="32" spans="2:11" ht="15" customHeight="1">
      <c r="B32" s="210"/>
      <c r="C32" s="211"/>
      <c r="D32" s="327" t="s">
        <v>698</v>
      </c>
      <c r="E32" s="327"/>
      <c r="F32" s="327"/>
      <c r="G32" s="327"/>
      <c r="H32" s="327"/>
      <c r="I32" s="327"/>
      <c r="J32" s="327"/>
      <c r="K32" s="207"/>
    </row>
    <row r="33" spans="2:11" ht="15" customHeight="1">
      <c r="B33" s="210"/>
      <c r="C33" s="211"/>
      <c r="D33" s="327" t="s">
        <v>699</v>
      </c>
      <c r="E33" s="327"/>
      <c r="F33" s="327"/>
      <c r="G33" s="327"/>
      <c r="H33" s="327"/>
      <c r="I33" s="327"/>
      <c r="J33" s="327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7" t="s">
        <v>700</v>
      </c>
      <c r="H34" s="327"/>
      <c r="I34" s="327"/>
      <c r="J34" s="327"/>
      <c r="K34" s="207"/>
    </row>
    <row r="35" spans="2:11" ht="30.75" customHeight="1">
      <c r="B35" s="210"/>
      <c r="C35" s="211"/>
      <c r="D35" s="209"/>
      <c r="E35" s="213" t="s">
        <v>701</v>
      </c>
      <c r="F35" s="209"/>
      <c r="G35" s="327" t="s">
        <v>702</v>
      </c>
      <c r="H35" s="327"/>
      <c r="I35" s="327"/>
      <c r="J35" s="327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7" t="s">
        <v>703</v>
      </c>
      <c r="H36" s="327"/>
      <c r="I36" s="327"/>
      <c r="J36" s="327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7" t="s">
        <v>704</v>
      </c>
      <c r="H37" s="327"/>
      <c r="I37" s="327"/>
      <c r="J37" s="327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7" t="s">
        <v>705</v>
      </c>
      <c r="H38" s="327"/>
      <c r="I38" s="327"/>
      <c r="J38" s="327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7" t="s">
        <v>706</v>
      </c>
      <c r="H39" s="327"/>
      <c r="I39" s="327"/>
      <c r="J39" s="327"/>
      <c r="K39" s="207"/>
    </row>
    <row r="40" spans="2:11" ht="15" customHeight="1">
      <c r="B40" s="210"/>
      <c r="C40" s="211"/>
      <c r="D40" s="209"/>
      <c r="E40" s="213" t="s">
        <v>707</v>
      </c>
      <c r="F40" s="209"/>
      <c r="G40" s="327" t="s">
        <v>708</v>
      </c>
      <c r="H40" s="327"/>
      <c r="I40" s="327"/>
      <c r="J40" s="327"/>
      <c r="K40" s="207"/>
    </row>
    <row r="41" spans="2:11" ht="15" customHeight="1">
      <c r="B41" s="210"/>
      <c r="C41" s="211"/>
      <c r="D41" s="209"/>
      <c r="E41" s="213"/>
      <c r="F41" s="209"/>
      <c r="G41" s="327" t="s">
        <v>709</v>
      </c>
      <c r="H41" s="327"/>
      <c r="I41" s="327"/>
      <c r="J41" s="327"/>
      <c r="K41" s="207"/>
    </row>
    <row r="42" spans="2:11" ht="15" customHeight="1">
      <c r="B42" s="210"/>
      <c r="C42" s="211"/>
      <c r="D42" s="209"/>
      <c r="E42" s="213" t="s">
        <v>710</v>
      </c>
      <c r="F42" s="209"/>
      <c r="G42" s="327" t="s">
        <v>711</v>
      </c>
      <c r="H42" s="327"/>
      <c r="I42" s="327"/>
      <c r="J42" s="327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7" t="s">
        <v>712</v>
      </c>
      <c r="H43" s="327"/>
      <c r="I43" s="327"/>
      <c r="J43" s="327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7" t="s">
        <v>713</v>
      </c>
      <c r="E45" s="327"/>
      <c r="F45" s="327"/>
      <c r="G45" s="327"/>
      <c r="H45" s="327"/>
      <c r="I45" s="327"/>
      <c r="J45" s="327"/>
      <c r="K45" s="207"/>
    </row>
    <row r="46" spans="2:11" ht="15" customHeight="1">
      <c r="B46" s="210"/>
      <c r="C46" s="211"/>
      <c r="D46" s="211"/>
      <c r="E46" s="327" t="s">
        <v>714</v>
      </c>
      <c r="F46" s="327"/>
      <c r="G46" s="327"/>
      <c r="H46" s="327"/>
      <c r="I46" s="327"/>
      <c r="J46" s="327"/>
      <c r="K46" s="207"/>
    </row>
    <row r="47" spans="2:11" ht="15" customHeight="1">
      <c r="B47" s="210"/>
      <c r="C47" s="211"/>
      <c r="D47" s="211"/>
      <c r="E47" s="327" t="s">
        <v>715</v>
      </c>
      <c r="F47" s="327"/>
      <c r="G47" s="327"/>
      <c r="H47" s="327"/>
      <c r="I47" s="327"/>
      <c r="J47" s="327"/>
      <c r="K47" s="207"/>
    </row>
    <row r="48" spans="2:11" ht="15" customHeight="1">
      <c r="B48" s="210"/>
      <c r="C48" s="211"/>
      <c r="D48" s="211"/>
      <c r="E48" s="327" t="s">
        <v>716</v>
      </c>
      <c r="F48" s="327"/>
      <c r="G48" s="327"/>
      <c r="H48" s="327"/>
      <c r="I48" s="327"/>
      <c r="J48" s="327"/>
      <c r="K48" s="207"/>
    </row>
    <row r="49" spans="2:11" ht="15" customHeight="1">
      <c r="B49" s="210"/>
      <c r="C49" s="211"/>
      <c r="D49" s="327" t="s">
        <v>717</v>
      </c>
      <c r="E49" s="327"/>
      <c r="F49" s="327"/>
      <c r="G49" s="327"/>
      <c r="H49" s="327"/>
      <c r="I49" s="327"/>
      <c r="J49" s="327"/>
      <c r="K49" s="207"/>
    </row>
    <row r="50" spans="2:11" ht="25.5" customHeight="1">
      <c r="B50" s="206"/>
      <c r="C50" s="329" t="s">
        <v>718</v>
      </c>
      <c r="D50" s="329"/>
      <c r="E50" s="329"/>
      <c r="F50" s="329"/>
      <c r="G50" s="329"/>
      <c r="H50" s="329"/>
      <c r="I50" s="329"/>
      <c r="J50" s="329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7" t="s">
        <v>719</v>
      </c>
      <c r="D52" s="327"/>
      <c r="E52" s="327"/>
      <c r="F52" s="327"/>
      <c r="G52" s="327"/>
      <c r="H52" s="327"/>
      <c r="I52" s="327"/>
      <c r="J52" s="327"/>
      <c r="K52" s="207"/>
    </row>
    <row r="53" spans="2:11" ht="15" customHeight="1">
      <c r="B53" s="206"/>
      <c r="C53" s="327" t="s">
        <v>720</v>
      </c>
      <c r="D53" s="327"/>
      <c r="E53" s="327"/>
      <c r="F53" s="327"/>
      <c r="G53" s="327"/>
      <c r="H53" s="327"/>
      <c r="I53" s="327"/>
      <c r="J53" s="327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7" t="s">
        <v>721</v>
      </c>
      <c r="D55" s="327"/>
      <c r="E55" s="327"/>
      <c r="F55" s="327"/>
      <c r="G55" s="327"/>
      <c r="H55" s="327"/>
      <c r="I55" s="327"/>
      <c r="J55" s="327"/>
      <c r="K55" s="207"/>
    </row>
    <row r="56" spans="2:11" ht="15" customHeight="1">
      <c r="B56" s="206"/>
      <c r="C56" s="211"/>
      <c r="D56" s="327" t="s">
        <v>722</v>
      </c>
      <c r="E56" s="327"/>
      <c r="F56" s="327"/>
      <c r="G56" s="327"/>
      <c r="H56" s="327"/>
      <c r="I56" s="327"/>
      <c r="J56" s="327"/>
      <c r="K56" s="207"/>
    </row>
    <row r="57" spans="2:11" ht="15" customHeight="1">
      <c r="B57" s="206"/>
      <c r="C57" s="211"/>
      <c r="D57" s="327" t="s">
        <v>723</v>
      </c>
      <c r="E57" s="327"/>
      <c r="F57" s="327"/>
      <c r="G57" s="327"/>
      <c r="H57" s="327"/>
      <c r="I57" s="327"/>
      <c r="J57" s="327"/>
      <c r="K57" s="207"/>
    </row>
    <row r="58" spans="2:11" ht="15" customHeight="1">
      <c r="B58" s="206"/>
      <c r="C58" s="211"/>
      <c r="D58" s="327" t="s">
        <v>724</v>
      </c>
      <c r="E58" s="327"/>
      <c r="F58" s="327"/>
      <c r="G58" s="327"/>
      <c r="H58" s="327"/>
      <c r="I58" s="327"/>
      <c r="J58" s="327"/>
      <c r="K58" s="207"/>
    </row>
    <row r="59" spans="2:11" ht="15" customHeight="1">
      <c r="B59" s="206"/>
      <c r="C59" s="211"/>
      <c r="D59" s="327" t="s">
        <v>725</v>
      </c>
      <c r="E59" s="327"/>
      <c r="F59" s="327"/>
      <c r="G59" s="327"/>
      <c r="H59" s="327"/>
      <c r="I59" s="327"/>
      <c r="J59" s="327"/>
      <c r="K59" s="207"/>
    </row>
    <row r="60" spans="2:11" ht="15" customHeight="1">
      <c r="B60" s="206"/>
      <c r="C60" s="211"/>
      <c r="D60" s="330" t="s">
        <v>726</v>
      </c>
      <c r="E60" s="330"/>
      <c r="F60" s="330"/>
      <c r="G60" s="330"/>
      <c r="H60" s="330"/>
      <c r="I60" s="330"/>
      <c r="J60" s="330"/>
      <c r="K60" s="207"/>
    </row>
    <row r="61" spans="2:11" ht="15" customHeight="1">
      <c r="B61" s="206"/>
      <c r="C61" s="211"/>
      <c r="D61" s="327" t="s">
        <v>727</v>
      </c>
      <c r="E61" s="327"/>
      <c r="F61" s="327"/>
      <c r="G61" s="327"/>
      <c r="H61" s="327"/>
      <c r="I61" s="327"/>
      <c r="J61" s="327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7" t="s">
        <v>728</v>
      </c>
      <c r="E63" s="327"/>
      <c r="F63" s="327"/>
      <c r="G63" s="327"/>
      <c r="H63" s="327"/>
      <c r="I63" s="327"/>
      <c r="J63" s="327"/>
      <c r="K63" s="207"/>
    </row>
    <row r="64" spans="2:11" ht="15" customHeight="1">
      <c r="B64" s="206"/>
      <c r="C64" s="211"/>
      <c r="D64" s="330" t="s">
        <v>729</v>
      </c>
      <c r="E64" s="330"/>
      <c r="F64" s="330"/>
      <c r="G64" s="330"/>
      <c r="H64" s="330"/>
      <c r="I64" s="330"/>
      <c r="J64" s="330"/>
      <c r="K64" s="207"/>
    </row>
    <row r="65" spans="2:11" ht="15" customHeight="1">
      <c r="B65" s="206"/>
      <c r="C65" s="211"/>
      <c r="D65" s="327" t="s">
        <v>730</v>
      </c>
      <c r="E65" s="327"/>
      <c r="F65" s="327"/>
      <c r="G65" s="327"/>
      <c r="H65" s="327"/>
      <c r="I65" s="327"/>
      <c r="J65" s="327"/>
      <c r="K65" s="207"/>
    </row>
    <row r="66" spans="2:11" ht="15" customHeight="1">
      <c r="B66" s="206"/>
      <c r="C66" s="211"/>
      <c r="D66" s="327" t="s">
        <v>731</v>
      </c>
      <c r="E66" s="327"/>
      <c r="F66" s="327"/>
      <c r="G66" s="327"/>
      <c r="H66" s="327"/>
      <c r="I66" s="327"/>
      <c r="J66" s="327"/>
      <c r="K66" s="207"/>
    </row>
    <row r="67" spans="2:11" ht="15" customHeight="1">
      <c r="B67" s="206"/>
      <c r="C67" s="211"/>
      <c r="D67" s="327" t="s">
        <v>732</v>
      </c>
      <c r="E67" s="327"/>
      <c r="F67" s="327"/>
      <c r="G67" s="327"/>
      <c r="H67" s="327"/>
      <c r="I67" s="327"/>
      <c r="J67" s="327"/>
      <c r="K67" s="207"/>
    </row>
    <row r="68" spans="2:11" ht="15" customHeight="1">
      <c r="B68" s="206"/>
      <c r="C68" s="211"/>
      <c r="D68" s="327" t="s">
        <v>733</v>
      </c>
      <c r="E68" s="327"/>
      <c r="F68" s="327"/>
      <c r="G68" s="327"/>
      <c r="H68" s="327"/>
      <c r="I68" s="327"/>
      <c r="J68" s="327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734</v>
      </c>
      <c r="D74" s="225"/>
      <c r="E74" s="225"/>
      <c r="F74" s="225" t="s">
        <v>735</v>
      </c>
      <c r="G74" s="226"/>
      <c r="H74" s="225" t="s">
        <v>119</v>
      </c>
      <c r="I74" s="225" t="s">
        <v>56</v>
      </c>
      <c r="J74" s="225" t="s">
        <v>736</v>
      </c>
      <c r="K74" s="224"/>
    </row>
    <row r="75" spans="2:11" ht="17.25" customHeight="1">
      <c r="B75" s="223"/>
      <c r="C75" s="227" t="s">
        <v>737</v>
      </c>
      <c r="D75" s="227"/>
      <c r="E75" s="227"/>
      <c r="F75" s="228" t="s">
        <v>738</v>
      </c>
      <c r="G75" s="229"/>
      <c r="H75" s="227"/>
      <c r="I75" s="227"/>
      <c r="J75" s="227" t="s">
        <v>739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740</v>
      </c>
      <c r="G77" s="231"/>
      <c r="H77" s="213" t="s">
        <v>741</v>
      </c>
      <c r="I77" s="213" t="s">
        <v>742</v>
      </c>
      <c r="J77" s="213">
        <v>20</v>
      </c>
      <c r="K77" s="224"/>
    </row>
    <row r="78" spans="2:11" ht="15" customHeight="1">
      <c r="B78" s="223"/>
      <c r="C78" s="213" t="s">
        <v>743</v>
      </c>
      <c r="D78" s="213"/>
      <c r="E78" s="213"/>
      <c r="F78" s="232" t="s">
        <v>740</v>
      </c>
      <c r="G78" s="231"/>
      <c r="H78" s="213" t="s">
        <v>744</v>
      </c>
      <c r="I78" s="213" t="s">
        <v>742</v>
      </c>
      <c r="J78" s="213">
        <v>120</v>
      </c>
      <c r="K78" s="224"/>
    </row>
    <row r="79" spans="2:11" ht="15" customHeight="1">
      <c r="B79" s="233"/>
      <c r="C79" s="213" t="s">
        <v>745</v>
      </c>
      <c r="D79" s="213"/>
      <c r="E79" s="213"/>
      <c r="F79" s="232" t="s">
        <v>746</v>
      </c>
      <c r="G79" s="231"/>
      <c r="H79" s="213" t="s">
        <v>747</v>
      </c>
      <c r="I79" s="213" t="s">
        <v>742</v>
      </c>
      <c r="J79" s="213">
        <v>50</v>
      </c>
      <c r="K79" s="224"/>
    </row>
    <row r="80" spans="2:11" ht="15" customHeight="1">
      <c r="B80" s="233"/>
      <c r="C80" s="213" t="s">
        <v>748</v>
      </c>
      <c r="D80" s="213"/>
      <c r="E80" s="213"/>
      <c r="F80" s="232" t="s">
        <v>740</v>
      </c>
      <c r="G80" s="231"/>
      <c r="H80" s="213" t="s">
        <v>749</v>
      </c>
      <c r="I80" s="213" t="s">
        <v>750</v>
      </c>
      <c r="J80" s="213"/>
      <c r="K80" s="224"/>
    </row>
    <row r="81" spans="2:11" ht="15" customHeight="1">
      <c r="B81" s="233"/>
      <c r="C81" s="213" t="s">
        <v>751</v>
      </c>
      <c r="D81" s="213"/>
      <c r="E81" s="213"/>
      <c r="F81" s="232" t="s">
        <v>746</v>
      </c>
      <c r="G81" s="213"/>
      <c r="H81" s="213" t="s">
        <v>752</v>
      </c>
      <c r="I81" s="213" t="s">
        <v>742</v>
      </c>
      <c r="J81" s="213">
        <v>15</v>
      </c>
      <c r="K81" s="224"/>
    </row>
    <row r="82" spans="2:11" ht="15" customHeight="1">
      <c r="B82" s="233"/>
      <c r="C82" s="213" t="s">
        <v>753</v>
      </c>
      <c r="D82" s="213"/>
      <c r="E82" s="213"/>
      <c r="F82" s="232" t="s">
        <v>746</v>
      </c>
      <c r="G82" s="213"/>
      <c r="H82" s="213" t="s">
        <v>754</v>
      </c>
      <c r="I82" s="213" t="s">
        <v>742</v>
      </c>
      <c r="J82" s="213">
        <v>15</v>
      </c>
      <c r="K82" s="224"/>
    </row>
    <row r="83" spans="2:11" ht="15" customHeight="1">
      <c r="B83" s="233"/>
      <c r="C83" s="213" t="s">
        <v>755</v>
      </c>
      <c r="D83" s="213"/>
      <c r="E83" s="213"/>
      <c r="F83" s="232" t="s">
        <v>746</v>
      </c>
      <c r="G83" s="213"/>
      <c r="H83" s="213" t="s">
        <v>756</v>
      </c>
      <c r="I83" s="213" t="s">
        <v>742</v>
      </c>
      <c r="J83" s="213">
        <v>20</v>
      </c>
      <c r="K83" s="224"/>
    </row>
    <row r="84" spans="2:11" ht="15" customHeight="1">
      <c r="B84" s="233"/>
      <c r="C84" s="213" t="s">
        <v>757</v>
      </c>
      <c r="D84" s="213"/>
      <c r="E84" s="213"/>
      <c r="F84" s="232" t="s">
        <v>746</v>
      </c>
      <c r="G84" s="213"/>
      <c r="H84" s="213" t="s">
        <v>758</v>
      </c>
      <c r="I84" s="213" t="s">
        <v>742</v>
      </c>
      <c r="J84" s="213">
        <v>20</v>
      </c>
      <c r="K84" s="224"/>
    </row>
    <row r="85" spans="2:11" ht="15" customHeight="1">
      <c r="B85" s="233"/>
      <c r="C85" s="213" t="s">
        <v>759</v>
      </c>
      <c r="D85" s="213"/>
      <c r="E85" s="213"/>
      <c r="F85" s="232" t="s">
        <v>746</v>
      </c>
      <c r="G85" s="231"/>
      <c r="H85" s="213" t="s">
        <v>760</v>
      </c>
      <c r="I85" s="213" t="s">
        <v>742</v>
      </c>
      <c r="J85" s="213">
        <v>50</v>
      </c>
      <c r="K85" s="224"/>
    </row>
    <row r="86" spans="2:11" ht="15" customHeight="1">
      <c r="B86" s="233"/>
      <c r="C86" s="213" t="s">
        <v>761</v>
      </c>
      <c r="D86" s="213"/>
      <c r="E86" s="213"/>
      <c r="F86" s="232" t="s">
        <v>746</v>
      </c>
      <c r="G86" s="231"/>
      <c r="H86" s="213" t="s">
        <v>762</v>
      </c>
      <c r="I86" s="213" t="s">
        <v>742</v>
      </c>
      <c r="J86" s="213">
        <v>20</v>
      </c>
      <c r="K86" s="224"/>
    </row>
    <row r="87" spans="2:11" ht="15" customHeight="1">
      <c r="B87" s="233"/>
      <c r="C87" s="213" t="s">
        <v>763</v>
      </c>
      <c r="D87" s="213"/>
      <c r="E87" s="213"/>
      <c r="F87" s="232" t="s">
        <v>746</v>
      </c>
      <c r="G87" s="231"/>
      <c r="H87" s="213" t="s">
        <v>764</v>
      </c>
      <c r="I87" s="213" t="s">
        <v>742</v>
      </c>
      <c r="J87" s="213">
        <v>20</v>
      </c>
      <c r="K87" s="224"/>
    </row>
    <row r="88" spans="2:11" ht="15" customHeight="1">
      <c r="B88" s="233"/>
      <c r="C88" s="213" t="s">
        <v>765</v>
      </c>
      <c r="D88" s="213"/>
      <c r="E88" s="213"/>
      <c r="F88" s="232" t="s">
        <v>746</v>
      </c>
      <c r="G88" s="231"/>
      <c r="H88" s="213" t="s">
        <v>766</v>
      </c>
      <c r="I88" s="213" t="s">
        <v>742</v>
      </c>
      <c r="J88" s="213">
        <v>50</v>
      </c>
      <c r="K88" s="224"/>
    </row>
    <row r="89" spans="2:11" ht="15" customHeight="1">
      <c r="B89" s="233"/>
      <c r="C89" s="213" t="s">
        <v>767</v>
      </c>
      <c r="D89" s="213"/>
      <c r="E89" s="213"/>
      <c r="F89" s="232" t="s">
        <v>746</v>
      </c>
      <c r="G89" s="231"/>
      <c r="H89" s="213" t="s">
        <v>767</v>
      </c>
      <c r="I89" s="213" t="s">
        <v>742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746</v>
      </c>
      <c r="G90" s="231"/>
      <c r="H90" s="213" t="s">
        <v>768</v>
      </c>
      <c r="I90" s="213" t="s">
        <v>742</v>
      </c>
      <c r="J90" s="213">
        <v>255</v>
      </c>
      <c r="K90" s="224"/>
    </row>
    <row r="91" spans="2:11" ht="15" customHeight="1">
      <c r="B91" s="233"/>
      <c r="C91" s="213" t="s">
        <v>769</v>
      </c>
      <c r="D91" s="213"/>
      <c r="E91" s="213"/>
      <c r="F91" s="232" t="s">
        <v>740</v>
      </c>
      <c r="G91" s="231"/>
      <c r="H91" s="213" t="s">
        <v>770</v>
      </c>
      <c r="I91" s="213" t="s">
        <v>771</v>
      </c>
      <c r="J91" s="213"/>
      <c r="K91" s="224"/>
    </row>
    <row r="92" spans="2:11" ht="15" customHeight="1">
      <c r="B92" s="233"/>
      <c r="C92" s="213" t="s">
        <v>772</v>
      </c>
      <c r="D92" s="213"/>
      <c r="E92" s="213"/>
      <c r="F92" s="232" t="s">
        <v>740</v>
      </c>
      <c r="G92" s="231"/>
      <c r="H92" s="213" t="s">
        <v>773</v>
      </c>
      <c r="I92" s="213" t="s">
        <v>774</v>
      </c>
      <c r="J92" s="213"/>
      <c r="K92" s="224"/>
    </row>
    <row r="93" spans="2:11" ht="15" customHeight="1">
      <c r="B93" s="233"/>
      <c r="C93" s="213" t="s">
        <v>775</v>
      </c>
      <c r="D93" s="213"/>
      <c r="E93" s="213"/>
      <c r="F93" s="232" t="s">
        <v>740</v>
      </c>
      <c r="G93" s="231"/>
      <c r="H93" s="213" t="s">
        <v>775</v>
      </c>
      <c r="I93" s="213" t="s">
        <v>774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740</v>
      </c>
      <c r="G94" s="231"/>
      <c r="H94" s="213" t="s">
        <v>776</v>
      </c>
      <c r="I94" s="213" t="s">
        <v>774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740</v>
      </c>
      <c r="G95" s="231"/>
      <c r="H95" s="213" t="s">
        <v>777</v>
      </c>
      <c r="I95" s="213" t="s">
        <v>774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778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734</v>
      </c>
      <c r="D101" s="225"/>
      <c r="E101" s="225"/>
      <c r="F101" s="225" t="s">
        <v>735</v>
      </c>
      <c r="G101" s="226"/>
      <c r="H101" s="225" t="s">
        <v>119</v>
      </c>
      <c r="I101" s="225" t="s">
        <v>56</v>
      </c>
      <c r="J101" s="225" t="s">
        <v>736</v>
      </c>
      <c r="K101" s="224"/>
    </row>
    <row r="102" spans="2:11" ht="17.25" customHeight="1">
      <c r="B102" s="223"/>
      <c r="C102" s="227" t="s">
        <v>737</v>
      </c>
      <c r="D102" s="227"/>
      <c r="E102" s="227"/>
      <c r="F102" s="228" t="s">
        <v>738</v>
      </c>
      <c r="G102" s="229"/>
      <c r="H102" s="227"/>
      <c r="I102" s="227"/>
      <c r="J102" s="227" t="s">
        <v>739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740</v>
      </c>
      <c r="G104" s="239"/>
      <c r="H104" s="213" t="s">
        <v>779</v>
      </c>
      <c r="I104" s="213" t="s">
        <v>742</v>
      </c>
      <c r="J104" s="213">
        <v>20</v>
      </c>
      <c r="K104" s="224"/>
    </row>
    <row r="105" spans="2:11" ht="15" customHeight="1">
      <c r="B105" s="223"/>
      <c r="C105" s="213" t="s">
        <v>743</v>
      </c>
      <c r="D105" s="213"/>
      <c r="E105" s="213"/>
      <c r="F105" s="232" t="s">
        <v>740</v>
      </c>
      <c r="G105" s="213"/>
      <c r="H105" s="213" t="s">
        <v>779</v>
      </c>
      <c r="I105" s="213" t="s">
        <v>742</v>
      </c>
      <c r="J105" s="213">
        <v>120</v>
      </c>
      <c r="K105" s="224"/>
    </row>
    <row r="106" spans="2:11" ht="15" customHeight="1">
      <c r="B106" s="233"/>
      <c r="C106" s="213" t="s">
        <v>745</v>
      </c>
      <c r="D106" s="213"/>
      <c r="E106" s="213"/>
      <c r="F106" s="232" t="s">
        <v>746</v>
      </c>
      <c r="G106" s="213"/>
      <c r="H106" s="213" t="s">
        <v>779</v>
      </c>
      <c r="I106" s="213" t="s">
        <v>742</v>
      </c>
      <c r="J106" s="213">
        <v>50</v>
      </c>
      <c r="K106" s="224"/>
    </row>
    <row r="107" spans="2:11" ht="15" customHeight="1">
      <c r="B107" s="233"/>
      <c r="C107" s="213" t="s">
        <v>748</v>
      </c>
      <c r="D107" s="213"/>
      <c r="E107" s="213"/>
      <c r="F107" s="232" t="s">
        <v>740</v>
      </c>
      <c r="G107" s="213"/>
      <c r="H107" s="213" t="s">
        <v>779</v>
      </c>
      <c r="I107" s="213" t="s">
        <v>750</v>
      </c>
      <c r="J107" s="213"/>
      <c r="K107" s="224"/>
    </row>
    <row r="108" spans="2:11" ht="15" customHeight="1">
      <c r="B108" s="233"/>
      <c r="C108" s="213" t="s">
        <v>759</v>
      </c>
      <c r="D108" s="213"/>
      <c r="E108" s="213"/>
      <c r="F108" s="232" t="s">
        <v>746</v>
      </c>
      <c r="G108" s="213"/>
      <c r="H108" s="213" t="s">
        <v>779</v>
      </c>
      <c r="I108" s="213" t="s">
        <v>742</v>
      </c>
      <c r="J108" s="213">
        <v>50</v>
      </c>
      <c r="K108" s="224"/>
    </row>
    <row r="109" spans="2:11" ht="15" customHeight="1">
      <c r="B109" s="233"/>
      <c r="C109" s="213" t="s">
        <v>767</v>
      </c>
      <c r="D109" s="213"/>
      <c r="E109" s="213"/>
      <c r="F109" s="232" t="s">
        <v>746</v>
      </c>
      <c r="G109" s="213"/>
      <c r="H109" s="213" t="s">
        <v>779</v>
      </c>
      <c r="I109" s="213" t="s">
        <v>742</v>
      </c>
      <c r="J109" s="213">
        <v>50</v>
      </c>
      <c r="K109" s="224"/>
    </row>
    <row r="110" spans="2:11" ht="15" customHeight="1">
      <c r="B110" s="233"/>
      <c r="C110" s="213" t="s">
        <v>765</v>
      </c>
      <c r="D110" s="213"/>
      <c r="E110" s="213"/>
      <c r="F110" s="232" t="s">
        <v>746</v>
      </c>
      <c r="G110" s="213"/>
      <c r="H110" s="213" t="s">
        <v>779</v>
      </c>
      <c r="I110" s="213" t="s">
        <v>742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740</v>
      </c>
      <c r="G111" s="213"/>
      <c r="H111" s="213" t="s">
        <v>780</v>
      </c>
      <c r="I111" s="213" t="s">
        <v>742</v>
      </c>
      <c r="J111" s="213">
        <v>20</v>
      </c>
      <c r="K111" s="224"/>
    </row>
    <row r="112" spans="2:11" ht="15" customHeight="1">
      <c r="B112" s="233"/>
      <c r="C112" s="213" t="s">
        <v>781</v>
      </c>
      <c r="D112" s="213"/>
      <c r="E112" s="213"/>
      <c r="F112" s="232" t="s">
        <v>740</v>
      </c>
      <c r="G112" s="213"/>
      <c r="H112" s="213" t="s">
        <v>782</v>
      </c>
      <c r="I112" s="213" t="s">
        <v>742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740</v>
      </c>
      <c r="G113" s="213"/>
      <c r="H113" s="213" t="s">
        <v>783</v>
      </c>
      <c r="I113" s="213" t="s">
        <v>774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740</v>
      </c>
      <c r="G114" s="213"/>
      <c r="H114" s="213" t="s">
        <v>784</v>
      </c>
      <c r="I114" s="213" t="s">
        <v>774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740</v>
      </c>
      <c r="G115" s="213"/>
      <c r="H115" s="213" t="s">
        <v>785</v>
      </c>
      <c r="I115" s="213" t="s">
        <v>786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28" t="s">
        <v>787</v>
      </c>
      <c r="D120" s="328"/>
      <c r="E120" s="328"/>
      <c r="F120" s="328"/>
      <c r="G120" s="328"/>
      <c r="H120" s="328"/>
      <c r="I120" s="328"/>
      <c r="J120" s="328"/>
      <c r="K120" s="247"/>
    </row>
    <row r="121" spans="2:11" ht="17.25" customHeight="1">
      <c r="B121" s="248"/>
      <c r="C121" s="225" t="s">
        <v>734</v>
      </c>
      <c r="D121" s="225"/>
      <c r="E121" s="225"/>
      <c r="F121" s="225" t="s">
        <v>735</v>
      </c>
      <c r="G121" s="226"/>
      <c r="H121" s="225" t="s">
        <v>119</v>
      </c>
      <c r="I121" s="225" t="s">
        <v>56</v>
      </c>
      <c r="J121" s="225" t="s">
        <v>736</v>
      </c>
      <c r="K121" s="249"/>
    </row>
    <row r="122" spans="2:11" ht="17.25" customHeight="1">
      <c r="B122" s="248"/>
      <c r="C122" s="227" t="s">
        <v>737</v>
      </c>
      <c r="D122" s="227"/>
      <c r="E122" s="227"/>
      <c r="F122" s="228" t="s">
        <v>738</v>
      </c>
      <c r="G122" s="229"/>
      <c r="H122" s="227"/>
      <c r="I122" s="227"/>
      <c r="J122" s="227" t="s">
        <v>739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743</v>
      </c>
      <c r="D124" s="230"/>
      <c r="E124" s="230"/>
      <c r="F124" s="232" t="s">
        <v>740</v>
      </c>
      <c r="G124" s="213"/>
      <c r="H124" s="213" t="s">
        <v>779</v>
      </c>
      <c r="I124" s="213" t="s">
        <v>742</v>
      </c>
      <c r="J124" s="213">
        <v>120</v>
      </c>
      <c r="K124" s="252"/>
    </row>
    <row r="125" spans="2:11" ht="15" customHeight="1">
      <c r="B125" s="250"/>
      <c r="C125" s="213" t="s">
        <v>788</v>
      </c>
      <c r="D125" s="213"/>
      <c r="E125" s="213"/>
      <c r="F125" s="232" t="s">
        <v>740</v>
      </c>
      <c r="G125" s="213"/>
      <c r="H125" s="213" t="s">
        <v>789</v>
      </c>
      <c r="I125" s="213" t="s">
        <v>742</v>
      </c>
      <c r="J125" s="213" t="s">
        <v>790</v>
      </c>
      <c r="K125" s="252"/>
    </row>
    <row r="126" spans="2:11" ht="15" customHeight="1">
      <c r="B126" s="250"/>
      <c r="C126" s="213" t="s">
        <v>689</v>
      </c>
      <c r="D126" s="213"/>
      <c r="E126" s="213"/>
      <c r="F126" s="232" t="s">
        <v>740</v>
      </c>
      <c r="G126" s="213"/>
      <c r="H126" s="213" t="s">
        <v>791</v>
      </c>
      <c r="I126" s="213" t="s">
        <v>742</v>
      </c>
      <c r="J126" s="213" t="s">
        <v>790</v>
      </c>
      <c r="K126" s="252"/>
    </row>
    <row r="127" spans="2:11" ht="15" customHeight="1">
      <c r="B127" s="250"/>
      <c r="C127" s="213" t="s">
        <v>751</v>
      </c>
      <c r="D127" s="213"/>
      <c r="E127" s="213"/>
      <c r="F127" s="232" t="s">
        <v>746</v>
      </c>
      <c r="G127" s="213"/>
      <c r="H127" s="213" t="s">
        <v>752</v>
      </c>
      <c r="I127" s="213" t="s">
        <v>742</v>
      </c>
      <c r="J127" s="213">
        <v>15</v>
      </c>
      <c r="K127" s="252"/>
    </row>
    <row r="128" spans="2:11" ht="15" customHeight="1">
      <c r="B128" s="250"/>
      <c r="C128" s="213" t="s">
        <v>753</v>
      </c>
      <c r="D128" s="213"/>
      <c r="E128" s="213"/>
      <c r="F128" s="232" t="s">
        <v>746</v>
      </c>
      <c r="G128" s="213"/>
      <c r="H128" s="213" t="s">
        <v>754</v>
      </c>
      <c r="I128" s="213" t="s">
        <v>742</v>
      </c>
      <c r="J128" s="213">
        <v>15</v>
      </c>
      <c r="K128" s="252"/>
    </row>
    <row r="129" spans="2:11" ht="15" customHeight="1">
      <c r="B129" s="250"/>
      <c r="C129" s="213" t="s">
        <v>755</v>
      </c>
      <c r="D129" s="213"/>
      <c r="E129" s="213"/>
      <c r="F129" s="232" t="s">
        <v>746</v>
      </c>
      <c r="G129" s="213"/>
      <c r="H129" s="213" t="s">
        <v>756</v>
      </c>
      <c r="I129" s="213" t="s">
        <v>742</v>
      </c>
      <c r="J129" s="213">
        <v>20</v>
      </c>
      <c r="K129" s="252"/>
    </row>
    <row r="130" spans="2:11" ht="15" customHeight="1">
      <c r="B130" s="250"/>
      <c r="C130" s="213" t="s">
        <v>757</v>
      </c>
      <c r="D130" s="213"/>
      <c r="E130" s="213"/>
      <c r="F130" s="232" t="s">
        <v>746</v>
      </c>
      <c r="G130" s="213"/>
      <c r="H130" s="213" t="s">
        <v>758</v>
      </c>
      <c r="I130" s="213" t="s">
        <v>742</v>
      </c>
      <c r="J130" s="213">
        <v>20</v>
      </c>
      <c r="K130" s="252"/>
    </row>
    <row r="131" spans="2:11" ht="15" customHeight="1">
      <c r="B131" s="250"/>
      <c r="C131" s="213" t="s">
        <v>745</v>
      </c>
      <c r="D131" s="213"/>
      <c r="E131" s="213"/>
      <c r="F131" s="232" t="s">
        <v>746</v>
      </c>
      <c r="G131" s="213"/>
      <c r="H131" s="213" t="s">
        <v>779</v>
      </c>
      <c r="I131" s="213" t="s">
        <v>742</v>
      </c>
      <c r="J131" s="213">
        <v>50</v>
      </c>
      <c r="K131" s="252"/>
    </row>
    <row r="132" spans="2:11" ht="15" customHeight="1">
      <c r="B132" s="250"/>
      <c r="C132" s="213" t="s">
        <v>759</v>
      </c>
      <c r="D132" s="213"/>
      <c r="E132" s="213"/>
      <c r="F132" s="232" t="s">
        <v>746</v>
      </c>
      <c r="G132" s="213"/>
      <c r="H132" s="213" t="s">
        <v>779</v>
      </c>
      <c r="I132" s="213" t="s">
        <v>742</v>
      </c>
      <c r="J132" s="213">
        <v>50</v>
      </c>
      <c r="K132" s="252"/>
    </row>
    <row r="133" spans="2:11" ht="15" customHeight="1">
      <c r="B133" s="250"/>
      <c r="C133" s="213" t="s">
        <v>765</v>
      </c>
      <c r="D133" s="213"/>
      <c r="E133" s="213"/>
      <c r="F133" s="232" t="s">
        <v>746</v>
      </c>
      <c r="G133" s="213"/>
      <c r="H133" s="213" t="s">
        <v>779</v>
      </c>
      <c r="I133" s="213" t="s">
        <v>742</v>
      </c>
      <c r="J133" s="213">
        <v>50</v>
      </c>
      <c r="K133" s="252"/>
    </row>
    <row r="134" spans="2:11" ht="15" customHeight="1">
      <c r="B134" s="250"/>
      <c r="C134" s="213" t="s">
        <v>767</v>
      </c>
      <c r="D134" s="213"/>
      <c r="E134" s="213"/>
      <c r="F134" s="232" t="s">
        <v>746</v>
      </c>
      <c r="G134" s="213"/>
      <c r="H134" s="213" t="s">
        <v>779</v>
      </c>
      <c r="I134" s="213" t="s">
        <v>742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746</v>
      </c>
      <c r="G135" s="213"/>
      <c r="H135" s="213" t="s">
        <v>792</v>
      </c>
      <c r="I135" s="213" t="s">
        <v>742</v>
      </c>
      <c r="J135" s="213">
        <v>255</v>
      </c>
      <c r="K135" s="252"/>
    </row>
    <row r="136" spans="2:11" ht="15" customHeight="1">
      <c r="B136" s="250"/>
      <c r="C136" s="213" t="s">
        <v>769</v>
      </c>
      <c r="D136" s="213"/>
      <c r="E136" s="213"/>
      <c r="F136" s="232" t="s">
        <v>740</v>
      </c>
      <c r="G136" s="213"/>
      <c r="H136" s="213" t="s">
        <v>793</v>
      </c>
      <c r="I136" s="213" t="s">
        <v>771</v>
      </c>
      <c r="J136" s="213"/>
      <c r="K136" s="252"/>
    </row>
    <row r="137" spans="2:11" ht="15" customHeight="1">
      <c r="B137" s="250"/>
      <c r="C137" s="213" t="s">
        <v>772</v>
      </c>
      <c r="D137" s="213"/>
      <c r="E137" s="213"/>
      <c r="F137" s="232" t="s">
        <v>740</v>
      </c>
      <c r="G137" s="213"/>
      <c r="H137" s="213" t="s">
        <v>794</v>
      </c>
      <c r="I137" s="213" t="s">
        <v>774</v>
      </c>
      <c r="J137" s="213"/>
      <c r="K137" s="252"/>
    </row>
    <row r="138" spans="2:11" ht="15" customHeight="1">
      <c r="B138" s="250"/>
      <c r="C138" s="213" t="s">
        <v>775</v>
      </c>
      <c r="D138" s="213"/>
      <c r="E138" s="213"/>
      <c r="F138" s="232" t="s">
        <v>740</v>
      </c>
      <c r="G138" s="213"/>
      <c r="H138" s="213" t="s">
        <v>775</v>
      </c>
      <c r="I138" s="213" t="s">
        <v>774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740</v>
      </c>
      <c r="G139" s="213"/>
      <c r="H139" s="213" t="s">
        <v>795</v>
      </c>
      <c r="I139" s="213" t="s">
        <v>774</v>
      </c>
      <c r="J139" s="213"/>
      <c r="K139" s="252"/>
    </row>
    <row r="140" spans="2:11" ht="15" customHeight="1">
      <c r="B140" s="250"/>
      <c r="C140" s="213" t="s">
        <v>796</v>
      </c>
      <c r="D140" s="213"/>
      <c r="E140" s="213"/>
      <c r="F140" s="232" t="s">
        <v>740</v>
      </c>
      <c r="G140" s="213"/>
      <c r="H140" s="213" t="s">
        <v>797</v>
      </c>
      <c r="I140" s="213" t="s">
        <v>774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798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734</v>
      </c>
      <c r="D146" s="225"/>
      <c r="E146" s="225"/>
      <c r="F146" s="225" t="s">
        <v>735</v>
      </c>
      <c r="G146" s="226"/>
      <c r="H146" s="225" t="s">
        <v>119</v>
      </c>
      <c r="I146" s="225" t="s">
        <v>56</v>
      </c>
      <c r="J146" s="225" t="s">
        <v>736</v>
      </c>
      <c r="K146" s="224"/>
    </row>
    <row r="147" spans="2:11" ht="17.25" customHeight="1">
      <c r="B147" s="223"/>
      <c r="C147" s="227" t="s">
        <v>737</v>
      </c>
      <c r="D147" s="227"/>
      <c r="E147" s="227"/>
      <c r="F147" s="228" t="s">
        <v>738</v>
      </c>
      <c r="G147" s="229"/>
      <c r="H147" s="227"/>
      <c r="I147" s="227"/>
      <c r="J147" s="227" t="s">
        <v>739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743</v>
      </c>
      <c r="D149" s="213"/>
      <c r="E149" s="213"/>
      <c r="F149" s="257" t="s">
        <v>740</v>
      </c>
      <c r="G149" s="213"/>
      <c r="H149" s="256" t="s">
        <v>779</v>
      </c>
      <c r="I149" s="256" t="s">
        <v>742</v>
      </c>
      <c r="J149" s="256">
        <v>120</v>
      </c>
      <c r="K149" s="252"/>
    </row>
    <row r="150" spans="2:11" ht="15" customHeight="1">
      <c r="B150" s="233"/>
      <c r="C150" s="256" t="s">
        <v>788</v>
      </c>
      <c r="D150" s="213"/>
      <c r="E150" s="213"/>
      <c r="F150" s="257" t="s">
        <v>740</v>
      </c>
      <c r="G150" s="213"/>
      <c r="H150" s="256" t="s">
        <v>799</v>
      </c>
      <c r="I150" s="256" t="s">
        <v>742</v>
      </c>
      <c r="J150" s="256" t="s">
        <v>790</v>
      </c>
      <c r="K150" s="252"/>
    </row>
    <row r="151" spans="2:11" ht="15" customHeight="1">
      <c r="B151" s="233"/>
      <c r="C151" s="256" t="s">
        <v>689</v>
      </c>
      <c r="D151" s="213"/>
      <c r="E151" s="213"/>
      <c r="F151" s="257" t="s">
        <v>740</v>
      </c>
      <c r="G151" s="213"/>
      <c r="H151" s="256" t="s">
        <v>800</v>
      </c>
      <c r="I151" s="256" t="s">
        <v>742</v>
      </c>
      <c r="J151" s="256" t="s">
        <v>790</v>
      </c>
      <c r="K151" s="252"/>
    </row>
    <row r="152" spans="2:11" ht="15" customHeight="1">
      <c r="B152" s="233"/>
      <c r="C152" s="256" t="s">
        <v>745</v>
      </c>
      <c r="D152" s="213"/>
      <c r="E152" s="213"/>
      <c r="F152" s="257" t="s">
        <v>746</v>
      </c>
      <c r="G152" s="213"/>
      <c r="H152" s="256" t="s">
        <v>779</v>
      </c>
      <c r="I152" s="256" t="s">
        <v>742</v>
      </c>
      <c r="J152" s="256">
        <v>50</v>
      </c>
      <c r="K152" s="252"/>
    </row>
    <row r="153" spans="2:11" ht="15" customHeight="1">
      <c r="B153" s="233"/>
      <c r="C153" s="256" t="s">
        <v>748</v>
      </c>
      <c r="D153" s="213"/>
      <c r="E153" s="213"/>
      <c r="F153" s="257" t="s">
        <v>740</v>
      </c>
      <c r="G153" s="213"/>
      <c r="H153" s="256" t="s">
        <v>779</v>
      </c>
      <c r="I153" s="256" t="s">
        <v>750</v>
      </c>
      <c r="J153" s="256"/>
      <c r="K153" s="252"/>
    </row>
    <row r="154" spans="2:11" ht="15" customHeight="1">
      <c r="B154" s="233"/>
      <c r="C154" s="256" t="s">
        <v>759</v>
      </c>
      <c r="D154" s="213"/>
      <c r="E154" s="213"/>
      <c r="F154" s="257" t="s">
        <v>746</v>
      </c>
      <c r="G154" s="213"/>
      <c r="H154" s="256" t="s">
        <v>779</v>
      </c>
      <c r="I154" s="256" t="s">
        <v>742</v>
      </c>
      <c r="J154" s="256">
        <v>50</v>
      </c>
      <c r="K154" s="252"/>
    </row>
    <row r="155" spans="2:11" ht="15" customHeight="1">
      <c r="B155" s="233"/>
      <c r="C155" s="256" t="s">
        <v>767</v>
      </c>
      <c r="D155" s="213"/>
      <c r="E155" s="213"/>
      <c r="F155" s="257" t="s">
        <v>746</v>
      </c>
      <c r="G155" s="213"/>
      <c r="H155" s="256" t="s">
        <v>779</v>
      </c>
      <c r="I155" s="256" t="s">
        <v>742</v>
      </c>
      <c r="J155" s="256">
        <v>50</v>
      </c>
      <c r="K155" s="252"/>
    </row>
    <row r="156" spans="2:11" ht="15" customHeight="1">
      <c r="B156" s="233"/>
      <c r="C156" s="256" t="s">
        <v>765</v>
      </c>
      <c r="D156" s="213"/>
      <c r="E156" s="213"/>
      <c r="F156" s="257" t="s">
        <v>746</v>
      </c>
      <c r="G156" s="213"/>
      <c r="H156" s="256" t="s">
        <v>779</v>
      </c>
      <c r="I156" s="256" t="s">
        <v>742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740</v>
      </c>
      <c r="G157" s="213"/>
      <c r="H157" s="256" t="s">
        <v>801</v>
      </c>
      <c r="I157" s="256" t="s">
        <v>742</v>
      </c>
      <c r="J157" s="256" t="s">
        <v>802</v>
      </c>
      <c r="K157" s="252"/>
    </row>
    <row r="158" spans="2:11" ht="15" customHeight="1">
      <c r="B158" s="233"/>
      <c r="C158" s="256" t="s">
        <v>803</v>
      </c>
      <c r="D158" s="213"/>
      <c r="E158" s="213"/>
      <c r="F158" s="257" t="s">
        <v>740</v>
      </c>
      <c r="G158" s="213"/>
      <c r="H158" s="256" t="s">
        <v>804</v>
      </c>
      <c r="I158" s="256" t="s">
        <v>774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28" t="s">
        <v>805</v>
      </c>
      <c r="D163" s="328"/>
      <c r="E163" s="328"/>
      <c r="F163" s="328"/>
      <c r="G163" s="328"/>
      <c r="H163" s="328"/>
      <c r="I163" s="328"/>
      <c r="J163" s="328"/>
      <c r="K163" s="205"/>
    </row>
    <row r="164" spans="2:11" ht="17.25" customHeight="1">
      <c r="B164" s="204"/>
      <c r="C164" s="225" t="s">
        <v>734</v>
      </c>
      <c r="D164" s="225"/>
      <c r="E164" s="225"/>
      <c r="F164" s="225" t="s">
        <v>735</v>
      </c>
      <c r="G164" s="260"/>
      <c r="H164" s="261" t="s">
        <v>119</v>
      </c>
      <c r="I164" s="261" t="s">
        <v>56</v>
      </c>
      <c r="J164" s="225" t="s">
        <v>736</v>
      </c>
      <c r="K164" s="205"/>
    </row>
    <row r="165" spans="2:11" ht="17.25" customHeight="1">
      <c r="B165" s="206"/>
      <c r="C165" s="227" t="s">
        <v>737</v>
      </c>
      <c r="D165" s="227"/>
      <c r="E165" s="227"/>
      <c r="F165" s="228" t="s">
        <v>738</v>
      </c>
      <c r="G165" s="262"/>
      <c r="H165" s="263"/>
      <c r="I165" s="263"/>
      <c r="J165" s="227" t="s">
        <v>739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743</v>
      </c>
      <c r="D167" s="213"/>
      <c r="E167" s="213"/>
      <c r="F167" s="232" t="s">
        <v>740</v>
      </c>
      <c r="G167" s="213"/>
      <c r="H167" s="213" t="s">
        <v>779</v>
      </c>
      <c r="I167" s="213" t="s">
        <v>742</v>
      </c>
      <c r="J167" s="213">
        <v>120</v>
      </c>
      <c r="K167" s="252"/>
    </row>
    <row r="168" spans="2:11" ht="15" customHeight="1">
      <c r="B168" s="233"/>
      <c r="C168" s="213" t="s">
        <v>788</v>
      </c>
      <c r="D168" s="213"/>
      <c r="E168" s="213"/>
      <c r="F168" s="232" t="s">
        <v>740</v>
      </c>
      <c r="G168" s="213"/>
      <c r="H168" s="213" t="s">
        <v>789</v>
      </c>
      <c r="I168" s="213" t="s">
        <v>742</v>
      </c>
      <c r="J168" s="213" t="s">
        <v>790</v>
      </c>
      <c r="K168" s="252"/>
    </row>
    <row r="169" spans="2:11" ht="15" customHeight="1">
      <c r="B169" s="233"/>
      <c r="C169" s="213" t="s">
        <v>689</v>
      </c>
      <c r="D169" s="213"/>
      <c r="E169" s="213"/>
      <c r="F169" s="232" t="s">
        <v>740</v>
      </c>
      <c r="G169" s="213"/>
      <c r="H169" s="213" t="s">
        <v>806</v>
      </c>
      <c r="I169" s="213" t="s">
        <v>742</v>
      </c>
      <c r="J169" s="213" t="s">
        <v>790</v>
      </c>
      <c r="K169" s="252"/>
    </row>
    <row r="170" spans="2:11" ht="15" customHeight="1">
      <c r="B170" s="233"/>
      <c r="C170" s="213" t="s">
        <v>745</v>
      </c>
      <c r="D170" s="213"/>
      <c r="E170" s="213"/>
      <c r="F170" s="232" t="s">
        <v>746</v>
      </c>
      <c r="G170" s="213"/>
      <c r="H170" s="213" t="s">
        <v>806</v>
      </c>
      <c r="I170" s="213" t="s">
        <v>742</v>
      </c>
      <c r="J170" s="213">
        <v>50</v>
      </c>
      <c r="K170" s="252"/>
    </row>
    <row r="171" spans="2:11" ht="15" customHeight="1">
      <c r="B171" s="233"/>
      <c r="C171" s="213" t="s">
        <v>748</v>
      </c>
      <c r="D171" s="213"/>
      <c r="E171" s="213"/>
      <c r="F171" s="232" t="s">
        <v>740</v>
      </c>
      <c r="G171" s="213"/>
      <c r="H171" s="213" t="s">
        <v>806</v>
      </c>
      <c r="I171" s="213" t="s">
        <v>750</v>
      </c>
      <c r="J171" s="213"/>
      <c r="K171" s="252"/>
    </row>
    <row r="172" spans="2:11" ht="15" customHeight="1">
      <c r="B172" s="233"/>
      <c r="C172" s="213" t="s">
        <v>759</v>
      </c>
      <c r="D172" s="213"/>
      <c r="E172" s="213"/>
      <c r="F172" s="232" t="s">
        <v>746</v>
      </c>
      <c r="G172" s="213"/>
      <c r="H172" s="213" t="s">
        <v>806</v>
      </c>
      <c r="I172" s="213" t="s">
        <v>742</v>
      </c>
      <c r="J172" s="213">
        <v>50</v>
      </c>
      <c r="K172" s="252"/>
    </row>
    <row r="173" spans="2:11" ht="15" customHeight="1">
      <c r="B173" s="233"/>
      <c r="C173" s="213" t="s">
        <v>767</v>
      </c>
      <c r="D173" s="213"/>
      <c r="E173" s="213"/>
      <c r="F173" s="232" t="s">
        <v>746</v>
      </c>
      <c r="G173" s="213"/>
      <c r="H173" s="213" t="s">
        <v>806</v>
      </c>
      <c r="I173" s="213" t="s">
        <v>742</v>
      </c>
      <c r="J173" s="213">
        <v>50</v>
      </c>
      <c r="K173" s="252"/>
    </row>
    <row r="174" spans="2:11" ht="15" customHeight="1">
      <c r="B174" s="233"/>
      <c r="C174" s="213" t="s">
        <v>765</v>
      </c>
      <c r="D174" s="213"/>
      <c r="E174" s="213"/>
      <c r="F174" s="232" t="s">
        <v>746</v>
      </c>
      <c r="G174" s="213"/>
      <c r="H174" s="213" t="s">
        <v>806</v>
      </c>
      <c r="I174" s="213" t="s">
        <v>742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740</v>
      </c>
      <c r="G175" s="213"/>
      <c r="H175" s="213" t="s">
        <v>807</v>
      </c>
      <c r="I175" s="213" t="s">
        <v>808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740</v>
      </c>
      <c r="G176" s="213"/>
      <c r="H176" s="213" t="s">
        <v>809</v>
      </c>
      <c r="I176" s="213" t="s">
        <v>810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740</v>
      </c>
      <c r="G177" s="213"/>
      <c r="H177" s="213" t="s">
        <v>811</v>
      </c>
      <c r="I177" s="213" t="s">
        <v>742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740</v>
      </c>
      <c r="G178" s="213"/>
      <c r="H178" s="213" t="s">
        <v>812</v>
      </c>
      <c r="I178" s="213" t="s">
        <v>742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740</v>
      </c>
      <c r="G179" s="213"/>
      <c r="H179" s="213" t="s">
        <v>705</v>
      </c>
      <c r="I179" s="213" t="s">
        <v>742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740</v>
      </c>
      <c r="G180" s="213"/>
      <c r="H180" s="213" t="s">
        <v>813</v>
      </c>
      <c r="I180" s="213" t="s">
        <v>774</v>
      </c>
      <c r="J180" s="213"/>
      <c r="K180" s="252"/>
    </row>
    <row r="181" spans="2:11" ht="15" customHeight="1">
      <c r="B181" s="233"/>
      <c r="C181" s="213" t="s">
        <v>814</v>
      </c>
      <c r="D181" s="213"/>
      <c r="E181" s="213"/>
      <c r="F181" s="232" t="s">
        <v>740</v>
      </c>
      <c r="G181" s="213"/>
      <c r="H181" s="213" t="s">
        <v>815</v>
      </c>
      <c r="I181" s="213" t="s">
        <v>774</v>
      </c>
      <c r="J181" s="213"/>
      <c r="K181" s="252"/>
    </row>
    <row r="182" spans="2:11" ht="15" customHeight="1">
      <c r="B182" s="233"/>
      <c r="C182" s="213" t="s">
        <v>803</v>
      </c>
      <c r="D182" s="213"/>
      <c r="E182" s="213"/>
      <c r="F182" s="232" t="s">
        <v>740</v>
      </c>
      <c r="G182" s="213"/>
      <c r="H182" s="213" t="s">
        <v>816</v>
      </c>
      <c r="I182" s="213" t="s">
        <v>774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746</v>
      </c>
      <c r="G183" s="213"/>
      <c r="H183" s="213" t="s">
        <v>817</v>
      </c>
      <c r="I183" s="213" t="s">
        <v>742</v>
      </c>
      <c r="J183" s="213">
        <v>50</v>
      </c>
      <c r="K183" s="252"/>
    </row>
    <row r="184" spans="2:11" ht="15" customHeight="1">
      <c r="B184" s="233"/>
      <c r="C184" s="213" t="s">
        <v>818</v>
      </c>
      <c r="D184" s="213"/>
      <c r="E184" s="213"/>
      <c r="F184" s="232" t="s">
        <v>746</v>
      </c>
      <c r="G184" s="213"/>
      <c r="H184" s="213" t="s">
        <v>819</v>
      </c>
      <c r="I184" s="213" t="s">
        <v>820</v>
      </c>
      <c r="J184" s="213"/>
      <c r="K184" s="252"/>
    </row>
    <row r="185" spans="2:11" ht="15" customHeight="1">
      <c r="B185" s="233"/>
      <c r="C185" s="213" t="s">
        <v>821</v>
      </c>
      <c r="D185" s="213"/>
      <c r="E185" s="213"/>
      <c r="F185" s="232" t="s">
        <v>746</v>
      </c>
      <c r="G185" s="213"/>
      <c r="H185" s="213" t="s">
        <v>822</v>
      </c>
      <c r="I185" s="213" t="s">
        <v>820</v>
      </c>
      <c r="J185" s="213"/>
      <c r="K185" s="252"/>
    </row>
    <row r="186" spans="2:11" ht="15" customHeight="1">
      <c r="B186" s="233"/>
      <c r="C186" s="213" t="s">
        <v>823</v>
      </c>
      <c r="D186" s="213"/>
      <c r="E186" s="213"/>
      <c r="F186" s="232" t="s">
        <v>746</v>
      </c>
      <c r="G186" s="213"/>
      <c r="H186" s="213" t="s">
        <v>824</v>
      </c>
      <c r="I186" s="213" t="s">
        <v>820</v>
      </c>
      <c r="J186" s="213"/>
      <c r="K186" s="252"/>
    </row>
    <row r="187" spans="2:11" ht="15" customHeight="1">
      <c r="B187" s="233"/>
      <c r="C187" s="264" t="s">
        <v>825</v>
      </c>
      <c r="D187" s="213"/>
      <c r="E187" s="213"/>
      <c r="F187" s="232" t="s">
        <v>746</v>
      </c>
      <c r="G187" s="213"/>
      <c r="H187" s="213" t="s">
        <v>826</v>
      </c>
      <c r="I187" s="213" t="s">
        <v>827</v>
      </c>
      <c r="J187" s="265" t="s">
        <v>828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740</v>
      </c>
      <c r="G188" s="213"/>
      <c r="H188" s="209" t="s">
        <v>829</v>
      </c>
      <c r="I188" s="213" t="s">
        <v>830</v>
      </c>
      <c r="J188" s="213"/>
      <c r="K188" s="252"/>
    </row>
    <row r="189" spans="2:11" ht="15" customHeight="1">
      <c r="B189" s="233"/>
      <c r="C189" s="218" t="s">
        <v>831</v>
      </c>
      <c r="D189" s="213"/>
      <c r="E189" s="213"/>
      <c r="F189" s="232" t="s">
        <v>740</v>
      </c>
      <c r="G189" s="213"/>
      <c r="H189" s="213" t="s">
        <v>832</v>
      </c>
      <c r="I189" s="213" t="s">
        <v>774</v>
      </c>
      <c r="J189" s="213"/>
      <c r="K189" s="252"/>
    </row>
    <row r="190" spans="2:11" ht="15" customHeight="1">
      <c r="B190" s="233"/>
      <c r="C190" s="218" t="s">
        <v>833</v>
      </c>
      <c r="D190" s="213"/>
      <c r="E190" s="213"/>
      <c r="F190" s="232" t="s">
        <v>740</v>
      </c>
      <c r="G190" s="213"/>
      <c r="H190" s="213" t="s">
        <v>834</v>
      </c>
      <c r="I190" s="213" t="s">
        <v>774</v>
      </c>
      <c r="J190" s="213"/>
      <c r="K190" s="252"/>
    </row>
    <row r="191" spans="2:11" ht="15" customHeight="1">
      <c r="B191" s="233"/>
      <c r="C191" s="218" t="s">
        <v>835</v>
      </c>
      <c r="D191" s="213"/>
      <c r="E191" s="213"/>
      <c r="F191" s="232" t="s">
        <v>746</v>
      </c>
      <c r="G191" s="213"/>
      <c r="H191" s="213" t="s">
        <v>836</v>
      </c>
      <c r="I191" s="213" t="s">
        <v>774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28" t="s">
        <v>837</v>
      </c>
      <c r="D197" s="328"/>
      <c r="E197" s="328"/>
      <c r="F197" s="328"/>
      <c r="G197" s="328"/>
      <c r="H197" s="328"/>
      <c r="I197" s="328"/>
      <c r="J197" s="328"/>
      <c r="K197" s="205"/>
    </row>
    <row r="198" spans="2:11" ht="25.5" customHeight="1">
      <c r="B198" s="204"/>
      <c r="C198" s="267" t="s">
        <v>838</v>
      </c>
      <c r="D198" s="267"/>
      <c r="E198" s="267"/>
      <c r="F198" s="267" t="s">
        <v>839</v>
      </c>
      <c r="G198" s="268"/>
      <c r="H198" s="332" t="s">
        <v>840</v>
      </c>
      <c r="I198" s="332"/>
      <c r="J198" s="332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830</v>
      </c>
      <c r="D200" s="213"/>
      <c r="E200" s="213"/>
      <c r="F200" s="232" t="s">
        <v>42</v>
      </c>
      <c r="G200" s="213"/>
      <c r="H200" s="333" t="s">
        <v>841</v>
      </c>
      <c r="I200" s="333"/>
      <c r="J200" s="333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3" t="s">
        <v>842</v>
      </c>
      <c r="I201" s="333"/>
      <c r="J201" s="333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3" t="s">
        <v>843</v>
      </c>
      <c r="I202" s="333"/>
      <c r="J202" s="333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3" t="s">
        <v>844</v>
      </c>
      <c r="I203" s="333"/>
      <c r="J203" s="333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3" t="s">
        <v>845</v>
      </c>
      <c r="I204" s="333"/>
      <c r="J204" s="333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786</v>
      </c>
      <c r="D206" s="213"/>
      <c r="E206" s="213"/>
      <c r="F206" s="232" t="s">
        <v>77</v>
      </c>
      <c r="G206" s="213"/>
      <c r="H206" s="333" t="s">
        <v>846</v>
      </c>
      <c r="I206" s="333"/>
      <c r="J206" s="333"/>
      <c r="K206" s="252"/>
    </row>
    <row r="207" spans="2:11" ht="15" customHeight="1">
      <c r="B207" s="233"/>
      <c r="C207" s="237"/>
      <c r="D207" s="213"/>
      <c r="E207" s="213"/>
      <c r="F207" s="232" t="s">
        <v>683</v>
      </c>
      <c r="G207" s="213"/>
      <c r="H207" s="333" t="s">
        <v>684</v>
      </c>
      <c r="I207" s="333"/>
      <c r="J207" s="333"/>
      <c r="K207" s="252"/>
    </row>
    <row r="208" spans="2:11" ht="15" customHeight="1">
      <c r="B208" s="233"/>
      <c r="C208" s="213"/>
      <c r="D208" s="213"/>
      <c r="E208" s="213"/>
      <c r="F208" s="232" t="s">
        <v>681</v>
      </c>
      <c r="G208" s="213"/>
      <c r="H208" s="333" t="s">
        <v>847</v>
      </c>
      <c r="I208" s="333"/>
      <c r="J208" s="333"/>
      <c r="K208" s="252"/>
    </row>
    <row r="209" spans="2:11" ht="15" customHeight="1">
      <c r="B209" s="269"/>
      <c r="C209" s="237"/>
      <c r="D209" s="237"/>
      <c r="E209" s="237"/>
      <c r="F209" s="232" t="s">
        <v>685</v>
      </c>
      <c r="G209" s="218"/>
      <c r="H209" s="334" t="s">
        <v>686</v>
      </c>
      <c r="I209" s="334"/>
      <c r="J209" s="334"/>
      <c r="K209" s="270"/>
    </row>
    <row r="210" spans="2:11" ht="15" customHeight="1">
      <c r="B210" s="269"/>
      <c r="C210" s="237"/>
      <c r="D210" s="237"/>
      <c r="E210" s="237"/>
      <c r="F210" s="232" t="s">
        <v>687</v>
      </c>
      <c r="G210" s="218"/>
      <c r="H210" s="334" t="s">
        <v>848</v>
      </c>
      <c r="I210" s="334"/>
      <c r="J210" s="334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810</v>
      </c>
      <c r="D212" s="237"/>
      <c r="E212" s="237"/>
      <c r="F212" s="232">
        <v>1</v>
      </c>
      <c r="G212" s="218"/>
      <c r="H212" s="334" t="s">
        <v>849</v>
      </c>
      <c r="I212" s="334"/>
      <c r="J212" s="334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4" t="s">
        <v>850</v>
      </c>
      <c r="I213" s="334"/>
      <c r="J213" s="334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4" t="s">
        <v>851</v>
      </c>
      <c r="I214" s="334"/>
      <c r="J214" s="334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4" t="s">
        <v>852</v>
      </c>
      <c r="I215" s="334"/>
      <c r="J215" s="334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č.7</vt:lpstr>
      <vt:lpstr>Pokyny pro vyplnění</vt:lpstr>
      <vt:lpstr>'1 - Bytová jednotka č.7'!Názvy_tisku</vt:lpstr>
      <vt:lpstr>'Rekapitulace stavby'!Názvy_tisku</vt:lpstr>
      <vt:lpstr>'1 - Bytová jednotka č.7'!Oblast_tisku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2023-03-20T07:18:45Z</cp:lastPrinted>
  <dcterms:created xsi:type="dcterms:W3CDTF">2019-09-05T07:12:16Z</dcterms:created>
  <dcterms:modified xsi:type="dcterms:W3CDTF">2023-03-20T08:46:44Z</dcterms:modified>
</cp:coreProperties>
</file>