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- Mňukova 24, byt č. 2\"/>
    </mc:Choice>
  </mc:AlternateContent>
  <bookViews>
    <workbookView xWindow="-120" yWindow="-120" windowWidth="29040" windowHeight="15840" activeTab="1"/>
  </bookViews>
  <sheets>
    <sheet name="Rekapitulace stavby" sheetId="1" r:id="rId1"/>
    <sheet name="1 - Bytová jednotka č.7" sheetId="2" r:id="rId2"/>
    <sheet name="Pokyny pro vyplnění" sheetId="3" r:id="rId3"/>
  </sheets>
  <definedNames>
    <definedName name="_xlnm._FilterDatabase" localSheetId="1" hidden="1">'1 - Bytová jednotka č.7'!$C$101:$K$392</definedName>
    <definedName name="_xlnm.Print_Titles" localSheetId="1">'1 - Bytová jednotka č.7'!$101:$101</definedName>
    <definedName name="_xlnm.Print_Titles" localSheetId="0">'Rekapitulace stavby'!$49:$49</definedName>
    <definedName name="_xlnm.Print_Area" localSheetId="1">'1 - Bytová jednotka č.7'!$C$4:$J$36,'1 - Bytová jednotka č.7'!$C$42:$J$83,'1 - Bytová jednotka č.7'!$C$89:$K$392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4" i="2" l="1"/>
  <c r="J238" i="2"/>
  <c r="J239" i="2"/>
  <c r="AY52" i="1"/>
  <c r="AX52" i="1"/>
  <c r="BI392" i="2"/>
  <c r="BH392" i="2"/>
  <c r="BG392" i="2"/>
  <c r="BE392" i="2"/>
  <c r="T392" i="2"/>
  <c r="T391" i="2" s="1"/>
  <c r="R392" i="2"/>
  <c r="R391" i="2" s="1"/>
  <c r="P392" i="2"/>
  <c r="P391" i="2" s="1"/>
  <c r="BK392" i="2"/>
  <c r="BK391" i="2" s="1"/>
  <c r="J391" i="2" s="1"/>
  <c r="J82" i="2" s="1"/>
  <c r="J392" i="2"/>
  <c r="BF392" i="2" s="1"/>
  <c r="BI390" i="2"/>
  <c r="BH390" i="2"/>
  <c r="BG390" i="2"/>
  <c r="BE390" i="2"/>
  <c r="T390" i="2"/>
  <c r="T389" i="2" s="1"/>
  <c r="R390" i="2"/>
  <c r="R389" i="2" s="1"/>
  <c r="P390" i="2"/>
  <c r="P389" i="2" s="1"/>
  <c r="BK390" i="2"/>
  <c r="BK389" i="2" s="1"/>
  <c r="J390" i="2"/>
  <c r="BF390" i="2" s="1"/>
  <c r="BI385" i="2"/>
  <c r="BH385" i="2"/>
  <c r="BG385" i="2"/>
  <c r="BE385" i="2"/>
  <c r="T385" i="2"/>
  <c r="R385" i="2"/>
  <c r="P385" i="2"/>
  <c r="BK385" i="2"/>
  <c r="J385" i="2"/>
  <c r="BF385" i="2" s="1"/>
  <c r="BI379" i="2"/>
  <c r="BH379" i="2"/>
  <c r="BG379" i="2"/>
  <c r="BE379" i="2"/>
  <c r="T379" i="2"/>
  <c r="R379" i="2"/>
  <c r="P379" i="2"/>
  <c r="BK379" i="2"/>
  <c r="J379" i="2"/>
  <c r="BF379" i="2" s="1"/>
  <c r="BI364" i="2"/>
  <c r="BH364" i="2"/>
  <c r="BG364" i="2"/>
  <c r="BE364" i="2"/>
  <c r="T364" i="2"/>
  <c r="R364" i="2"/>
  <c r="P364" i="2"/>
  <c r="BK364" i="2"/>
  <c r="J364" i="2"/>
  <c r="BF364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50" i="2"/>
  <c r="BH350" i="2"/>
  <c r="BG350" i="2"/>
  <c r="BE350" i="2"/>
  <c r="T350" i="2"/>
  <c r="R350" i="2"/>
  <c r="P350" i="2"/>
  <c r="BK350" i="2"/>
  <c r="J350" i="2"/>
  <c r="BF350" i="2" s="1"/>
  <c r="BI348" i="2"/>
  <c r="BH348" i="2"/>
  <c r="BG348" i="2"/>
  <c r="BE348" i="2"/>
  <c r="T348" i="2"/>
  <c r="R348" i="2"/>
  <c r="P348" i="2"/>
  <c r="BK348" i="2"/>
  <c r="J348" i="2"/>
  <c r="BF348" i="2" s="1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BK344" i="2"/>
  <c r="J344" i="2"/>
  <c r="BF344" i="2" s="1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5" i="2"/>
  <c r="BH335" i="2"/>
  <c r="BG335" i="2"/>
  <c r="BE335" i="2"/>
  <c r="T335" i="2"/>
  <c r="R335" i="2"/>
  <c r="P335" i="2"/>
  <c r="BK335" i="2"/>
  <c r="J335" i="2"/>
  <c r="BF335" i="2" s="1"/>
  <c r="BI333" i="2"/>
  <c r="BH333" i="2"/>
  <c r="BG333" i="2"/>
  <c r="BE333" i="2"/>
  <c r="T333" i="2"/>
  <c r="R333" i="2"/>
  <c r="P333" i="2"/>
  <c r="BK333" i="2"/>
  <c r="J333" i="2"/>
  <c r="BF333" i="2" s="1"/>
  <c r="BI329" i="2"/>
  <c r="BH329" i="2"/>
  <c r="BG329" i="2"/>
  <c r="BE329" i="2"/>
  <c r="T329" i="2"/>
  <c r="R329" i="2"/>
  <c r="P329" i="2"/>
  <c r="BK329" i="2"/>
  <c r="J329" i="2"/>
  <c r="BF329" i="2" s="1"/>
  <c r="BI327" i="2"/>
  <c r="BH327" i="2"/>
  <c r="BG327" i="2"/>
  <c r="BE327" i="2"/>
  <c r="T327" i="2"/>
  <c r="R327" i="2"/>
  <c r="P327" i="2"/>
  <c r="BK327" i="2"/>
  <c r="J327" i="2"/>
  <c r="BF327" i="2" s="1"/>
  <c r="BI325" i="2"/>
  <c r="BH325" i="2"/>
  <c r="BG325" i="2"/>
  <c r="BE325" i="2"/>
  <c r="T325" i="2"/>
  <c r="R325" i="2"/>
  <c r="P325" i="2"/>
  <c r="BK325" i="2"/>
  <c r="J325" i="2"/>
  <c r="BF325" i="2" s="1"/>
  <c r="BI323" i="2"/>
  <c r="BH323" i="2"/>
  <c r="BG323" i="2"/>
  <c r="BE323" i="2"/>
  <c r="T323" i="2"/>
  <c r="R323" i="2"/>
  <c r="P323" i="2"/>
  <c r="BK323" i="2"/>
  <c r="J323" i="2"/>
  <c r="BF323" i="2" s="1"/>
  <c r="BI317" i="2"/>
  <c r="BH317" i="2"/>
  <c r="BG317" i="2"/>
  <c r="BE317" i="2"/>
  <c r="T317" i="2"/>
  <c r="R317" i="2"/>
  <c r="P317" i="2"/>
  <c r="BK317" i="2"/>
  <c r="J317" i="2"/>
  <c r="BF317" i="2" s="1"/>
  <c r="BI315" i="2"/>
  <c r="BH315" i="2"/>
  <c r="BG315" i="2"/>
  <c r="BE315" i="2"/>
  <c r="T315" i="2"/>
  <c r="R315" i="2"/>
  <c r="P315" i="2"/>
  <c r="BK315" i="2"/>
  <c r="J315" i="2"/>
  <c r="BF315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07" i="2"/>
  <c r="BH307" i="2"/>
  <c r="BG307" i="2"/>
  <c r="BE307" i="2"/>
  <c r="T307" i="2"/>
  <c r="R307" i="2"/>
  <c r="P307" i="2"/>
  <c r="BK307" i="2"/>
  <c r="J307" i="2"/>
  <c r="BF307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0" i="2"/>
  <c r="BH290" i="2"/>
  <c r="BG290" i="2"/>
  <c r="BE290" i="2"/>
  <c r="T290" i="2"/>
  <c r="R290" i="2"/>
  <c r="P290" i="2"/>
  <c r="BK290" i="2"/>
  <c r="J290" i="2"/>
  <c r="BF290" i="2" s="1"/>
  <c r="BI288" i="2"/>
  <c r="BH288" i="2"/>
  <c r="BG288" i="2"/>
  <c r="BE288" i="2"/>
  <c r="T288" i="2"/>
  <c r="R288" i="2"/>
  <c r="P288" i="2"/>
  <c r="BK288" i="2"/>
  <c r="J288" i="2"/>
  <c r="BF288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 s="1"/>
  <c r="BI280" i="2"/>
  <c r="BH280" i="2"/>
  <c r="BG280" i="2"/>
  <c r="BE280" i="2"/>
  <c r="T280" i="2"/>
  <c r="R280" i="2"/>
  <c r="P280" i="2"/>
  <c r="BK280" i="2"/>
  <c r="J280" i="2"/>
  <c r="BF280" i="2" s="1"/>
  <c r="BI273" i="2"/>
  <c r="BH273" i="2"/>
  <c r="BG273" i="2"/>
  <c r="BE273" i="2"/>
  <c r="T273" i="2"/>
  <c r="R273" i="2"/>
  <c r="P273" i="2"/>
  <c r="BK273" i="2"/>
  <c r="J273" i="2"/>
  <c r="BF273" i="2" s="1"/>
  <c r="BI268" i="2"/>
  <c r="BH268" i="2"/>
  <c r="BG268" i="2"/>
  <c r="BE268" i="2"/>
  <c r="T268" i="2"/>
  <c r="R268" i="2"/>
  <c r="P268" i="2"/>
  <c r="BK268" i="2"/>
  <c r="J268" i="2"/>
  <c r="BF268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BF185" i="2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89" i="2"/>
  <c r="P126" i="2"/>
  <c r="T150" i="2"/>
  <c r="T262" i="2"/>
  <c r="R289" i="2"/>
  <c r="P328" i="2"/>
  <c r="P349" i="2"/>
  <c r="P262" i="2"/>
  <c r="T267" i="2"/>
  <c r="P289" i="2"/>
  <c r="F32" i="2"/>
  <c r="BB52" i="1" s="1"/>
  <c r="BB51" i="1" s="1"/>
  <c r="AX51" i="1" s="1"/>
  <c r="BK189" i="2"/>
  <c r="J189" i="2" s="1"/>
  <c r="J65" i="2" s="1"/>
  <c r="T189" i="2"/>
  <c r="P189" i="2"/>
  <c r="P240" i="2"/>
  <c r="BK267" i="2"/>
  <c r="J267" i="2" s="1"/>
  <c r="J72" i="2" s="1"/>
  <c r="BK316" i="2"/>
  <c r="J316" i="2" s="1"/>
  <c r="J75" i="2" s="1"/>
  <c r="R316" i="2"/>
  <c r="T349" i="2"/>
  <c r="R363" i="2"/>
  <c r="P107" i="2"/>
  <c r="T210" i="2"/>
  <c r="BK262" i="2"/>
  <c r="J262" i="2" s="1"/>
  <c r="J71" i="2" s="1"/>
  <c r="R262" i="2"/>
  <c r="P316" i="2"/>
  <c r="R349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67" i="2"/>
  <c r="R343" i="2"/>
  <c r="BK289" i="2"/>
  <c r="J289" i="2" s="1"/>
  <c r="J73" i="2" s="1"/>
  <c r="T107" i="2"/>
  <c r="R163" i="2"/>
  <c r="R306" i="2"/>
  <c r="T126" i="2"/>
  <c r="P210" i="2"/>
  <c r="T221" i="2"/>
  <c r="T328" i="2"/>
  <c r="BK349" i="2"/>
  <c r="J349" i="2" s="1"/>
  <c r="J78" i="2" s="1"/>
  <c r="R240" i="2"/>
  <c r="P267" i="2"/>
  <c r="BK328" i="2"/>
  <c r="J328" i="2" s="1"/>
  <c r="J76" i="2" s="1"/>
  <c r="R328" i="2"/>
  <c r="T343" i="2"/>
  <c r="T363" i="2"/>
  <c r="F98" i="2"/>
  <c r="J30" i="2"/>
  <c r="AV52" i="1" s="1"/>
  <c r="P150" i="2"/>
  <c r="T158" i="2"/>
  <c r="BK163" i="2"/>
  <c r="J163" i="2" s="1"/>
  <c r="T163" i="2"/>
  <c r="P221" i="2"/>
  <c r="BK306" i="2"/>
  <c r="J306" i="2" s="1"/>
  <c r="J74" i="2" s="1"/>
  <c r="T306" i="2"/>
  <c r="P306" i="2"/>
  <c r="T316" i="2"/>
  <c r="P343" i="2"/>
  <c r="P363" i="2"/>
  <c r="BK158" i="2"/>
  <c r="J158" i="2" s="1"/>
  <c r="J62" i="2" s="1"/>
  <c r="R158" i="2"/>
  <c r="BK221" i="2"/>
  <c r="J68" i="2" s="1"/>
  <c r="R221" i="2"/>
  <c r="T388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3" i="2"/>
  <c r="J343" i="2" s="1"/>
  <c r="J77" i="2" s="1"/>
  <c r="BK363" i="2"/>
  <c r="J363" i="2" s="1"/>
  <c r="J79" i="2" s="1"/>
  <c r="P388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88" i="2"/>
  <c r="J389" i="2"/>
  <c r="J81" i="2" s="1"/>
  <c r="BK388" i="2"/>
  <c r="J388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<sst xmlns="http://schemas.openxmlformats.org/spreadsheetml/2006/main" count="3974" uniqueCount="882">
  <si>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</si>
  <si>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</si>
  <si>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</si>
  <si>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</si>
  <si>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</si>
  <si>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</si>
  <si>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</si>
  <si>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</si>
  <si>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</si>
  <si>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</si>
  <si>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</si>
  <si>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</si>
  <si>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</si>
  <si>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</si>
  <si>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</si>
  <si>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</si>
  <si>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</si>
  <si>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</si>
  <si>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</si>
  <si>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</si>
  <si>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</si>
  <si>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</si>
  <si>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</si>
  <si>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</si>
  <si>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</si>
  <si>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</si>
  <si>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</si>
  <si>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</si>
  <si>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</si>
  <si>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</si>
  <si>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</si>
  <si>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</si>
  <si>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</si>
  <si>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</si>
  <si>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</si>
  <si>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</si>
  <si>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</si>
  <si>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</si>
  <si>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</si>
  <si>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</si>
  <si>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</si>
  <si>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</si>
  <si>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</si>
  <si>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</si>
  <si>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</si>
  <si>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</si>
  <si>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</si>
  <si>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</si>
  <si>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</si>
  <si>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</si>
  <si>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</si>
  <si>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</si>
  <si>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</si>
  <si>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</si>
  <si>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</si>
  <si>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</si>
  <si>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</si>
  <si>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</si>
  <si>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</si>
  <si>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</si>
  <si>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</si>
  <si>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</si>
  <si>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</si>
  <si>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</si>
  <si>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</si>
  <si>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</si>
  <si>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</si>
  <si>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</si>
  <si>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</si>
  <si>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</si>
  <si>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</si>
  <si>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</si>
  <si>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</si>
  <si>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</si>
  <si>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</si>
  <si>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</si>
  <si>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</si>
  <si>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</si>
  <si>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</si>
  <si>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</si>
  <si>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</si>
  <si>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</si>
  <si>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</si>
  <si>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</si>
  <si>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</si>
  <si>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</si>
  <si>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</si>
  <si>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</si>
  <si>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</si>
  <si>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</si>
  <si>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</si>
  <si>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</si>
  <si>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</si>
  <si>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</si>
  <si>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</si>
  <si>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</si>
  <si>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</si>
  <si>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</si>
  <si>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</si>
  <si>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</si>
  <si>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</si>
  <si>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</si>
  <si>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</si>
  <si>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</si>
  <si>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</si>
  <si>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</si>
  <si>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</si>
  <si>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</si>
  <si>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</si>
  <si>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</si>
  <si>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</si>
  <si>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</si>
  <si>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</si>
  <si>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</si>
  <si>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</si>
  <si>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</si>
  <si>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</si>
  <si>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</si>
  <si>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</si>
  <si>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</si>
  <si>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</si>
  <si>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</si>
  <si>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</si>
  <si>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</si>
  <si>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</si>
  <si>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</si>
  <si>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</si>
  <si>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</si>
  <si>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</si>
  <si>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</si>
  <si>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</si>
  <si>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</si>
  <si>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</si>
  <si>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</si>
  <si>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</si>
  <si>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</si>
  <si>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</si>
  <si>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</si>
  <si>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</si>
  <si>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</si>
  <si>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</si>
  <si>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</si>
  <si>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</si>
  <si>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</si>
  <si>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</si>
  <si>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</si>
  <si>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</si>
  <si>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</si>
  <si>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</si>
  <si>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</si>
  <si>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</si>
  <si>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</si>
  <si>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</si>
  <si>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</si>
  <si>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</si>
  <si>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</si>
  <si>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</si>
  <si>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</si>
  <si>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</si>
  <si>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</si>
  <si>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</si>
  <si>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</si>
  <si>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</si>
  <si>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</si>
  <si>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</si>
  <si>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</si>
  <si>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</si>
  <si>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</si>
  <si>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</si>
  <si>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</si>
  <si>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</si>
  <si>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</si>
  <si>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</si>
  <si>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</si>
  <si>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</si>
  <si>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</si>
  <si>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</si>
  <si>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</si>
  <si>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</si>
  <si>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</si>
  <si>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</si>
  <si>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</si>
  <si>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</si>
  <si>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</si>
  <si>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</si>
  <si>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</si>
  <si>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</si>
  <si>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</si>
  <si>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</si>
  <si>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</si>
  <si>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</si>
  <si>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</si>
  <si>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</si>
  <si>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</si>
  <si>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</si>
  <si>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</si>
  <si>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</si>
  <si>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</si>
  <si>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</si>
  <si>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</si>
  <si>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</si>
  <si>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</si>
  <si>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</si>
  <si>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</si>
  <si>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</si>
  <si>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</si>
  <si>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</si>
  <si>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</si>
  <si>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</si>
  <si>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</si>
  <si>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</si>
  <si>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</si>
  <si>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</si>
  <si>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</si>
  <si>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</si>
  <si>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</si>
  <si>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</si>
  <si>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</si>
  <si>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</si>
  <si>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</si>
  <si>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</si>
  <si>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</si>
  <si>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</si>
  <si>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</si>
  <si>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</si>
  <si>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</si>
  <si>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</si>
  <si>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</si>
  <si>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</si>
  <si>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</si>
  <si>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</si>
  <si>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</si>
  <si>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</si>
  <si>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</si>
  <si>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</si>
  <si>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</si>
  <si>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</si>
  <si>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</si>
  <si>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</si>
  <si>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</si>
  <si>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</si>
  <si>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</si>
  <si>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</si>
  <si>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</si>
  <si>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</si>
  <si>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</si>
  <si>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</si>
  <si>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</si>
  <si>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</si>
  <si>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</si>
  <si>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</si>
  <si>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</si>
  <si>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</si>
  <si>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</si>
  <si>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</si>
  <si>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</si>
  <si>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</si>
  <si>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</si>
  <si>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</si>
  <si>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</si>
  <si>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</si>
  <si>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</si>
  <si>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</si>
  <si>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</si>
  <si>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</si>
  <si>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</si>
  <si>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</si>
  <si>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</si>
  <si>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</si>
  <si>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</si>
  <si>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</si>
  <si>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</si>
  <si>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</si>
  <si>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</si>
  <si>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</si>
  <si>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</si>
  <si>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</si>
  <si>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</si>
  <si>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</si>
  <si>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</si>
  <si>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</si>
  <si>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</si>
  <si>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</si>
  <si>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</si>
  <si>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</si>
  <si>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</si>
  <si>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</si>
  <si>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</si>
  <si>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</si>
  <si>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</si>
  <si>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</si>
  <si>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</si>
  <si>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</si>
  <si>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</si>
  <si>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</si>
  <si>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</si>
  <si>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</si>
  <si>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</si>
  <si>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</si>
  <si>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</si>
  <si>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</si>
  <si>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</si>
  <si>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</si>
  <si>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</si>
  <si>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</si>
  <si>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</si>
  <si>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</si>
  <si>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</si>
  <si>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</si>
  <si>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</si>
  <si>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</si>
  <si>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</si>
  <si>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</si>
  <si>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</si>
  <si>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</si>
  <si>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</si>
  <si>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</si>
  <si>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</si>
  <si>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</si>
  <si>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</si>
  <si>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</si>
  <si>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</si>
  <si>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</si>
  <si>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</si>
  <si>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</si>
  <si>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</si>
  <si>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</si>
  <si>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</si>
  <si>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</si>
  <si>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</si>
  <si>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</si>
  <si>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</si>
  <si>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</si>
  <si>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</si>
  <si>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</si>
  <si>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</si>
  <si>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</si>
  <si>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</si>
  <si>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</si>
  <si>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</si>
  <si>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</si>
  <si>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</si>
  <si>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</si>
  <si>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</si>
  <si>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</si>
  <si>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</si>
  <si>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</si>
  <si>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</si>
  <si>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</si>
  <si>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</si>
  <si>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</si>
  <si>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</si>
  <si>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</si>
  <si>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</si>
  <si>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</si>
  <si>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</si>
  <si>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</si>
  <si>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</si>
  <si>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</si>
  <si>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</si>
  <si>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</si>
  <si>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</si>
  <si>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</si>
  <si>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</si>
  <si>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</si>
  <si>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</si>
  <si>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</si>
  <si>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</si>
  <si>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</si>
  <si>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</si>
  <si>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</si>
  <si>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</si>
  <si>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</si>
  <si>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</si>
  <si>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</si>
  <si>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</si>
  <si>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</si>
  <si>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</si>
  <si>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</si>
  <si>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</si>
  <si>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</si>
  <si>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</si>
  <si>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</si>
  <si>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</si>
  <si>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</si>
  <si>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</si>
  <si>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</si>
  <si>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</si>
  <si>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</si>
  <si>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</si>
  <si>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</si>
  <si>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</si>
  <si>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</si>
  <si>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</si>
  <si>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</si>
  <si>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</si>
  <si>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</si>
  <si>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</si>
  <si>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</si>
  <si>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</si>
  <si>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</si>
  <si>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</si>
  <si>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</si>
  <si>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</si>
  <si>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</si>
  <si>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</si>
  <si>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</si>
  <si>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</si>
  <si>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</si>
  <si>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</si>
  <si>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</si>
  <si>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</si>
  <si>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</si>
  <si>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</si>
  <si>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</si>
  <si>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</si>
  <si>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</si>
  <si>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</si>
  <si>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</si>
  <si>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</si>
  <si>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</si>
  <si>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</si>
  <si>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</si>
  <si>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</si>
  <si>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</si>
  <si>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</si>
  <si>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</si>
  <si>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</si>
  <si>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</si>
  <si>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</si>
  <si>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</si>
  <si>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</si>
  <si>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</si>
  <si>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</si>
  <si>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</si>
  <si>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</si>
  <si>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</si>
  <si>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</si>
  <si>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</si>
  <si>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</si>
  <si>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</si>
  <si>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</si>
  <si>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</si>
  <si>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</si>
  <si>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</si>
  <si>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</si>
  <si>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</si>
  <si>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</si>
  <si>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</si>
  <si>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</si>
  <si>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</si>
  <si>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</si>
  <si>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</si>
  <si>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</si>
  <si>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</si>
  <si>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</si>
  <si>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</si>
  <si>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</si>
  <si>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</si>
  <si>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</si>
  <si>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</si>
  <si>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</si>
  <si>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</si>
  <si>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</si>
  <si>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</si>
  <si>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</si>
  <si>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</si>
  <si>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</si>
  <si>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</si>
  <si>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</si>
  <si>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</si>
  <si>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</si>
  <si>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</si>
  <si>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</si>
  <si>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</si>
  <si>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</si>
  <si>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</si>
  <si>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</si>
  <si>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</si>
  <si>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</si>
  <si>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</si>
  <si>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</si>
  <si>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</si>
  <si>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</si>
  <si>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</si>
  <si>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</si>
  <si>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</si>
  <si>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</si>
  <si>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</si>
  <si>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</si>
  <si>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</si>
  <si>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</si>
  <si>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</si>
  <si>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</si>
  <si>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</si>
  <si>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</si>
  <si>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</si>
  <si>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</si>
  <si>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</si>
  <si>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</si>
  <si>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</si>
  <si>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</si>
  <si>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</si>
  <si>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</si>
  <si>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</si>
  <si>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</si>
  <si>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</si>
  <si>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</si>
  <si>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</si>
  <si>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</si>
  <si>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</si>
  <si>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</si>
  <si>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</si>
  <si>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</si>
  <si>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</si>
  <si>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</si>
  <si>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</si>
  <si>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</si>
  <si>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</si>
  <si>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</si>
  <si>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</si>
  <si>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</si>
  <si>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</si>
  <si>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</si>
  <si>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</si>
  <si>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</si>
  <si>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</si>
  <si>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</si>
  <si>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</si>
  <si>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</si>
  <si>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</si>
  <si>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</si>
  <si>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</si>
  <si>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</si>
  <si>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</si>
  <si>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</si>
  <si>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</si>
  <si>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</si>
  <si>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</si>
  <si>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</si>
  <si>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</si>
  <si>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</si>
  <si>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</si>
  <si>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</si>
  <si>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</si>
  <si>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</si>
  <si>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</si>
  <si>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</si>
  <si>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</si>
  <si>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</si>
  <si>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</si>
  <si>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</si>
  <si>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</si>
  <si>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</si>
  <si>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</si>
  <si>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</si>
  <si>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</si>
  <si>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</si>
  <si>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</si>
  <si>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</si>
  <si>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</si>
  <si>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</si>
  <si>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</si>
  <si>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</si>
  <si>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</si>
  <si>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</si>
  <si>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</si>
  <si>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</si>
  <si>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</si>
  <si>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</si>
  <si>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</si>
  <si>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</si>
  <si>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</si>
  <si>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</si>
  <si>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</si>
  <si>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</si>
  <si>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</si>
  <si>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</si>
  <si>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</si>
  <si>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</si>
  <si>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</si>
  <si>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</si>
  <si>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</si>
  <si>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</si>
  <si>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</si>
  <si>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</si>
  <si>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</si>
  <si>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</si>
  <si>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</si>
  <si>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</si>
  <si>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</si>
  <si>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</si>
  <si>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</si>
  <si>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</si>
  <si>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</si>
  <si>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</si>
  <si>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</si>
  <si>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</si>
  <si>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</si>
  <si>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</si>
  <si>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</si>
  <si>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</si>
  <si>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</si>
  <si>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</si>
  <si>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</si>
  <si>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</si>
  <si>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</si>
  <si>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</si>
  <si>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</si>
  <si>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</si>
  <si>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</si>
  <si>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</si>
  <si>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</si>
  <si>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</si>
  <si>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</si>
  <si>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</si>
  <si>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</si>
  <si>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</si>
  <si>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</si>
  <si>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</si>
  <si>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</si>
  <si>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</si>
  <si>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</si>
  <si>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</si>
  <si>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</si>
  <si>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</si>
  <si>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</si>
  <si>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</si>
  <si>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</si>
  <si>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</si>
  <si>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</si>
  <si>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</si>
  <si>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</si>
  <si>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</si>
  <si>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</si>
  <si>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</si>
  <si>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</si>
  <si>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</si>
  <si>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</si>
  <si>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</si>
  <si>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</si>
  <si>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</si>
  <si>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</si>
  <si>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</si>
  <si>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</si>
  <si>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</si>
  <si>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</si>
  <si>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</si>
  <si>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</si>
  <si>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</si>
  <si>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</si>
  <si>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</si>
  <si>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</si>
  <si>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</si>
  <si>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</si>
  <si>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</si>
  <si>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</si>
  <si>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</si>
  <si>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</si>
  <si>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</si>
  <si>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</si>
  <si>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</si>
  <si>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</si>
  <si>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</si>
  <si>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</si>
  <si>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</si>
  <si>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</si>
  <si>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</si>
  <si>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</si>
  <si>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</si>
  <si>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</si>
  <si>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</si>
  <si>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</si>
  <si>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</si>
  <si>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</si>
  <si>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</si>
  <si>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</si>
  <si>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</si>
  <si>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</si>
  <si>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</si>
  <si>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</si>
  <si>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</si>
  <si>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</si>
  <si>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</si>
  <si>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</si>
  <si>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</si>
  <si>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</si>
  <si>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</si>
  <si>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</si>
  <si>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</si>
  <si>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</si>
  <si>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</si>
  <si>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</si>
  <si>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</si>
  <si>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</si>
  <si>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</si>
  <si>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</si>
  <si>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</si>
  <si>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</si>
  <si>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</si>
  <si>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</si>
  <si>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</si>
  <si>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</si>
  <si>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</si>
  <si>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</si>
  <si>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</si>
  <si>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</si>
  <si>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</si>
  <si>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</si>
  <si>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</si>
  <si>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</si>
  <si>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</si>
  <si>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</si>
  <si>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</si>
  <si>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</si>
  <si>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</si>
  <si>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</si>
  <si>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</si>
  <si>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</si>
  <si>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</si>
  <si>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</si>
  <si>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</si>
  <si>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</si>
  <si>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</si>
  <si>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</si>
  <si>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</si>
  <si>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</si>
  <si>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</si>
  <si>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</si>
  <si>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</si>
  <si>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</si>
  <si>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</si>
  <si>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</si>
  <si>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</si>
  <si>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</si>
  <si>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</si>
  <si>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</si>
  <si>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</si>
  <si>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</si>
  <si>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</si>
  <si>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</si>
  <si>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</si>
  <si>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</si>
  <si>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</si>
  <si>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</si>
  <si>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</si>
  <si>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</si>
  <si>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</si>
  <si>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</si>
  <si>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</si>
  <si>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</si>
  <si>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</si>
  <si>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</si>
  <si>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</si>
  <si>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</si>
  <si>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</si>
  <si>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</si>
  <si>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</si>
  <si>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</si>
  <si>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</si>
  <si>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</si>
  <si>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</si>
  <si>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</si>
  <si>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</si>
  <si>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</si>
  <si>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</si>
  <si>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</si>
  <si>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</si>
  <si>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</si>
  <si>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</si>
  <si>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</si>
  <si>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</si>
  <si>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</si>
  <si>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</si>
  <si>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</si>
  <si>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</si>
  <si>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</si>
  <si>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</si>
  <si>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</si>
  <si>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</si>
  <si>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</si>
  <si>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</si>
  <si>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</si>
  <si>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</si>
  <si>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</si>
  <si>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</si>
  <si>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</si>
  <si>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</si>
  <si>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</si>
  <si>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</si>
  <si>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</si>
  <si>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</si>
  <si>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</si>
  <si>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</si>
  <si>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</si>
  <si>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</si>
  <si>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</si>
  <si>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</si>
  <si>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</si>
  <si>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</si>
  <si>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</si>
  <si>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</si>
  <si>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</si>
  <si>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</si>
  <si>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</si>
  <si>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</si>
  <si>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</si>
  <si>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</si>
  <si>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</si>
  <si>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</si>
  <si>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</si>
  <si>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</si>
  <si>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</si>
  <si>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</si>
  <si>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</si>
  <si>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</si>
  <si>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</si>
  <si>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</si>
  <si>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</si>
  <si>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</si>
  <si>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</si>
  <si>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</si>
  <si>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</si>
  <si>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</si>
  <si>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</si>
  <si>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</si>
  <si>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</si>
  <si>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</si>
  <si>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</si>
  <si>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</si>
  <si>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</si>
  <si>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</si>
  <si>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</si>
  <si>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</si>
  <si>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</si>
  <si>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</si>
  <si>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</si>
  <si>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</si>
  <si>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</si>
  <si>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</si>
  <si>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</si>
  <si>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</si>
  <si>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</si>
  <si>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</si>
  <si>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</si>
  <si>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</si>
  <si>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</si>
  <si>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</si>
  <si>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</si>
  <si>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</si>
  <si>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</si>
  <si>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</si>
  <si>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</si>
  <si>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Kuchyňská linka dle specifikace - dodávka vč. dřezu s odkapávačem (dekor odsouhlasit technikem)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</si>
  <si>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</si>
  <si>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</si>
  <si>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Zařízení záchodů klozety keramické standardní samostatně stojící s duálním splachováním odpad vodorovný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</si>
  <si>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</si>
  <si>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</si>
  <si>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</si>
  <si>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</si>
  <si>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</si>
  <si>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</si>
  <si>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</si>
  <si>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</si>
  <si>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</si>
  <si>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</si>
  <si>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741-001</t>
  </si>
  <si>
    <t>D+M LED pásek pod horní skříňky KL vč. lišty (profilu) v délce cca 225 cm</t>
  </si>
  <si>
    <t>766-001</t>
  </si>
  <si>
    <t>Montáž přechodové lišty</t>
  </si>
  <si>
    <t>766-002</t>
  </si>
  <si>
    <t>D+M dřezové baterie</t>
  </si>
  <si>
    <t>725-003</t>
  </si>
  <si>
    <t>D+M digestoře s odtahem -vysouvací nerez</t>
  </si>
  <si>
    <t>Axiální ventilátor max. 20x20cm, pr. 125 mm s automatickou žaluzií a časovým doběhem</t>
  </si>
  <si>
    <t>Vaňkova 1013/52</t>
  </si>
  <si>
    <t>Bytová jednotka č. 7</t>
  </si>
  <si>
    <t>3 - Bytová jednotka č.7</t>
  </si>
  <si>
    <t>Demontáž povlakových podlahovin lepených ručně s podložkou 2 vrstvy PVC</t>
  </si>
  <si>
    <t xml:space="preserve">Listela - dekorovaný obklad- nejedná se o listelu , ale obklad </t>
  </si>
  <si>
    <t>SDK příčka tl 80 mm 21,58 m a tl. 100 bude 5,07 mprofil CW+UW 50 desky 1xH2 15 TI 15 mm TI 60 mmv ploše 1,95*2,6=5,07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</si>
</sst>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71" activePane="bottomLeft" state="frozen"/>
      <selection pane="bottomLeft" activeCell="AG52" sqref="AG52:AM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4" t="s">
        <v>8</v>
      </c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15" t="s">
        <v>17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Q5" s="28"/>
      <c r="BE5" s="308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286" t="s">
        <v>876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Q6" s="28"/>
      <c r="BE6" s="309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309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309"/>
      <c r="BS8" s="22" t="s">
        <v>9</v>
      </c>
    </row>
    <row r="9" spans="1:74" ht="14.45" customHeight="1">
      <c r="B9" s="26"/>
      <c r="AQ9" s="28"/>
      <c r="BE9" s="309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309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309"/>
      <c r="BS11" s="22" t="s">
        <v>9</v>
      </c>
    </row>
    <row r="12" spans="1:74" ht="6.95" customHeight="1">
      <c r="B12" s="26"/>
      <c r="AQ12" s="28"/>
      <c r="BE12" s="309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309"/>
      <c r="BS13" s="22" t="s">
        <v>9</v>
      </c>
    </row>
    <row r="14" spans="1:74" ht="15">
      <c r="B14" s="26"/>
      <c r="E14" s="316" t="s">
        <v>30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28</v>
      </c>
      <c r="AN14" s="36" t="s">
        <v>30</v>
      </c>
      <c r="AQ14" s="28"/>
      <c r="BE14" s="309"/>
      <c r="BS14" s="22" t="s">
        <v>9</v>
      </c>
    </row>
    <row r="15" spans="1:74" ht="6.95" customHeight="1">
      <c r="B15" s="26"/>
      <c r="AQ15" s="28"/>
      <c r="BE15" s="309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309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309"/>
      <c r="BS17" s="22" t="s">
        <v>35</v>
      </c>
    </row>
    <row r="18" spans="2:71" ht="6.95" customHeight="1">
      <c r="B18" s="26"/>
      <c r="AQ18" s="28"/>
      <c r="BE18" s="309"/>
      <c r="BS18" s="22" t="s">
        <v>9</v>
      </c>
    </row>
    <row r="19" spans="2:71" ht="14.45" customHeight="1">
      <c r="B19" s="26"/>
      <c r="D19" s="34" t="s">
        <v>36</v>
      </c>
      <c r="AQ19" s="28"/>
      <c r="BE19" s="309"/>
      <c r="BS19" s="22" t="s">
        <v>9</v>
      </c>
    </row>
    <row r="20" spans="2:71" ht="16.5" customHeight="1">
      <c r="B20" s="26"/>
      <c r="E20" s="318" t="s">
        <v>5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Q20" s="28"/>
      <c r="BE20" s="309"/>
      <c r="BS20" s="22" t="s">
        <v>6</v>
      </c>
    </row>
    <row r="21" spans="2:71" ht="6.95" customHeight="1">
      <c r="B21" s="26"/>
      <c r="AQ21" s="28"/>
      <c r="BE21" s="309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309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19">
        <f>ROUND(AG51,2)</f>
        <v>0</v>
      </c>
      <c r="AL23" s="320"/>
      <c r="AM23" s="320"/>
      <c r="AN23" s="320"/>
      <c r="AO23" s="320"/>
      <c r="AQ23" s="41"/>
      <c r="BE23" s="309"/>
    </row>
    <row r="24" spans="2:71" s="1" customFormat="1" ht="6.95" customHeight="1">
      <c r="B24" s="38"/>
      <c r="AQ24" s="41"/>
      <c r="BE24" s="309"/>
    </row>
    <row r="25" spans="2:71" s="1" customFormat="1">
      <c r="B25" s="38"/>
      <c r="L25" s="321" t="s">
        <v>38</v>
      </c>
      <c r="M25" s="321"/>
      <c r="N25" s="321"/>
      <c r="O25" s="321"/>
      <c r="W25" s="321" t="s">
        <v>39</v>
      </c>
      <c r="X25" s="321"/>
      <c r="Y25" s="321"/>
      <c r="Z25" s="321"/>
      <c r="AA25" s="321"/>
      <c r="AB25" s="321"/>
      <c r="AC25" s="321"/>
      <c r="AD25" s="321"/>
      <c r="AE25" s="321"/>
      <c r="AK25" s="321" t="s">
        <v>40</v>
      </c>
      <c r="AL25" s="321"/>
      <c r="AM25" s="321"/>
      <c r="AN25" s="321"/>
      <c r="AO25" s="321"/>
      <c r="AQ25" s="41"/>
      <c r="BE25" s="309"/>
    </row>
    <row r="26" spans="2:71" s="2" customFormat="1" ht="14.45" customHeight="1">
      <c r="B26" s="43"/>
      <c r="D26" s="44" t="s">
        <v>41</v>
      </c>
      <c r="F26" s="44" t="s">
        <v>42</v>
      </c>
      <c r="L26" s="291">
        <v>0.21</v>
      </c>
      <c r="M26" s="290"/>
      <c r="N26" s="290"/>
      <c r="O26" s="290"/>
      <c r="W26" s="289">
        <f>ROUND(AZ51,2)</f>
        <v>0</v>
      </c>
      <c r="X26" s="290"/>
      <c r="Y26" s="290"/>
      <c r="Z26" s="290"/>
      <c r="AA26" s="290"/>
      <c r="AB26" s="290"/>
      <c r="AC26" s="290"/>
      <c r="AD26" s="290"/>
      <c r="AE26" s="290"/>
      <c r="AK26" s="289">
        <f>ROUND(AV51,2)</f>
        <v>0</v>
      </c>
      <c r="AL26" s="290"/>
      <c r="AM26" s="290"/>
      <c r="AN26" s="290"/>
      <c r="AO26" s="290"/>
      <c r="AQ26" s="45"/>
      <c r="BE26" s="309"/>
    </row>
    <row r="27" spans="2:71" s="2" customFormat="1" ht="14.45" customHeight="1">
      <c r="B27" s="43"/>
      <c r="F27" s="44" t="s">
        <v>43</v>
      </c>
      <c r="L27" s="291">
        <v>0.15</v>
      </c>
      <c r="M27" s="290"/>
      <c r="N27" s="290"/>
      <c r="O27" s="290"/>
      <c r="W27" s="289">
        <f>ROUND(BA51,2)</f>
        <v>0</v>
      </c>
      <c r="X27" s="290"/>
      <c r="Y27" s="290"/>
      <c r="Z27" s="290"/>
      <c r="AA27" s="290"/>
      <c r="AB27" s="290"/>
      <c r="AC27" s="290"/>
      <c r="AD27" s="290"/>
      <c r="AE27" s="290"/>
      <c r="AK27" s="289">
        <f>ROUND(AW51,2)</f>
        <v>0</v>
      </c>
      <c r="AL27" s="290"/>
      <c r="AM27" s="290"/>
      <c r="AN27" s="290"/>
      <c r="AO27" s="290"/>
      <c r="AQ27" s="45"/>
      <c r="BE27" s="309"/>
    </row>
    <row r="28" spans="2:71" s="2" customFormat="1" ht="14.45" hidden="1" customHeight="1">
      <c r="B28" s="43"/>
      <c r="F28" s="44" t="s">
        <v>44</v>
      </c>
      <c r="L28" s="291">
        <v>0.21</v>
      </c>
      <c r="M28" s="290"/>
      <c r="N28" s="290"/>
      <c r="O28" s="290"/>
      <c r="W28" s="289">
        <f>ROUND(BB51,2)</f>
        <v>0</v>
      </c>
      <c r="X28" s="290"/>
      <c r="Y28" s="290"/>
      <c r="Z28" s="290"/>
      <c r="AA28" s="290"/>
      <c r="AB28" s="290"/>
      <c r="AC28" s="290"/>
      <c r="AD28" s="290"/>
      <c r="AE28" s="290"/>
      <c r="AK28" s="289">
        <v>0</v>
      </c>
      <c r="AL28" s="290"/>
      <c r="AM28" s="290"/>
      <c r="AN28" s="290"/>
      <c r="AO28" s="290"/>
      <c r="AQ28" s="45"/>
      <c r="BE28" s="309"/>
    </row>
    <row r="29" spans="2:71" s="2" customFormat="1" ht="14.45" hidden="1" customHeight="1">
      <c r="B29" s="43"/>
      <c r="F29" s="44" t="s">
        <v>45</v>
      </c>
      <c r="L29" s="291">
        <v>0.15</v>
      </c>
      <c r="M29" s="290"/>
      <c r="N29" s="290"/>
      <c r="O29" s="290"/>
      <c r="W29" s="289">
        <f>ROUND(BC51,2)</f>
        <v>0</v>
      </c>
      <c r="X29" s="290"/>
      <c r="Y29" s="290"/>
      <c r="Z29" s="290"/>
      <c r="AA29" s="290"/>
      <c r="AB29" s="290"/>
      <c r="AC29" s="290"/>
      <c r="AD29" s="290"/>
      <c r="AE29" s="290"/>
      <c r="AK29" s="289">
        <v>0</v>
      </c>
      <c r="AL29" s="290"/>
      <c r="AM29" s="290"/>
      <c r="AN29" s="290"/>
      <c r="AO29" s="290"/>
      <c r="AQ29" s="45"/>
      <c r="BE29" s="309"/>
    </row>
    <row r="30" spans="2:71" s="2" customFormat="1" ht="14.45" hidden="1" customHeight="1">
      <c r="B30" s="43"/>
      <c r="F30" s="44" t="s">
        <v>46</v>
      </c>
      <c r="L30" s="291">
        <v>0</v>
      </c>
      <c r="M30" s="290"/>
      <c r="N30" s="290"/>
      <c r="O30" s="290"/>
      <c r="W30" s="289">
        <f>ROUND(BD51,2)</f>
        <v>0</v>
      </c>
      <c r="X30" s="290"/>
      <c r="Y30" s="290"/>
      <c r="Z30" s="290"/>
      <c r="AA30" s="290"/>
      <c r="AB30" s="290"/>
      <c r="AC30" s="290"/>
      <c r="AD30" s="290"/>
      <c r="AE30" s="290"/>
      <c r="AK30" s="289">
        <v>0</v>
      </c>
      <c r="AL30" s="290"/>
      <c r="AM30" s="290"/>
      <c r="AN30" s="290"/>
      <c r="AO30" s="290"/>
      <c r="AQ30" s="45"/>
      <c r="BE30" s="309"/>
    </row>
    <row r="31" spans="2:71" s="1" customFormat="1" ht="6.95" customHeight="1">
      <c r="B31" s="38"/>
      <c r="AQ31" s="41"/>
      <c r="BE31" s="309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10" t="s">
        <v>49</v>
      </c>
      <c r="Y32" s="311"/>
      <c r="Z32" s="311"/>
      <c r="AA32" s="311"/>
      <c r="AB32" s="311"/>
      <c r="AC32" s="48"/>
      <c r="AD32" s="48"/>
      <c r="AE32" s="48"/>
      <c r="AF32" s="48"/>
      <c r="AG32" s="48"/>
      <c r="AH32" s="48"/>
      <c r="AI32" s="48"/>
      <c r="AJ32" s="48"/>
      <c r="AK32" s="312">
        <f>SUM(AK23:AK30)</f>
        <v>0</v>
      </c>
      <c r="AL32" s="311"/>
      <c r="AM32" s="311"/>
      <c r="AN32" s="311"/>
      <c r="AO32" s="313"/>
      <c r="AP32" s="46"/>
      <c r="AQ32" s="50"/>
      <c r="BE32" s="309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296" t="str">
        <f>K6</f>
        <v>Vaňkova 1013/52</v>
      </c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298" t="str">
        <f>IF(AN8= "","",AN8)</f>
        <v>26. 8. 2019</v>
      </c>
      <c r="AN44" s="298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07" t="str">
        <f>IF(E17="","",E17)</f>
        <v>Ing. Vladimír Slonka</v>
      </c>
      <c r="AN46" s="307"/>
      <c r="AO46" s="307"/>
      <c r="AP46" s="307"/>
      <c r="AR46" s="38"/>
      <c r="AS46" s="299" t="s">
        <v>51</v>
      </c>
      <c r="AT46" s="300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1"/>
      <c r="AT47" s="302"/>
      <c r="BD47" s="63"/>
    </row>
    <row r="48" spans="2:56" s="1" customFormat="1" ht="10.9" customHeight="1">
      <c r="B48" s="38"/>
      <c r="AR48" s="38"/>
      <c r="AS48" s="301"/>
      <c r="AT48" s="302"/>
      <c r="BD48" s="63"/>
    </row>
    <row r="49" spans="1:91" s="1" customFormat="1" ht="29.25" customHeight="1">
      <c r="B49" s="38"/>
      <c r="C49" s="303" t="s">
        <v>52</v>
      </c>
      <c r="D49" s="304"/>
      <c r="E49" s="304"/>
      <c r="F49" s="304"/>
      <c r="G49" s="304"/>
      <c r="H49" s="64"/>
      <c r="I49" s="305" t="s">
        <v>53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54</v>
      </c>
      <c r="AH49" s="304"/>
      <c r="AI49" s="304"/>
      <c r="AJ49" s="304"/>
      <c r="AK49" s="304"/>
      <c r="AL49" s="304"/>
      <c r="AM49" s="304"/>
      <c r="AN49" s="305" t="s">
        <v>55</v>
      </c>
      <c r="AO49" s="304"/>
      <c r="AP49" s="304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92">
        <f>ROUND(AG52,2)</f>
        <v>0</v>
      </c>
      <c r="AH51" s="292"/>
      <c r="AI51" s="292"/>
      <c r="AJ51" s="292"/>
      <c r="AK51" s="292"/>
      <c r="AL51" s="292"/>
      <c r="AM51" s="292"/>
      <c r="AN51" s="293">
        <f>SUM(AG51,AT51)</f>
        <v>0</v>
      </c>
      <c r="AO51" s="293"/>
      <c r="AP51" s="293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288">
        <v>3</v>
      </c>
      <c r="E52" s="288"/>
      <c r="F52" s="288"/>
      <c r="G52" s="288"/>
      <c r="H52" s="288"/>
      <c r="I52" s="81"/>
      <c r="J52" s="288" t="s">
        <v>877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4">
        <f>'1 - Bytová jednotka č.7'!J27</f>
        <v>0</v>
      </c>
      <c r="AH52" s="295"/>
      <c r="AI52" s="295"/>
      <c r="AJ52" s="295"/>
      <c r="AK52" s="295"/>
      <c r="AL52" s="295"/>
      <c r="AM52" s="295"/>
      <c r="AN52" s="294">
        <f>SUM(AG52,AT52)</f>
        <v>0</v>
      </c>
      <c r="AO52" s="295"/>
      <c r="AP52" s="295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č.7'!P102</f>
        <v>0</v>
      </c>
      <c r="AV52" s="84">
        <f>'1 - Bytová jednotka č.7'!J30</f>
        <v>0</v>
      </c>
      <c r="AW52" s="84">
        <f>'1 - Bytová jednotka č.7'!J31</f>
        <v>0</v>
      </c>
      <c r="AX52" s="84">
        <f>'1 - Bytová jednotka č.7'!J32</f>
        <v>0</v>
      </c>
      <c r="AY52" s="84">
        <f>'1 - Bytová jednotka č.7'!J33</f>
        <v>0</v>
      </c>
      <c r="AZ52" s="84">
        <f>'1 - Bytová jednotka č.7'!F30</f>
        <v>0</v>
      </c>
      <c r="BA52" s="84">
        <f>'1 - Bytová jednotka č.7'!F31</f>
        <v>0</v>
      </c>
      <c r="BB52" s="84">
        <f>'1 - Bytová jednotka č.7'!F32</f>
        <v>0</v>
      </c>
      <c r="BC52" s="84">
        <f>'1 - Bytová jednotka č.7'!F33</f>
        <v>0</v>
      </c>
      <c r="BD52" s="86">
        <f>'1 - Bytová jednotka č.7'!F34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3"/>
  <sheetViews>
    <sheetView showGridLines="0" tabSelected="1" workbookViewId="0">
      <pane ySplit="1" topLeftCell="A264" activePane="bottomLeft" state="frozen"/>
      <selection pane="bottomLeft" activeCell="F268" sqref="F26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6" t="s">
        <v>80</v>
      </c>
      <c r="H1" s="326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4" t="s">
        <v>8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3" t="str">
        <f>'Rekapitulace stavby'!K6</f>
        <v>Vaňkova 1013/52</v>
      </c>
      <c r="F7" s="324"/>
      <c r="G7" s="324"/>
      <c r="H7" s="324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296" t="s">
        <v>878</v>
      </c>
      <c r="F9" s="325"/>
      <c r="G9" s="325"/>
      <c r="H9" s="325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18" t="s">
        <v>5</v>
      </c>
      <c r="F24" s="318"/>
      <c r="G24" s="318"/>
      <c r="H24" s="318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ROUND(SUM(BE102:BE392), 2)</f>
        <v>0</v>
      </c>
      <c r="I30" s="103">
        <v>0.21</v>
      </c>
      <c r="J30" s="102">
        <f>ROUND(ROUND((SUM(BE102:BE392)),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ROUND(SUM(BF102:BF392), 2)</f>
        <v>0</v>
      </c>
      <c r="I31" s="103">
        <v>0.15</v>
      </c>
      <c r="J31" s="102">
        <f>ROUND(ROUND((SUM(BF102:BF392)),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ROUND(SUM(BG102:BG392),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ROUND(SUM(BH102:BH392),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ROUND(SUM(BI102:BI392),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3" t="str">
        <f>E7</f>
        <v>Vaňkova 1013/52</v>
      </c>
      <c r="F45" s="324"/>
      <c r="G45" s="324"/>
      <c r="H45" s="324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296" t="str">
        <f>E9</f>
        <v>3 - Bytová jednotka č.7</v>
      </c>
      <c r="F47" s="325"/>
      <c r="G47" s="325"/>
      <c r="H47" s="325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18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2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J262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J267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J289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J306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J316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J328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J343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J349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J363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J388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J389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J391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3" t="str">
        <f>E7</f>
        <v>Vaňkova 1013/52</v>
      </c>
      <c r="F92" s="324"/>
      <c r="G92" s="324"/>
      <c r="H92" s="324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296" t="str">
        <f>E9</f>
        <v>3 - Bytová jednotka č.7</v>
      </c>
      <c r="F94" s="325"/>
      <c r="G94" s="325"/>
      <c r="H94" s="325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+J103+J162+J363+J388</f>
        <v>0</v>
      </c>
      <c r="L102" s="38"/>
      <c r="M102" s="69"/>
      <c r="N102" s="61"/>
      <c r="O102" s="61"/>
      <c r="P102" s="137">
        <f>P103+P162+P363+P388</f>
        <v>0</v>
      </c>
      <c r="Q102" s="61"/>
      <c r="R102" s="137">
        <f>R103+R162+R363+R388</f>
        <v>3.1947487899999993</v>
      </c>
      <c r="S102" s="61"/>
      <c r="T102" s="138">
        <f>T103+T162+T363+T388</f>
        <v>3.7590787000000008</v>
      </c>
      <c r="AT102" s="22" t="s">
        <v>70</v>
      </c>
      <c r="AU102" s="22" t="s">
        <v>90</v>
      </c>
      <c r="BK102" s="139">
        <f>BK103+BK162+BK363+BK388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 t="s">
        <v>140</v>
      </c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141</v>
      </c>
      <c r="AT105" s="22" t="s">
        <v>136</v>
      </c>
      <c r="AU105" s="22" t="s">
        <v>142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142</v>
      </c>
      <c r="BK105" s="164">
        <f>ROUND(I105*H105,2)</f>
        <v>0</v>
      </c>
      <c r="BL105" s="22" t="s">
        <v>141</v>
      </c>
      <c r="BM105" s="22" t="s">
        <v>143</v>
      </c>
    </row>
    <row r="106" spans="2:65" s="11" customFormat="1">
      <c r="B106" s="165"/>
      <c r="D106" s="166" t="s">
        <v>144</v>
      </c>
      <c r="E106" s="167" t="s">
        <v>5</v>
      </c>
      <c r="F106" s="168" t="s">
        <v>145</v>
      </c>
      <c r="H106" s="169">
        <v>1.76</v>
      </c>
      <c r="I106" s="170"/>
      <c r="L106" s="165"/>
      <c r="M106" s="171"/>
      <c r="T106" s="172"/>
      <c r="AT106" s="167" t="s">
        <v>144</v>
      </c>
      <c r="AU106" s="167" t="s">
        <v>142</v>
      </c>
      <c r="AV106" s="11" t="s">
        <v>142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146</v>
      </c>
      <c r="F107" s="150" t="s">
        <v>147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142</v>
      </c>
      <c r="D108" s="153" t="s">
        <v>136</v>
      </c>
      <c r="E108" s="154" t="s">
        <v>847</v>
      </c>
      <c r="F108" s="155" t="s">
        <v>865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 t="s">
        <v>140</v>
      </c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141</v>
      </c>
      <c r="AT108" s="22" t="s">
        <v>136</v>
      </c>
      <c r="AU108" s="22" t="s">
        <v>142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142</v>
      </c>
      <c r="BK108" s="164">
        <f>ROUND(I108*H108,2)</f>
        <v>0</v>
      </c>
      <c r="BL108" s="22" t="s">
        <v>141</v>
      </c>
      <c r="BM108" s="22" t="s">
        <v>148</v>
      </c>
    </row>
    <row r="109" spans="2:65" s="11" customFormat="1">
      <c r="B109" s="165"/>
      <c r="D109" s="166" t="s">
        <v>144</v>
      </c>
      <c r="E109" s="167" t="s">
        <v>5</v>
      </c>
      <c r="F109" s="168" t="s">
        <v>149</v>
      </c>
      <c r="H109" s="169">
        <v>5.0510000000000002</v>
      </c>
      <c r="I109" s="170"/>
      <c r="L109" s="165"/>
      <c r="M109" s="171"/>
      <c r="T109" s="172"/>
      <c r="AT109" s="167" t="s">
        <v>144</v>
      </c>
      <c r="AU109" s="167" t="s">
        <v>142</v>
      </c>
      <c r="AV109" s="11" t="s">
        <v>142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144</v>
      </c>
      <c r="E110" s="167" t="s">
        <v>5</v>
      </c>
      <c r="F110" s="168" t="s">
        <v>150</v>
      </c>
      <c r="H110" s="169">
        <v>-0.54600000000000004</v>
      </c>
      <c r="I110" s="170"/>
      <c r="L110" s="165"/>
      <c r="M110" s="171"/>
      <c r="T110" s="172"/>
      <c r="AT110" s="167" t="s">
        <v>144</v>
      </c>
      <c r="AU110" s="167" t="s">
        <v>142</v>
      </c>
      <c r="AV110" s="11" t="s">
        <v>142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144</v>
      </c>
      <c r="E111" s="174" t="s">
        <v>5</v>
      </c>
      <c r="F111" s="175" t="s">
        <v>151</v>
      </c>
      <c r="H111" s="176">
        <v>4.5049999999999999</v>
      </c>
      <c r="I111" s="177"/>
      <c r="L111" s="173"/>
      <c r="M111" s="178"/>
      <c r="T111" s="179"/>
      <c r="AT111" s="174" t="s">
        <v>144</v>
      </c>
      <c r="AU111" s="174" t="s">
        <v>142</v>
      </c>
      <c r="AV111" s="12" t="s">
        <v>141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152</v>
      </c>
      <c r="F112" s="155" t="s">
        <v>848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 t="s">
        <v>140</v>
      </c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141</v>
      </c>
      <c r="AT112" s="22" t="s">
        <v>136</v>
      </c>
      <c r="AU112" s="22" t="s">
        <v>142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142</v>
      </c>
      <c r="BK112" s="164">
        <f t="shared" ref="BK112:BK114" si="9">ROUND(I112*H112,2)</f>
        <v>0</v>
      </c>
      <c r="BL112" s="22" t="s">
        <v>141</v>
      </c>
      <c r="BM112" s="22" t="s">
        <v>153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155</v>
      </c>
      <c r="F113" s="155" t="s">
        <v>156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 t="s">
        <v>140</v>
      </c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141</v>
      </c>
      <c r="AT113" s="22" t="s">
        <v>136</v>
      </c>
      <c r="AU113" s="22" t="s">
        <v>142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142</v>
      </c>
      <c r="BK113" s="164">
        <f t="shared" si="9"/>
        <v>0</v>
      </c>
      <c r="BL113" s="22" t="s">
        <v>141</v>
      </c>
      <c r="BM113" s="22" t="s">
        <v>157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159</v>
      </c>
      <c r="F114" s="155" t="s">
        <v>160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 t="s">
        <v>140</v>
      </c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141</v>
      </c>
      <c r="AT114" s="22" t="s">
        <v>136</v>
      </c>
      <c r="AU114" s="22" t="s">
        <v>142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142</v>
      </c>
      <c r="BK114" s="164">
        <f t="shared" si="9"/>
        <v>0</v>
      </c>
      <c r="BL114" s="22" t="s">
        <v>141</v>
      </c>
      <c r="BM114" s="22" t="s">
        <v>161</v>
      </c>
    </row>
    <row r="115" spans="2:65" s="11" customFormat="1">
      <c r="B115" s="165"/>
      <c r="D115" s="166" t="s">
        <v>144</v>
      </c>
      <c r="E115" s="167" t="s">
        <v>5</v>
      </c>
      <c r="F115" s="168" t="s">
        <v>162</v>
      </c>
      <c r="H115" s="169">
        <v>0.92100000000000004</v>
      </c>
      <c r="I115" s="170"/>
      <c r="L115" s="165"/>
      <c r="M115" s="171"/>
      <c r="T115" s="172"/>
      <c r="AT115" s="167" t="s">
        <v>144</v>
      </c>
      <c r="AU115" s="167" t="s">
        <v>142</v>
      </c>
      <c r="AV115" s="11" t="s">
        <v>142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144</v>
      </c>
      <c r="E116" s="167" t="s">
        <v>5</v>
      </c>
      <c r="F116" s="168" t="s">
        <v>163</v>
      </c>
      <c r="H116" s="169">
        <v>8.6199999999999992</v>
      </c>
      <c r="I116" s="170"/>
      <c r="L116" s="165"/>
      <c r="M116" s="171"/>
      <c r="T116" s="172"/>
      <c r="AT116" s="167" t="s">
        <v>144</v>
      </c>
      <c r="AU116" s="167" t="s">
        <v>142</v>
      </c>
      <c r="AV116" s="11" t="s">
        <v>142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144</v>
      </c>
      <c r="E117" s="174" t="s">
        <v>5</v>
      </c>
      <c r="F117" s="175" t="s">
        <v>151</v>
      </c>
      <c r="H117" s="176">
        <v>9.5410000000000004</v>
      </c>
      <c r="I117" s="177"/>
      <c r="L117" s="173"/>
      <c r="M117" s="178"/>
      <c r="T117" s="179"/>
      <c r="AT117" s="174" t="s">
        <v>144</v>
      </c>
      <c r="AU117" s="174" t="s">
        <v>142</v>
      </c>
      <c r="AV117" s="12" t="s">
        <v>141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165</v>
      </c>
      <c r="F118" s="155" t="s">
        <v>166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 t="s">
        <v>140</v>
      </c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141</v>
      </c>
      <c r="AT118" s="22" t="s">
        <v>136</v>
      </c>
      <c r="AU118" s="22" t="s">
        <v>142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142</v>
      </c>
      <c r="BK118" s="164">
        <f>ROUND(I118*H118,2)</f>
        <v>0</v>
      </c>
      <c r="BL118" s="22" t="s">
        <v>141</v>
      </c>
      <c r="BM118" s="22" t="s">
        <v>167</v>
      </c>
    </row>
    <row r="119" spans="2:65" s="11" customFormat="1">
      <c r="B119" s="165"/>
      <c r="D119" s="166" t="s">
        <v>144</v>
      </c>
      <c r="E119" s="167" t="s">
        <v>5</v>
      </c>
      <c r="F119" s="168" t="s">
        <v>168</v>
      </c>
      <c r="H119" s="169">
        <v>15.196999999999999</v>
      </c>
      <c r="I119" s="170"/>
      <c r="L119" s="165"/>
      <c r="M119" s="171"/>
      <c r="T119" s="172"/>
      <c r="AT119" s="167" t="s">
        <v>144</v>
      </c>
      <c r="AU119" s="167" t="s">
        <v>142</v>
      </c>
      <c r="AV119" s="11" t="s">
        <v>142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170</v>
      </c>
      <c r="F120" s="155" t="s">
        <v>171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 t="s">
        <v>140</v>
      </c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141</v>
      </c>
      <c r="AT120" s="22" t="s">
        <v>136</v>
      </c>
      <c r="AU120" s="22" t="s">
        <v>142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142</v>
      </c>
      <c r="BK120" s="164">
        <f>ROUND(I120*H120,2)</f>
        <v>0</v>
      </c>
      <c r="BL120" s="22" t="s">
        <v>141</v>
      </c>
      <c r="BM120" s="22" t="s">
        <v>172</v>
      </c>
    </row>
    <row r="121" spans="2:65" s="11" customFormat="1">
      <c r="B121" s="165"/>
      <c r="D121" s="166" t="s">
        <v>144</v>
      </c>
      <c r="E121" s="167" t="s">
        <v>5</v>
      </c>
      <c r="F121" s="168" t="s">
        <v>173</v>
      </c>
      <c r="H121" s="169">
        <v>2.87</v>
      </c>
      <c r="I121" s="170"/>
      <c r="L121" s="165"/>
      <c r="M121" s="171"/>
      <c r="T121" s="172"/>
      <c r="AT121" s="167" t="s">
        <v>144</v>
      </c>
      <c r="AU121" s="167" t="s">
        <v>142</v>
      </c>
      <c r="AV121" s="11" t="s">
        <v>142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144</v>
      </c>
      <c r="E122" s="167" t="s">
        <v>5</v>
      </c>
      <c r="F122" s="168" t="s">
        <v>174</v>
      </c>
      <c r="H122" s="169">
        <v>0.99299999999999999</v>
      </c>
      <c r="I122" s="170"/>
      <c r="L122" s="165"/>
      <c r="M122" s="171"/>
      <c r="T122" s="172"/>
      <c r="AT122" s="167" t="s">
        <v>144</v>
      </c>
      <c r="AU122" s="167" t="s">
        <v>142</v>
      </c>
      <c r="AV122" s="11" t="s">
        <v>142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144</v>
      </c>
      <c r="E123" s="174" t="s">
        <v>5</v>
      </c>
      <c r="F123" s="175" t="s">
        <v>151</v>
      </c>
      <c r="H123" s="176">
        <v>3.863</v>
      </c>
      <c r="I123" s="177"/>
      <c r="L123" s="173"/>
      <c r="M123" s="178"/>
      <c r="T123" s="179"/>
      <c r="AT123" s="174" t="s">
        <v>144</v>
      </c>
      <c r="AU123" s="174" t="s">
        <v>142</v>
      </c>
      <c r="AV123" s="12" t="s">
        <v>141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175</v>
      </c>
      <c r="F124" s="155" t="s">
        <v>176</v>
      </c>
      <c r="G124" s="156" t="s">
        <v>177</v>
      </c>
      <c r="H124" s="157">
        <v>2</v>
      </c>
      <c r="I124" s="158"/>
      <c r="J124" s="159">
        <f>ROUND(I124*H124,2)</f>
        <v>0</v>
      </c>
      <c r="K124" s="155" t="s">
        <v>140</v>
      </c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141</v>
      </c>
      <c r="AT124" s="22" t="s">
        <v>136</v>
      </c>
      <c r="AU124" s="22" t="s">
        <v>142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142</v>
      </c>
      <c r="BK124" s="164">
        <f>ROUND(I124*H124,2)</f>
        <v>0</v>
      </c>
      <c r="BL124" s="22" t="s">
        <v>141</v>
      </c>
      <c r="BM124" s="22" t="s">
        <v>178</v>
      </c>
    </row>
    <row r="125" spans="2:65" s="1" customFormat="1" ht="16.5" customHeight="1">
      <c r="B125" s="152"/>
      <c r="C125" s="186">
        <v>9</v>
      </c>
      <c r="D125" s="186" t="s">
        <v>179</v>
      </c>
      <c r="E125" s="187" t="s">
        <v>180</v>
      </c>
      <c r="F125" s="188" t="s">
        <v>181</v>
      </c>
      <c r="G125" s="189" t="s">
        <v>177</v>
      </c>
      <c r="H125" s="190">
        <v>2</v>
      </c>
      <c r="I125" s="191"/>
      <c r="J125" s="192">
        <f>ROUND(I125*H125,2)</f>
        <v>0</v>
      </c>
      <c r="K125" s="188" t="s">
        <v>140</v>
      </c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158</v>
      </c>
      <c r="AT125" s="22" t="s">
        <v>179</v>
      </c>
      <c r="AU125" s="22" t="s">
        <v>142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142</v>
      </c>
      <c r="BK125" s="164">
        <f>ROUND(I125*H125,2)</f>
        <v>0</v>
      </c>
      <c r="BL125" s="22" t="s">
        <v>141</v>
      </c>
      <c r="BM125" s="22" t="s">
        <v>182</v>
      </c>
    </row>
    <row r="126" spans="2:65" s="10" customFormat="1" ht="29.85" customHeight="1">
      <c r="B126" s="140"/>
      <c r="D126" s="141" t="s">
        <v>70</v>
      </c>
      <c r="E126" s="150" t="s">
        <v>164</v>
      </c>
      <c r="F126" s="150" t="s">
        <v>183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184</v>
      </c>
      <c r="F127" s="155" t="s">
        <v>185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 t="s">
        <v>140</v>
      </c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186</v>
      </c>
      <c r="AT127" s="22" t="s">
        <v>136</v>
      </c>
      <c r="AU127" s="22" t="s">
        <v>142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142</v>
      </c>
      <c r="BK127" s="164">
        <f>ROUND(I127*H127,2)</f>
        <v>0</v>
      </c>
      <c r="BL127" s="22" t="s">
        <v>186</v>
      </c>
      <c r="BM127" s="22" t="s">
        <v>187</v>
      </c>
    </row>
    <row r="128" spans="2:65" s="13" customFormat="1">
      <c r="B128" s="180"/>
      <c r="D128" s="166" t="s">
        <v>144</v>
      </c>
      <c r="E128" s="181" t="s">
        <v>5</v>
      </c>
      <c r="F128" s="182" t="s">
        <v>188</v>
      </c>
      <c r="H128" s="181" t="s">
        <v>5</v>
      </c>
      <c r="I128" s="183"/>
      <c r="L128" s="180"/>
      <c r="M128" s="184"/>
      <c r="T128" s="185"/>
      <c r="AT128" s="181" t="s">
        <v>144</v>
      </c>
      <c r="AU128" s="181" t="s">
        <v>142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144</v>
      </c>
      <c r="E129" s="167" t="s">
        <v>5</v>
      </c>
      <c r="F129" s="168" t="s">
        <v>189</v>
      </c>
      <c r="H129" s="169">
        <v>10.555999999999999</v>
      </c>
      <c r="I129" s="170"/>
      <c r="L129" s="165"/>
      <c r="M129" s="171"/>
      <c r="T129" s="172"/>
      <c r="AT129" s="167" t="s">
        <v>144</v>
      </c>
      <c r="AU129" s="167" t="s">
        <v>142</v>
      </c>
      <c r="AV129" s="11" t="s">
        <v>142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144</v>
      </c>
      <c r="E130" s="181" t="s">
        <v>5</v>
      </c>
      <c r="F130" s="182" t="s">
        <v>190</v>
      </c>
      <c r="H130" s="181" t="s">
        <v>5</v>
      </c>
      <c r="I130" s="183"/>
      <c r="L130" s="180"/>
      <c r="M130" s="184"/>
      <c r="T130" s="185"/>
      <c r="AT130" s="181" t="s">
        <v>144</v>
      </c>
      <c r="AU130" s="181" t="s">
        <v>142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144</v>
      </c>
      <c r="E131" s="167" t="s">
        <v>5</v>
      </c>
      <c r="F131" s="168" t="s">
        <v>149</v>
      </c>
      <c r="H131" s="169">
        <v>5.0510000000000002</v>
      </c>
      <c r="I131" s="170"/>
      <c r="L131" s="165"/>
      <c r="M131" s="171"/>
      <c r="T131" s="172"/>
      <c r="AT131" s="167" t="s">
        <v>144</v>
      </c>
      <c r="AU131" s="167" t="s">
        <v>142</v>
      </c>
      <c r="AV131" s="11" t="s">
        <v>142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144</v>
      </c>
      <c r="E132" s="174" t="s">
        <v>5</v>
      </c>
      <c r="F132" s="175" t="s">
        <v>151</v>
      </c>
      <c r="H132" s="176">
        <v>15.606999999999999</v>
      </c>
      <c r="I132" s="177"/>
      <c r="L132" s="173"/>
      <c r="M132" s="178"/>
      <c r="T132" s="179"/>
      <c r="AT132" s="174" t="s">
        <v>144</v>
      </c>
      <c r="AU132" s="174" t="s">
        <v>142</v>
      </c>
      <c r="AV132" s="12" t="s">
        <v>141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191</v>
      </c>
      <c r="F133" s="155" t="s">
        <v>192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 t="s">
        <v>140</v>
      </c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186</v>
      </c>
      <c r="AT133" s="22" t="s">
        <v>136</v>
      </c>
      <c r="AU133" s="22" t="s">
        <v>142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142</v>
      </c>
      <c r="BK133" s="164">
        <f>ROUND(I133*H133,2)</f>
        <v>0</v>
      </c>
      <c r="BL133" s="22" t="s">
        <v>186</v>
      </c>
      <c r="BM133" s="22" t="s">
        <v>193</v>
      </c>
    </row>
    <row r="134" spans="2:65" s="13" customFormat="1">
      <c r="B134" s="180"/>
      <c r="D134" s="166" t="s">
        <v>144</v>
      </c>
      <c r="E134" s="181" t="s">
        <v>5</v>
      </c>
      <c r="F134" s="182" t="s">
        <v>194</v>
      </c>
      <c r="H134" s="181" t="s">
        <v>5</v>
      </c>
      <c r="I134" s="183"/>
      <c r="L134" s="180"/>
      <c r="M134" s="184"/>
      <c r="T134" s="185"/>
      <c r="AT134" s="181" t="s">
        <v>144</v>
      </c>
      <c r="AU134" s="181" t="s">
        <v>142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144</v>
      </c>
      <c r="E135" s="167" t="s">
        <v>5</v>
      </c>
      <c r="F135" s="168" t="s">
        <v>195</v>
      </c>
      <c r="H135" s="169">
        <v>3.8220000000000001</v>
      </c>
      <c r="I135" s="170"/>
      <c r="L135" s="165"/>
      <c r="M135" s="171"/>
      <c r="T135" s="172"/>
      <c r="AT135" s="167" t="s">
        <v>144</v>
      </c>
      <c r="AU135" s="167" t="s">
        <v>142</v>
      </c>
      <c r="AV135" s="11" t="s">
        <v>142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144</v>
      </c>
      <c r="E136" s="167" t="s">
        <v>5</v>
      </c>
      <c r="F136" s="168" t="s">
        <v>196</v>
      </c>
      <c r="H136" s="169">
        <v>4.3680000000000003</v>
      </c>
      <c r="I136" s="170"/>
      <c r="L136" s="165"/>
      <c r="M136" s="171"/>
      <c r="T136" s="172"/>
      <c r="AT136" s="167" t="s">
        <v>144</v>
      </c>
      <c r="AU136" s="167" t="s">
        <v>142</v>
      </c>
      <c r="AV136" s="11" t="s">
        <v>142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144</v>
      </c>
      <c r="E137" s="167" t="s">
        <v>5</v>
      </c>
      <c r="F137" s="168" t="s">
        <v>149</v>
      </c>
      <c r="H137" s="169">
        <v>5.0510000000000002</v>
      </c>
      <c r="I137" s="170"/>
      <c r="L137" s="165"/>
      <c r="M137" s="171"/>
      <c r="T137" s="172"/>
      <c r="AT137" s="167" t="s">
        <v>144</v>
      </c>
      <c r="AU137" s="167" t="s">
        <v>142</v>
      </c>
      <c r="AV137" s="11" t="s">
        <v>142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144</v>
      </c>
      <c r="E138" s="174" t="s">
        <v>5</v>
      </c>
      <c r="F138" s="175" t="s">
        <v>151</v>
      </c>
      <c r="H138" s="176">
        <v>13.241</v>
      </c>
      <c r="I138" s="177"/>
      <c r="L138" s="173"/>
      <c r="M138" s="178"/>
      <c r="T138" s="179"/>
      <c r="AT138" s="174" t="s">
        <v>144</v>
      </c>
      <c r="AU138" s="174" t="s">
        <v>142</v>
      </c>
      <c r="AV138" s="12" t="s">
        <v>141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197</v>
      </c>
      <c r="F139" s="155" t="s">
        <v>198</v>
      </c>
      <c r="G139" s="156" t="s">
        <v>139</v>
      </c>
      <c r="H139" s="157">
        <v>60.5</v>
      </c>
      <c r="I139" s="158"/>
      <c r="J139" s="159">
        <f>ROUND(I139*H139,2)</f>
        <v>0</v>
      </c>
      <c r="K139" s="155" t="s">
        <v>140</v>
      </c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141</v>
      </c>
      <c r="AT139" s="22" t="s">
        <v>136</v>
      </c>
      <c r="AU139" s="22" t="s">
        <v>142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142</v>
      </c>
      <c r="BK139" s="164">
        <f>ROUND(I139*H139,2)</f>
        <v>0</v>
      </c>
      <c r="BL139" s="22" t="s">
        <v>141</v>
      </c>
      <c r="BM139" s="22" t="s">
        <v>199</v>
      </c>
    </row>
    <row r="140" spans="2:65" s="11" customFormat="1">
      <c r="B140" s="165"/>
      <c r="D140" s="166" t="s">
        <v>144</v>
      </c>
      <c r="E140" s="167" t="s">
        <v>5</v>
      </c>
      <c r="F140" s="168" t="s">
        <v>200</v>
      </c>
      <c r="H140" s="169">
        <v>10.5</v>
      </c>
      <c r="I140" s="170"/>
      <c r="L140" s="165"/>
      <c r="M140" s="171"/>
      <c r="T140" s="172"/>
      <c r="AT140" s="167" t="s">
        <v>144</v>
      </c>
      <c r="AU140" s="167" t="s">
        <v>142</v>
      </c>
      <c r="AV140" s="11" t="s">
        <v>142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144</v>
      </c>
      <c r="E141" s="181" t="s">
        <v>5</v>
      </c>
      <c r="F141" s="182" t="s">
        <v>201</v>
      </c>
      <c r="H141" s="181" t="s">
        <v>5</v>
      </c>
      <c r="I141" s="183"/>
      <c r="L141" s="180"/>
      <c r="M141" s="184"/>
      <c r="T141" s="185"/>
      <c r="AT141" s="181" t="s">
        <v>144</v>
      </c>
      <c r="AU141" s="181" t="s">
        <v>142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144</v>
      </c>
      <c r="E142" s="167" t="s">
        <v>5</v>
      </c>
      <c r="F142" s="168" t="s">
        <v>169</v>
      </c>
      <c r="H142" s="169">
        <v>50</v>
      </c>
      <c r="I142" s="170"/>
      <c r="L142" s="165"/>
      <c r="M142" s="171"/>
      <c r="T142" s="172"/>
      <c r="AT142" s="167" t="s">
        <v>144</v>
      </c>
      <c r="AU142" s="167" t="s">
        <v>142</v>
      </c>
      <c r="AV142" s="11" t="s">
        <v>142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144</v>
      </c>
      <c r="E143" s="174" t="s">
        <v>5</v>
      </c>
      <c r="F143" s="175" t="s">
        <v>151</v>
      </c>
      <c r="H143" s="176">
        <v>60.5</v>
      </c>
      <c r="I143" s="177"/>
      <c r="L143" s="173"/>
      <c r="M143" s="178"/>
      <c r="T143" s="179"/>
      <c r="AT143" s="174" t="s">
        <v>144</v>
      </c>
      <c r="AU143" s="174" t="s">
        <v>142</v>
      </c>
      <c r="AV143" s="12" t="s">
        <v>141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202</v>
      </c>
      <c r="F144" s="155" t="s">
        <v>203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 t="s">
        <v>140</v>
      </c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141</v>
      </c>
      <c r="AT144" s="22" t="s">
        <v>136</v>
      </c>
      <c r="AU144" s="22" t="s">
        <v>142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142</v>
      </c>
      <c r="BK144" s="164">
        <f>ROUND(I144*H144,2)</f>
        <v>0</v>
      </c>
      <c r="BL144" s="22" t="s">
        <v>141</v>
      </c>
      <c r="BM144" s="22" t="s">
        <v>204</v>
      </c>
    </row>
    <row r="145" spans="2:65" s="11" customFormat="1">
      <c r="B145" s="165"/>
      <c r="D145" s="166" t="s">
        <v>144</v>
      </c>
      <c r="E145" s="167" t="s">
        <v>5</v>
      </c>
      <c r="F145" s="168" t="s">
        <v>205</v>
      </c>
      <c r="H145" s="169">
        <v>33.319000000000003</v>
      </c>
      <c r="I145" s="170"/>
      <c r="L145" s="165"/>
      <c r="M145" s="171"/>
      <c r="T145" s="172"/>
      <c r="AT145" s="167" t="s">
        <v>144</v>
      </c>
      <c r="AU145" s="167" t="s">
        <v>142</v>
      </c>
      <c r="AV145" s="11" t="s">
        <v>142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206</v>
      </c>
      <c r="F146" s="155" t="s">
        <v>207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 t="s">
        <v>140</v>
      </c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141</v>
      </c>
      <c r="AT146" s="22" t="s">
        <v>136</v>
      </c>
      <c r="AU146" s="22" t="s">
        <v>142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142</v>
      </c>
      <c r="BK146" s="164">
        <f>ROUND(I146*H146,2)</f>
        <v>0</v>
      </c>
      <c r="BL146" s="22" t="s">
        <v>141</v>
      </c>
      <c r="BM146" s="22" t="s">
        <v>208</v>
      </c>
    </row>
    <row r="147" spans="2:65" s="11" customFormat="1">
      <c r="B147" s="165"/>
      <c r="D147" s="166" t="s">
        <v>144</v>
      </c>
      <c r="E147" s="167" t="s">
        <v>5</v>
      </c>
      <c r="F147" s="168" t="s">
        <v>209</v>
      </c>
      <c r="H147" s="169">
        <v>4.2389999999999999</v>
      </c>
      <c r="I147" s="170"/>
      <c r="L147" s="165"/>
      <c r="M147" s="171"/>
      <c r="T147" s="172"/>
      <c r="AT147" s="167" t="s">
        <v>144</v>
      </c>
      <c r="AU147" s="167" t="s">
        <v>142</v>
      </c>
      <c r="AV147" s="11" t="s">
        <v>142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144</v>
      </c>
      <c r="E148" s="167" t="s">
        <v>5</v>
      </c>
      <c r="F148" s="168" t="s">
        <v>210</v>
      </c>
      <c r="H148" s="169">
        <v>2.1</v>
      </c>
      <c r="I148" s="170"/>
      <c r="L148" s="165"/>
      <c r="M148" s="171"/>
      <c r="T148" s="172"/>
      <c r="AT148" s="167" t="s">
        <v>144</v>
      </c>
      <c r="AU148" s="167" t="s">
        <v>142</v>
      </c>
      <c r="AV148" s="11" t="s">
        <v>142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144</v>
      </c>
      <c r="E149" s="174" t="s">
        <v>5</v>
      </c>
      <c r="F149" s="175" t="s">
        <v>151</v>
      </c>
      <c r="H149" s="176">
        <v>6.3390000000000004</v>
      </c>
      <c r="I149" s="177"/>
      <c r="L149" s="173"/>
      <c r="M149" s="178"/>
      <c r="T149" s="179"/>
      <c r="AT149" s="174" t="s">
        <v>144</v>
      </c>
      <c r="AU149" s="174" t="s">
        <v>142</v>
      </c>
      <c r="AV149" s="12" t="s">
        <v>141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211</v>
      </c>
      <c r="F150" s="150" t="s">
        <v>212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213</v>
      </c>
      <c r="F151" s="155" t="s">
        <v>214</v>
      </c>
      <c r="G151" s="156" t="s">
        <v>215</v>
      </c>
      <c r="H151" s="157">
        <v>3.8159999999999998</v>
      </c>
      <c r="I151" s="158"/>
      <c r="J151" s="159">
        <f>ROUND(I151*H151,2)</f>
        <v>0</v>
      </c>
      <c r="K151" s="155" t="s">
        <v>140</v>
      </c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141</v>
      </c>
      <c r="AT151" s="22" t="s">
        <v>136</v>
      </c>
      <c r="AU151" s="22" t="s">
        <v>142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142</v>
      </c>
      <c r="BK151" s="164">
        <f>ROUND(I151*H151,2)</f>
        <v>0</v>
      </c>
      <c r="BL151" s="22" t="s">
        <v>141</v>
      </c>
      <c r="BM151" s="22" t="s">
        <v>216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217</v>
      </c>
      <c r="F152" s="155" t="s">
        <v>218</v>
      </c>
      <c r="G152" s="156" t="s">
        <v>215</v>
      </c>
      <c r="H152" s="157">
        <v>190.8</v>
      </c>
      <c r="I152" s="158"/>
      <c r="J152" s="159">
        <f>ROUND(I152*H152,2)</f>
        <v>0</v>
      </c>
      <c r="K152" s="155" t="s">
        <v>140</v>
      </c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141</v>
      </c>
      <c r="AT152" s="22" t="s">
        <v>136</v>
      </c>
      <c r="AU152" s="22" t="s">
        <v>142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142</v>
      </c>
      <c r="BK152" s="164">
        <f>ROUND(I152*H152,2)</f>
        <v>0</v>
      </c>
      <c r="BL152" s="22" t="s">
        <v>141</v>
      </c>
      <c r="BM152" s="22" t="s">
        <v>219</v>
      </c>
    </row>
    <row r="153" spans="2:65" s="11" customFormat="1">
      <c r="B153" s="165"/>
      <c r="D153" s="166" t="s">
        <v>144</v>
      </c>
      <c r="F153" s="168" t="s">
        <v>220</v>
      </c>
      <c r="H153" s="169">
        <v>190.8</v>
      </c>
      <c r="I153" s="170"/>
      <c r="L153" s="165"/>
      <c r="M153" s="171"/>
      <c r="T153" s="172"/>
      <c r="AT153" s="167" t="s">
        <v>144</v>
      </c>
      <c r="AU153" s="167" t="s">
        <v>142</v>
      </c>
      <c r="AV153" s="11" t="s">
        <v>142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221</v>
      </c>
      <c r="F154" s="155" t="s">
        <v>222</v>
      </c>
      <c r="G154" s="156" t="s">
        <v>215</v>
      </c>
      <c r="H154" s="157">
        <v>3.8159999999999998</v>
      </c>
      <c r="I154" s="158"/>
      <c r="J154" s="159">
        <f>ROUND(I154*H154,2)</f>
        <v>0</v>
      </c>
      <c r="K154" s="155" t="s">
        <v>140</v>
      </c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141</v>
      </c>
      <c r="AT154" s="22" t="s">
        <v>136</v>
      </c>
      <c r="AU154" s="22" t="s">
        <v>142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142</v>
      </c>
      <c r="BK154" s="164">
        <f>ROUND(I154*H154,2)</f>
        <v>0</v>
      </c>
      <c r="BL154" s="22" t="s">
        <v>141</v>
      </c>
      <c r="BM154" s="22" t="s">
        <v>223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224</v>
      </c>
      <c r="F155" s="155" t="s">
        <v>225</v>
      </c>
      <c r="G155" s="156" t="s">
        <v>215</v>
      </c>
      <c r="H155" s="157">
        <v>34.344000000000001</v>
      </c>
      <c r="I155" s="158"/>
      <c r="J155" s="159">
        <f>ROUND(I155*H155,2)</f>
        <v>0</v>
      </c>
      <c r="K155" s="155" t="s">
        <v>140</v>
      </c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141</v>
      </c>
      <c r="AT155" s="22" t="s">
        <v>136</v>
      </c>
      <c r="AU155" s="22" t="s">
        <v>142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142</v>
      </c>
      <c r="BK155" s="164">
        <f>ROUND(I155*H155,2)</f>
        <v>0</v>
      </c>
      <c r="BL155" s="22" t="s">
        <v>141</v>
      </c>
      <c r="BM155" s="22" t="s">
        <v>226</v>
      </c>
    </row>
    <row r="156" spans="2:65" s="11" customFormat="1">
      <c r="B156" s="165"/>
      <c r="D156" s="166" t="s">
        <v>144</v>
      </c>
      <c r="F156" s="168" t="s">
        <v>227</v>
      </c>
      <c r="H156" s="169">
        <v>34.344000000000001</v>
      </c>
      <c r="I156" s="170"/>
      <c r="L156" s="165"/>
      <c r="M156" s="171"/>
      <c r="T156" s="172"/>
      <c r="AT156" s="167" t="s">
        <v>144</v>
      </c>
      <c r="AU156" s="167" t="s">
        <v>142</v>
      </c>
      <c r="AV156" s="11" t="s">
        <v>142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228</v>
      </c>
      <c r="F157" s="155" t="s">
        <v>229</v>
      </c>
      <c r="G157" s="156" t="s">
        <v>215</v>
      </c>
      <c r="H157" s="157">
        <v>3.8159999999999998</v>
      </c>
      <c r="I157" s="158"/>
      <c r="J157" s="159">
        <f>ROUND(I157*H157,2)</f>
        <v>0</v>
      </c>
      <c r="K157" s="155" t="s">
        <v>140</v>
      </c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141</v>
      </c>
      <c r="AT157" s="22" t="s">
        <v>136</v>
      </c>
      <c r="AU157" s="22" t="s">
        <v>142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142</v>
      </c>
      <c r="BK157" s="164">
        <f>ROUND(I157*H157,2)</f>
        <v>0</v>
      </c>
      <c r="BL157" s="22" t="s">
        <v>141</v>
      </c>
      <c r="BM157" s="22" t="s">
        <v>230</v>
      </c>
    </row>
    <row r="158" spans="2:65" s="10" customFormat="1" ht="29.85" customHeight="1">
      <c r="B158" s="140"/>
      <c r="D158" s="141" t="s">
        <v>70</v>
      </c>
      <c r="E158" s="150" t="s">
        <v>231</v>
      </c>
      <c r="F158" s="150" t="s">
        <v>232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233</v>
      </c>
      <c r="F159" s="155" t="s">
        <v>234</v>
      </c>
      <c r="G159" s="156" t="s">
        <v>215</v>
      </c>
      <c r="H159" s="157">
        <v>0.91900000000000004</v>
      </c>
      <c r="I159" s="158"/>
      <c r="J159" s="159">
        <f>ROUND(I159*H159,2)</f>
        <v>0</v>
      </c>
      <c r="K159" s="155" t="s">
        <v>140</v>
      </c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141</v>
      </c>
      <c r="AT159" s="22" t="s">
        <v>136</v>
      </c>
      <c r="AU159" s="22" t="s">
        <v>142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142</v>
      </c>
      <c r="BK159" s="164">
        <f>ROUND(I159*H159,2)</f>
        <v>0</v>
      </c>
      <c r="BL159" s="22" t="s">
        <v>141</v>
      </c>
      <c r="BM159" s="22" t="s">
        <v>235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236</v>
      </c>
      <c r="F160" s="155" t="s">
        <v>237</v>
      </c>
      <c r="G160" s="156" t="s">
        <v>215</v>
      </c>
      <c r="H160" s="157">
        <v>0.91900000000000004</v>
      </c>
      <c r="I160" s="158"/>
      <c r="J160" s="159">
        <f>ROUND(I160*H160,2)</f>
        <v>0</v>
      </c>
      <c r="K160" s="155" t="s">
        <v>140</v>
      </c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141</v>
      </c>
      <c r="AT160" s="22" t="s">
        <v>136</v>
      </c>
      <c r="AU160" s="22" t="s">
        <v>142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142</v>
      </c>
      <c r="BK160" s="164">
        <f>ROUND(I160*H160,2)</f>
        <v>0</v>
      </c>
      <c r="BL160" s="22" t="s">
        <v>141</v>
      </c>
      <c r="BM160" s="22" t="s">
        <v>238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239</v>
      </c>
      <c r="F161" s="155" t="s">
        <v>240</v>
      </c>
      <c r="G161" s="156" t="s">
        <v>215</v>
      </c>
      <c r="H161" s="157">
        <v>0.91900000000000004</v>
      </c>
      <c r="I161" s="158"/>
      <c r="J161" s="159">
        <f>ROUND(I161*H161,2)</f>
        <v>0</v>
      </c>
      <c r="K161" s="155" t="s">
        <v>140</v>
      </c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141</v>
      </c>
      <c r="AT161" s="22" t="s">
        <v>136</v>
      </c>
      <c r="AU161" s="22" t="s">
        <v>142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142</v>
      </c>
      <c r="BK161" s="164">
        <f>ROUND(I161*H161,2)</f>
        <v>0</v>
      </c>
      <c r="BL161" s="22" t="s">
        <v>141</v>
      </c>
      <c r="BM161" s="22" t="s">
        <v>241</v>
      </c>
    </row>
    <row r="162" spans="2:65" s="10" customFormat="1" ht="37.35" customHeight="1">
      <c r="B162" s="140"/>
      <c r="D162" s="141" t="s">
        <v>70</v>
      </c>
      <c r="E162" s="142" t="s">
        <v>242</v>
      </c>
      <c r="F162" s="142" t="s">
        <v>243</v>
      </c>
      <c r="I162" s="143"/>
      <c r="J162" s="144">
        <f>+J163+J189+J199+J210+J221+J240+J243+J262+J267+J289+J306+J316+J328+J343+J349</f>
        <v>0</v>
      </c>
      <c r="L162" s="140"/>
      <c r="M162" s="145"/>
      <c r="P162" s="146">
        <f>P163+P189+P199+P210+P221+P240+P243+P262+P267+P289+P306+P316+P328+P343+P349</f>
        <v>0</v>
      </c>
      <c r="R162" s="146">
        <f>R163+R189+R199+R210+R221+R240+R243+R262+R267+R289+R306+R316+R328+R343+R349</f>
        <v>2.4271185199999996</v>
      </c>
      <c r="T162" s="147">
        <f>T163+T189+T199+T210+T221+T240+T243+T262+T267+T289+T306+T316+T328+T343+T349</f>
        <v>0.42519255</v>
      </c>
      <c r="AR162" s="141" t="s">
        <v>142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BK163+BK189+BK199+BK210+BK221+BK240+BK243+BK262+BK267+BK289+BK306+BK316+BK328+BK343+BK349</f>
        <v>0</v>
      </c>
    </row>
    <row r="163" spans="2:65" s="10" customFormat="1" ht="19.899999999999999" customHeight="1">
      <c r="B163" s="140"/>
      <c r="D163" s="141" t="s">
        <v>70</v>
      </c>
      <c r="E163" s="150" t="s">
        <v>244</v>
      </c>
      <c r="F163" s="150" t="s">
        <v>245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142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246</v>
      </c>
      <c r="F164" s="155" t="s">
        <v>849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 t="s">
        <v>140</v>
      </c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186</v>
      </c>
      <c r="AT164" s="22" t="s">
        <v>136</v>
      </c>
      <c r="AU164" s="22" t="s">
        <v>142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142</v>
      </c>
      <c r="BK164" s="164">
        <f>ROUND(I164*H164,2)</f>
        <v>0</v>
      </c>
      <c r="BL164" s="22" t="s">
        <v>186</v>
      </c>
      <c r="BM164" s="22" t="s">
        <v>247</v>
      </c>
    </row>
    <row r="165" spans="2:65" s="11" customFormat="1">
      <c r="B165" s="165"/>
      <c r="D165" s="166" t="s">
        <v>144</v>
      </c>
      <c r="E165" s="167" t="s">
        <v>5</v>
      </c>
      <c r="F165" s="168" t="s">
        <v>174</v>
      </c>
      <c r="H165" s="169">
        <v>0.99299999999999999</v>
      </c>
      <c r="I165" s="170"/>
      <c r="L165" s="165"/>
      <c r="M165" s="171"/>
      <c r="T165" s="172"/>
      <c r="AT165" s="167" t="s">
        <v>144</v>
      </c>
      <c r="AU165" s="167" t="s">
        <v>142</v>
      </c>
      <c r="AV165" s="11" t="s">
        <v>142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144</v>
      </c>
      <c r="E166" s="167" t="s">
        <v>5</v>
      </c>
      <c r="F166" s="168" t="s">
        <v>248</v>
      </c>
      <c r="H166" s="169">
        <v>2.87</v>
      </c>
      <c r="I166" s="170"/>
      <c r="L166" s="165"/>
      <c r="M166" s="171"/>
      <c r="T166" s="172"/>
      <c r="AT166" s="167" t="s">
        <v>144</v>
      </c>
      <c r="AU166" s="167" t="s">
        <v>142</v>
      </c>
      <c r="AV166" s="11" t="s">
        <v>142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144</v>
      </c>
      <c r="E167" s="174" t="s">
        <v>5</v>
      </c>
      <c r="F167" s="175" t="s">
        <v>151</v>
      </c>
      <c r="H167" s="176">
        <v>3.863</v>
      </c>
      <c r="I167" s="177"/>
      <c r="L167" s="173"/>
      <c r="M167" s="178"/>
      <c r="T167" s="179"/>
      <c r="AT167" s="174" t="s">
        <v>144</v>
      </c>
      <c r="AU167" s="174" t="s">
        <v>142</v>
      </c>
      <c r="AV167" s="12" t="s">
        <v>141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249</v>
      </c>
      <c r="F168" s="155" t="s">
        <v>850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 t="s">
        <v>140</v>
      </c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186</v>
      </c>
      <c r="AT168" s="22" t="s">
        <v>136</v>
      </c>
      <c r="AU168" s="22" t="s">
        <v>142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142</v>
      </c>
      <c r="BK168" s="164">
        <f>ROUND(I168*H168,2)</f>
        <v>0</v>
      </c>
      <c r="BL168" s="22" t="s">
        <v>186</v>
      </c>
      <c r="BM168" s="22" t="s">
        <v>250</v>
      </c>
    </row>
    <row r="169" spans="2:65" s="11" customFormat="1">
      <c r="B169" s="165"/>
      <c r="D169" s="166" t="s">
        <v>144</v>
      </c>
      <c r="E169" s="167" t="s">
        <v>5</v>
      </c>
      <c r="F169" s="168" t="s">
        <v>251</v>
      </c>
      <c r="H169" s="169">
        <v>0.80200000000000005</v>
      </c>
      <c r="I169" s="170"/>
      <c r="L169" s="165"/>
      <c r="M169" s="171"/>
      <c r="T169" s="172"/>
      <c r="AT169" s="167" t="s">
        <v>144</v>
      </c>
      <c r="AU169" s="167" t="s">
        <v>142</v>
      </c>
      <c r="AV169" s="11" t="s">
        <v>142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144</v>
      </c>
      <c r="E170" s="167" t="s">
        <v>5</v>
      </c>
      <c r="F170" s="168" t="s">
        <v>252</v>
      </c>
      <c r="H170" s="169">
        <v>5.8</v>
      </c>
      <c r="I170" s="170"/>
      <c r="L170" s="165"/>
      <c r="M170" s="171"/>
      <c r="T170" s="172"/>
      <c r="AT170" s="167" t="s">
        <v>144</v>
      </c>
      <c r="AU170" s="167" t="s">
        <v>142</v>
      </c>
      <c r="AV170" s="11" t="s">
        <v>142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144</v>
      </c>
      <c r="E171" s="167" t="s">
        <v>5</v>
      </c>
      <c r="F171" s="168" t="s">
        <v>253</v>
      </c>
      <c r="H171" s="169">
        <v>0.78700000000000003</v>
      </c>
      <c r="I171" s="170"/>
      <c r="L171" s="165"/>
      <c r="M171" s="171"/>
      <c r="T171" s="172"/>
      <c r="AT171" s="167" t="s">
        <v>144</v>
      </c>
      <c r="AU171" s="167" t="s">
        <v>142</v>
      </c>
      <c r="AV171" s="11" t="s">
        <v>142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144</v>
      </c>
      <c r="E172" s="181" t="s">
        <v>5</v>
      </c>
      <c r="F172" s="182" t="s">
        <v>254</v>
      </c>
      <c r="H172" s="181" t="s">
        <v>5</v>
      </c>
      <c r="I172" s="183"/>
      <c r="L172" s="180"/>
      <c r="M172" s="184"/>
      <c r="T172" s="185"/>
      <c r="AT172" s="181" t="s">
        <v>144</v>
      </c>
      <c r="AU172" s="181" t="s">
        <v>142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144</v>
      </c>
      <c r="E173" s="167" t="s">
        <v>5</v>
      </c>
      <c r="F173" s="168" t="s">
        <v>255</v>
      </c>
      <c r="H173" s="169">
        <v>1.2</v>
      </c>
      <c r="I173" s="170"/>
      <c r="L173" s="165"/>
      <c r="M173" s="171"/>
      <c r="T173" s="172"/>
      <c r="AT173" s="167" t="s">
        <v>144</v>
      </c>
      <c r="AU173" s="167" t="s">
        <v>142</v>
      </c>
      <c r="AV173" s="11" t="s">
        <v>142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144</v>
      </c>
      <c r="E174" s="174" t="s">
        <v>5</v>
      </c>
      <c r="F174" s="175" t="s">
        <v>151</v>
      </c>
      <c r="H174" s="176">
        <v>8.5890000000000004</v>
      </c>
      <c r="I174" s="177"/>
      <c r="L174" s="173"/>
      <c r="M174" s="178"/>
      <c r="T174" s="179"/>
      <c r="AT174" s="174" t="s">
        <v>144</v>
      </c>
      <c r="AU174" s="174" t="s">
        <v>142</v>
      </c>
      <c r="AV174" s="12" t="s">
        <v>141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179</v>
      </c>
      <c r="E175" s="187" t="s">
        <v>256</v>
      </c>
      <c r="F175" s="188" t="s">
        <v>257</v>
      </c>
      <c r="G175" s="189" t="s">
        <v>258</v>
      </c>
      <c r="H175" s="190">
        <v>37.356000000000002</v>
      </c>
      <c r="I175" s="191"/>
      <c r="J175" s="192">
        <f>ROUND(I175*H175,2)</f>
        <v>0</v>
      </c>
      <c r="K175" s="188" t="s">
        <v>140</v>
      </c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259</v>
      </c>
      <c r="AT175" s="22" t="s">
        <v>179</v>
      </c>
      <c r="AU175" s="22" t="s">
        <v>142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142</v>
      </c>
      <c r="BK175" s="164">
        <f>ROUND(I175*H175,2)</f>
        <v>0</v>
      </c>
      <c r="BL175" s="22" t="s">
        <v>186</v>
      </c>
      <c r="BM175" s="22" t="s">
        <v>260</v>
      </c>
    </row>
    <row r="176" spans="2:65" s="13" customFormat="1">
      <c r="B176" s="180"/>
      <c r="D176" s="166" t="s">
        <v>144</v>
      </c>
      <c r="E176" s="181" t="s">
        <v>5</v>
      </c>
      <c r="F176" s="182" t="s">
        <v>261</v>
      </c>
      <c r="H176" s="181" t="s">
        <v>5</v>
      </c>
      <c r="I176" s="183"/>
      <c r="L176" s="180"/>
      <c r="M176" s="184"/>
      <c r="T176" s="185"/>
      <c r="AT176" s="181" t="s">
        <v>144</v>
      </c>
      <c r="AU176" s="181" t="s">
        <v>142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144</v>
      </c>
      <c r="E177" s="167" t="s">
        <v>5</v>
      </c>
      <c r="F177" s="168" t="s">
        <v>262</v>
      </c>
      <c r="H177" s="169">
        <v>37.356000000000002</v>
      </c>
      <c r="I177" s="170"/>
      <c r="L177" s="165"/>
      <c r="M177" s="171"/>
      <c r="T177" s="172"/>
      <c r="AT177" s="167" t="s">
        <v>144</v>
      </c>
      <c r="AU177" s="167" t="s">
        <v>142</v>
      </c>
      <c r="AV177" s="11" t="s">
        <v>142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263</v>
      </c>
      <c r="F178" s="155" t="s">
        <v>264</v>
      </c>
      <c r="G178" s="156" t="s">
        <v>265</v>
      </c>
      <c r="H178" s="157">
        <v>17.86</v>
      </c>
      <c r="I178" s="158"/>
      <c r="J178" s="159">
        <f>ROUND(I178*H178,2)</f>
        <v>0</v>
      </c>
      <c r="K178" s="155" t="s">
        <v>140</v>
      </c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186</v>
      </c>
      <c r="AT178" s="22" t="s">
        <v>136</v>
      </c>
      <c r="AU178" s="22" t="s">
        <v>142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142</v>
      </c>
      <c r="BK178" s="164">
        <f>ROUND(I178*H178,2)</f>
        <v>0</v>
      </c>
      <c r="BL178" s="22" t="s">
        <v>186</v>
      </c>
      <c r="BM178" s="22" t="s">
        <v>266</v>
      </c>
    </row>
    <row r="179" spans="2:65" s="11" customFormat="1">
      <c r="B179" s="165"/>
      <c r="D179" s="166" t="s">
        <v>144</v>
      </c>
      <c r="E179" s="167" t="s">
        <v>5</v>
      </c>
      <c r="F179" s="168" t="s">
        <v>267</v>
      </c>
      <c r="H179" s="169">
        <v>3.1150000000000002</v>
      </c>
      <c r="I179" s="170"/>
      <c r="L179" s="165"/>
      <c r="M179" s="171"/>
      <c r="T179" s="172"/>
      <c r="AT179" s="167" t="s">
        <v>144</v>
      </c>
      <c r="AU179" s="167" t="s">
        <v>142</v>
      </c>
      <c r="AV179" s="11" t="s">
        <v>142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144</v>
      </c>
      <c r="E180" s="167" t="s">
        <v>5</v>
      </c>
      <c r="F180" s="168" t="s">
        <v>268</v>
      </c>
      <c r="H180" s="169">
        <v>6.81</v>
      </c>
      <c r="I180" s="170"/>
      <c r="L180" s="165"/>
      <c r="M180" s="171"/>
      <c r="T180" s="172"/>
      <c r="AT180" s="167" t="s">
        <v>144</v>
      </c>
      <c r="AU180" s="167" t="s">
        <v>142</v>
      </c>
      <c r="AV180" s="11" t="s">
        <v>142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144</v>
      </c>
      <c r="E181" s="167" t="s">
        <v>5</v>
      </c>
      <c r="F181" s="168" t="s">
        <v>269</v>
      </c>
      <c r="H181" s="169">
        <v>1.5349999999999999</v>
      </c>
      <c r="I181" s="170"/>
      <c r="L181" s="165"/>
      <c r="M181" s="171"/>
      <c r="T181" s="172"/>
      <c r="AT181" s="167" t="s">
        <v>144</v>
      </c>
      <c r="AU181" s="167" t="s">
        <v>142</v>
      </c>
      <c r="AV181" s="11" t="s">
        <v>142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144</v>
      </c>
      <c r="E182" s="167" t="s">
        <v>5</v>
      </c>
      <c r="F182" s="168" t="s">
        <v>270</v>
      </c>
      <c r="H182" s="169">
        <v>5.2</v>
      </c>
      <c r="I182" s="170"/>
      <c r="L182" s="165"/>
      <c r="M182" s="171"/>
      <c r="T182" s="172"/>
      <c r="AT182" s="167" t="s">
        <v>144</v>
      </c>
      <c r="AU182" s="167" t="s">
        <v>142</v>
      </c>
      <c r="AV182" s="11" t="s">
        <v>142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144</v>
      </c>
      <c r="E183" s="167" t="s">
        <v>5</v>
      </c>
      <c r="F183" s="168" t="s">
        <v>271</v>
      </c>
      <c r="H183" s="169">
        <v>1.2</v>
      </c>
      <c r="I183" s="170"/>
      <c r="L183" s="165"/>
      <c r="M183" s="171"/>
      <c r="T183" s="172"/>
      <c r="AT183" s="167" t="s">
        <v>144</v>
      </c>
      <c r="AU183" s="167" t="s">
        <v>142</v>
      </c>
      <c r="AV183" s="11" t="s">
        <v>142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144</v>
      </c>
      <c r="E184" s="174" t="s">
        <v>5</v>
      </c>
      <c r="F184" s="175" t="s">
        <v>151</v>
      </c>
      <c r="H184" s="176">
        <v>17.86</v>
      </c>
      <c r="I184" s="177"/>
      <c r="L184" s="173"/>
      <c r="M184" s="178"/>
      <c r="T184" s="179"/>
      <c r="AT184" s="174" t="s">
        <v>144</v>
      </c>
      <c r="AU184" s="174" t="s">
        <v>142</v>
      </c>
      <c r="AV184" s="12" t="s">
        <v>141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/>
      <c r="D185" s="153"/>
      <c r="E185" s="154"/>
      <c r="F185" s="155"/>
      <c r="G185" s="156"/>
      <c r="H185" s="157"/>
      <c r="I185" s="158"/>
      <c r="J185" s="159"/>
      <c r="K185" s="155"/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186</v>
      </c>
      <c r="AT185" s="22" t="s">
        <v>136</v>
      </c>
      <c r="AU185" s="22" t="s">
        <v>142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142</v>
      </c>
      <c r="BK185" s="164">
        <f>ROUND(I185*H185,2)</f>
        <v>0</v>
      </c>
      <c r="BL185" s="22" t="s">
        <v>186</v>
      </c>
      <c r="BM185" s="22" t="s">
        <v>272</v>
      </c>
    </row>
    <row r="186" spans="2:65" s="1" customFormat="1" ht="16.5" customHeight="1">
      <c r="B186" s="152"/>
      <c r="C186" s="186">
        <v>27</v>
      </c>
      <c r="D186" s="186" t="s">
        <v>179</v>
      </c>
      <c r="E186" s="187" t="s">
        <v>273</v>
      </c>
      <c r="F186" s="188" t="s">
        <v>274</v>
      </c>
      <c r="G186" s="189" t="s">
        <v>265</v>
      </c>
      <c r="H186" s="190">
        <v>19.646000000000001</v>
      </c>
      <c r="I186" s="191"/>
      <c r="J186" s="192">
        <f>ROUND(I186*H186,2)</f>
        <v>0</v>
      </c>
      <c r="K186" s="188" t="s">
        <v>140</v>
      </c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259</v>
      </c>
      <c r="AT186" s="22" t="s">
        <v>179</v>
      </c>
      <c r="AU186" s="22" t="s">
        <v>142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142</v>
      </c>
      <c r="BK186" s="164">
        <f>ROUND(I186*H186,2)</f>
        <v>0</v>
      </c>
      <c r="BL186" s="22" t="s">
        <v>186</v>
      </c>
      <c r="BM186" s="22" t="s">
        <v>275</v>
      </c>
    </row>
    <row r="187" spans="2:65" s="11" customFormat="1">
      <c r="B187" s="165"/>
      <c r="D187" s="166" t="s">
        <v>144</v>
      </c>
      <c r="E187" s="167" t="s">
        <v>5</v>
      </c>
      <c r="F187" s="168" t="s">
        <v>276</v>
      </c>
      <c r="H187" s="169">
        <v>19.646000000000001</v>
      </c>
      <c r="I187" s="170"/>
      <c r="L187" s="165"/>
      <c r="M187" s="171"/>
      <c r="T187" s="172"/>
      <c r="AT187" s="167" t="s">
        <v>144</v>
      </c>
      <c r="AU187" s="167" t="s">
        <v>142</v>
      </c>
      <c r="AV187" s="11" t="s">
        <v>142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28</v>
      </c>
      <c r="D188" s="153" t="s">
        <v>136</v>
      </c>
      <c r="E188" s="154" t="s">
        <v>277</v>
      </c>
      <c r="F188" s="155" t="s">
        <v>278</v>
      </c>
      <c r="G188" s="156" t="s">
        <v>215</v>
      </c>
      <c r="H188" s="157">
        <v>3.9E-2</v>
      </c>
      <c r="I188" s="158"/>
      <c r="J188" s="159">
        <f>ROUND(I188*H188,2)</f>
        <v>0</v>
      </c>
      <c r="K188" s="155" t="s">
        <v>140</v>
      </c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186</v>
      </c>
      <c r="AT188" s="22" t="s">
        <v>136</v>
      </c>
      <c r="AU188" s="22" t="s">
        <v>142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142</v>
      </c>
      <c r="BK188" s="164">
        <f>ROUND(I188*H188,2)</f>
        <v>0</v>
      </c>
      <c r="BL188" s="22" t="s">
        <v>186</v>
      </c>
      <c r="BM188" s="22" t="s">
        <v>279</v>
      </c>
    </row>
    <row r="189" spans="2:65" s="10" customFormat="1" ht="29.85" customHeight="1">
      <c r="B189" s="140"/>
      <c r="D189" s="141" t="s">
        <v>70</v>
      </c>
      <c r="E189" s="150" t="s">
        <v>280</v>
      </c>
      <c r="F189" s="150" t="s">
        <v>281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142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29</v>
      </c>
      <c r="D190" s="153" t="s">
        <v>136</v>
      </c>
      <c r="E190" s="154" t="s">
        <v>282</v>
      </c>
      <c r="F190" s="155" t="s">
        <v>283</v>
      </c>
      <c r="G190" s="156" t="s">
        <v>265</v>
      </c>
      <c r="H190" s="157">
        <v>6</v>
      </c>
      <c r="I190" s="158"/>
      <c r="J190" s="159">
        <f>ROUND(I190*H190,2)</f>
        <v>0</v>
      </c>
      <c r="K190" s="155" t="s">
        <v>140</v>
      </c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186</v>
      </c>
      <c r="AT190" s="22" t="s">
        <v>136</v>
      </c>
      <c r="AU190" s="22" t="s">
        <v>142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142</v>
      </c>
      <c r="BK190" s="164">
        <f>ROUND(I190*H190,2)</f>
        <v>0</v>
      </c>
      <c r="BL190" s="22" t="s">
        <v>186</v>
      </c>
      <c r="BM190" s="22" t="s">
        <v>284</v>
      </c>
    </row>
    <row r="191" spans="2:65" s="1" customFormat="1" ht="16.5" customHeight="1">
      <c r="B191" s="152"/>
      <c r="C191" s="153">
        <v>30</v>
      </c>
      <c r="D191" s="153" t="s">
        <v>136</v>
      </c>
      <c r="E191" s="154" t="s">
        <v>285</v>
      </c>
      <c r="F191" s="155" t="s">
        <v>286</v>
      </c>
      <c r="G191" s="156" t="s">
        <v>265</v>
      </c>
      <c r="H191" s="157">
        <v>2</v>
      </c>
      <c r="I191" s="158"/>
      <c r="J191" s="159">
        <f>ROUND(I191*H191,2)</f>
        <v>0</v>
      </c>
      <c r="K191" s="155" t="s">
        <v>140</v>
      </c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186</v>
      </c>
      <c r="AT191" s="22" t="s">
        <v>136</v>
      </c>
      <c r="AU191" s="22" t="s">
        <v>142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142</v>
      </c>
      <c r="BK191" s="164">
        <f>ROUND(I191*H191,2)</f>
        <v>0</v>
      </c>
      <c r="BL191" s="22" t="s">
        <v>186</v>
      </c>
      <c r="BM191" s="22" t="s">
        <v>287</v>
      </c>
    </row>
    <row r="192" spans="2:65" s="1" customFormat="1" ht="16.5" customHeight="1">
      <c r="B192" s="152"/>
      <c r="C192" s="153">
        <v>31</v>
      </c>
      <c r="D192" s="153" t="s">
        <v>136</v>
      </c>
      <c r="E192" s="154" t="s">
        <v>288</v>
      </c>
      <c r="F192" s="155" t="s">
        <v>289</v>
      </c>
      <c r="G192" s="156" t="s">
        <v>265</v>
      </c>
      <c r="H192" s="157">
        <v>7</v>
      </c>
      <c r="I192" s="158"/>
      <c r="J192" s="159">
        <f>ROUND(I192*H192,2)</f>
        <v>0</v>
      </c>
      <c r="K192" s="155" t="s">
        <v>140</v>
      </c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186</v>
      </c>
      <c r="AT192" s="22" t="s">
        <v>136</v>
      </c>
      <c r="AU192" s="22" t="s">
        <v>142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142</v>
      </c>
      <c r="BK192" s="164">
        <f>ROUND(I192*H192,2)</f>
        <v>0</v>
      </c>
      <c r="BL192" s="22" t="s">
        <v>186</v>
      </c>
      <c r="BM192" s="22" t="s">
        <v>290</v>
      </c>
    </row>
    <row r="193" spans="2:65" s="1" customFormat="1" ht="16.5" customHeight="1">
      <c r="B193" s="152"/>
      <c r="C193" s="153">
        <v>32</v>
      </c>
      <c r="D193" s="153" t="s">
        <v>136</v>
      </c>
      <c r="E193" s="154" t="s">
        <v>291</v>
      </c>
      <c r="F193" s="155" t="s">
        <v>292</v>
      </c>
      <c r="G193" s="156" t="s">
        <v>265</v>
      </c>
      <c r="H193" s="157">
        <v>2</v>
      </c>
      <c r="I193" s="158"/>
      <c r="J193" s="159">
        <f>ROUND(I193*H193,2)</f>
        <v>0</v>
      </c>
      <c r="K193" s="155" t="s">
        <v>140</v>
      </c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186</v>
      </c>
      <c r="AT193" s="22" t="s">
        <v>136</v>
      </c>
      <c r="AU193" s="22" t="s">
        <v>142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142</v>
      </c>
      <c r="BK193" s="164">
        <f>ROUND(I193*H193,2)</f>
        <v>0</v>
      </c>
      <c r="BL193" s="22" t="s">
        <v>186</v>
      </c>
      <c r="BM193" s="22" t="s">
        <v>293</v>
      </c>
    </row>
    <row r="194" spans="2:65" s="1" customFormat="1" ht="16.5" customHeight="1">
      <c r="B194" s="152"/>
      <c r="C194" s="153">
        <v>33</v>
      </c>
      <c r="D194" s="153" t="s">
        <v>136</v>
      </c>
      <c r="E194" s="154" t="s">
        <v>294</v>
      </c>
      <c r="F194" s="155" t="s">
        <v>295</v>
      </c>
      <c r="G194" s="156" t="s">
        <v>177</v>
      </c>
      <c r="H194" s="157">
        <v>3</v>
      </c>
      <c r="I194" s="158"/>
      <c r="J194" s="159">
        <f>ROUND(I194*H194,2)</f>
        <v>0</v>
      </c>
      <c r="K194" s="155" t="s">
        <v>140</v>
      </c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186</v>
      </c>
      <c r="AT194" s="22" t="s">
        <v>136</v>
      </c>
      <c r="AU194" s="22" t="s">
        <v>142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142</v>
      </c>
      <c r="BK194" s="164">
        <f>ROUND(I194*H194,2)</f>
        <v>0</v>
      </c>
      <c r="BL194" s="22" t="s">
        <v>186</v>
      </c>
      <c r="BM194" s="22" t="s">
        <v>296</v>
      </c>
    </row>
    <row r="195" spans="2:65" s="13" customFormat="1">
      <c r="B195" s="180"/>
      <c r="D195" s="166" t="s">
        <v>144</v>
      </c>
      <c r="E195" s="181" t="s">
        <v>5</v>
      </c>
      <c r="F195" s="182" t="s">
        <v>297</v>
      </c>
      <c r="H195" s="181" t="s">
        <v>5</v>
      </c>
      <c r="I195" s="183"/>
      <c r="L195" s="180"/>
      <c r="M195" s="184"/>
      <c r="T195" s="185"/>
      <c r="AT195" s="181" t="s">
        <v>144</v>
      </c>
      <c r="AU195" s="181" t="s">
        <v>142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144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144</v>
      </c>
      <c r="AU196" s="167" t="s">
        <v>142</v>
      </c>
      <c r="AV196" s="11" t="s">
        <v>142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34</v>
      </c>
      <c r="D197" s="153" t="s">
        <v>136</v>
      </c>
      <c r="E197" s="154" t="s">
        <v>298</v>
      </c>
      <c r="F197" s="155" t="s">
        <v>299</v>
      </c>
      <c r="G197" s="156" t="s">
        <v>265</v>
      </c>
      <c r="H197" s="157">
        <v>11</v>
      </c>
      <c r="I197" s="158"/>
      <c r="J197" s="159">
        <f>ROUND(I197*H197,2)</f>
        <v>0</v>
      </c>
      <c r="K197" s="155" t="s">
        <v>140</v>
      </c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186</v>
      </c>
      <c r="AT197" s="22" t="s">
        <v>136</v>
      </c>
      <c r="AU197" s="22" t="s">
        <v>142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142</v>
      </c>
      <c r="BK197" s="164">
        <f>ROUND(I197*H197,2)</f>
        <v>0</v>
      </c>
      <c r="BL197" s="22" t="s">
        <v>186</v>
      </c>
      <c r="BM197" s="22" t="s">
        <v>300</v>
      </c>
    </row>
    <row r="198" spans="2:65" s="1" customFormat="1" ht="38.25" customHeight="1">
      <c r="B198" s="152"/>
      <c r="C198" s="153">
        <v>35</v>
      </c>
      <c r="D198" s="153" t="s">
        <v>136</v>
      </c>
      <c r="E198" s="154" t="s">
        <v>301</v>
      </c>
      <c r="F198" s="155" t="s">
        <v>302</v>
      </c>
      <c r="G198" s="156" t="s">
        <v>215</v>
      </c>
      <c r="H198" s="157">
        <v>8.0000000000000002E-3</v>
      </c>
      <c r="I198" s="158"/>
      <c r="J198" s="159">
        <f>ROUND(I198*H198,2)</f>
        <v>0</v>
      </c>
      <c r="K198" s="155" t="s">
        <v>140</v>
      </c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186</v>
      </c>
      <c r="AT198" s="22" t="s">
        <v>136</v>
      </c>
      <c r="AU198" s="22" t="s">
        <v>142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142</v>
      </c>
      <c r="BK198" s="164">
        <f>ROUND(I198*H198,2)</f>
        <v>0</v>
      </c>
      <c r="BL198" s="22" t="s">
        <v>186</v>
      </c>
      <c r="BM198" s="22" t="s">
        <v>303</v>
      </c>
    </row>
    <row r="199" spans="2:65" s="10" customFormat="1" ht="29.85" customHeight="1">
      <c r="B199" s="140"/>
      <c r="D199" s="141" t="s">
        <v>70</v>
      </c>
      <c r="E199" s="150" t="s">
        <v>304</v>
      </c>
      <c r="F199" s="150" t="s">
        <v>305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142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36</v>
      </c>
      <c r="D200" s="153" t="s">
        <v>136</v>
      </c>
      <c r="E200" s="154" t="s">
        <v>306</v>
      </c>
      <c r="F200" s="155" t="s">
        <v>307</v>
      </c>
      <c r="G200" s="156" t="s">
        <v>265</v>
      </c>
      <c r="H200" s="157">
        <v>10</v>
      </c>
      <c r="I200" s="158"/>
      <c r="J200" s="159">
        <f t="shared" ref="J200:J209" si="10">ROUND(I200*H200,2)</f>
        <v>0</v>
      </c>
      <c r="K200" s="155" t="s">
        <v>140</v>
      </c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186</v>
      </c>
      <c r="AT200" s="22" t="s">
        <v>136</v>
      </c>
      <c r="AU200" s="22" t="s">
        <v>142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142</v>
      </c>
      <c r="BK200" s="164">
        <f t="shared" ref="BK200:BK209" si="19">ROUND(I200*H200,2)</f>
        <v>0</v>
      </c>
      <c r="BL200" s="22" t="s">
        <v>186</v>
      </c>
      <c r="BM200" s="22" t="s">
        <v>308</v>
      </c>
    </row>
    <row r="201" spans="2:65" s="1" customFormat="1" ht="25.5" customHeight="1">
      <c r="B201" s="152"/>
      <c r="C201" s="153">
        <v>37</v>
      </c>
      <c r="D201" s="153" t="s">
        <v>136</v>
      </c>
      <c r="E201" s="154" t="s">
        <v>309</v>
      </c>
      <c r="F201" s="155" t="s">
        <v>310</v>
      </c>
      <c r="G201" s="156" t="s">
        <v>265</v>
      </c>
      <c r="H201" s="157">
        <v>20</v>
      </c>
      <c r="I201" s="158"/>
      <c r="J201" s="159">
        <f t="shared" si="10"/>
        <v>0</v>
      </c>
      <c r="K201" s="155" t="s">
        <v>140</v>
      </c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186</v>
      </c>
      <c r="AT201" s="22" t="s">
        <v>136</v>
      </c>
      <c r="AU201" s="22" t="s">
        <v>142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142</v>
      </c>
      <c r="BK201" s="164">
        <f t="shared" si="19"/>
        <v>0</v>
      </c>
      <c r="BL201" s="22" t="s">
        <v>186</v>
      </c>
      <c r="BM201" s="22" t="s">
        <v>311</v>
      </c>
    </row>
    <row r="202" spans="2:65" s="1" customFormat="1" ht="16.5" customHeight="1">
      <c r="B202" s="152"/>
      <c r="C202" s="186">
        <v>38</v>
      </c>
      <c r="D202" s="186" t="s">
        <v>179</v>
      </c>
      <c r="E202" s="187" t="s">
        <v>312</v>
      </c>
      <c r="F202" s="188" t="s">
        <v>313</v>
      </c>
      <c r="G202" s="189" t="s">
        <v>265</v>
      </c>
      <c r="H202" s="190">
        <v>7</v>
      </c>
      <c r="I202" s="191"/>
      <c r="J202" s="192">
        <f t="shared" si="10"/>
        <v>0</v>
      </c>
      <c r="K202" s="188" t="s">
        <v>140</v>
      </c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259</v>
      </c>
      <c r="AT202" s="22" t="s">
        <v>179</v>
      </c>
      <c r="AU202" s="22" t="s">
        <v>142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142</v>
      </c>
      <c r="BK202" s="164">
        <f t="shared" si="19"/>
        <v>0</v>
      </c>
      <c r="BL202" s="22" t="s">
        <v>186</v>
      </c>
      <c r="BM202" s="22" t="s">
        <v>314</v>
      </c>
    </row>
    <row r="203" spans="2:65" s="1" customFormat="1" ht="16.5" customHeight="1">
      <c r="B203" s="152"/>
      <c r="C203" s="186">
        <v>39</v>
      </c>
      <c r="D203" s="186" t="s">
        <v>179</v>
      </c>
      <c r="E203" s="187" t="s">
        <v>315</v>
      </c>
      <c r="F203" s="188" t="s">
        <v>316</v>
      </c>
      <c r="G203" s="189" t="s">
        <v>265</v>
      </c>
      <c r="H203" s="190">
        <v>7</v>
      </c>
      <c r="I203" s="191"/>
      <c r="J203" s="192">
        <f t="shared" si="10"/>
        <v>0</v>
      </c>
      <c r="K203" s="188" t="s">
        <v>140</v>
      </c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259</v>
      </c>
      <c r="AT203" s="22" t="s">
        <v>179</v>
      </c>
      <c r="AU203" s="22" t="s">
        <v>142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142</v>
      </c>
      <c r="BK203" s="164">
        <f t="shared" si="19"/>
        <v>0</v>
      </c>
      <c r="BL203" s="22" t="s">
        <v>186</v>
      </c>
      <c r="BM203" s="22" t="s">
        <v>317</v>
      </c>
    </row>
    <row r="204" spans="2:65" s="1" customFormat="1" ht="16.5" customHeight="1">
      <c r="B204" s="152"/>
      <c r="C204" s="186">
        <v>40</v>
      </c>
      <c r="D204" s="186" t="s">
        <v>179</v>
      </c>
      <c r="E204" s="187" t="s">
        <v>318</v>
      </c>
      <c r="F204" s="188" t="s">
        <v>319</v>
      </c>
      <c r="G204" s="189" t="s">
        <v>265</v>
      </c>
      <c r="H204" s="190">
        <v>6</v>
      </c>
      <c r="I204" s="191"/>
      <c r="J204" s="192">
        <f t="shared" si="10"/>
        <v>0</v>
      </c>
      <c r="K204" s="188" t="s">
        <v>140</v>
      </c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259</v>
      </c>
      <c r="AT204" s="22" t="s">
        <v>179</v>
      </c>
      <c r="AU204" s="22" t="s">
        <v>142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142</v>
      </c>
      <c r="BK204" s="164">
        <f t="shared" si="19"/>
        <v>0</v>
      </c>
      <c r="BL204" s="22" t="s">
        <v>186</v>
      </c>
      <c r="BM204" s="22" t="s">
        <v>320</v>
      </c>
    </row>
    <row r="205" spans="2:65" s="1" customFormat="1" ht="25.5" customHeight="1">
      <c r="B205" s="152"/>
      <c r="C205" s="153">
        <v>41</v>
      </c>
      <c r="D205" s="153" t="s">
        <v>136</v>
      </c>
      <c r="E205" s="154" t="s">
        <v>321</v>
      </c>
      <c r="F205" s="155" t="s">
        <v>322</v>
      </c>
      <c r="G205" s="156" t="s">
        <v>323</v>
      </c>
      <c r="H205" s="157">
        <v>1</v>
      </c>
      <c r="I205" s="158"/>
      <c r="J205" s="159">
        <f t="shared" si="10"/>
        <v>0</v>
      </c>
      <c r="K205" s="155" t="s">
        <v>140</v>
      </c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186</v>
      </c>
      <c r="AT205" s="22" t="s">
        <v>136</v>
      </c>
      <c r="AU205" s="22" t="s">
        <v>142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142</v>
      </c>
      <c r="BK205" s="164">
        <f t="shared" si="19"/>
        <v>0</v>
      </c>
      <c r="BL205" s="22" t="s">
        <v>186</v>
      </c>
      <c r="BM205" s="22" t="s">
        <v>324</v>
      </c>
    </row>
    <row r="206" spans="2:65" s="1" customFormat="1" ht="25.5" customHeight="1">
      <c r="B206" s="152"/>
      <c r="C206" s="153">
        <v>42</v>
      </c>
      <c r="D206" s="153" t="s">
        <v>136</v>
      </c>
      <c r="E206" s="154" t="s">
        <v>325</v>
      </c>
      <c r="F206" s="155" t="s">
        <v>326</v>
      </c>
      <c r="G206" s="156" t="s">
        <v>323</v>
      </c>
      <c r="H206" s="157">
        <v>1</v>
      </c>
      <c r="I206" s="158"/>
      <c r="J206" s="159">
        <f t="shared" si="10"/>
        <v>0</v>
      </c>
      <c r="K206" s="155" t="s">
        <v>140</v>
      </c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186</v>
      </c>
      <c r="AT206" s="22" t="s">
        <v>136</v>
      </c>
      <c r="AU206" s="22" t="s">
        <v>142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142</v>
      </c>
      <c r="BK206" s="164">
        <f t="shared" si="19"/>
        <v>0</v>
      </c>
      <c r="BL206" s="22" t="s">
        <v>186</v>
      </c>
      <c r="BM206" s="22" t="s">
        <v>327</v>
      </c>
    </row>
    <row r="207" spans="2:65" s="1" customFormat="1" ht="25.5" customHeight="1">
      <c r="B207" s="152"/>
      <c r="C207" s="153">
        <v>43</v>
      </c>
      <c r="D207" s="153" t="s">
        <v>136</v>
      </c>
      <c r="E207" s="154" t="s">
        <v>328</v>
      </c>
      <c r="F207" s="155" t="s">
        <v>329</v>
      </c>
      <c r="G207" s="156" t="s">
        <v>265</v>
      </c>
      <c r="H207" s="157">
        <v>20</v>
      </c>
      <c r="I207" s="158"/>
      <c r="J207" s="159">
        <f t="shared" si="10"/>
        <v>0</v>
      </c>
      <c r="K207" s="155" t="s">
        <v>140</v>
      </c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186</v>
      </c>
      <c r="AT207" s="22" t="s">
        <v>136</v>
      </c>
      <c r="AU207" s="22" t="s">
        <v>142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142</v>
      </c>
      <c r="BK207" s="164">
        <f t="shared" si="19"/>
        <v>0</v>
      </c>
      <c r="BL207" s="22" t="s">
        <v>186</v>
      </c>
      <c r="BM207" s="22" t="s">
        <v>330</v>
      </c>
    </row>
    <row r="208" spans="2:65" s="1" customFormat="1" ht="25.5" customHeight="1">
      <c r="B208" s="152"/>
      <c r="C208" s="153">
        <v>44</v>
      </c>
      <c r="D208" s="153" t="s">
        <v>136</v>
      </c>
      <c r="E208" s="154" t="s">
        <v>331</v>
      </c>
      <c r="F208" s="155" t="s">
        <v>332</v>
      </c>
      <c r="G208" s="156" t="s">
        <v>265</v>
      </c>
      <c r="H208" s="157">
        <v>20</v>
      </c>
      <c r="I208" s="158"/>
      <c r="J208" s="159">
        <f t="shared" si="10"/>
        <v>0</v>
      </c>
      <c r="K208" s="155" t="s">
        <v>140</v>
      </c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186</v>
      </c>
      <c r="AT208" s="22" t="s">
        <v>136</v>
      </c>
      <c r="AU208" s="22" t="s">
        <v>142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142</v>
      </c>
      <c r="BK208" s="164">
        <f t="shared" si="19"/>
        <v>0</v>
      </c>
      <c r="BL208" s="22" t="s">
        <v>186</v>
      </c>
      <c r="BM208" s="22" t="s">
        <v>333</v>
      </c>
    </row>
    <row r="209" spans="2:65" s="1" customFormat="1" ht="38.25" customHeight="1">
      <c r="B209" s="152"/>
      <c r="C209" s="153">
        <v>45</v>
      </c>
      <c r="D209" s="153" t="s">
        <v>136</v>
      </c>
      <c r="E209" s="154" t="s">
        <v>334</v>
      </c>
      <c r="F209" s="155" t="s">
        <v>335</v>
      </c>
      <c r="G209" s="156" t="s">
        <v>215</v>
      </c>
      <c r="H209" s="157">
        <v>0.02</v>
      </c>
      <c r="I209" s="158"/>
      <c r="J209" s="159">
        <f t="shared" si="10"/>
        <v>0</v>
      </c>
      <c r="K209" s="155" t="s">
        <v>140</v>
      </c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186</v>
      </c>
      <c r="AT209" s="22" t="s">
        <v>136</v>
      </c>
      <c r="AU209" s="22" t="s">
        <v>142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142</v>
      </c>
      <c r="BK209" s="164">
        <f t="shared" si="19"/>
        <v>0</v>
      </c>
      <c r="BL209" s="22" t="s">
        <v>186</v>
      </c>
      <c r="BM209" s="22" t="s">
        <v>336</v>
      </c>
    </row>
    <row r="210" spans="2:65" s="10" customFormat="1" ht="29.85" customHeight="1">
      <c r="B210" s="140"/>
      <c r="D210" s="141" t="s">
        <v>70</v>
      </c>
      <c r="E210" s="150" t="s">
        <v>337</v>
      </c>
      <c r="F210" s="150" t="s">
        <v>338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142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46</v>
      </c>
      <c r="D211" s="153" t="s">
        <v>136</v>
      </c>
      <c r="E211" s="154" t="s">
        <v>339</v>
      </c>
      <c r="F211" s="155" t="s">
        <v>340</v>
      </c>
      <c r="G211" s="156" t="s">
        <v>265</v>
      </c>
      <c r="H211" s="157">
        <v>3</v>
      </c>
      <c r="I211" s="158"/>
      <c r="J211" s="159">
        <f>ROUND(I211*H211,2)</f>
        <v>0</v>
      </c>
      <c r="K211" s="155" t="s">
        <v>140</v>
      </c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186</v>
      </c>
      <c r="AT211" s="22" t="s">
        <v>136</v>
      </c>
      <c r="AU211" s="22" t="s">
        <v>142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142</v>
      </c>
      <c r="BK211" s="164">
        <f>ROUND(I211*H211,2)</f>
        <v>0</v>
      </c>
      <c r="BL211" s="22" t="s">
        <v>186</v>
      </c>
      <c r="BM211" s="22" t="s">
        <v>341</v>
      </c>
    </row>
    <row r="212" spans="2:65" s="1" customFormat="1" ht="25.5" customHeight="1">
      <c r="B212" s="152"/>
      <c r="C212" s="153">
        <v>47</v>
      </c>
      <c r="D212" s="153" t="s">
        <v>136</v>
      </c>
      <c r="E212" s="154" t="s">
        <v>342</v>
      </c>
      <c r="F212" s="155" t="s">
        <v>343</v>
      </c>
      <c r="G212" s="156" t="s">
        <v>265</v>
      </c>
      <c r="H212" s="157">
        <v>1</v>
      </c>
      <c r="I212" s="158"/>
      <c r="J212" s="159">
        <f>ROUND(I212*H212,2)</f>
        <v>0</v>
      </c>
      <c r="K212" s="155" t="s">
        <v>140</v>
      </c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186</v>
      </c>
      <c r="AT212" s="22" t="s">
        <v>136</v>
      </c>
      <c r="AU212" s="22" t="s">
        <v>142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142</v>
      </c>
      <c r="BK212" s="164">
        <f>ROUND(I212*H212,2)</f>
        <v>0</v>
      </c>
      <c r="BL212" s="22" t="s">
        <v>186</v>
      </c>
      <c r="BM212" s="22" t="s">
        <v>344</v>
      </c>
    </row>
    <row r="213" spans="2:65" s="13" customFormat="1">
      <c r="B213" s="180"/>
      <c r="D213" s="166" t="s">
        <v>144</v>
      </c>
      <c r="E213" s="181" t="s">
        <v>5</v>
      </c>
      <c r="F213" s="182" t="s">
        <v>345</v>
      </c>
      <c r="H213" s="181" t="s">
        <v>5</v>
      </c>
      <c r="I213" s="183"/>
      <c r="L213" s="180"/>
      <c r="M213" s="184"/>
      <c r="T213" s="185"/>
      <c r="AT213" s="181" t="s">
        <v>144</v>
      </c>
      <c r="AU213" s="181" t="s">
        <v>142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144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144</v>
      </c>
      <c r="AU214" s="167" t="s">
        <v>142</v>
      </c>
      <c r="AV214" s="11" t="s">
        <v>142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48</v>
      </c>
      <c r="D215" s="153" t="s">
        <v>136</v>
      </c>
      <c r="E215" s="154" t="s">
        <v>346</v>
      </c>
      <c r="F215" s="155" t="s">
        <v>347</v>
      </c>
      <c r="G215" s="156" t="s">
        <v>265</v>
      </c>
      <c r="H215" s="157">
        <v>3</v>
      </c>
      <c r="I215" s="158"/>
      <c r="J215" s="159">
        <f t="shared" ref="J215:J220" si="20">ROUND(I215*H215,2)</f>
        <v>0</v>
      </c>
      <c r="K215" s="155" t="s">
        <v>140</v>
      </c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186</v>
      </c>
      <c r="AT215" s="22" t="s">
        <v>136</v>
      </c>
      <c r="AU215" s="22" t="s">
        <v>142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142</v>
      </c>
      <c r="BK215" s="164">
        <f t="shared" ref="BK215:BK220" si="29">ROUND(I215*H215,2)</f>
        <v>0</v>
      </c>
      <c r="BL215" s="22" t="s">
        <v>186</v>
      </c>
      <c r="BM215" s="22" t="s">
        <v>348</v>
      </c>
    </row>
    <row r="216" spans="2:65" s="1" customFormat="1" ht="25.5" customHeight="1">
      <c r="B216" s="152"/>
      <c r="C216" s="153">
        <v>49</v>
      </c>
      <c r="D216" s="153" t="s">
        <v>136</v>
      </c>
      <c r="E216" s="154" t="s">
        <v>349</v>
      </c>
      <c r="F216" s="155" t="s">
        <v>854</v>
      </c>
      <c r="G216" s="156" t="s">
        <v>323</v>
      </c>
      <c r="H216" s="157">
        <v>1</v>
      </c>
      <c r="I216" s="158"/>
      <c r="J216" s="159">
        <f t="shared" si="20"/>
        <v>0</v>
      </c>
      <c r="K216" s="155" t="s">
        <v>140</v>
      </c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186</v>
      </c>
      <c r="AT216" s="22" t="s">
        <v>136</v>
      </c>
      <c r="AU216" s="22" t="s">
        <v>142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142</v>
      </c>
      <c r="BK216" s="164">
        <f t="shared" si="29"/>
        <v>0</v>
      </c>
      <c r="BL216" s="22" t="s">
        <v>186</v>
      </c>
      <c r="BM216" s="22" t="s">
        <v>350</v>
      </c>
    </row>
    <row r="217" spans="2:65" s="1" customFormat="1" ht="16.5" customHeight="1">
      <c r="B217" s="152"/>
      <c r="C217" s="153">
        <v>50</v>
      </c>
      <c r="D217" s="153" t="s">
        <v>136</v>
      </c>
      <c r="E217" s="154" t="s">
        <v>351</v>
      </c>
      <c r="F217" s="155" t="s">
        <v>352</v>
      </c>
      <c r="G217" s="156" t="s">
        <v>177</v>
      </c>
      <c r="H217" s="157">
        <v>2</v>
      </c>
      <c r="I217" s="158"/>
      <c r="J217" s="159">
        <f t="shared" si="20"/>
        <v>0</v>
      </c>
      <c r="K217" s="155" t="s">
        <v>140</v>
      </c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186</v>
      </c>
      <c r="AT217" s="22" t="s">
        <v>136</v>
      </c>
      <c r="AU217" s="22" t="s">
        <v>142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142</v>
      </c>
      <c r="BK217" s="164">
        <f t="shared" si="29"/>
        <v>0</v>
      </c>
      <c r="BL217" s="22" t="s">
        <v>186</v>
      </c>
      <c r="BM217" s="22" t="s">
        <v>353</v>
      </c>
    </row>
    <row r="218" spans="2:65" s="1" customFormat="1" ht="16.5" customHeight="1">
      <c r="B218" s="152"/>
      <c r="C218" s="153">
        <v>51</v>
      </c>
      <c r="D218" s="153" t="s">
        <v>136</v>
      </c>
      <c r="E218" s="154" t="s">
        <v>354</v>
      </c>
      <c r="F218" s="155" t="s">
        <v>355</v>
      </c>
      <c r="G218" s="156" t="s">
        <v>265</v>
      </c>
      <c r="H218" s="157">
        <v>3</v>
      </c>
      <c r="I218" s="158"/>
      <c r="J218" s="159">
        <f t="shared" si="20"/>
        <v>0</v>
      </c>
      <c r="K218" s="155" t="s">
        <v>140</v>
      </c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186</v>
      </c>
      <c r="AT218" s="22" t="s">
        <v>136</v>
      </c>
      <c r="AU218" s="22" t="s">
        <v>142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142</v>
      </c>
      <c r="BK218" s="164">
        <f t="shared" si="29"/>
        <v>0</v>
      </c>
      <c r="BL218" s="22" t="s">
        <v>186</v>
      </c>
      <c r="BM218" s="22" t="s">
        <v>356</v>
      </c>
    </row>
    <row r="219" spans="2:65" s="1" customFormat="1" ht="16.5" customHeight="1">
      <c r="B219" s="152"/>
      <c r="C219" s="153">
        <v>52</v>
      </c>
      <c r="D219" s="153" t="s">
        <v>136</v>
      </c>
      <c r="E219" s="154" t="s">
        <v>357</v>
      </c>
      <c r="F219" s="155" t="s">
        <v>358</v>
      </c>
      <c r="G219" s="156" t="s">
        <v>177</v>
      </c>
      <c r="H219" s="157">
        <v>1</v>
      </c>
      <c r="I219" s="158"/>
      <c r="J219" s="159">
        <f t="shared" si="20"/>
        <v>0</v>
      </c>
      <c r="K219" s="155" t="s">
        <v>140</v>
      </c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186</v>
      </c>
      <c r="AT219" s="22" t="s">
        <v>136</v>
      </c>
      <c r="AU219" s="22" t="s">
        <v>142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142</v>
      </c>
      <c r="BK219" s="164">
        <f t="shared" si="29"/>
        <v>0</v>
      </c>
      <c r="BL219" s="22" t="s">
        <v>186</v>
      </c>
      <c r="BM219" s="22" t="s">
        <v>359</v>
      </c>
    </row>
    <row r="220" spans="2:65" s="1" customFormat="1" ht="38.25" customHeight="1">
      <c r="B220" s="152"/>
      <c r="C220" s="153">
        <v>53</v>
      </c>
      <c r="D220" s="153" t="s">
        <v>136</v>
      </c>
      <c r="E220" s="154" t="s">
        <v>360</v>
      </c>
      <c r="F220" s="155" t="s">
        <v>361</v>
      </c>
      <c r="G220" s="156" t="s">
        <v>215</v>
      </c>
      <c r="H220" s="157">
        <v>3.0000000000000001E-3</v>
      </c>
      <c r="I220" s="158"/>
      <c r="J220" s="159">
        <f t="shared" si="20"/>
        <v>0</v>
      </c>
      <c r="K220" s="155" t="s">
        <v>140</v>
      </c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186</v>
      </c>
      <c r="AT220" s="22" t="s">
        <v>136</v>
      </c>
      <c r="AU220" s="22" t="s">
        <v>142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142</v>
      </c>
      <c r="BK220" s="164">
        <f t="shared" si="29"/>
        <v>0</v>
      </c>
      <c r="BL220" s="22" t="s">
        <v>186</v>
      </c>
      <c r="BM220" s="22" t="s">
        <v>362</v>
      </c>
    </row>
    <row r="221" spans="2:65" s="10" customFormat="1" ht="29.85" customHeight="1">
      <c r="B221" s="140"/>
      <c r="D221" s="141" t="s">
        <v>70</v>
      </c>
      <c r="E221" s="150" t="s">
        <v>363</v>
      </c>
      <c r="F221" s="150" t="s">
        <v>364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6.5110000000000015E-2</v>
      </c>
      <c r="T221" s="147">
        <f>SUM(T222:T239)</f>
        <v>7.775E-2</v>
      </c>
      <c r="AR221" s="141" t="s">
        <v>142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54</v>
      </c>
      <c r="D222" s="153" t="s">
        <v>136</v>
      </c>
      <c r="E222" s="154" t="s">
        <v>365</v>
      </c>
      <c r="F222" s="155" t="s">
        <v>366</v>
      </c>
      <c r="G222" s="156" t="s">
        <v>323</v>
      </c>
      <c r="H222" s="157">
        <v>1</v>
      </c>
      <c r="I222" s="158"/>
      <c r="J222" s="159">
        <f t="shared" ref="J222:J239" si="30">ROUND(I222*H222,2)</f>
        <v>0</v>
      </c>
      <c r="K222" s="155" t="s">
        <v>140</v>
      </c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1.933E-2</v>
      </c>
      <c r="T222" s="163">
        <f t="shared" ref="T222:T239" si="33">S222*H222</f>
        <v>1.933E-2</v>
      </c>
      <c r="AR222" s="22" t="s">
        <v>186</v>
      </c>
      <c r="AT222" s="22" t="s">
        <v>136</v>
      </c>
      <c r="AU222" s="22" t="s">
        <v>142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142</v>
      </c>
      <c r="BK222" s="164">
        <f t="shared" ref="BK222:BK239" si="39">ROUND(I222*H222,2)</f>
        <v>0</v>
      </c>
      <c r="BL222" s="22" t="s">
        <v>186</v>
      </c>
      <c r="BM222" s="22" t="s">
        <v>367</v>
      </c>
    </row>
    <row r="223" spans="2:65" s="1" customFormat="1" ht="25.5" customHeight="1">
      <c r="B223" s="152"/>
      <c r="C223" s="153">
        <v>55</v>
      </c>
      <c r="D223" s="153" t="s">
        <v>136</v>
      </c>
      <c r="E223" s="154" t="s">
        <v>368</v>
      </c>
      <c r="F223" s="155" t="s">
        <v>856</v>
      </c>
      <c r="G223" s="156" t="s">
        <v>323</v>
      </c>
      <c r="H223" s="157">
        <v>1</v>
      </c>
      <c r="I223" s="158"/>
      <c r="J223" s="159">
        <f t="shared" si="30"/>
        <v>0</v>
      </c>
      <c r="K223" s="155" t="s">
        <v>140</v>
      </c>
      <c r="L223" s="38"/>
      <c r="M223" s="160" t="s">
        <v>5</v>
      </c>
      <c r="N223" s="161" t="s">
        <v>43</v>
      </c>
      <c r="P223" s="162">
        <f t="shared" si="31"/>
        <v>0</v>
      </c>
      <c r="Q223" s="162">
        <v>1.3820000000000001E-2</v>
      </c>
      <c r="R223" s="162">
        <f t="shared" si="32"/>
        <v>1.3820000000000001E-2</v>
      </c>
      <c r="S223" s="162">
        <v>0</v>
      </c>
      <c r="T223" s="163">
        <f t="shared" si="33"/>
        <v>0</v>
      </c>
      <c r="AR223" s="22" t="s">
        <v>186</v>
      </c>
      <c r="AT223" s="22" t="s">
        <v>136</v>
      </c>
      <c r="AU223" s="22" t="s">
        <v>142</v>
      </c>
      <c r="AY223" s="22" t="s">
        <v>133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22" t="s">
        <v>142</v>
      </c>
      <c r="BK223" s="164">
        <f t="shared" si="39"/>
        <v>0</v>
      </c>
      <c r="BL223" s="22" t="s">
        <v>186</v>
      </c>
      <c r="BM223" s="22" t="s">
        <v>369</v>
      </c>
    </row>
    <row r="224" spans="2:65" s="1" customFormat="1" ht="16.5" customHeight="1">
      <c r="B224" s="152"/>
      <c r="C224" s="153">
        <v>56</v>
      </c>
      <c r="D224" s="153" t="s">
        <v>136</v>
      </c>
      <c r="E224" s="154" t="s">
        <v>370</v>
      </c>
      <c r="F224" s="155" t="s">
        <v>371</v>
      </c>
      <c r="G224" s="156" t="s">
        <v>323</v>
      </c>
      <c r="H224" s="157">
        <v>1</v>
      </c>
      <c r="I224" s="158"/>
      <c r="J224" s="159">
        <f t="shared" si="30"/>
        <v>0</v>
      </c>
      <c r="K224" s="155" t="s">
        <v>140</v>
      </c>
      <c r="L224" s="38"/>
      <c r="M224" s="160" t="s">
        <v>5</v>
      </c>
      <c r="N224" s="161" t="s">
        <v>43</v>
      </c>
      <c r="P224" s="162">
        <f t="shared" si="31"/>
        <v>0</v>
      </c>
      <c r="Q224" s="162">
        <v>0</v>
      </c>
      <c r="R224" s="162">
        <f t="shared" si="32"/>
        <v>0</v>
      </c>
      <c r="S224" s="162">
        <v>1.9460000000000002E-2</v>
      </c>
      <c r="T224" s="163">
        <f t="shared" si="33"/>
        <v>1.9460000000000002E-2</v>
      </c>
      <c r="AR224" s="22" t="s">
        <v>186</v>
      </c>
      <c r="AT224" s="22" t="s">
        <v>136</v>
      </c>
      <c r="AU224" s="22" t="s">
        <v>142</v>
      </c>
      <c r="AY224" s="22" t="s">
        <v>133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22" t="s">
        <v>142</v>
      </c>
      <c r="BK224" s="164">
        <f t="shared" si="39"/>
        <v>0</v>
      </c>
      <c r="BL224" s="22" t="s">
        <v>186</v>
      </c>
      <c r="BM224" s="22" t="s">
        <v>372</v>
      </c>
    </row>
    <row r="225" spans="2:65" s="1" customFormat="1" ht="40.5" customHeight="1">
      <c r="B225" s="152"/>
      <c r="C225" s="153">
        <v>57</v>
      </c>
      <c r="D225" s="153" t="s">
        <v>136</v>
      </c>
      <c r="E225" s="154" t="s">
        <v>373</v>
      </c>
      <c r="F225" s="155" t="s">
        <v>861</v>
      </c>
      <c r="G225" s="156" t="s">
        <v>323</v>
      </c>
      <c r="H225" s="157">
        <v>1</v>
      </c>
      <c r="I225" s="158"/>
      <c r="J225" s="159">
        <f t="shared" si="30"/>
        <v>0</v>
      </c>
      <c r="K225" s="155" t="s">
        <v>140</v>
      </c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186</v>
      </c>
      <c r="AT225" s="22" t="s">
        <v>136</v>
      </c>
      <c r="AU225" s="22" t="s">
        <v>142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142</v>
      </c>
      <c r="BK225" s="164">
        <f t="shared" si="39"/>
        <v>0</v>
      </c>
      <c r="BL225" s="22" t="s">
        <v>186</v>
      </c>
      <c r="BM225" s="22" t="s">
        <v>374</v>
      </c>
    </row>
    <row r="226" spans="2:65" s="1" customFormat="1" ht="16.5" customHeight="1">
      <c r="B226" s="152"/>
      <c r="C226" s="153">
        <v>58</v>
      </c>
      <c r="D226" s="153" t="s">
        <v>136</v>
      </c>
      <c r="E226" s="154" t="s">
        <v>375</v>
      </c>
      <c r="F226" s="155" t="s">
        <v>376</v>
      </c>
      <c r="G226" s="156" t="s">
        <v>323</v>
      </c>
      <c r="H226" s="157">
        <v>1</v>
      </c>
      <c r="I226" s="158"/>
      <c r="J226" s="159">
        <f t="shared" si="30"/>
        <v>0</v>
      </c>
      <c r="K226" s="155" t="s">
        <v>140</v>
      </c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186</v>
      </c>
      <c r="AT226" s="22" t="s">
        <v>136</v>
      </c>
      <c r="AU226" s="22" t="s">
        <v>142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142</v>
      </c>
      <c r="BK226" s="164">
        <f t="shared" si="39"/>
        <v>0</v>
      </c>
      <c r="BL226" s="22" t="s">
        <v>186</v>
      </c>
      <c r="BM226" s="22" t="s">
        <v>377</v>
      </c>
    </row>
    <row r="227" spans="2:65" s="1" customFormat="1" ht="25.5" customHeight="1">
      <c r="B227" s="152"/>
      <c r="C227" s="153">
        <v>59</v>
      </c>
      <c r="D227" s="153" t="s">
        <v>136</v>
      </c>
      <c r="E227" s="154" t="s">
        <v>378</v>
      </c>
      <c r="F227" s="155" t="s">
        <v>855</v>
      </c>
      <c r="G227" s="156" t="s">
        <v>323</v>
      </c>
      <c r="H227" s="157">
        <v>1</v>
      </c>
      <c r="I227" s="158"/>
      <c r="J227" s="159">
        <f t="shared" si="30"/>
        <v>0</v>
      </c>
      <c r="K227" s="155" t="s">
        <v>140</v>
      </c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186</v>
      </c>
      <c r="AT227" s="22" t="s">
        <v>136</v>
      </c>
      <c r="AU227" s="22" t="s">
        <v>142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142</v>
      </c>
      <c r="BK227" s="164">
        <f t="shared" si="39"/>
        <v>0</v>
      </c>
      <c r="BL227" s="22" t="s">
        <v>186</v>
      </c>
      <c r="BM227" s="22" t="s">
        <v>379</v>
      </c>
    </row>
    <row r="228" spans="2:65" s="1" customFormat="1" ht="16.5" customHeight="1">
      <c r="B228" s="152"/>
      <c r="C228" s="153">
        <v>60</v>
      </c>
      <c r="D228" s="153" t="s">
        <v>136</v>
      </c>
      <c r="E228" s="154" t="s">
        <v>380</v>
      </c>
      <c r="F228" s="155" t="s">
        <v>381</v>
      </c>
      <c r="G228" s="156" t="s">
        <v>177</v>
      </c>
      <c r="H228" s="157">
        <v>6</v>
      </c>
      <c r="I228" s="158"/>
      <c r="J228" s="159">
        <f t="shared" si="30"/>
        <v>0</v>
      </c>
      <c r="K228" s="155" t="s">
        <v>140</v>
      </c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186</v>
      </c>
      <c r="AT228" s="22" t="s">
        <v>136</v>
      </c>
      <c r="AU228" s="22" t="s">
        <v>142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142</v>
      </c>
      <c r="BK228" s="164">
        <f t="shared" si="39"/>
        <v>0</v>
      </c>
      <c r="BL228" s="22" t="s">
        <v>186</v>
      </c>
      <c r="BM228" s="22" t="s">
        <v>382</v>
      </c>
    </row>
    <row r="229" spans="2:65" s="1" customFormat="1" ht="16.5" customHeight="1">
      <c r="B229" s="152"/>
      <c r="C229" s="153">
        <v>61</v>
      </c>
      <c r="D229" s="153" t="s">
        <v>136</v>
      </c>
      <c r="E229" s="154" t="s">
        <v>383</v>
      </c>
      <c r="F229" s="155" t="s">
        <v>384</v>
      </c>
      <c r="G229" s="156" t="s">
        <v>323</v>
      </c>
      <c r="H229" s="157">
        <v>6</v>
      </c>
      <c r="I229" s="158"/>
      <c r="J229" s="159">
        <f t="shared" si="30"/>
        <v>0</v>
      </c>
      <c r="K229" s="155" t="s">
        <v>140</v>
      </c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186</v>
      </c>
      <c r="AT229" s="22" t="s">
        <v>136</v>
      </c>
      <c r="AU229" s="22" t="s">
        <v>142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142</v>
      </c>
      <c r="BK229" s="164">
        <f t="shared" si="39"/>
        <v>0</v>
      </c>
      <c r="BL229" s="22" t="s">
        <v>186</v>
      </c>
      <c r="BM229" s="22" t="s">
        <v>385</v>
      </c>
    </row>
    <row r="230" spans="2:65" s="1" customFormat="1" ht="16.5" customHeight="1">
      <c r="B230" s="152"/>
      <c r="C230" s="153">
        <v>62</v>
      </c>
      <c r="D230" s="153" t="s">
        <v>136</v>
      </c>
      <c r="E230" s="154" t="s">
        <v>386</v>
      </c>
      <c r="F230" s="155" t="s">
        <v>387</v>
      </c>
      <c r="G230" s="156" t="s">
        <v>323</v>
      </c>
      <c r="H230" s="157">
        <v>2</v>
      </c>
      <c r="I230" s="158"/>
      <c r="J230" s="159">
        <f t="shared" si="30"/>
        <v>0</v>
      </c>
      <c r="K230" s="155" t="s">
        <v>140</v>
      </c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186</v>
      </c>
      <c r="AT230" s="22" t="s">
        <v>136</v>
      </c>
      <c r="AU230" s="22" t="s">
        <v>142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142</v>
      </c>
      <c r="BK230" s="164">
        <f t="shared" si="39"/>
        <v>0</v>
      </c>
      <c r="BL230" s="22" t="s">
        <v>186</v>
      </c>
      <c r="BM230" s="22" t="s">
        <v>388</v>
      </c>
    </row>
    <row r="231" spans="2:65" s="1" customFormat="1" ht="16.5" customHeight="1">
      <c r="B231" s="152"/>
      <c r="C231" s="153">
        <v>63</v>
      </c>
      <c r="D231" s="153" t="s">
        <v>136</v>
      </c>
      <c r="E231" s="154" t="s">
        <v>389</v>
      </c>
      <c r="F231" s="155" t="s">
        <v>390</v>
      </c>
      <c r="G231" s="156" t="s">
        <v>323</v>
      </c>
      <c r="H231" s="157">
        <v>1</v>
      </c>
      <c r="I231" s="158"/>
      <c r="J231" s="159">
        <f t="shared" si="30"/>
        <v>0</v>
      </c>
      <c r="K231" s="155" t="s">
        <v>140</v>
      </c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186</v>
      </c>
      <c r="AT231" s="22" t="s">
        <v>136</v>
      </c>
      <c r="AU231" s="22" t="s">
        <v>142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142</v>
      </c>
      <c r="BK231" s="164">
        <f t="shared" si="39"/>
        <v>0</v>
      </c>
      <c r="BL231" s="22" t="s">
        <v>186</v>
      </c>
      <c r="BM231" s="22" t="s">
        <v>391</v>
      </c>
    </row>
    <row r="232" spans="2:65" s="1" customFormat="1" ht="16.5" customHeight="1">
      <c r="B232" s="152"/>
      <c r="C232" s="153">
        <v>64</v>
      </c>
      <c r="D232" s="153" t="s">
        <v>136</v>
      </c>
      <c r="E232" s="154" t="s">
        <v>392</v>
      </c>
      <c r="F232" s="155" t="s">
        <v>393</v>
      </c>
      <c r="G232" s="156" t="s">
        <v>323</v>
      </c>
      <c r="H232" s="157">
        <v>1</v>
      </c>
      <c r="I232" s="158"/>
      <c r="J232" s="159">
        <f t="shared" si="30"/>
        <v>0</v>
      </c>
      <c r="K232" s="155" t="s">
        <v>140</v>
      </c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186</v>
      </c>
      <c r="AT232" s="22" t="s">
        <v>136</v>
      </c>
      <c r="AU232" s="22" t="s">
        <v>142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142</v>
      </c>
      <c r="BK232" s="164">
        <f t="shared" si="39"/>
        <v>0</v>
      </c>
      <c r="BL232" s="22" t="s">
        <v>186</v>
      </c>
      <c r="BM232" s="22" t="s">
        <v>394</v>
      </c>
    </row>
    <row r="233" spans="2:65" s="1" customFormat="1" ht="25.5" customHeight="1">
      <c r="B233" s="152"/>
      <c r="C233" s="153">
        <v>65</v>
      </c>
      <c r="D233" s="153" t="s">
        <v>136</v>
      </c>
      <c r="E233" s="154" t="s">
        <v>395</v>
      </c>
      <c r="F233" s="155" t="s">
        <v>396</v>
      </c>
      <c r="G233" s="156" t="s">
        <v>177</v>
      </c>
      <c r="H233" s="157">
        <v>1</v>
      </c>
      <c r="I233" s="158"/>
      <c r="J233" s="159">
        <f t="shared" si="30"/>
        <v>0</v>
      </c>
      <c r="K233" s="155" t="s">
        <v>140</v>
      </c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186</v>
      </c>
      <c r="AT233" s="22" t="s">
        <v>136</v>
      </c>
      <c r="AU233" s="22" t="s">
        <v>142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142</v>
      </c>
      <c r="BK233" s="164">
        <f t="shared" si="39"/>
        <v>0</v>
      </c>
      <c r="BL233" s="22" t="s">
        <v>186</v>
      </c>
      <c r="BM233" s="22" t="s">
        <v>397</v>
      </c>
    </row>
    <row r="234" spans="2:65" s="1" customFormat="1" ht="25.5" customHeight="1">
      <c r="B234" s="152"/>
      <c r="C234" s="153">
        <v>66</v>
      </c>
      <c r="D234" s="153" t="s">
        <v>136</v>
      </c>
      <c r="E234" s="154" t="s">
        <v>398</v>
      </c>
      <c r="F234" s="155" t="s">
        <v>399</v>
      </c>
      <c r="G234" s="156" t="s">
        <v>177</v>
      </c>
      <c r="H234" s="157">
        <v>3</v>
      </c>
      <c r="I234" s="158"/>
      <c r="J234" s="159">
        <f t="shared" si="30"/>
        <v>0</v>
      </c>
      <c r="K234" s="155" t="s">
        <v>140</v>
      </c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186</v>
      </c>
      <c r="AT234" s="22" t="s">
        <v>136</v>
      </c>
      <c r="AU234" s="22" t="s">
        <v>142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142</v>
      </c>
      <c r="BK234" s="164">
        <f t="shared" si="39"/>
        <v>0</v>
      </c>
      <c r="BL234" s="22" t="s">
        <v>186</v>
      </c>
      <c r="BM234" s="22" t="s">
        <v>400</v>
      </c>
    </row>
    <row r="235" spans="2:65" s="1" customFormat="1" ht="16.5" customHeight="1">
      <c r="B235" s="152"/>
      <c r="C235" s="186">
        <v>67</v>
      </c>
      <c r="D235" s="186" t="s">
        <v>179</v>
      </c>
      <c r="E235" s="187" t="s">
        <v>401</v>
      </c>
      <c r="F235" s="188" t="s">
        <v>402</v>
      </c>
      <c r="G235" s="189" t="s">
        <v>177</v>
      </c>
      <c r="H235" s="190">
        <v>1</v>
      </c>
      <c r="I235" s="191"/>
      <c r="J235" s="192">
        <f t="shared" si="30"/>
        <v>0</v>
      </c>
      <c r="K235" s="188" t="s">
        <v>140</v>
      </c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259</v>
      </c>
      <c r="AT235" s="22" t="s">
        <v>179</v>
      </c>
      <c r="AU235" s="22" t="s">
        <v>142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142</v>
      </c>
      <c r="BK235" s="164">
        <f t="shared" si="39"/>
        <v>0</v>
      </c>
      <c r="BL235" s="22" t="s">
        <v>186</v>
      </c>
      <c r="BM235" s="22" t="s">
        <v>403</v>
      </c>
    </row>
    <row r="236" spans="2:65" s="1" customFormat="1" ht="16.5" customHeight="1">
      <c r="B236" s="152"/>
      <c r="C236" s="186">
        <v>68</v>
      </c>
      <c r="D236" s="186" t="s">
        <v>179</v>
      </c>
      <c r="E236" s="187" t="s">
        <v>404</v>
      </c>
      <c r="F236" s="188" t="s">
        <v>405</v>
      </c>
      <c r="G236" s="189" t="s">
        <v>177</v>
      </c>
      <c r="H236" s="190">
        <v>1</v>
      </c>
      <c r="I236" s="191"/>
      <c r="J236" s="192">
        <f t="shared" si="30"/>
        <v>0</v>
      </c>
      <c r="K236" s="188" t="s">
        <v>5</v>
      </c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259</v>
      </c>
      <c r="AT236" s="22" t="s">
        <v>179</v>
      </c>
      <c r="AU236" s="22" t="s">
        <v>142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142</v>
      </c>
      <c r="BK236" s="164">
        <f t="shared" si="39"/>
        <v>0</v>
      </c>
      <c r="BL236" s="22" t="s">
        <v>186</v>
      </c>
      <c r="BM236" s="22" t="s">
        <v>406</v>
      </c>
    </row>
    <row r="237" spans="2:65" s="1" customFormat="1" ht="27" customHeight="1">
      <c r="B237" s="152"/>
      <c r="C237" s="153">
        <v>69</v>
      </c>
      <c r="D237" s="153" t="s">
        <v>136</v>
      </c>
      <c r="E237" s="154" t="s">
        <v>407</v>
      </c>
      <c r="F237" s="155" t="s">
        <v>851</v>
      </c>
      <c r="G237" s="156" t="s">
        <v>177</v>
      </c>
      <c r="H237" s="157">
        <v>1</v>
      </c>
      <c r="I237" s="158"/>
      <c r="J237" s="159">
        <f t="shared" si="30"/>
        <v>0</v>
      </c>
      <c r="K237" s="155" t="s">
        <v>140</v>
      </c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186</v>
      </c>
      <c r="AT237" s="22" t="s">
        <v>136</v>
      </c>
      <c r="AU237" s="22" t="s">
        <v>142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142</v>
      </c>
      <c r="BK237" s="164">
        <f t="shared" si="39"/>
        <v>0</v>
      </c>
      <c r="BL237" s="22" t="s">
        <v>186</v>
      </c>
      <c r="BM237" s="22" t="s">
        <v>408</v>
      </c>
    </row>
    <row r="238" spans="2:65" s="1" customFormat="1" ht="27" customHeight="1">
      <c r="B238" s="152"/>
      <c r="C238" s="153">
        <v>70</v>
      </c>
      <c r="D238" s="153" t="s">
        <v>136</v>
      </c>
      <c r="E238" s="154" t="s">
        <v>866</v>
      </c>
      <c r="F238" s="155" t="s">
        <v>872</v>
      </c>
      <c r="G238" s="156" t="s">
        <v>177</v>
      </c>
      <c r="H238" s="157">
        <v>1</v>
      </c>
      <c r="I238" s="158"/>
      <c r="J238" s="159">
        <f t="shared" ref="J238" si="4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71</v>
      </c>
      <c r="D239" s="153" t="s">
        <v>136</v>
      </c>
      <c r="E239" s="154" t="s">
        <v>409</v>
      </c>
      <c r="F239" s="155" t="s">
        <v>410</v>
      </c>
      <c r="G239" s="156" t="s">
        <v>215</v>
      </c>
      <c r="H239" s="157">
        <v>6.5000000000000002E-2</v>
      </c>
      <c r="I239" s="158"/>
      <c r="J239" s="159">
        <f t="shared" si="30"/>
        <v>0</v>
      </c>
      <c r="K239" s="155" t="s">
        <v>140</v>
      </c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186</v>
      </c>
      <c r="AT239" s="22" t="s">
        <v>136</v>
      </c>
      <c r="AU239" s="22" t="s">
        <v>142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142</v>
      </c>
      <c r="BK239" s="164">
        <f t="shared" si="39"/>
        <v>0</v>
      </c>
      <c r="BL239" s="22" t="s">
        <v>186</v>
      </c>
      <c r="BM239" s="22" t="s">
        <v>411</v>
      </c>
    </row>
    <row r="240" spans="2:65" s="10" customFormat="1" ht="29.85" customHeight="1">
      <c r="B240" s="140"/>
      <c r="D240" s="141" t="s">
        <v>70</v>
      </c>
      <c r="E240" s="150" t="s">
        <v>413</v>
      </c>
      <c r="F240" s="150" t="s">
        <v>414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142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72</v>
      </c>
      <c r="D241" s="153" t="s">
        <v>136</v>
      </c>
      <c r="E241" s="154" t="s">
        <v>415</v>
      </c>
      <c r="F241" s="155" t="s">
        <v>416</v>
      </c>
      <c r="G241" s="156" t="s">
        <v>323</v>
      </c>
      <c r="H241" s="157">
        <v>1</v>
      </c>
      <c r="I241" s="158"/>
      <c r="J241" s="159">
        <f>ROUND(I241*H241,2)</f>
        <v>0</v>
      </c>
      <c r="K241" s="155" t="s">
        <v>140</v>
      </c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186</v>
      </c>
      <c r="AT241" s="22" t="s">
        <v>136</v>
      </c>
      <c r="AU241" s="22" t="s">
        <v>142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142</v>
      </c>
      <c r="BK241" s="164">
        <f>ROUND(I241*H241,2)</f>
        <v>0</v>
      </c>
      <c r="BL241" s="22" t="s">
        <v>186</v>
      </c>
      <c r="BM241" s="22" t="s">
        <v>417</v>
      </c>
    </row>
    <row r="242" spans="2:65" s="1" customFormat="1" ht="38.25" customHeight="1">
      <c r="B242" s="152"/>
      <c r="C242" s="153">
        <v>73</v>
      </c>
      <c r="D242" s="153" t="s">
        <v>136</v>
      </c>
      <c r="E242" s="154" t="s">
        <v>418</v>
      </c>
      <c r="F242" s="155" t="s">
        <v>419</v>
      </c>
      <c r="G242" s="156" t="s">
        <v>215</v>
      </c>
      <c r="H242" s="157">
        <v>1.2E-2</v>
      </c>
      <c r="I242" s="158"/>
      <c r="J242" s="159">
        <f>ROUND(I242*H242,2)</f>
        <v>0</v>
      </c>
      <c r="K242" s="155" t="s">
        <v>140</v>
      </c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186</v>
      </c>
      <c r="AT242" s="22" t="s">
        <v>136</v>
      </c>
      <c r="AU242" s="22" t="s">
        <v>142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142</v>
      </c>
      <c r="BK242" s="164">
        <f>ROUND(I242*H242,2)</f>
        <v>0</v>
      </c>
      <c r="BL242" s="22" t="s">
        <v>186</v>
      </c>
      <c r="BM242" s="22" t="s">
        <v>420</v>
      </c>
    </row>
    <row r="243" spans="2:65" s="10" customFormat="1" ht="29.85" customHeight="1">
      <c r="B243" s="140"/>
      <c r="D243" s="141" t="s">
        <v>70</v>
      </c>
      <c r="E243" s="150" t="s">
        <v>421</v>
      </c>
      <c r="F243" s="150" t="s">
        <v>422</v>
      </c>
      <c r="I243" s="143"/>
      <c r="J243" s="151">
        <f>+SUM(J244:J261)</f>
        <v>0</v>
      </c>
      <c r="L243" s="140"/>
      <c r="M243" s="145"/>
      <c r="P243" s="146">
        <f>SUM(P244:P261)</f>
        <v>0</v>
      </c>
      <c r="R243" s="146">
        <f>SUM(R244:R261)</f>
        <v>3.653E-2</v>
      </c>
      <c r="T243" s="147">
        <f>SUM(T244:T261)</f>
        <v>0</v>
      </c>
      <c r="AR243" s="141" t="s">
        <v>142</v>
      </c>
      <c r="AT243" s="148" t="s">
        <v>70</v>
      </c>
      <c r="AU243" s="148" t="s">
        <v>76</v>
      </c>
      <c r="AY243" s="141" t="s">
        <v>133</v>
      </c>
      <c r="BK243" s="149">
        <f>SUM(BK244:BK261)</f>
        <v>0</v>
      </c>
    </row>
    <row r="244" spans="2:65" s="1" customFormat="1" ht="24.75" customHeight="1">
      <c r="B244" s="152"/>
      <c r="C244" s="278">
        <v>74</v>
      </c>
      <c r="D244" s="278" t="s">
        <v>179</v>
      </c>
      <c r="E244" s="279" t="s">
        <v>873</v>
      </c>
      <c r="F244" s="280" t="s">
        <v>874</v>
      </c>
      <c r="G244" s="281" t="s">
        <v>177</v>
      </c>
      <c r="H244" s="282">
        <v>1</v>
      </c>
      <c r="I244" s="283"/>
      <c r="J244" s="284">
        <f t="shared" ref="J244" si="41">ROUND(I244*H244,2)</f>
        <v>0</v>
      </c>
      <c r="K244" s="285"/>
      <c r="L244" s="193"/>
      <c r="M244" s="194"/>
      <c r="N244" s="195"/>
      <c r="P244" s="162"/>
      <c r="Q244" s="162"/>
      <c r="R244" s="162"/>
      <c r="S244" s="162"/>
      <c r="T244" s="163"/>
      <c r="AR244" s="22"/>
      <c r="AT244" s="22"/>
      <c r="AU244" s="22"/>
      <c r="AY244" s="22"/>
      <c r="BE244" s="164"/>
      <c r="BF244" s="164"/>
      <c r="BG244" s="164"/>
      <c r="BH244" s="164"/>
      <c r="BI244" s="164"/>
      <c r="BJ244" s="22"/>
      <c r="BK244" s="164"/>
      <c r="BL244" s="22"/>
      <c r="BM244" s="22"/>
    </row>
    <row r="245" spans="2:65" s="1" customFormat="1" ht="38.25" customHeight="1">
      <c r="B245" s="152"/>
      <c r="C245" s="153">
        <v>75</v>
      </c>
      <c r="D245" s="153" t="s">
        <v>136</v>
      </c>
      <c r="E245" s="154" t="s">
        <v>423</v>
      </c>
      <c r="F245" s="155" t="s">
        <v>424</v>
      </c>
      <c r="G245" s="156" t="s">
        <v>177</v>
      </c>
      <c r="H245" s="157">
        <v>2</v>
      </c>
      <c r="I245" s="158"/>
      <c r="J245" s="159">
        <f t="shared" ref="J245:J261" si="42">ROUND(I245*H245,2)</f>
        <v>0</v>
      </c>
      <c r="K245" s="155" t="s">
        <v>140</v>
      </c>
      <c r="L245" s="38"/>
      <c r="M245" s="160" t="s">
        <v>5</v>
      </c>
      <c r="N245" s="161" t="s">
        <v>43</v>
      </c>
      <c r="P245" s="162">
        <f t="shared" ref="P245:P261" si="43">O245*H245</f>
        <v>0</v>
      </c>
      <c r="Q245" s="162">
        <v>0</v>
      </c>
      <c r="R245" s="162">
        <f t="shared" ref="R245:R261" si="44">Q245*H245</f>
        <v>0</v>
      </c>
      <c r="S245" s="162">
        <v>0</v>
      </c>
      <c r="T245" s="163">
        <f t="shared" ref="T245:T261" si="45">S245*H245</f>
        <v>0</v>
      </c>
      <c r="AR245" s="22" t="s">
        <v>186</v>
      </c>
      <c r="AT245" s="22" t="s">
        <v>136</v>
      </c>
      <c r="AU245" s="22" t="s">
        <v>142</v>
      </c>
      <c r="AY245" s="22" t="s">
        <v>133</v>
      </c>
      <c r="BE245" s="164">
        <f t="shared" ref="BE245:BE261" si="46">IF(N245="základní",J245,0)</f>
        <v>0</v>
      </c>
      <c r="BF245" s="164">
        <f t="shared" ref="BF245:BF261" si="47">IF(N245="snížená",J245,0)</f>
        <v>0</v>
      </c>
      <c r="BG245" s="164">
        <f t="shared" ref="BG245:BG261" si="48">IF(N245="zákl. přenesená",J245,0)</f>
        <v>0</v>
      </c>
      <c r="BH245" s="164">
        <f t="shared" ref="BH245:BH261" si="49">IF(N245="sníž. přenesená",J245,0)</f>
        <v>0</v>
      </c>
      <c r="BI245" s="164">
        <f t="shared" ref="BI245:BI261" si="50">IF(N245="nulová",J245,0)</f>
        <v>0</v>
      </c>
      <c r="BJ245" s="22" t="s">
        <v>142</v>
      </c>
      <c r="BK245" s="164">
        <f t="shared" ref="BK245:BK261" si="51">ROUND(I245*H245,2)</f>
        <v>0</v>
      </c>
      <c r="BL245" s="22" t="s">
        <v>186</v>
      </c>
      <c r="BM245" s="22" t="s">
        <v>425</v>
      </c>
    </row>
    <row r="246" spans="2:65" s="1" customFormat="1" ht="16.5" customHeight="1">
      <c r="B246" s="152"/>
      <c r="C246" s="186">
        <v>76</v>
      </c>
      <c r="D246" s="186" t="s">
        <v>179</v>
      </c>
      <c r="E246" s="187" t="s">
        <v>426</v>
      </c>
      <c r="F246" s="188" t="s">
        <v>427</v>
      </c>
      <c r="G246" s="189" t="s">
        <v>177</v>
      </c>
      <c r="H246" s="190">
        <v>2</v>
      </c>
      <c r="I246" s="191"/>
      <c r="J246" s="192">
        <f t="shared" si="42"/>
        <v>0</v>
      </c>
      <c r="K246" s="188" t="s">
        <v>140</v>
      </c>
      <c r="L246" s="193"/>
      <c r="M246" s="194" t="s">
        <v>5</v>
      </c>
      <c r="N246" s="195" t="s">
        <v>43</v>
      </c>
      <c r="P246" s="162">
        <f t="shared" si="43"/>
        <v>0</v>
      </c>
      <c r="Q246" s="162">
        <v>2.0000000000000002E-5</v>
      </c>
      <c r="R246" s="162">
        <f t="shared" si="44"/>
        <v>4.0000000000000003E-5</v>
      </c>
      <c r="S246" s="162">
        <v>0</v>
      </c>
      <c r="T246" s="163">
        <f t="shared" si="45"/>
        <v>0</v>
      </c>
      <c r="AR246" s="22" t="s">
        <v>259</v>
      </c>
      <c r="AT246" s="22" t="s">
        <v>179</v>
      </c>
      <c r="AU246" s="22" t="s">
        <v>142</v>
      </c>
      <c r="AY246" s="22" t="s">
        <v>133</v>
      </c>
      <c r="BE246" s="164">
        <f t="shared" si="46"/>
        <v>0</v>
      </c>
      <c r="BF246" s="164">
        <f t="shared" si="47"/>
        <v>0</v>
      </c>
      <c r="BG246" s="164">
        <f t="shared" si="48"/>
        <v>0</v>
      </c>
      <c r="BH246" s="164">
        <f t="shared" si="49"/>
        <v>0</v>
      </c>
      <c r="BI246" s="164">
        <f t="shared" si="50"/>
        <v>0</v>
      </c>
      <c r="BJ246" s="22" t="s">
        <v>142</v>
      </c>
      <c r="BK246" s="164">
        <f t="shared" si="51"/>
        <v>0</v>
      </c>
      <c r="BL246" s="22" t="s">
        <v>186</v>
      </c>
      <c r="BM246" s="22" t="s">
        <v>428</v>
      </c>
    </row>
    <row r="247" spans="2:65" s="1" customFormat="1" ht="25.5" customHeight="1">
      <c r="B247" s="152"/>
      <c r="C247" s="153">
        <v>77</v>
      </c>
      <c r="D247" s="153" t="s">
        <v>136</v>
      </c>
      <c r="E247" s="154" t="s">
        <v>429</v>
      </c>
      <c r="F247" s="155" t="s">
        <v>430</v>
      </c>
      <c r="G247" s="156" t="s">
        <v>265</v>
      </c>
      <c r="H247" s="157">
        <v>90</v>
      </c>
      <c r="I247" s="158"/>
      <c r="J247" s="159">
        <f t="shared" si="42"/>
        <v>0</v>
      </c>
      <c r="K247" s="155" t="s">
        <v>140</v>
      </c>
      <c r="L247" s="38"/>
      <c r="M247" s="160" t="s">
        <v>5</v>
      </c>
      <c r="N247" s="161" t="s">
        <v>43</v>
      </c>
      <c r="P247" s="162">
        <f t="shared" si="43"/>
        <v>0</v>
      </c>
      <c r="Q247" s="162">
        <v>0</v>
      </c>
      <c r="R247" s="162">
        <f t="shared" si="44"/>
        <v>0</v>
      </c>
      <c r="S247" s="162">
        <v>0</v>
      </c>
      <c r="T247" s="163">
        <f t="shared" si="45"/>
        <v>0</v>
      </c>
      <c r="AR247" s="22" t="s">
        <v>186</v>
      </c>
      <c r="AT247" s="22" t="s">
        <v>136</v>
      </c>
      <c r="AU247" s="22" t="s">
        <v>142</v>
      </c>
      <c r="AY247" s="22" t="s">
        <v>133</v>
      </c>
      <c r="BE247" s="164">
        <f t="shared" si="46"/>
        <v>0</v>
      </c>
      <c r="BF247" s="164">
        <f t="shared" si="47"/>
        <v>0</v>
      </c>
      <c r="BG247" s="164">
        <f t="shared" si="48"/>
        <v>0</v>
      </c>
      <c r="BH247" s="164">
        <f t="shared" si="49"/>
        <v>0</v>
      </c>
      <c r="BI247" s="164">
        <f t="shared" si="50"/>
        <v>0</v>
      </c>
      <c r="BJ247" s="22" t="s">
        <v>142</v>
      </c>
      <c r="BK247" s="164">
        <f t="shared" si="51"/>
        <v>0</v>
      </c>
      <c r="BL247" s="22" t="s">
        <v>186</v>
      </c>
      <c r="BM247" s="22" t="s">
        <v>431</v>
      </c>
    </row>
    <row r="248" spans="2:65" s="1" customFormat="1" ht="16.5" customHeight="1">
      <c r="B248" s="152"/>
      <c r="C248" s="186">
        <v>78</v>
      </c>
      <c r="D248" s="186" t="s">
        <v>179</v>
      </c>
      <c r="E248" s="187" t="s">
        <v>432</v>
      </c>
      <c r="F248" s="188" t="s">
        <v>433</v>
      </c>
      <c r="G248" s="189" t="s">
        <v>265</v>
      </c>
      <c r="H248" s="190">
        <v>50</v>
      </c>
      <c r="I248" s="191"/>
      <c r="J248" s="192">
        <f t="shared" si="42"/>
        <v>0</v>
      </c>
      <c r="K248" s="188" t="s">
        <v>140</v>
      </c>
      <c r="L248" s="193"/>
      <c r="M248" s="194" t="s">
        <v>5</v>
      </c>
      <c r="N248" s="195" t="s">
        <v>43</v>
      </c>
      <c r="P248" s="162">
        <f t="shared" si="43"/>
        <v>0</v>
      </c>
      <c r="Q248" s="162">
        <v>1.7000000000000001E-4</v>
      </c>
      <c r="R248" s="162">
        <f t="shared" si="44"/>
        <v>8.5000000000000006E-3</v>
      </c>
      <c r="S248" s="162">
        <v>0</v>
      </c>
      <c r="T248" s="163">
        <f t="shared" si="45"/>
        <v>0</v>
      </c>
      <c r="AR248" s="22" t="s">
        <v>259</v>
      </c>
      <c r="AT248" s="22" t="s">
        <v>179</v>
      </c>
      <c r="AU248" s="22" t="s">
        <v>142</v>
      </c>
      <c r="AY248" s="22" t="s">
        <v>133</v>
      </c>
      <c r="BE248" s="164">
        <f t="shared" si="46"/>
        <v>0</v>
      </c>
      <c r="BF248" s="164">
        <f t="shared" si="47"/>
        <v>0</v>
      </c>
      <c r="BG248" s="164">
        <f t="shared" si="48"/>
        <v>0</v>
      </c>
      <c r="BH248" s="164">
        <f t="shared" si="49"/>
        <v>0</v>
      </c>
      <c r="BI248" s="164">
        <f t="shared" si="50"/>
        <v>0</v>
      </c>
      <c r="BJ248" s="22" t="s">
        <v>142</v>
      </c>
      <c r="BK248" s="164">
        <f t="shared" si="51"/>
        <v>0</v>
      </c>
      <c r="BL248" s="22" t="s">
        <v>186</v>
      </c>
      <c r="BM248" s="22" t="s">
        <v>434</v>
      </c>
    </row>
    <row r="249" spans="2:65" s="1" customFormat="1" ht="16.5" customHeight="1">
      <c r="B249" s="152"/>
      <c r="C249" s="186">
        <v>79</v>
      </c>
      <c r="D249" s="186" t="s">
        <v>179</v>
      </c>
      <c r="E249" s="187" t="s">
        <v>435</v>
      </c>
      <c r="F249" s="188" t="s">
        <v>436</v>
      </c>
      <c r="G249" s="189" t="s">
        <v>265</v>
      </c>
      <c r="H249" s="190">
        <v>5</v>
      </c>
      <c r="I249" s="191"/>
      <c r="J249" s="192">
        <f t="shared" si="42"/>
        <v>0</v>
      </c>
      <c r="K249" s="188" t="s">
        <v>140</v>
      </c>
      <c r="L249" s="193"/>
      <c r="M249" s="194" t="s">
        <v>5</v>
      </c>
      <c r="N249" s="195" t="s">
        <v>43</v>
      </c>
      <c r="P249" s="162">
        <f t="shared" si="43"/>
        <v>0</v>
      </c>
      <c r="Q249" s="162">
        <v>2.7999999999999998E-4</v>
      </c>
      <c r="R249" s="162">
        <f t="shared" si="44"/>
        <v>1.3999999999999998E-3</v>
      </c>
      <c r="S249" s="162">
        <v>0</v>
      </c>
      <c r="T249" s="163">
        <f t="shared" si="45"/>
        <v>0</v>
      </c>
      <c r="AR249" s="22" t="s">
        <v>259</v>
      </c>
      <c r="AT249" s="22" t="s">
        <v>179</v>
      </c>
      <c r="AU249" s="22" t="s">
        <v>142</v>
      </c>
      <c r="AY249" s="22" t="s">
        <v>133</v>
      </c>
      <c r="BE249" s="164">
        <f t="shared" si="46"/>
        <v>0</v>
      </c>
      <c r="BF249" s="164">
        <f t="shared" si="47"/>
        <v>0</v>
      </c>
      <c r="BG249" s="164">
        <f t="shared" si="48"/>
        <v>0</v>
      </c>
      <c r="BH249" s="164">
        <f t="shared" si="49"/>
        <v>0</v>
      </c>
      <c r="BI249" s="164">
        <f t="shared" si="50"/>
        <v>0</v>
      </c>
      <c r="BJ249" s="22" t="s">
        <v>142</v>
      </c>
      <c r="BK249" s="164">
        <f t="shared" si="51"/>
        <v>0</v>
      </c>
      <c r="BL249" s="22" t="s">
        <v>186</v>
      </c>
      <c r="BM249" s="22" t="s">
        <v>437</v>
      </c>
    </row>
    <row r="250" spans="2:65" s="1" customFormat="1" ht="25.5" customHeight="1">
      <c r="B250" s="152"/>
      <c r="C250" s="153">
        <v>80</v>
      </c>
      <c r="D250" s="153" t="s">
        <v>136</v>
      </c>
      <c r="E250" s="154" t="s">
        <v>438</v>
      </c>
      <c r="F250" s="155" t="s">
        <v>439</v>
      </c>
      <c r="G250" s="156" t="s">
        <v>177</v>
      </c>
      <c r="H250" s="157">
        <v>1</v>
      </c>
      <c r="I250" s="158"/>
      <c r="J250" s="159">
        <f t="shared" si="42"/>
        <v>0</v>
      </c>
      <c r="K250" s="155" t="s">
        <v>140</v>
      </c>
      <c r="L250" s="38"/>
      <c r="M250" s="160" t="s">
        <v>5</v>
      </c>
      <c r="N250" s="161" t="s">
        <v>43</v>
      </c>
      <c r="P250" s="162">
        <f t="shared" si="43"/>
        <v>0</v>
      </c>
      <c r="Q250" s="162">
        <v>0</v>
      </c>
      <c r="R250" s="162">
        <f t="shared" si="44"/>
        <v>0</v>
      </c>
      <c r="S250" s="162">
        <v>0</v>
      </c>
      <c r="T250" s="163">
        <f t="shared" si="45"/>
        <v>0</v>
      </c>
      <c r="AR250" s="22" t="s">
        <v>186</v>
      </c>
      <c r="AT250" s="22" t="s">
        <v>136</v>
      </c>
      <c r="AU250" s="22" t="s">
        <v>142</v>
      </c>
      <c r="AY250" s="22" t="s">
        <v>133</v>
      </c>
      <c r="BE250" s="164">
        <f t="shared" si="46"/>
        <v>0</v>
      </c>
      <c r="BF250" s="164">
        <f t="shared" si="47"/>
        <v>0</v>
      </c>
      <c r="BG250" s="164">
        <f t="shared" si="48"/>
        <v>0</v>
      </c>
      <c r="BH250" s="164">
        <f t="shared" si="49"/>
        <v>0</v>
      </c>
      <c r="BI250" s="164">
        <f t="shared" si="50"/>
        <v>0</v>
      </c>
      <c r="BJ250" s="22" t="s">
        <v>142</v>
      </c>
      <c r="BK250" s="164">
        <f t="shared" si="51"/>
        <v>0</v>
      </c>
      <c r="BL250" s="22" t="s">
        <v>186</v>
      </c>
      <c r="BM250" s="22" t="s">
        <v>440</v>
      </c>
    </row>
    <row r="251" spans="2:65" s="1" customFormat="1" ht="16.5" customHeight="1">
      <c r="B251" s="152"/>
      <c r="C251" s="186">
        <v>81</v>
      </c>
      <c r="D251" s="186" t="s">
        <v>179</v>
      </c>
      <c r="E251" s="187" t="s">
        <v>441</v>
      </c>
      <c r="F251" s="188" t="s">
        <v>442</v>
      </c>
      <c r="G251" s="189" t="s">
        <v>177</v>
      </c>
      <c r="H251" s="190">
        <v>1</v>
      </c>
      <c r="I251" s="191"/>
      <c r="J251" s="192">
        <f t="shared" si="42"/>
        <v>0</v>
      </c>
      <c r="K251" s="188" t="s">
        <v>140</v>
      </c>
      <c r="L251" s="193"/>
      <c r="M251" s="194" t="s">
        <v>5</v>
      </c>
      <c r="N251" s="195" t="s">
        <v>43</v>
      </c>
      <c r="P251" s="162">
        <f t="shared" si="43"/>
        <v>0</v>
      </c>
      <c r="Q251" s="162">
        <v>1.6899999999999998E-2</v>
      </c>
      <c r="R251" s="162">
        <f t="shared" si="44"/>
        <v>1.6899999999999998E-2</v>
      </c>
      <c r="S251" s="162">
        <v>0</v>
      </c>
      <c r="T251" s="163">
        <f t="shared" si="45"/>
        <v>0</v>
      </c>
      <c r="AR251" s="22" t="s">
        <v>259</v>
      </c>
      <c r="AT251" s="22" t="s">
        <v>179</v>
      </c>
      <c r="AU251" s="22" t="s">
        <v>142</v>
      </c>
      <c r="AY251" s="22" t="s">
        <v>133</v>
      </c>
      <c r="BE251" s="164">
        <f t="shared" si="46"/>
        <v>0</v>
      </c>
      <c r="BF251" s="164">
        <f t="shared" si="47"/>
        <v>0</v>
      </c>
      <c r="BG251" s="164">
        <f t="shared" si="48"/>
        <v>0</v>
      </c>
      <c r="BH251" s="164">
        <f t="shared" si="49"/>
        <v>0</v>
      </c>
      <c r="BI251" s="164">
        <f t="shared" si="50"/>
        <v>0</v>
      </c>
      <c r="BJ251" s="22" t="s">
        <v>142</v>
      </c>
      <c r="BK251" s="164">
        <f t="shared" si="51"/>
        <v>0</v>
      </c>
      <c r="BL251" s="22" t="s">
        <v>186</v>
      </c>
      <c r="BM251" s="22" t="s">
        <v>443</v>
      </c>
    </row>
    <row r="252" spans="2:65" s="1" customFormat="1" ht="25.5" customHeight="1">
      <c r="B252" s="152"/>
      <c r="C252" s="153">
        <v>82</v>
      </c>
      <c r="D252" s="153" t="s">
        <v>136</v>
      </c>
      <c r="E252" s="154" t="s">
        <v>444</v>
      </c>
      <c r="F252" s="155" t="s">
        <v>445</v>
      </c>
      <c r="G252" s="156" t="s">
        <v>177</v>
      </c>
      <c r="H252" s="157">
        <v>4</v>
      </c>
      <c r="I252" s="158"/>
      <c r="J252" s="159">
        <f t="shared" si="42"/>
        <v>0</v>
      </c>
      <c r="K252" s="155" t="s">
        <v>140</v>
      </c>
      <c r="L252" s="38"/>
      <c r="M252" s="160" t="s">
        <v>5</v>
      </c>
      <c r="N252" s="161" t="s">
        <v>43</v>
      </c>
      <c r="P252" s="162">
        <f t="shared" si="43"/>
        <v>0</v>
      </c>
      <c r="Q252" s="162">
        <v>0</v>
      </c>
      <c r="R252" s="162">
        <f t="shared" si="44"/>
        <v>0</v>
      </c>
      <c r="S252" s="162">
        <v>0</v>
      </c>
      <c r="T252" s="163">
        <f t="shared" si="45"/>
        <v>0</v>
      </c>
      <c r="AR252" s="22" t="s">
        <v>186</v>
      </c>
      <c r="AT252" s="22" t="s">
        <v>136</v>
      </c>
      <c r="AU252" s="22" t="s">
        <v>142</v>
      </c>
      <c r="AY252" s="22" t="s">
        <v>133</v>
      </c>
      <c r="BE252" s="164">
        <f t="shared" si="46"/>
        <v>0</v>
      </c>
      <c r="BF252" s="164">
        <f t="shared" si="47"/>
        <v>0</v>
      </c>
      <c r="BG252" s="164">
        <f t="shared" si="48"/>
        <v>0</v>
      </c>
      <c r="BH252" s="164">
        <f t="shared" si="49"/>
        <v>0</v>
      </c>
      <c r="BI252" s="164">
        <f t="shared" si="50"/>
        <v>0</v>
      </c>
      <c r="BJ252" s="22" t="s">
        <v>142</v>
      </c>
      <c r="BK252" s="164">
        <f t="shared" si="51"/>
        <v>0</v>
      </c>
      <c r="BL252" s="22" t="s">
        <v>186</v>
      </c>
      <c r="BM252" s="22" t="s">
        <v>446</v>
      </c>
    </row>
    <row r="253" spans="2:65" s="1" customFormat="1" ht="16.5" customHeight="1">
      <c r="B253" s="152"/>
      <c r="C253" s="186">
        <v>83</v>
      </c>
      <c r="D253" s="186" t="s">
        <v>179</v>
      </c>
      <c r="E253" s="187" t="s">
        <v>447</v>
      </c>
      <c r="F253" s="188" t="s">
        <v>863</v>
      </c>
      <c r="G253" s="189" t="s">
        <v>177</v>
      </c>
      <c r="H253" s="190">
        <v>4</v>
      </c>
      <c r="I253" s="191"/>
      <c r="J253" s="192">
        <f t="shared" si="42"/>
        <v>0</v>
      </c>
      <c r="K253" s="188" t="s">
        <v>140</v>
      </c>
      <c r="L253" s="193"/>
      <c r="M253" s="194" t="s">
        <v>5</v>
      </c>
      <c r="N253" s="195" t="s">
        <v>43</v>
      </c>
      <c r="P253" s="162">
        <f t="shared" si="43"/>
        <v>0</v>
      </c>
      <c r="Q253" s="162">
        <v>1E-4</v>
      </c>
      <c r="R253" s="162">
        <f t="shared" si="44"/>
        <v>4.0000000000000002E-4</v>
      </c>
      <c r="S253" s="162">
        <v>0</v>
      </c>
      <c r="T253" s="163">
        <f t="shared" si="45"/>
        <v>0</v>
      </c>
      <c r="AR253" s="22" t="s">
        <v>259</v>
      </c>
      <c r="AT253" s="22" t="s">
        <v>179</v>
      </c>
      <c r="AU253" s="22" t="s">
        <v>142</v>
      </c>
      <c r="AY253" s="22" t="s">
        <v>133</v>
      </c>
      <c r="BE253" s="164">
        <f t="shared" si="46"/>
        <v>0</v>
      </c>
      <c r="BF253" s="164">
        <f t="shared" si="47"/>
        <v>0</v>
      </c>
      <c r="BG253" s="164">
        <f t="shared" si="48"/>
        <v>0</v>
      </c>
      <c r="BH253" s="164">
        <f t="shared" si="49"/>
        <v>0</v>
      </c>
      <c r="BI253" s="164">
        <f t="shared" si="50"/>
        <v>0</v>
      </c>
      <c r="BJ253" s="22" t="s">
        <v>142</v>
      </c>
      <c r="BK253" s="164">
        <f t="shared" si="51"/>
        <v>0</v>
      </c>
      <c r="BL253" s="22" t="s">
        <v>186</v>
      </c>
      <c r="BM253" s="22" t="s">
        <v>448</v>
      </c>
    </row>
    <row r="254" spans="2:65" s="1" customFormat="1" ht="25.5" customHeight="1">
      <c r="B254" s="152"/>
      <c r="C254" s="153">
        <v>84</v>
      </c>
      <c r="D254" s="153" t="s">
        <v>136</v>
      </c>
      <c r="E254" s="154" t="s">
        <v>449</v>
      </c>
      <c r="F254" s="155" t="s">
        <v>450</v>
      </c>
      <c r="G254" s="156" t="s">
        <v>177</v>
      </c>
      <c r="H254" s="157">
        <v>7</v>
      </c>
      <c r="I254" s="158"/>
      <c r="J254" s="159">
        <f t="shared" si="42"/>
        <v>0</v>
      </c>
      <c r="K254" s="155" t="s">
        <v>140</v>
      </c>
      <c r="L254" s="38"/>
      <c r="M254" s="160" t="s">
        <v>5</v>
      </c>
      <c r="N254" s="161" t="s">
        <v>43</v>
      </c>
      <c r="P254" s="162">
        <f t="shared" si="43"/>
        <v>0</v>
      </c>
      <c r="Q254" s="162">
        <v>0</v>
      </c>
      <c r="R254" s="162">
        <f t="shared" si="44"/>
        <v>0</v>
      </c>
      <c r="S254" s="162">
        <v>0</v>
      </c>
      <c r="T254" s="163">
        <f t="shared" si="45"/>
        <v>0</v>
      </c>
      <c r="AR254" s="22" t="s">
        <v>186</v>
      </c>
      <c r="AT254" s="22" t="s">
        <v>136</v>
      </c>
      <c r="AU254" s="22" t="s">
        <v>142</v>
      </c>
      <c r="AY254" s="22" t="s">
        <v>133</v>
      </c>
      <c r="BE254" s="164">
        <f t="shared" si="46"/>
        <v>0</v>
      </c>
      <c r="BF254" s="164">
        <f t="shared" si="47"/>
        <v>0</v>
      </c>
      <c r="BG254" s="164">
        <f t="shared" si="48"/>
        <v>0</v>
      </c>
      <c r="BH254" s="164">
        <f t="shared" si="49"/>
        <v>0</v>
      </c>
      <c r="BI254" s="164">
        <f t="shared" si="50"/>
        <v>0</v>
      </c>
      <c r="BJ254" s="22" t="s">
        <v>142</v>
      </c>
      <c r="BK254" s="164">
        <f t="shared" si="51"/>
        <v>0</v>
      </c>
      <c r="BL254" s="22" t="s">
        <v>186</v>
      </c>
      <c r="BM254" s="22" t="s">
        <v>451</v>
      </c>
    </row>
    <row r="255" spans="2:65" s="1" customFormat="1" ht="16.5" customHeight="1">
      <c r="B255" s="152"/>
      <c r="C255" s="186">
        <v>85</v>
      </c>
      <c r="D255" s="186" t="s">
        <v>179</v>
      </c>
      <c r="E255" s="187" t="s">
        <v>452</v>
      </c>
      <c r="F255" s="188" t="s">
        <v>862</v>
      </c>
      <c r="G255" s="189" t="s">
        <v>177</v>
      </c>
      <c r="H255" s="190">
        <v>7</v>
      </c>
      <c r="I255" s="191"/>
      <c r="J255" s="192">
        <f t="shared" si="42"/>
        <v>0</v>
      </c>
      <c r="K255" s="188" t="s">
        <v>140</v>
      </c>
      <c r="L255" s="193"/>
      <c r="M255" s="194" t="s">
        <v>5</v>
      </c>
      <c r="N255" s="195" t="s">
        <v>43</v>
      </c>
      <c r="P255" s="162">
        <f t="shared" si="43"/>
        <v>0</v>
      </c>
      <c r="Q255" s="162">
        <v>2.7E-4</v>
      </c>
      <c r="R255" s="162">
        <f t="shared" si="44"/>
        <v>1.89E-3</v>
      </c>
      <c r="S255" s="162">
        <v>0</v>
      </c>
      <c r="T255" s="163">
        <f t="shared" si="45"/>
        <v>0</v>
      </c>
      <c r="AR255" s="22" t="s">
        <v>259</v>
      </c>
      <c r="AT255" s="22" t="s">
        <v>179</v>
      </c>
      <c r="AU255" s="22" t="s">
        <v>142</v>
      </c>
      <c r="AY255" s="22" t="s">
        <v>133</v>
      </c>
      <c r="BE255" s="164">
        <f t="shared" si="46"/>
        <v>0</v>
      </c>
      <c r="BF255" s="164">
        <f t="shared" si="47"/>
        <v>0</v>
      </c>
      <c r="BG255" s="164">
        <f t="shared" si="48"/>
        <v>0</v>
      </c>
      <c r="BH255" s="164">
        <f t="shared" si="49"/>
        <v>0</v>
      </c>
      <c r="BI255" s="164">
        <f t="shared" si="50"/>
        <v>0</v>
      </c>
      <c r="BJ255" s="22" t="s">
        <v>142</v>
      </c>
      <c r="BK255" s="164">
        <f t="shared" si="51"/>
        <v>0</v>
      </c>
      <c r="BL255" s="22" t="s">
        <v>186</v>
      </c>
      <c r="BM255" s="22" t="s">
        <v>453</v>
      </c>
    </row>
    <row r="256" spans="2:65" s="1" customFormat="1" ht="25.5" customHeight="1">
      <c r="B256" s="152"/>
      <c r="C256" s="153">
        <v>86</v>
      </c>
      <c r="D256" s="153" t="s">
        <v>136</v>
      </c>
      <c r="E256" s="154" t="s">
        <v>454</v>
      </c>
      <c r="F256" s="155" t="s">
        <v>455</v>
      </c>
      <c r="G256" s="156" t="s">
        <v>177</v>
      </c>
      <c r="H256" s="157">
        <v>4</v>
      </c>
      <c r="I256" s="158"/>
      <c r="J256" s="159">
        <f t="shared" si="42"/>
        <v>0</v>
      </c>
      <c r="K256" s="155" t="s">
        <v>140</v>
      </c>
      <c r="L256" s="38"/>
      <c r="M256" s="160" t="s">
        <v>5</v>
      </c>
      <c r="N256" s="161" t="s">
        <v>43</v>
      </c>
      <c r="P256" s="162">
        <f t="shared" si="43"/>
        <v>0</v>
      </c>
      <c r="Q256" s="162">
        <v>0</v>
      </c>
      <c r="R256" s="162">
        <f t="shared" si="44"/>
        <v>0</v>
      </c>
      <c r="S256" s="162">
        <v>0</v>
      </c>
      <c r="T256" s="163">
        <f t="shared" si="45"/>
        <v>0</v>
      </c>
      <c r="AR256" s="22" t="s">
        <v>186</v>
      </c>
      <c r="AT256" s="22" t="s">
        <v>136</v>
      </c>
      <c r="AU256" s="22" t="s">
        <v>142</v>
      </c>
      <c r="AY256" s="22" t="s">
        <v>133</v>
      </c>
      <c r="BE256" s="164">
        <f t="shared" si="46"/>
        <v>0</v>
      </c>
      <c r="BF256" s="164">
        <f t="shared" si="47"/>
        <v>0</v>
      </c>
      <c r="BG256" s="164">
        <f t="shared" si="48"/>
        <v>0</v>
      </c>
      <c r="BH256" s="164">
        <f t="shared" si="49"/>
        <v>0</v>
      </c>
      <c r="BI256" s="164">
        <f t="shared" si="50"/>
        <v>0</v>
      </c>
      <c r="BJ256" s="22" t="s">
        <v>142</v>
      </c>
      <c r="BK256" s="164">
        <f t="shared" si="51"/>
        <v>0</v>
      </c>
      <c r="BL256" s="22" t="s">
        <v>186</v>
      </c>
      <c r="BM256" s="22" t="s">
        <v>456</v>
      </c>
    </row>
    <row r="257" spans="2:65" s="1" customFormat="1" ht="16.5" customHeight="1">
      <c r="B257" s="152"/>
      <c r="C257" s="186">
        <v>87</v>
      </c>
      <c r="D257" s="186" t="s">
        <v>179</v>
      </c>
      <c r="E257" s="187" t="s">
        <v>457</v>
      </c>
      <c r="F257" s="188" t="s">
        <v>458</v>
      </c>
      <c r="G257" s="189" t="s">
        <v>177</v>
      </c>
      <c r="H257" s="190">
        <v>2</v>
      </c>
      <c r="I257" s="191"/>
      <c r="J257" s="192">
        <f t="shared" si="42"/>
        <v>0</v>
      </c>
      <c r="K257" s="188" t="s">
        <v>140</v>
      </c>
      <c r="L257" s="193"/>
      <c r="M257" s="194" t="s">
        <v>5</v>
      </c>
      <c r="N257" s="195" t="s">
        <v>43</v>
      </c>
      <c r="P257" s="162">
        <f t="shared" si="43"/>
        <v>0</v>
      </c>
      <c r="Q257" s="162">
        <v>8.0000000000000004E-4</v>
      </c>
      <c r="R257" s="162">
        <f t="shared" si="44"/>
        <v>1.6000000000000001E-3</v>
      </c>
      <c r="S257" s="162">
        <v>0</v>
      </c>
      <c r="T257" s="163">
        <f t="shared" si="45"/>
        <v>0</v>
      </c>
      <c r="AR257" s="22" t="s">
        <v>259</v>
      </c>
      <c r="AT257" s="22" t="s">
        <v>179</v>
      </c>
      <c r="AU257" s="22" t="s">
        <v>142</v>
      </c>
      <c r="AY257" s="22" t="s">
        <v>133</v>
      </c>
      <c r="BE257" s="164">
        <f t="shared" si="46"/>
        <v>0</v>
      </c>
      <c r="BF257" s="164">
        <f t="shared" si="47"/>
        <v>0</v>
      </c>
      <c r="BG257" s="164">
        <f t="shared" si="48"/>
        <v>0</v>
      </c>
      <c r="BH257" s="164">
        <f t="shared" si="49"/>
        <v>0</v>
      </c>
      <c r="BI257" s="164">
        <f t="shared" si="50"/>
        <v>0</v>
      </c>
      <c r="BJ257" s="22" t="s">
        <v>142</v>
      </c>
      <c r="BK257" s="164">
        <f t="shared" si="51"/>
        <v>0</v>
      </c>
      <c r="BL257" s="22" t="s">
        <v>186</v>
      </c>
      <c r="BM257" s="22" t="s">
        <v>459</v>
      </c>
    </row>
    <row r="258" spans="2:65" s="1" customFormat="1" ht="16.5" customHeight="1">
      <c r="B258" s="152"/>
      <c r="C258" s="186">
        <v>88</v>
      </c>
      <c r="D258" s="186" t="s">
        <v>179</v>
      </c>
      <c r="E258" s="187" t="s">
        <v>460</v>
      </c>
      <c r="F258" s="188" t="s">
        <v>461</v>
      </c>
      <c r="G258" s="189" t="s">
        <v>265</v>
      </c>
      <c r="H258" s="190">
        <v>35</v>
      </c>
      <c r="I258" s="191"/>
      <c r="J258" s="192">
        <f t="shared" si="42"/>
        <v>0</v>
      </c>
      <c r="K258" s="188" t="s">
        <v>140</v>
      </c>
      <c r="L258" s="193"/>
      <c r="M258" s="194" t="s">
        <v>5</v>
      </c>
      <c r="N258" s="195" t="s">
        <v>43</v>
      </c>
      <c r="P258" s="162">
        <f t="shared" si="43"/>
        <v>0</v>
      </c>
      <c r="Q258" s="162">
        <v>1.2E-4</v>
      </c>
      <c r="R258" s="162">
        <f t="shared" si="44"/>
        <v>4.1999999999999997E-3</v>
      </c>
      <c r="S258" s="162">
        <v>0</v>
      </c>
      <c r="T258" s="163">
        <f t="shared" si="45"/>
        <v>0</v>
      </c>
      <c r="AR258" s="22" t="s">
        <v>259</v>
      </c>
      <c r="AT258" s="22" t="s">
        <v>179</v>
      </c>
      <c r="AU258" s="22" t="s">
        <v>142</v>
      </c>
      <c r="AY258" s="22" t="s">
        <v>133</v>
      </c>
      <c r="BE258" s="164">
        <f t="shared" si="46"/>
        <v>0</v>
      </c>
      <c r="BF258" s="164">
        <f t="shared" si="47"/>
        <v>0</v>
      </c>
      <c r="BG258" s="164">
        <f t="shared" si="48"/>
        <v>0</v>
      </c>
      <c r="BH258" s="164">
        <f t="shared" si="49"/>
        <v>0</v>
      </c>
      <c r="BI258" s="164">
        <f t="shared" si="50"/>
        <v>0</v>
      </c>
      <c r="BJ258" s="22" t="s">
        <v>142</v>
      </c>
      <c r="BK258" s="164">
        <f t="shared" si="51"/>
        <v>0</v>
      </c>
      <c r="BL258" s="22" t="s">
        <v>186</v>
      </c>
      <c r="BM258" s="22" t="s">
        <v>462</v>
      </c>
    </row>
    <row r="259" spans="2:65" s="1" customFormat="1" ht="25.5" customHeight="1">
      <c r="B259" s="152"/>
      <c r="C259" s="153">
        <v>89</v>
      </c>
      <c r="D259" s="153" t="s">
        <v>136</v>
      </c>
      <c r="E259" s="154" t="s">
        <v>463</v>
      </c>
      <c r="F259" s="155" t="s">
        <v>464</v>
      </c>
      <c r="G259" s="156" t="s">
        <v>177</v>
      </c>
      <c r="H259" s="157">
        <v>1</v>
      </c>
      <c r="I259" s="158"/>
      <c r="J259" s="159">
        <f t="shared" si="42"/>
        <v>0</v>
      </c>
      <c r="K259" s="155" t="s">
        <v>140</v>
      </c>
      <c r="L259" s="38"/>
      <c r="M259" s="160" t="s">
        <v>5</v>
      </c>
      <c r="N259" s="161" t="s">
        <v>43</v>
      </c>
      <c r="P259" s="162">
        <f t="shared" si="43"/>
        <v>0</v>
      </c>
      <c r="Q259" s="162">
        <v>0</v>
      </c>
      <c r="R259" s="162">
        <f t="shared" si="44"/>
        <v>0</v>
      </c>
      <c r="S259" s="162">
        <v>0</v>
      </c>
      <c r="T259" s="163">
        <f t="shared" si="45"/>
        <v>0</v>
      </c>
      <c r="AR259" s="22" t="s">
        <v>186</v>
      </c>
      <c r="AT259" s="22" t="s">
        <v>136</v>
      </c>
      <c r="AU259" s="22" t="s">
        <v>142</v>
      </c>
      <c r="AY259" s="22" t="s">
        <v>133</v>
      </c>
      <c r="BE259" s="164">
        <f t="shared" si="46"/>
        <v>0</v>
      </c>
      <c r="BF259" s="164">
        <f t="shared" si="47"/>
        <v>0</v>
      </c>
      <c r="BG259" s="164">
        <f t="shared" si="48"/>
        <v>0</v>
      </c>
      <c r="BH259" s="164">
        <f t="shared" si="49"/>
        <v>0</v>
      </c>
      <c r="BI259" s="164">
        <f t="shared" si="50"/>
        <v>0</v>
      </c>
      <c r="BJ259" s="22" t="s">
        <v>142</v>
      </c>
      <c r="BK259" s="164">
        <f t="shared" si="51"/>
        <v>0</v>
      </c>
      <c r="BL259" s="22" t="s">
        <v>186</v>
      </c>
      <c r="BM259" s="22" t="s">
        <v>465</v>
      </c>
    </row>
    <row r="260" spans="2:65" s="1" customFormat="1" ht="38.25" customHeight="1">
      <c r="B260" s="152"/>
      <c r="C260" s="153">
        <v>90</v>
      </c>
      <c r="D260" s="153" t="s">
        <v>136</v>
      </c>
      <c r="E260" s="154" t="s">
        <v>466</v>
      </c>
      <c r="F260" s="155" t="s">
        <v>467</v>
      </c>
      <c r="G260" s="156" t="s">
        <v>215</v>
      </c>
      <c r="H260" s="157">
        <v>7.5999999999999998E-2</v>
      </c>
      <c r="I260" s="158"/>
      <c r="J260" s="159">
        <f t="shared" si="42"/>
        <v>0</v>
      </c>
      <c r="K260" s="155" t="s">
        <v>140</v>
      </c>
      <c r="L260" s="38"/>
      <c r="M260" s="160" t="s">
        <v>5</v>
      </c>
      <c r="N260" s="161" t="s">
        <v>43</v>
      </c>
      <c r="P260" s="162">
        <f t="shared" si="43"/>
        <v>0</v>
      </c>
      <c r="Q260" s="162">
        <v>0</v>
      </c>
      <c r="R260" s="162">
        <f t="shared" si="44"/>
        <v>0</v>
      </c>
      <c r="S260" s="162">
        <v>0</v>
      </c>
      <c r="T260" s="163">
        <f t="shared" si="45"/>
        <v>0</v>
      </c>
      <c r="AR260" s="22" t="s">
        <v>186</v>
      </c>
      <c r="AT260" s="22" t="s">
        <v>136</v>
      </c>
      <c r="AU260" s="22" t="s">
        <v>142</v>
      </c>
      <c r="AY260" s="22" t="s">
        <v>133</v>
      </c>
      <c r="BE260" s="164">
        <f t="shared" si="46"/>
        <v>0</v>
      </c>
      <c r="BF260" s="164">
        <f t="shared" si="47"/>
        <v>0</v>
      </c>
      <c r="BG260" s="164">
        <f t="shared" si="48"/>
        <v>0</v>
      </c>
      <c r="BH260" s="164">
        <f t="shared" si="49"/>
        <v>0</v>
      </c>
      <c r="BI260" s="164">
        <f t="shared" si="50"/>
        <v>0</v>
      </c>
      <c r="BJ260" s="22" t="s">
        <v>142</v>
      </c>
      <c r="BK260" s="164">
        <f t="shared" si="51"/>
        <v>0</v>
      </c>
      <c r="BL260" s="22" t="s">
        <v>186</v>
      </c>
      <c r="BM260" s="22" t="s">
        <v>468</v>
      </c>
    </row>
    <row r="261" spans="2:65" s="1" customFormat="1" ht="16.5" customHeight="1">
      <c r="B261" s="152"/>
      <c r="C261" s="186">
        <v>91</v>
      </c>
      <c r="D261" s="186" t="s">
        <v>179</v>
      </c>
      <c r="E261" s="187" t="s">
        <v>867</v>
      </c>
      <c r="F261" s="188" t="s">
        <v>868</v>
      </c>
      <c r="G261" s="189" t="s">
        <v>177</v>
      </c>
      <c r="H261" s="190">
        <v>1</v>
      </c>
      <c r="I261" s="191"/>
      <c r="J261" s="192">
        <f t="shared" si="42"/>
        <v>0</v>
      </c>
      <c r="K261" s="276"/>
      <c r="L261" s="193"/>
      <c r="M261" s="194" t="s">
        <v>5</v>
      </c>
      <c r="N261" s="195" t="s">
        <v>43</v>
      </c>
      <c r="P261" s="162">
        <f t="shared" si="43"/>
        <v>0</v>
      </c>
      <c r="Q261" s="162">
        <v>1.6000000000000001E-3</v>
      </c>
      <c r="R261" s="162">
        <f t="shared" si="44"/>
        <v>1.6000000000000001E-3</v>
      </c>
      <c r="S261" s="162">
        <v>0</v>
      </c>
      <c r="T261" s="163">
        <f t="shared" si="45"/>
        <v>0</v>
      </c>
      <c r="AR261" s="22" t="s">
        <v>259</v>
      </c>
      <c r="AT261" s="22" t="s">
        <v>179</v>
      </c>
      <c r="AU261" s="22" t="s">
        <v>142</v>
      </c>
      <c r="AY261" s="22" t="s">
        <v>133</v>
      </c>
      <c r="BE261" s="164">
        <f t="shared" si="46"/>
        <v>0</v>
      </c>
      <c r="BF261" s="164">
        <f t="shared" si="47"/>
        <v>0</v>
      </c>
      <c r="BG261" s="164">
        <f t="shared" si="48"/>
        <v>0</v>
      </c>
      <c r="BH261" s="164">
        <f t="shared" si="49"/>
        <v>0</v>
      </c>
      <c r="BI261" s="164">
        <f t="shared" si="50"/>
        <v>0</v>
      </c>
      <c r="BJ261" s="22" t="s">
        <v>142</v>
      </c>
      <c r="BK261" s="164">
        <f t="shared" si="51"/>
        <v>0</v>
      </c>
      <c r="BL261" s="22" t="s">
        <v>186</v>
      </c>
      <c r="BM261" s="22" t="s">
        <v>469</v>
      </c>
    </row>
    <row r="262" spans="2:65" s="10" customFormat="1" ht="29.85" customHeight="1">
      <c r="B262" s="140"/>
      <c r="D262" s="141" t="s">
        <v>70</v>
      </c>
      <c r="E262" s="150" t="s">
        <v>470</v>
      </c>
      <c r="F262" s="150" t="s">
        <v>471</v>
      </c>
      <c r="I262" s="143"/>
      <c r="J262" s="151">
        <f>BK262</f>
        <v>0</v>
      </c>
      <c r="L262" s="140"/>
      <c r="M262" s="145"/>
      <c r="P262" s="146">
        <f>SUM(P263:P266)</f>
        <v>0</v>
      </c>
      <c r="R262" s="146">
        <f>SUM(R263:R266)</f>
        <v>0.01</v>
      </c>
      <c r="T262" s="147">
        <f>SUM(T263:T266)</f>
        <v>4.0000000000000001E-3</v>
      </c>
      <c r="AR262" s="141" t="s">
        <v>142</v>
      </c>
      <c r="AT262" s="148" t="s">
        <v>70</v>
      </c>
      <c r="AU262" s="148" t="s">
        <v>76</v>
      </c>
      <c r="AY262" s="141" t="s">
        <v>133</v>
      </c>
      <c r="BK262" s="149">
        <f>SUM(BK263:BK266)</f>
        <v>0</v>
      </c>
    </row>
    <row r="263" spans="2:65" s="1" customFormat="1" ht="25.5" customHeight="1">
      <c r="B263" s="152"/>
      <c r="C263" s="153">
        <v>92</v>
      </c>
      <c r="D263" s="153" t="s">
        <v>136</v>
      </c>
      <c r="E263" s="154" t="s">
        <v>472</v>
      </c>
      <c r="F263" s="155" t="s">
        <v>473</v>
      </c>
      <c r="G263" s="156" t="s">
        <v>177</v>
      </c>
      <c r="H263" s="157">
        <v>2</v>
      </c>
      <c r="I263" s="158"/>
      <c r="J263" s="159">
        <f>ROUND(I263*H263,2)</f>
        <v>0</v>
      </c>
      <c r="K263" s="155" t="s">
        <v>140</v>
      </c>
      <c r="L263" s="38"/>
      <c r="M263" s="160" t="s">
        <v>5</v>
      </c>
      <c r="N263" s="161" t="s">
        <v>43</v>
      </c>
      <c r="P263" s="162">
        <f>O263*H263</f>
        <v>0</v>
      </c>
      <c r="Q263" s="162">
        <v>0</v>
      </c>
      <c r="R263" s="162">
        <f>Q263*H263</f>
        <v>0</v>
      </c>
      <c r="S263" s="162">
        <v>0</v>
      </c>
      <c r="T263" s="163">
        <f>S263*H263</f>
        <v>0</v>
      </c>
      <c r="AR263" s="22" t="s">
        <v>186</v>
      </c>
      <c r="AT263" s="22" t="s">
        <v>136</v>
      </c>
      <c r="AU263" s="22" t="s">
        <v>142</v>
      </c>
      <c r="AY263" s="22" t="s">
        <v>133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22" t="s">
        <v>142</v>
      </c>
      <c r="BK263" s="164">
        <f>ROUND(I263*H263,2)</f>
        <v>0</v>
      </c>
      <c r="BL263" s="22" t="s">
        <v>186</v>
      </c>
      <c r="BM263" s="22" t="s">
        <v>474</v>
      </c>
    </row>
    <row r="264" spans="2:65" s="1" customFormat="1" ht="25.5" customHeight="1">
      <c r="B264" s="152"/>
      <c r="C264" s="186">
        <v>93</v>
      </c>
      <c r="D264" s="186" t="s">
        <v>179</v>
      </c>
      <c r="E264" s="187" t="s">
        <v>475</v>
      </c>
      <c r="F264" s="188" t="s">
        <v>875</v>
      </c>
      <c r="G264" s="189" t="s">
        <v>177</v>
      </c>
      <c r="H264" s="190">
        <v>2</v>
      </c>
      <c r="I264" s="191"/>
      <c r="J264" s="192">
        <f>ROUND(I264*H264,2)</f>
        <v>0</v>
      </c>
      <c r="K264" s="188" t="s">
        <v>5</v>
      </c>
      <c r="L264" s="193"/>
      <c r="M264" s="194" t="s">
        <v>5</v>
      </c>
      <c r="N264" s="195" t="s">
        <v>43</v>
      </c>
      <c r="P264" s="162">
        <f>O264*H264</f>
        <v>0</v>
      </c>
      <c r="Q264" s="162">
        <v>5.0000000000000001E-3</v>
      </c>
      <c r="R264" s="162">
        <f>Q264*H264</f>
        <v>0.01</v>
      </c>
      <c r="S264" s="162">
        <v>0</v>
      </c>
      <c r="T264" s="163">
        <f>S264*H264</f>
        <v>0</v>
      </c>
      <c r="AR264" s="22" t="s">
        <v>259</v>
      </c>
      <c r="AT264" s="22" t="s">
        <v>179</v>
      </c>
      <c r="AU264" s="22" t="s">
        <v>142</v>
      </c>
      <c r="AY264" s="22" t="s">
        <v>133</v>
      </c>
      <c r="BE264" s="164">
        <f>IF(N264="základní",J264,0)</f>
        <v>0</v>
      </c>
      <c r="BF264" s="164">
        <f>IF(N264="snížená",J264,0)</f>
        <v>0</v>
      </c>
      <c r="BG264" s="164">
        <f>IF(N264="zákl. přenesená",J264,0)</f>
        <v>0</v>
      </c>
      <c r="BH264" s="164">
        <f>IF(N264="sníž. přenesená",J264,0)</f>
        <v>0</v>
      </c>
      <c r="BI264" s="164">
        <f>IF(N264="nulová",J264,0)</f>
        <v>0</v>
      </c>
      <c r="BJ264" s="22" t="s">
        <v>142</v>
      </c>
      <c r="BK264" s="164">
        <f>ROUND(I264*H264,2)</f>
        <v>0</v>
      </c>
      <c r="BL264" s="22" t="s">
        <v>186</v>
      </c>
      <c r="BM264" s="22" t="s">
        <v>476</v>
      </c>
    </row>
    <row r="265" spans="2:65" s="1" customFormat="1" ht="25.5" customHeight="1">
      <c r="B265" s="152"/>
      <c r="C265" s="153">
        <v>94</v>
      </c>
      <c r="D265" s="153" t="s">
        <v>136</v>
      </c>
      <c r="E265" s="154" t="s">
        <v>477</v>
      </c>
      <c r="F265" s="155" t="s">
        <v>478</v>
      </c>
      <c r="G265" s="156" t="s">
        <v>177</v>
      </c>
      <c r="H265" s="157">
        <v>2</v>
      </c>
      <c r="I265" s="158"/>
      <c r="J265" s="159">
        <f>ROUND(I265*H265,2)</f>
        <v>0</v>
      </c>
      <c r="K265" s="155" t="s">
        <v>140</v>
      </c>
      <c r="L265" s="38"/>
      <c r="M265" s="160" t="s">
        <v>5</v>
      </c>
      <c r="N265" s="161" t="s">
        <v>43</v>
      </c>
      <c r="P265" s="162">
        <f>O265*H265</f>
        <v>0</v>
      </c>
      <c r="Q265" s="162">
        <v>0</v>
      </c>
      <c r="R265" s="162">
        <f>Q265*H265</f>
        <v>0</v>
      </c>
      <c r="S265" s="162">
        <v>2E-3</v>
      </c>
      <c r="T265" s="163">
        <f>S265*H265</f>
        <v>4.0000000000000001E-3</v>
      </c>
      <c r="AR265" s="22" t="s">
        <v>186</v>
      </c>
      <c r="AT265" s="22" t="s">
        <v>136</v>
      </c>
      <c r="AU265" s="22" t="s">
        <v>142</v>
      </c>
      <c r="AY265" s="22" t="s">
        <v>133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22" t="s">
        <v>142</v>
      </c>
      <c r="BK265" s="164">
        <f>ROUND(I265*H265,2)</f>
        <v>0</v>
      </c>
      <c r="BL265" s="22" t="s">
        <v>186</v>
      </c>
      <c r="BM265" s="22" t="s">
        <v>479</v>
      </c>
    </row>
    <row r="266" spans="2:65" s="1" customFormat="1" ht="38.25" customHeight="1">
      <c r="B266" s="152"/>
      <c r="C266" s="153">
        <v>95</v>
      </c>
      <c r="D266" s="153" t="s">
        <v>136</v>
      </c>
      <c r="E266" s="154" t="s">
        <v>480</v>
      </c>
      <c r="F266" s="155" t="s">
        <v>481</v>
      </c>
      <c r="G266" s="156" t="s">
        <v>215</v>
      </c>
      <c r="H266" s="157">
        <v>0.01</v>
      </c>
      <c r="I266" s="158"/>
      <c r="J266" s="159">
        <f>ROUND(I266*H266,2)</f>
        <v>0</v>
      </c>
      <c r="K266" s="155" t="s">
        <v>140</v>
      </c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186</v>
      </c>
      <c r="AT266" s="22" t="s">
        <v>136</v>
      </c>
      <c r="AU266" s="22" t="s">
        <v>142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142</v>
      </c>
      <c r="BK266" s="164">
        <f>ROUND(I266*H266,2)</f>
        <v>0</v>
      </c>
      <c r="BL266" s="22" t="s">
        <v>186</v>
      </c>
      <c r="BM266" s="22" t="s">
        <v>482</v>
      </c>
    </row>
    <row r="267" spans="2:65" s="10" customFormat="1" ht="29.85" customHeight="1">
      <c r="B267" s="140"/>
      <c r="D267" s="141" t="s">
        <v>70</v>
      </c>
      <c r="E267" s="150" t="s">
        <v>483</v>
      </c>
      <c r="F267" s="150" t="s">
        <v>484</v>
      </c>
      <c r="I267" s="143"/>
      <c r="J267" s="151">
        <f>BK267</f>
        <v>0</v>
      </c>
      <c r="L267" s="140"/>
      <c r="M267" s="145"/>
      <c r="P267" s="146">
        <f>SUM(P268:P288)</f>
        <v>0</v>
      </c>
      <c r="R267" s="146">
        <f>SUM(R268:R288)</f>
        <v>0.70665789999999984</v>
      </c>
      <c r="T267" s="147">
        <f>SUM(T268:T288)</f>
        <v>0</v>
      </c>
      <c r="AR267" s="141" t="s">
        <v>142</v>
      </c>
      <c r="AT267" s="148" t="s">
        <v>70</v>
      </c>
      <c r="AU267" s="148" t="s">
        <v>76</v>
      </c>
      <c r="AY267" s="141" t="s">
        <v>133</v>
      </c>
      <c r="BK267" s="149">
        <f>SUM(BK268:BK288)</f>
        <v>0</v>
      </c>
    </row>
    <row r="268" spans="2:65" s="1" customFormat="1" ht="38.25" customHeight="1">
      <c r="B268" s="152"/>
      <c r="C268" s="153">
        <v>96</v>
      </c>
      <c r="D268" s="153" t="s">
        <v>136</v>
      </c>
      <c r="E268" s="154" t="s">
        <v>485</v>
      </c>
      <c r="F268" s="155" t="s">
        <v>881</v>
      </c>
      <c r="G268" s="156" t="s">
        <v>139</v>
      </c>
      <c r="H268" s="157">
        <v>26.65</v>
      </c>
      <c r="I268" s="158"/>
      <c r="J268" s="159">
        <f>ROUND(I268*H268,2)</f>
        <v>0</v>
      </c>
      <c r="K268" s="155" t="s">
        <v>140</v>
      </c>
      <c r="L268" s="38"/>
      <c r="M268" s="160" t="s">
        <v>5</v>
      </c>
      <c r="N268" s="161" t="s">
        <v>43</v>
      </c>
      <c r="P268" s="162">
        <f>O268*H268</f>
        <v>0</v>
      </c>
      <c r="Q268" s="162">
        <v>2.5409999999999999E-2</v>
      </c>
      <c r="R268" s="162">
        <f>Q268*H268</f>
        <v>0.67717649999999996</v>
      </c>
      <c r="S268" s="162">
        <v>0</v>
      </c>
      <c r="T268" s="163">
        <f>S268*H268</f>
        <v>0</v>
      </c>
      <c r="AR268" s="22" t="s">
        <v>186</v>
      </c>
      <c r="AT268" s="22" t="s">
        <v>136</v>
      </c>
      <c r="AU268" s="22" t="s">
        <v>142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142</v>
      </c>
      <c r="BK268" s="164">
        <f>ROUND(I268*H268,2)</f>
        <v>0</v>
      </c>
      <c r="BL268" s="22" t="s">
        <v>186</v>
      </c>
      <c r="BM268" s="22" t="s">
        <v>486</v>
      </c>
    </row>
    <row r="269" spans="2:65" s="11" customFormat="1">
      <c r="B269" s="165"/>
      <c r="D269" s="166" t="s">
        <v>144</v>
      </c>
      <c r="E269" s="167" t="s">
        <v>5</v>
      </c>
      <c r="F269" s="168" t="s">
        <v>487</v>
      </c>
      <c r="H269" s="169">
        <v>10.14</v>
      </c>
      <c r="I269" s="170"/>
      <c r="L269" s="165"/>
      <c r="M269" s="171"/>
      <c r="T269" s="172"/>
      <c r="AT269" s="167" t="s">
        <v>144</v>
      </c>
      <c r="AU269" s="167" t="s">
        <v>142</v>
      </c>
      <c r="AV269" s="11" t="s">
        <v>142</v>
      </c>
      <c r="AW269" s="11" t="s">
        <v>35</v>
      </c>
      <c r="AX269" s="11" t="s">
        <v>71</v>
      </c>
      <c r="AY269" s="167" t="s">
        <v>133</v>
      </c>
    </row>
    <row r="270" spans="2:65" s="11" customFormat="1">
      <c r="B270" s="165"/>
      <c r="D270" s="166" t="s">
        <v>144</v>
      </c>
      <c r="E270" s="167" t="s">
        <v>5</v>
      </c>
      <c r="F270" s="168" t="s">
        <v>488</v>
      </c>
      <c r="H270" s="169">
        <v>7.41</v>
      </c>
      <c r="I270" s="170"/>
      <c r="L270" s="165"/>
      <c r="M270" s="171"/>
      <c r="T270" s="172"/>
      <c r="AT270" s="167" t="s">
        <v>144</v>
      </c>
      <c r="AU270" s="167" t="s">
        <v>142</v>
      </c>
      <c r="AV270" s="11" t="s">
        <v>142</v>
      </c>
      <c r="AW270" s="11" t="s">
        <v>35</v>
      </c>
      <c r="AX270" s="11" t="s">
        <v>71</v>
      </c>
      <c r="AY270" s="167" t="s">
        <v>133</v>
      </c>
    </row>
    <row r="271" spans="2:65" s="11" customFormat="1">
      <c r="B271" s="165"/>
      <c r="D271" s="166" t="s">
        <v>144</v>
      </c>
      <c r="E271" s="167" t="s">
        <v>5</v>
      </c>
      <c r="F271" s="168" t="s">
        <v>489</v>
      </c>
      <c r="H271" s="169">
        <v>9.1</v>
      </c>
      <c r="I271" s="170"/>
      <c r="L271" s="165"/>
      <c r="M271" s="171"/>
      <c r="T271" s="172"/>
      <c r="AT271" s="167" t="s">
        <v>144</v>
      </c>
      <c r="AU271" s="167" t="s">
        <v>142</v>
      </c>
      <c r="AV271" s="11" t="s">
        <v>142</v>
      </c>
      <c r="AW271" s="11" t="s">
        <v>35</v>
      </c>
      <c r="AX271" s="11" t="s">
        <v>71</v>
      </c>
      <c r="AY271" s="167" t="s">
        <v>133</v>
      </c>
    </row>
    <row r="272" spans="2:65" s="12" customFormat="1">
      <c r="B272" s="173"/>
      <c r="D272" s="166" t="s">
        <v>144</v>
      </c>
      <c r="E272" s="174" t="s">
        <v>5</v>
      </c>
      <c r="F272" s="175" t="s">
        <v>151</v>
      </c>
      <c r="H272" s="176">
        <v>26.65</v>
      </c>
      <c r="I272" s="177"/>
      <c r="L272" s="173"/>
      <c r="M272" s="178"/>
      <c r="T272" s="179"/>
      <c r="AT272" s="174" t="s">
        <v>144</v>
      </c>
      <c r="AU272" s="174" t="s">
        <v>142</v>
      </c>
      <c r="AV272" s="12" t="s">
        <v>141</v>
      </c>
      <c r="AW272" s="12" t="s">
        <v>35</v>
      </c>
      <c r="AX272" s="12" t="s">
        <v>76</v>
      </c>
      <c r="AY272" s="174" t="s">
        <v>133</v>
      </c>
    </row>
    <row r="273" spans="2:65" s="1" customFormat="1" ht="38.25" customHeight="1">
      <c r="B273" s="152"/>
      <c r="C273" s="153">
        <v>97</v>
      </c>
      <c r="D273" s="153" t="s">
        <v>136</v>
      </c>
      <c r="E273" s="154" t="s">
        <v>490</v>
      </c>
      <c r="F273" s="155" t="s">
        <v>491</v>
      </c>
      <c r="G273" s="156" t="s">
        <v>265</v>
      </c>
      <c r="H273" s="157">
        <v>21.58</v>
      </c>
      <c r="I273" s="158"/>
      <c r="J273" s="159">
        <f>ROUND(I273*H273,2)</f>
        <v>0</v>
      </c>
      <c r="K273" s="155" t="s">
        <v>140</v>
      </c>
      <c r="L273" s="38"/>
      <c r="M273" s="160" t="s">
        <v>5</v>
      </c>
      <c r="N273" s="161" t="s">
        <v>43</v>
      </c>
      <c r="P273" s="162">
        <f>O273*H273</f>
        <v>0</v>
      </c>
      <c r="Q273" s="162">
        <v>4.0000000000000003E-5</v>
      </c>
      <c r="R273" s="162">
        <f>Q273*H273</f>
        <v>8.6319999999999995E-4</v>
      </c>
      <c r="S273" s="162">
        <v>0</v>
      </c>
      <c r="T273" s="163">
        <f>S273*H273</f>
        <v>0</v>
      </c>
      <c r="AR273" s="22" t="s">
        <v>186</v>
      </c>
      <c r="AT273" s="22" t="s">
        <v>136</v>
      </c>
      <c r="AU273" s="22" t="s">
        <v>142</v>
      </c>
      <c r="AY273" s="22" t="s">
        <v>133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22" t="s">
        <v>142</v>
      </c>
      <c r="BK273" s="164">
        <f>ROUND(I273*H273,2)</f>
        <v>0</v>
      </c>
      <c r="BL273" s="22" t="s">
        <v>186</v>
      </c>
      <c r="BM273" s="22" t="s">
        <v>492</v>
      </c>
    </row>
    <row r="274" spans="2:65" s="11" customFormat="1">
      <c r="B274" s="165"/>
      <c r="D274" s="166" t="s">
        <v>144</v>
      </c>
      <c r="E274" s="167" t="s">
        <v>5</v>
      </c>
      <c r="F274" s="168" t="s">
        <v>493</v>
      </c>
      <c r="H274" s="169">
        <v>2.85</v>
      </c>
      <c r="I274" s="170"/>
      <c r="L274" s="165"/>
      <c r="M274" s="171"/>
      <c r="T274" s="172"/>
      <c r="AT274" s="167" t="s">
        <v>144</v>
      </c>
      <c r="AU274" s="167" t="s">
        <v>142</v>
      </c>
      <c r="AV274" s="11" t="s">
        <v>142</v>
      </c>
      <c r="AW274" s="11" t="s">
        <v>35</v>
      </c>
      <c r="AX274" s="11" t="s">
        <v>71</v>
      </c>
      <c r="AY274" s="167" t="s">
        <v>133</v>
      </c>
    </row>
    <row r="275" spans="2:65" s="11" customFormat="1">
      <c r="B275" s="165"/>
      <c r="D275" s="166" t="s">
        <v>144</v>
      </c>
      <c r="E275" s="167" t="s">
        <v>5</v>
      </c>
      <c r="F275" s="168" t="s">
        <v>494</v>
      </c>
      <c r="H275" s="169">
        <v>4.01</v>
      </c>
      <c r="I275" s="170"/>
      <c r="L275" s="165"/>
      <c r="M275" s="171"/>
      <c r="T275" s="172"/>
      <c r="AT275" s="167" t="s">
        <v>144</v>
      </c>
      <c r="AU275" s="167" t="s">
        <v>142</v>
      </c>
      <c r="AV275" s="11" t="s">
        <v>142</v>
      </c>
      <c r="AW275" s="11" t="s">
        <v>35</v>
      </c>
      <c r="AX275" s="11" t="s">
        <v>71</v>
      </c>
      <c r="AY275" s="167" t="s">
        <v>133</v>
      </c>
    </row>
    <row r="276" spans="2:65" s="11" customFormat="1">
      <c r="B276" s="165"/>
      <c r="D276" s="166" t="s">
        <v>144</v>
      </c>
      <c r="E276" s="167" t="s">
        <v>5</v>
      </c>
      <c r="F276" s="168" t="s">
        <v>268</v>
      </c>
      <c r="H276" s="169">
        <v>6.81</v>
      </c>
      <c r="I276" s="170"/>
      <c r="L276" s="165"/>
      <c r="M276" s="171"/>
      <c r="T276" s="172"/>
      <c r="AT276" s="167" t="s">
        <v>144</v>
      </c>
      <c r="AU276" s="167" t="s">
        <v>142</v>
      </c>
      <c r="AV276" s="11" t="s">
        <v>142</v>
      </c>
      <c r="AW276" s="11" t="s">
        <v>35</v>
      </c>
      <c r="AX276" s="11" t="s">
        <v>71</v>
      </c>
      <c r="AY276" s="167" t="s">
        <v>133</v>
      </c>
    </row>
    <row r="277" spans="2:65" s="11" customFormat="1">
      <c r="B277" s="165"/>
      <c r="D277" s="166" t="s">
        <v>144</v>
      </c>
      <c r="E277" s="167" t="s">
        <v>5</v>
      </c>
      <c r="F277" s="168" t="s">
        <v>495</v>
      </c>
      <c r="H277" s="169">
        <v>5.44</v>
      </c>
      <c r="I277" s="170"/>
      <c r="L277" s="165"/>
      <c r="M277" s="171"/>
      <c r="T277" s="172"/>
      <c r="AT277" s="167" t="s">
        <v>144</v>
      </c>
      <c r="AU277" s="167" t="s">
        <v>142</v>
      </c>
      <c r="AV277" s="11" t="s">
        <v>142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144</v>
      </c>
      <c r="E278" s="167" t="s">
        <v>5</v>
      </c>
      <c r="F278" s="168" t="s">
        <v>496</v>
      </c>
      <c r="H278" s="169">
        <v>15.6</v>
      </c>
      <c r="I278" s="170"/>
      <c r="L278" s="165"/>
      <c r="M278" s="171"/>
      <c r="T278" s="172"/>
      <c r="AT278" s="167" t="s">
        <v>144</v>
      </c>
      <c r="AU278" s="167" t="s">
        <v>142</v>
      </c>
      <c r="AV278" s="11" t="s">
        <v>142</v>
      </c>
      <c r="AW278" s="11" t="s">
        <v>35</v>
      </c>
      <c r="AX278" s="11" t="s">
        <v>71</v>
      </c>
      <c r="AY278" s="167" t="s">
        <v>133</v>
      </c>
    </row>
    <row r="279" spans="2:65" s="12" customFormat="1">
      <c r="B279" s="173"/>
      <c r="D279" s="166" t="s">
        <v>144</v>
      </c>
      <c r="E279" s="174" t="s">
        <v>5</v>
      </c>
      <c r="F279" s="175" t="s">
        <v>151</v>
      </c>
      <c r="H279" s="176">
        <v>34.71</v>
      </c>
      <c r="I279" s="177"/>
      <c r="L279" s="173"/>
      <c r="M279" s="178"/>
      <c r="T279" s="179"/>
      <c r="AT279" s="174" t="s">
        <v>144</v>
      </c>
      <c r="AU279" s="174" t="s">
        <v>142</v>
      </c>
      <c r="AV279" s="12" t="s">
        <v>141</v>
      </c>
      <c r="AW279" s="12" t="s">
        <v>35</v>
      </c>
      <c r="AX279" s="12" t="s">
        <v>76</v>
      </c>
      <c r="AY279" s="174" t="s">
        <v>133</v>
      </c>
    </row>
    <row r="280" spans="2:65" s="1" customFormat="1" ht="38.25" customHeight="1">
      <c r="B280" s="152"/>
      <c r="C280" s="153">
        <v>98</v>
      </c>
      <c r="D280" s="153" t="s">
        <v>136</v>
      </c>
      <c r="E280" s="154" t="s">
        <v>497</v>
      </c>
      <c r="F280" s="155" t="s">
        <v>498</v>
      </c>
      <c r="G280" s="156" t="s">
        <v>265</v>
      </c>
      <c r="H280" s="157">
        <v>2.6</v>
      </c>
      <c r="I280" s="158"/>
      <c r="J280" s="159">
        <f>ROUND(I280*H280,2)</f>
        <v>0</v>
      </c>
      <c r="K280" s="155" t="s">
        <v>140</v>
      </c>
      <c r="L280" s="38"/>
      <c r="M280" s="160" t="s">
        <v>5</v>
      </c>
      <c r="N280" s="161" t="s">
        <v>43</v>
      </c>
      <c r="P280" s="162">
        <f>O280*H280</f>
        <v>0</v>
      </c>
      <c r="Q280" s="162">
        <v>1.4999999999999999E-4</v>
      </c>
      <c r="R280" s="162">
        <f>Q280*H280</f>
        <v>3.8999999999999999E-4</v>
      </c>
      <c r="S280" s="162">
        <v>0</v>
      </c>
      <c r="T280" s="163">
        <f>S280*H280</f>
        <v>0</v>
      </c>
      <c r="AR280" s="22" t="s">
        <v>186</v>
      </c>
      <c r="AT280" s="22" t="s">
        <v>136</v>
      </c>
      <c r="AU280" s="22" t="s">
        <v>142</v>
      </c>
      <c r="AY280" s="22" t="s">
        <v>133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22" t="s">
        <v>142</v>
      </c>
      <c r="BK280" s="164">
        <f>ROUND(I280*H280,2)</f>
        <v>0</v>
      </c>
      <c r="BL280" s="22" t="s">
        <v>186</v>
      </c>
      <c r="BM280" s="22" t="s">
        <v>499</v>
      </c>
    </row>
    <row r="281" spans="2:65" s="11" customFormat="1">
      <c r="B281" s="165"/>
      <c r="D281" s="166" t="s">
        <v>144</v>
      </c>
      <c r="E281" s="167" t="s">
        <v>5</v>
      </c>
      <c r="F281" s="168" t="s">
        <v>500</v>
      </c>
      <c r="H281" s="169">
        <v>2.6</v>
      </c>
      <c r="I281" s="170"/>
      <c r="L281" s="165"/>
      <c r="M281" s="171"/>
      <c r="T281" s="172"/>
      <c r="AT281" s="167" t="s">
        <v>144</v>
      </c>
      <c r="AU281" s="167" t="s">
        <v>142</v>
      </c>
      <c r="AV281" s="11" t="s">
        <v>142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144</v>
      </c>
      <c r="E282" s="174" t="s">
        <v>5</v>
      </c>
      <c r="F282" s="175" t="s">
        <v>151</v>
      </c>
      <c r="H282" s="176">
        <v>2.6</v>
      </c>
      <c r="I282" s="177"/>
      <c r="L282" s="173"/>
      <c r="M282" s="178"/>
      <c r="T282" s="179"/>
      <c r="AT282" s="174" t="s">
        <v>144</v>
      </c>
      <c r="AU282" s="174" t="s">
        <v>142</v>
      </c>
      <c r="AV282" s="12" t="s">
        <v>141</v>
      </c>
      <c r="AW282" s="12" t="s">
        <v>35</v>
      </c>
      <c r="AX282" s="12" t="s">
        <v>76</v>
      </c>
      <c r="AY282" s="174" t="s">
        <v>133</v>
      </c>
    </row>
    <row r="283" spans="2:65" s="1" customFormat="1" ht="25.5" customHeight="1">
      <c r="B283" s="152"/>
      <c r="C283" s="153">
        <v>99</v>
      </c>
      <c r="D283" s="153" t="s">
        <v>136</v>
      </c>
      <c r="E283" s="154" t="s">
        <v>501</v>
      </c>
      <c r="F283" s="155" t="s">
        <v>502</v>
      </c>
      <c r="G283" s="156" t="s">
        <v>139</v>
      </c>
      <c r="H283" s="157">
        <v>26.65</v>
      </c>
      <c r="I283" s="158"/>
      <c r="J283" s="159">
        <f>ROUND(I283*H283,2)</f>
        <v>0</v>
      </c>
      <c r="K283" s="155" t="s">
        <v>140</v>
      </c>
      <c r="L283" s="38"/>
      <c r="M283" s="160" t="s">
        <v>5</v>
      </c>
      <c r="N283" s="161" t="s">
        <v>43</v>
      </c>
      <c r="P283" s="162">
        <f>O283*H283</f>
        <v>0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AR283" s="22" t="s">
        <v>186</v>
      </c>
      <c r="AT283" s="22" t="s">
        <v>136</v>
      </c>
      <c r="AU283" s="22" t="s">
        <v>142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142</v>
      </c>
      <c r="BK283" s="164">
        <f>ROUND(I283*H283,2)</f>
        <v>0</v>
      </c>
      <c r="BL283" s="22" t="s">
        <v>186</v>
      </c>
      <c r="BM283" s="22" t="s">
        <v>503</v>
      </c>
    </row>
    <row r="284" spans="2:65" s="1" customFormat="1" ht="25.5" customHeight="1">
      <c r="B284" s="152"/>
      <c r="C284" s="153">
        <v>100</v>
      </c>
      <c r="D284" s="153" t="s">
        <v>136</v>
      </c>
      <c r="E284" s="154" t="s">
        <v>504</v>
      </c>
      <c r="F284" s="155" t="s">
        <v>505</v>
      </c>
      <c r="G284" s="156" t="s">
        <v>139</v>
      </c>
      <c r="H284" s="157">
        <v>26.65</v>
      </c>
      <c r="I284" s="158"/>
      <c r="J284" s="159">
        <f>ROUND(I284*H284,2)</f>
        <v>0</v>
      </c>
      <c r="K284" s="155" t="s">
        <v>140</v>
      </c>
      <c r="L284" s="38"/>
      <c r="M284" s="160" t="s">
        <v>5</v>
      </c>
      <c r="N284" s="161" t="s">
        <v>43</v>
      </c>
      <c r="P284" s="162">
        <f>O284*H284</f>
        <v>0</v>
      </c>
      <c r="Q284" s="162">
        <v>6.9999999999999999E-4</v>
      </c>
      <c r="R284" s="162">
        <f>Q284*H284</f>
        <v>1.8654999999999998E-2</v>
      </c>
      <c r="S284" s="162">
        <v>0</v>
      </c>
      <c r="T284" s="163">
        <f>S284*H284</f>
        <v>0</v>
      </c>
      <c r="AR284" s="22" t="s">
        <v>186</v>
      </c>
      <c r="AT284" s="22" t="s">
        <v>136</v>
      </c>
      <c r="AU284" s="22" t="s">
        <v>142</v>
      </c>
      <c r="AY284" s="22" t="s">
        <v>133</v>
      </c>
      <c r="BE284" s="164">
        <f>IF(N284="základní",J284,0)</f>
        <v>0</v>
      </c>
      <c r="BF284" s="164">
        <f>IF(N284="snížená",J284,0)</f>
        <v>0</v>
      </c>
      <c r="BG284" s="164">
        <f>IF(N284="zákl. přenesená",J284,0)</f>
        <v>0</v>
      </c>
      <c r="BH284" s="164">
        <f>IF(N284="sníž. přenesená",J284,0)</f>
        <v>0</v>
      </c>
      <c r="BI284" s="164">
        <f>IF(N284="nulová",J284,0)</f>
        <v>0</v>
      </c>
      <c r="BJ284" s="22" t="s">
        <v>142</v>
      </c>
      <c r="BK284" s="164">
        <f>ROUND(I284*H284,2)</f>
        <v>0</v>
      </c>
      <c r="BL284" s="22" t="s">
        <v>186</v>
      </c>
      <c r="BM284" s="22" t="s">
        <v>506</v>
      </c>
    </row>
    <row r="285" spans="2:65" s="1" customFormat="1" ht="25.5" customHeight="1">
      <c r="B285" s="152"/>
      <c r="C285" s="153">
        <v>101</v>
      </c>
      <c r="D285" s="153" t="s">
        <v>136</v>
      </c>
      <c r="E285" s="154" t="s">
        <v>507</v>
      </c>
      <c r="F285" s="155" t="s">
        <v>508</v>
      </c>
      <c r="G285" s="156" t="s">
        <v>139</v>
      </c>
      <c r="H285" s="157">
        <v>47.866</v>
      </c>
      <c r="I285" s="158"/>
      <c r="J285" s="159">
        <f>ROUND(I285*H285,2)</f>
        <v>0</v>
      </c>
      <c r="K285" s="155" t="s">
        <v>140</v>
      </c>
      <c r="L285" s="38"/>
      <c r="M285" s="160" t="s">
        <v>5</v>
      </c>
      <c r="N285" s="161" t="s">
        <v>43</v>
      </c>
      <c r="P285" s="162">
        <f>O285*H285</f>
        <v>0</v>
      </c>
      <c r="Q285" s="162">
        <v>2.0000000000000001E-4</v>
      </c>
      <c r="R285" s="162">
        <f>Q285*H285</f>
        <v>9.5732000000000005E-3</v>
      </c>
      <c r="S285" s="162">
        <v>0</v>
      </c>
      <c r="T285" s="163">
        <f>S285*H285</f>
        <v>0</v>
      </c>
      <c r="AR285" s="22" t="s">
        <v>186</v>
      </c>
      <c r="AT285" s="22" t="s">
        <v>136</v>
      </c>
      <c r="AU285" s="22" t="s">
        <v>142</v>
      </c>
      <c r="AY285" s="22" t="s">
        <v>133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22" t="s">
        <v>142</v>
      </c>
      <c r="BK285" s="164">
        <f>ROUND(I285*H285,2)</f>
        <v>0</v>
      </c>
      <c r="BL285" s="22" t="s">
        <v>186</v>
      </c>
      <c r="BM285" s="22" t="s">
        <v>509</v>
      </c>
    </row>
    <row r="286" spans="2:65" s="11" customFormat="1">
      <c r="B286" s="165"/>
      <c r="D286" s="166" t="s">
        <v>144</v>
      </c>
      <c r="E286" s="167" t="s">
        <v>5</v>
      </c>
      <c r="F286" s="168" t="s">
        <v>510</v>
      </c>
      <c r="H286" s="169">
        <v>47.866</v>
      </c>
      <c r="I286" s="170"/>
      <c r="L286" s="165"/>
      <c r="M286" s="171"/>
      <c r="T286" s="172"/>
      <c r="AT286" s="167" t="s">
        <v>144</v>
      </c>
      <c r="AU286" s="167" t="s">
        <v>142</v>
      </c>
      <c r="AV286" s="11" t="s">
        <v>142</v>
      </c>
      <c r="AW286" s="11" t="s">
        <v>35</v>
      </c>
      <c r="AX286" s="11" t="s">
        <v>71</v>
      </c>
      <c r="AY286" s="167" t="s">
        <v>133</v>
      </c>
    </row>
    <row r="287" spans="2:65" s="12" customFormat="1">
      <c r="B287" s="173"/>
      <c r="D287" s="166" t="s">
        <v>144</v>
      </c>
      <c r="E287" s="174" t="s">
        <v>5</v>
      </c>
      <c r="F287" s="175" t="s">
        <v>151</v>
      </c>
      <c r="H287" s="176">
        <v>47.866</v>
      </c>
      <c r="I287" s="177"/>
      <c r="L287" s="173"/>
      <c r="M287" s="178"/>
      <c r="T287" s="179"/>
      <c r="AT287" s="174" t="s">
        <v>144</v>
      </c>
      <c r="AU287" s="174" t="s">
        <v>142</v>
      </c>
      <c r="AV287" s="12" t="s">
        <v>141</v>
      </c>
      <c r="AW287" s="12" t="s">
        <v>35</v>
      </c>
      <c r="AX287" s="12" t="s">
        <v>76</v>
      </c>
      <c r="AY287" s="174" t="s">
        <v>133</v>
      </c>
    </row>
    <row r="288" spans="2:65" s="1" customFormat="1" ht="51" customHeight="1">
      <c r="B288" s="152"/>
      <c r="C288" s="153">
        <v>102</v>
      </c>
      <c r="D288" s="153" t="s">
        <v>136</v>
      </c>
      <c r="E288" s="154" t="s">
        <v>511</v>
      </c>
      <c r="F288" s="155" t="s">
        <v>512</v>
      </c>
      <c r="G288" s="156" t="s">
        <v>215</v>
      </c>
      <c r="H288" s="157">
        <v>0.70699999999999996</v>
      </c>
      <c r="I288" s="158"/>
      <c r="J288" s="159">
        <f>ROUND(I288*H288,2)</f>
        <v>0</v>
      </c>
      <c r="K288" s="155" t="s">
        <v>140</v>
      </c>
      <c r="L288" s="38"/>
      <c r="M288" s="160" t="s">
        <v>5</v>
      </c>
      <c r="N288" s="161" t="s">
        <v>43</v>
      </c>
      <c r="P288" s="162">
        <f>O288*H288</f>
        <v>0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AR288" s="22" t="s">
        <v>186</v>
      </c>
      <c r="AT288" s="22" t="s">
        <v>136</v>
      </c>
      <c r="AU288" s="22" t="s">
        <v>142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142</v>
      </c>
      <c r="BK288" s="164">
        <f>ROUND(I288*H288,2)</f>
        <v>0</v>
      </c>
      <c r="BL288" s="22" t="s">
        <v>186</v>
      </c>
      <c r="BM288" s="22" t="s">
        <v>513</v>
      </c>
    </row>
    <row r="289" spans="2:65" s="10" customFormat="1" ht="29.85" customHeight="1">
      <c r="B289" s="140"/>
      <c r="D289" s="141" t="s">
        <v>70</v>
      </c>
      <c r="E289" s="150" t="s">
        <v>514</v>
      </c>
      <c r="F289" s="150" t="s">
        <v>515</v>
      </c>
      <c r="I289" s="143"/>
      <c r="J289" s="151">
        <f>BK289</f>
        <v>0</v>
      </c>
      <c r="L289" s="140"/>
      <c r="M289" s="145"/>
      <c r="P289" s="146">
        <f>SUM(P290:P305)</f>
        <v>0</v>
      </c>
      <c r="R289" s="146">
        <f>SUM(R290:R305)</f>
        <v>3.6999999999999998E-2</v>
      </c>
      <c r="T289" s="147">
        <f>SUM(T290:T305)</f>
        <v>0.29545054999999998</v>
      </c>
      <c r="AR289" s="141" t="s">
        <v>142</v>
      </c>
      <c r="AT289" s="148" t="s">
        <v>70</v>
      </c>
      <c r="AU289" s="148" t="s">
        <v>76</v>
      </c>
      <c r="AY289" s="141" t="s">
        <v>133</v>
      </c>
      <c r="BK289" s="149">
        <f>SUM(BK290:BK305)</f>
        <v>0</v>
      </c>
    </row>
    <row r="290" spans="2:65" s="1" customFormat="1" ht="16.5" customHeight="1">
      <c r="B290" s="152"/>
      <c r="C290" s="153">
        <v>103</v>
      </c>
      <c r="D290" s="153" t="s">
        <v>136</v>
      </c>
      <c r="E290" s="154" t="s">
        <v>516</v>
      </c>
      <c r="F290" s="155" t="s">
        <v>517</v>
      </c>
      <c r="G290" s="156" t="s">
        <v>139</v>
      </c>
      <c r="H290" s="157">
        <v>4.9269999999999996</v>
      </c>
      <c r="I290" s="158"/>
      <c r="J290" s="159">
        <f>ROUND(I290*H290,2)</f>
        <v>0</v>
      </c>
      <c r="K290" s="155" t="s">
        <v>140</v>
      </c>
      <c r="L290" s="38"/>
      <c r="M290" s="160" t="s">
        <v>5</v>
      </c>
      <c r="N290" s="161" t="s">
        <v>43</v>
      </c>
      <c r="P290" s="162">
        <f>O290*H290</f>
        <v>0</v>
      </c>
      <c r="Q290" s="162">
        <v>0</v>
      </c>
      <c r="R290" s="162">
        <f>Q290*H290</f>
        <v>0</v>
      </c>
      <c r="S290" s="162">
        <v>2.4649999999999998E-2</v>
      </c>
      <c r="T290" s="163">
        <f>S290*H290</f>
        <v>0.12145054999999998</v>
      </c>
      <c r="AR290" s="22" t="s">
        <v>186</v>
      </c>
      <c r="AT290" s="22" t="s">
        <v>136</v>
      </c>
      <c r="AU290" s="22" t="s">
        <v>142</v>
      </c>
      <c r="AY290" s="22" t="s">
        <v>133</v>
      </c>
      <c r="BE290" s="164">
        <f>IF(N290="základní",J290,0)</f>
        <v>0</v>
      </c>
      <c r="BF290" s="164">
        <f>IF(N290="snížená",J290,0)</f>
        <v>0</v>
      </c>
      <c r="BG290" s="164">
        <f>IF(N290="zákl. přenesená",J290,0)</f>
        <v>0</v>
      </c>
      <c r="BH290" s="164">
        <f>IF(N290="sníž. přenesená",J290,0)</f>
        <v>0</v>
      </c>
      <c r="BI290" s="164">
        <f>IF(N290="nulová",J290,0)</f>
        <v>0</v>
      </c>
      <c r="BJ290" s="22" t="s">
        <v>142</v>
      </c>
      <c r="BK290" s="164">
        <f>ROUND(I290*H290,2)</f>
        <v>0</v>
      </c>
      <c r="BL290" s="22" t="s">
        <v>186</v>
      </c>
      <c r="BM290" s="22" t="s">
        <v>518</v>
      </c>
    </row>
    <row r="291" spans="2:65" s="13" customFormat="1">
      <c r="B291" s="180"/>
      <c r="D291" s="166" t="s">
        <v>144</v>
      </c>
      <c r="E291" s="181" t="s">
        <v>5</v>
      </c>
      <c r="F291" s="182" t="s">
        <v>519</v>
      </c>
      <c r="H291" s="181" t="s">
        <v>5</v>
      </c>
      <c r="I291" s="183"/>
      <c r="L291" s="180"/>
      <c r="M291" s="184"/>
      <c r="T291" s="185"/>
      <c r="AT291" s="181" t="s">
        <v>144</v>
      </c>
      <c r="AU291" s="181" t="s">
        <v>142</v>
      </c>
      <c r="AV291" s="13" t="s">
        <v>76</v>
      </c>
      <c r="AW291" s="13" t="s">
        <v>35</v>
      </c>
      <c r="AX291" s="13" t="s">
        <v>71</v>
      </c>
      <c r="AY291" s="181" t="s">
        <v>133</v>
      </c>
    </row>
    <row r="292" spans="2:65" s="11" customFormat="1">
      <c r="B292" s="165"/>
      <c r="D292" s="166" t="s">
        <v>144</v>
      </c>
      <c r="E292" s="167" t="s">
        <v>5</v>
      </c>
      <c r="F292" s="168" t="s">
        <v>520</v>
      </c>
      <c r="H292" s="169">
        <v>4.9269999999999996</v>
      </c>
      <c r="I292" s="170"/>
      <c r="L292" s="165"/>
      <c r="M292" s="171"/>
      <c r="T292" s="172"/>
      <c r="AT292" s="167" t="s">
        <v>144</v>
      </c>
      <c r="AU292" s="167" t="s">
        <v>142</v>
      </c>
      <c r="AV292" s="11" t="s">
        <v>142</v>
      </c>
      <c r="AW292" s="11" t="s">
        <v>35</v>
      </c>
      <c r="AX292" s="11" t="s">
        <v>71</v>
      </c>
      <c r="AY292" s="167" t="s">
        <v>133</v>
      </c>
    </row>
    <row r="293" spans="2:65" s="12" customFormat="1">
      <c r="B293" s="173"/>
      <c r="D293" s="166" t="s">
        <v>144</v>
      </c>
      <c r="E293" s="174" t="s">
        <v>5</v>
      </c>
      <c r="F293" s="175" t="s">
        <v>151</v>
      </c>
      <c r="H293" s="176">
        <v>4.9269999999999996</v>
      </c>
      <c r="I293" s="177"/>
      <c r="L293" s="173"/>
      <c r="M293" s="178"/>
      <c r="T293" s="179"/>
      <c r="AT293" s="174" t="s">
        <v>144</v>
      </c>
      <c r="AU293" s="174" t="s">
        <v>142</v>
      </c>
      <c r="AV293" s="12" t="s">
        <v>141</v>
      </c>
      <c r="AW293" s="12" t="s">
        <v>35</v>
      </c>
      <c r="AX293" s="12" t="s">
        <v>76</v>
      </c>
      <c r="AY293" s="174" t="s">
        <v>133</v>
      </c>
    </row>
    <row r="294" spans="2:65" s="1" customFormat="1" ht="25.5" customHeight="1">
      <c r="B294" s="152"/>
      <c r="C294" s="153">
        <v>104</v>
      </c>
      <c r="D294" s="153" t="s">
        <v>136</v>
      </c>
      <c r="E294" s="154" t="s">
        <v>521</v>
      </c>
      <c r="F294" s="155" t="s">
        <v>522</v>
      </c>
      <c r="G294" s="156" t="s">
        <v>177</v>
      </c>
      <c r="H294" s="157">
        <v>2</v>
      </c>
      <c r="I294" s="158"/>
      <c r="J294" s="159">
        <f t="shared" ref="J294:J305" si="52">ROUND(I294*H294,2)</f>
        <v>0</v>
      </c>
      <c r="K294" s="155" t="s">
        <v>140</v>
      </c>
      <c r="L294" s="38"/>
      <c r="M294" s="160" t="s">
        <v>5</v>
      </c>
      <c r="N294" s="161" t="s">
        <v>43</v>
      </c>
      <c r="P294" s="162">
        <f t="shared" ref="P294:P305" si="53">O294*H294</f>
        <v>0</v>
      </c>
      <c r="Q294" s="162">
        <v>0</v>
      </c>
      <c r="R294" s="162">
        <f t="shared" ref="R294:R305" si="54">Q294*H294</f>
        <v>0</v>
      </c>
      <c r="S294" s="162">
        <v>0</v>
      </c>
      <c r="T294" s="163">
        <f t="shared" ref="T294:T305" si="55">S294*H294</f>
        <v>0</v>
      </c>
      <c r="AR294" s="22" t="s">
        <v>186</v>
      </c>
      <c r="AT294" s="22" t="s">
        <v>136</v>
      </c>
      <c r="AU294" s="22" t="s">
        <v>142</v>
      </c>
      <c r="AY294" s="22" t="s">
        <v>133</v>
      </c>
      <c r="BE294" s="164">
        <f t="shared" ref="BE294:BE305" si="56">IF(N294="základní",J294,0)</f>
        <v>0</v>
      </c>
      <c r="BF294" s="164">
        <f t="shared" ref="BF294:BF305" si="57">IF(N294="snížená",J294,0)</f>
        <v>0</v>
      </c>
      <c r="BG294" s="164">
        <f t="shared" ref="BG294:BG305" si="58">IF(N294="zákl. přenesená",J294,0)</f>
        <v>0</v>
      </c>
      <c r="BH294" s="164">
        <f t="shared" ref="BH294:BH305" si="59">IF(N294="sníž. přenesená",J294,0)</f>
        <v>0</v>
      </c>
      <c r="BI294" s="164">
        <f t="shared" ref="BI294:BI305" si="60">IF(N294="nulová",J294,0)</f>
        <v>0</v>
      </c>
      <c r="BJ294" s="22" t="s">
        <v>142</v>
      </c>
      <c r="BK294" s="164">
        <f t="shared" ref="BK294:BK305" si="61">ROUND(I294*H294,2)</f>
        <v>0</v>
      </c>
      <c r="BL294" s="22" t="s">
        <v>186</v>
      </c>
      <c r="BM294" s="22" t="s">
        <v>523</v>
      </c>
    </row>
    <row r="295" spans="2:65" s="1" customFormat="1" ht="16.5" customHeight="1">
      <c r="B295" s="152"/>
      <c r="C295" s="186">
        <v>105</v>
      </c>
      <c r="D295" s="186" t="s">
        <v>179</v>
      </c>
      <c r="E295" s="187" t="s">
        <v>524</v>
      </c>
      <c r="F295" s="188" t="s">
        <v>864</v>
      </c>
      <c r="G295" s="189" t="s">
        <v>177</v>
      </c>
      <c r="H295" s="190">
        <v>2</v>
      </c>
      <c r="I295" s="191"/>
      <c r="J295" s="192">
        <f t="shared" si="52"/>
        <v>0</v>
      </c>
      <c r="K295" s="188" t="s">
        <v>140</v>
      </c>
      <c r="L295" s="193"/>
      <c r="M295" s="194" t="s">
        <v>5</v>
      </c>
      <c r="N295" s="195" t="s">
        <v>43</v>
      </c>
      <c r="P295" s="162">
        <f t="shared" si="53"/>
        <v>0</v>
      </c>
      <c r="Q295" s="162">
        <v>1.55E-2</v>
      </c>
      <c r="R295" s="162">
        <f t="shared" si="54"/>
        <v>3.1E-2</v>
      </c>
      <c r="S295" s="162">
        <v>0</v>
      </c>
      <c r="T295" s="163">
        <f t="shared" si="55"/>
        <v>0</v>
      </c>
      <c r="AR295" s="22" t="s">
        <v>259</v>
      </c>
      <c r="AT295" s="22" t="s">
        <v>179</v>
      </c>
      <c r="AU295" s="22" t="s">
        <v>142</v>
      </c>
      <c r="AY295" s="22" t="s">
        <v>133</v>
      </c>
      <c r="BE295" s="164">
        <f t="shared" si="56"/>
        <v>0</v>
      </c>
      <c r="BF295" s="164">
        <f t="shared" si="57"/>
        <v>0</v>
      </c>
      <c r="BG295" s="164">
        <f t="shared" si="58"/>
        <v>0</v>
      </c>
      <c r="BH295" s="164">
        <f t="shared" si="59"/>
        <v>0</v>
      </c>
      <c r="BI295" s="164">
        <f t="shared" si="60"/>
        <v>0</v>
      </c>
      <c r="BJ295" s="22" t="s">
        <v>142</v>
      </c>
      <c r="BK295" s="164">
        <f t="shared" si="61"/>
        <v>0</v>
      </c>
      <c r="BL295" s="22" t="s">
        <v>186</v>
      </c>
      <c r="BM295" s="22" t="s">
        <v>525</v>
      </c>
    </row>
    <row r="296" spans="2:65" s="1" customFormat="1" ht="25.5" customHeight="1">
      <c r="B296" s="152"/>
      <c r="C296" s="186">
        <v>106</v>
      </c>
      <c r="D296" s="186" t="s">
        <v>179</v>
      </c>
      <c r="E296" s="187" t="s">
        <v>526</v>
      </c>
      <c r="F296" s="188" t="s">
        <v>857</v>
      </c>
      <c r="G296" s="189" t="s">
        <v>177</v>
      </c>
      <c r="H296" s="190">
        <v>2</v>
      </c>
      <c r="I296" s="191"/>
      <c r="J296" s="192">
        <f t="shared" si="52"/>
        <v>0</v>
      </c>
      <c r="K296" s="188" t="s">
        <v>140</v>
      </c>
      <c r="L296" s="193"/>
      <c r="M296" s="194" t="s">
        <v>5</v>
      </c>
      <c r="N296" s="195" t="s">
        <v>43</v>
      </c>
      <c r="P296" s="162">
        <f t="shared" si="53"/>
        <v>0</v>
      </c>
      <c r="Q296" s="162">
        <v>1.1999999999999999E-3</v>
      </c>
      <c r="R296" s="162">
        <f t="shared" si="54"/>
        <v>2.3999999999999998E-3</v>
      </c>
      <c r="S296" s="162">
        <v>0</v>
      </c>
      <c r="T296" s="163">
        <f t="shared" si="55"/>
        <v>0</v>
      </c>
      <c r="AR296" s="22" t="s">
        <v>259</v>
      </c>
      <c r="AT296" s="22" t="s">
        <v>179</v>
      </c>
      <c r="AU296" s="22" t="s">
        <v>142</v>
      </c>
      <c r="AY296" s="22" t="s">
        <v>133</v>
      </c>
      <c r="BE296" s="164">
        <f t="shared" si="56"/>
        <v>0</v>
      </c>
      <c r="BF296" s="164">
        <f t="shared" si="57"/>
        <v>0</v>
      </c>
      <c r="BG296" s="164">
        <f t="shared" si="58"/>
        <v>0</v>
      </c>
      <c r="BH296" s="164">
        <f t="shared" si="59"/>
        <v>0</v>
      </c>
      <c r="BI296" s="164">
        <f t="shared" si="60"/>
        <v>0</v>
      </c>
      <c r="BJ296" s="22" t="s">
        <v>142</v>
      </c>
      <c r="BK296" s="164">
        <f t="shared" si="61"/>
        <v>0</v>
      </c>
      <c r="BL296" s="22" t="s">
        <v>186</v>
      </c>
      <c r="BM296" s="22" t="s">
        <v>527</v>
      </c>
    </row>
    <row r="297" spans="2:65" s="1" customFormat="1" ht="16.5" customHeight="1">
      <c r="B297" s="152"/>
      <c r="C297" s="153">
        <v>107</v>
      </c>
      <c r="D297" s="153" t="s">
        <v>136</v>
      </c>
      <c r="E297" s="154" t="s">
        <v>528</v>
      </c>
      <c r="F297" s="155" t="s">
        <v>529</v>
      </c>
      <c r="G297" s="156" t="s">
        <v>177</v>
      </c>
      <c r="H297" s="157">
        <v>2</v>
      </c>
      <c r="I297" s="158"/>
      <c r="J297" s="159">
        <f t="shared" si="52"/>
        <v>0</v>
      </c>
      <c r="K297" s="155" t="s">
        <v>140</v>
      </c>
      <c r="L297" s="38"/>
      <c r="M297" s="160" t="s">
        <v>5</v>
      </c>
      <c r="N297" s="161" t="s">
        <v>43</v>
      </c>
      <c r="P297" s="162">
        <f t="shared" si="53"/>
        <v>0</v>
      </c>
      <c r="Q297" s="162">
        <v>0</v>
      </c>
      <c r="R297" s="162">
        <f t="shared" si="54"/>
        <v>0</v>
      </c>
      <c r="S297" s="162">
        <v>0</v>
      </c>
      <c r="T297" s="163">
        <f t="shared" si="55"/>
        <v>0</v>
      </c>
      <c r="AR297" s="22" t="s">
        <v>186</v>
      </c>
      <c r="AT297" s="22" t="s">
        <v>136</v>
      </c>
      <c r="AU297" s="22" t="s">
        <v>142</v>
      </c>
      <c r="AY297" s="22" t="s">
        <v>133</v>
      </c>
      <c r="BE297" s="164">
        <f t="shared" si="56"/>
        <v>0</v>
      </c>
      <c r="BF297" s="164">
        <f t="shared" si="57"/>
        <v>0</v>
      </c>
      <c r="BG297" s="164">
        <f t="shared" si="58"/>
        <v>0</v>
      </c>
      <c r="BH297" s="164">
        <f t="shared" si="59"/>
        <v>0</v>
      </c>
      <c r="BI297" s="164">
        <f t="shared" si="60"/>
        <v>0</v>
      </c>
      <c r="BJ297" s="22" t="s">
        <v>142</v>
      </c>
      <c r="BK297" s="164">
        <f t="shared" si="61"/>
        <v>0</v>
      </c>
      <c r="BL297" s="22" t="s">
        <v>186</v>
      </c>
      <c r="BM297" s="22" t="s">
        <v>530</v>
      </c>
    </row>
    <row r="298" spans="2:65" s="1" customFormat="1" ht="16.5" customHeight="1">
      <c r="B298" s="152"/>
      <c r="C298" s="186">
        <v>108</v>
      </c>
      <c r="D298" s="186" t="s">
        <v>179</v>
      </c>
      <c r="E298" s="187" t="s">
        <v>531</v>
      </c>
      <c r="F298" s="188" t="s">
        <v>858</v>
      </c>
      <c r="G298" s="189" t="s">
        <v>177</v>
      </c>
      <c r="H298" s="190">
        <v>2</v>
      </c>
      <c r="I298" s="191"/>
      <c r="J298" s="192">
        <f t="shared" si="52"/>
        <v>0</v>
      </c>
      <c r="K298" s="188" t="s">
        <v>140</v>
      </c>
      <c r="L298" s="193"/>
      <c r="M298" s="194" t="s">
        <v>5</v>
      </c>
      <c r="N298" s="195" t="s">
        <v>43</v>
      </c>
      <c r="P298" s="162">
        <f t="shared" si="53"/>
        <v>0</v>
      </c>
      <c r="Q298" s="162">
        <v>4.4999999999999999E-4</v>
      </c>
      <c r="R298" s="162">
        <f t="shared" si="54"/>
        <v>8.9999999999999998E-4</v>
      </c>
      <c r="S298" s="162">
        <v>0</v>
      </c>
      <c r="T298" s="163">
        <f t="shared" si="55"/>
        <v>0</v>
      </c>
      <c r="AR298" s="22" t="s">
        <v>259</v>
      </c>
      <c r="AT298" s="22" t="s">
        <v>179</v>
      </c>
      <c r="AU298" s="22" t="s">
        <v>142</v>
      </c>
      <c r="AY298" s="22" t="s">
        <v>133</v>
      </c>
      <c r="BE298" s="164">
        <f t="shared" si="56"/>
        <v>0</v>
      </c>
      <c r="BF298" s="164">
        <f t="shared" si="57"/>
        <v>0</v>
      </c>
      <c r="BG298" s="164">
        <f t="shared" si="58"/>
        <v>0</v>
      </c>
      <c r="BH298" s="164">
        <f t="shared" si="59"/>
        <v>0</v>
      </c>
      <c r="BI298" s="164">
        <f t="shared" si="60"/>
        <v>0</v>
      </c>
      <c r="BJ298" s="22" t="s">
        <v>142</v>
      </c>
      <c r="BK298" s="164">
        <f t="shared" si="61"/>
        <v>0</v>
      </c>
      <c r="BL298" s="22" t="s">
        <v>186</v>
      </c>
      <c r="BM298" s="22" t="s">
        <v>532</v>
      </c>
    </row>
    <row r="299" spans="2:65" s="1" customFormat="1" ht="25.5" customHeight="1">
      <c r="B299" s="152"/>
      <c r="C299" s="153">
        <v>109</v>
      </c>
      <c r="D299" s="153" t="s">
        <v>136</v>
      </c>
      <c r="E299" s="154" t="s">
        <v>869</v>
      </c>
      <c r="F299" s="155" t="s">
        <v>870</v>
      </c>
      <c r="G299" s="156" t="s">
        <v>177</v>
      </c>
      <c r="H299" s="157">
        <v>2</v>
      </c>
      <c r="I299" s="158"/>
      <c r="J299" s="159">
        <f t="shared" si="52"/>
        <v>0</v>
      </c>
      <c r="K299" s="277"/>
      <c r="L299" s="38"/>
      <c r="M299" s="160" t="s">
        <v>5</v>
      </c>
      <c r="N299" s="161" t="s">
        <v>43</v>
      </c>
      <c r="P299" s="162">
        <f t="shared" si="53"/>
        <v>0</v>
      </c>
      <c r="Q299" s="162">
        <v>0</v>
      </c>
      <c r="R299" s="162">
        <f t="shared" si="54"/>
        <v>0</v>
      </c>
      <c r="S299" s="162">
        <v>0</v>
      </c>
      <c r="T299" s="163">
        <f t="shared" si="55"/>
        <v>0</v>
      </c>
      <c r="AR299" s="22" t="s">
        <v>186</v>
      </c>
      <c r="AT299" s="22" t="s">
        <v>136</v>
      </c>
      <c r="AU299" s="22" t="s">
        <v>142</v>
      </c>
      <c r="AY299" s="22" t="s">
        <v>133</v>
      </c>
      <c r="BE299" s="164">
        <f t="shared" si="56"/>
        <v>0</v>
      </c>
      <c r="BF299" s="164">
        <f t="shared" si="57"/>
        <v>0</v>
      </c>
      <c r="BG299" s="164">
        <f t="shared" si="58"/>
        <v>0</v>
      </c>
      <c r="BH299" s="164">
        <f t="shared" si="59"/>
        <v>0</v>
      </c>
      <c r="BI299" s="164">
        <f t="shared" si="60"/>
        <v>0</v>
      </c>
      <c r="BJ299" s="22" t="s">
        <v>142</v>
      </c>
      <c r="BK299" s="164">
        <f t="shared" si="61"/>
        <v>0</v>
      </c>
      <c r="BL299" s="22" t="s">
        <v>186</v>
      </c>
      <c r="BM299" s="22" t="s">
        <v>533</v>
      </c>
    </row>
    <row r="300" spans="2:65" s="1" customFormat="1" ht="16.5" customHeight="1">
      <c r="B300" s="152"/>
      <c r="C300" s="186">
        <v>110</v>
      </c>
      <c r="D300" s="186" t="s">
        <v>179</v>
      </c>
      <c r="E300" s="187" t="s">
        <v>871</v>
      </c>
      <c r="F300" s="188" t="s">
        <v>860</v>
      </c>
      <c r="G300" s="189" t="s">
        <v>177</v>
      </c>
      <c r="H300" s="190">
        <v>2</v>
      </c>
      <c r="I300" s="191"/>
      <c r="J300" s="192">
        <f t="shared" si="52"/>
        <v>0</v>
      </c>
      <c r="K300" s="276"/>
      <c r="L300" s="193"/>
      <c r="M300" s="194" t="s">
        <v>5</v>
      </c>
      <c r="N300" s="195" t="s">
        <v>43</v>
      </c>
      <c r="P300" s="162">
        <f t="shared" si="53"/>
        <v>0</v>
      </c>
      <c r="Q300" s="162">
        <v>1.3500000000000001E-3</v>
      </c>
      <c r="R300" s="162">
        <f t="shared" si="54"/>
        <v>2.7000000000000001E-3</v>
      </c>
      <c r="S300" s="162">
        <v>0</v>
      </c>
      <c r="T300" s="163">
        <f t="shared" si="55"/>
        <v>0</v>
      </c>
      <c r="AR300" s="22" t="s">
        <v>259</v>
      </c>
      <c r="AT300" s="22" t="s">
        <v>179</v>
      </c>
      <c r="AU300" s="22" t="s">
        <v>142</v>
      </c>
      <c r="AY300" s="22" t="s">
        <v>133</v>
      </c>
      <c r="BE300" s="164">
        <f t="shared" si="56"/>
        <v>0</v>
      </c>
      <c r="BF300" s="164">
        <f t="shared" si="57"/>
        <v>0</v>
      </c>
      <c r="BG300" s="164">
        <f t="shared" si="58"/>
        <v>0</v>
      </c>
      <c r="BH300" s="164">
        <f t="shared" si="59"/>
        <v>0</v>
      </c>
      <c r="BI300" s="164">
        <f t="shared" si="60"/>
        <v>0</v>
      </c>
      <c r="BJ300" s="22" t="s">
        <v>142</v>
      </c>
      <c r="BK300" s="164">
        <f t="shared" si="61"/>
        <v>0</v>
      </c>
      <c r="BL300" s="22" t="s">
        <v>186</v>
      </c>
      <c r="BM300" s="22" t="s">
        <v>534</v>
      </c>
    </row>
    <row r="301" spans="2:65" s="1" customFormat="1" ht="25.5" customHeight="1">
      <c r="B301" s="152"/>
      <c r="C301" s="153">
        <v>111</v>
      </c>
      <c r="D301" s="153" t="s">
        <v>136</v>
      </c>
      <c r="E301" s="154" t="s">
        <v>535</v>
      </c>
      <c r="F301" s="155" t="s">
        <v>536</v>
      </c>
      <c r="G301" s="156" t="s">
        <v>177</v>
      </c>
      <c r="H301" s="157">
        <v>1</v>
      </c>
      <c r="I301" s="158"/>
      <c r="J301" s="159">
        <f t="shared" si="52"/>
        <v>0</v>
      </c>
      <c r="K301" s="155" t="s">
        <v>140</v>
      </c>
      <c r="L301" s="38"/>
      <c r="M301" s="160" t="s">
        <v>5</v>
      </c>
      <c r="N301" s="161" t="s">
        <v>43</v>
      </c>
      <c r="P301" s="162">
        <f t="shared" si="53"/>
        <v>0</v>
      </c>
      <c r="Q301" s="162">
        <v>0</v>
      </c>
      <c r="R301" s="162">
        <f t="shared" si="54"/>
        <v>0</v>
      </c>
      <c r="S301" s="162">
        <v>0.17399999999999999</v>
      </c>
      <c r="T301" s="163">
        <f t="shared" si="55"/>
        <v>0.17399999999999999</v>
      </c>
      <c r="AR301" s="22" t="s">
        <v>186</v>
      </c>
      <c r="AT301" s="22" t="s">
        <v>136</v>
      </c>
      <c r="AU301" s="22" t="s">
        <v>142</v>
      </c>
      <c r="AY301" s="22" t="s">
        <v>133</v>
      </c>
      <c r="BE301" s="164">
        <f t="shared" si="56"/>
        <v>0</v>
      </c>
      <c r="BF301" s="164">
        <f t="shared" si="57"/>
        <v>0</v>
      </c>
      <c r="BG301" s="164">
        <f t="shared" si="58"/>
        <v>0</v>
      </c>
      <c r="BH301" s="164">
        <f t="shared" si="59"/>
        <v>0</v>
      </c>
      <c r="BI301" s="164">
        <f t="shared" si="60"/>
        <v>0</v>
      </c>
      <c r="BJ301" s="22" t="s">
        <v>142</v>
      </c>
      <c r="BK301" s="164">
        <f t="shared" si="61"/>
        <v>0</v>
      </c>
      <c r="BL301" s="22" t="s">
        <v>186</v>
      </c>
      <c r="BM301" s="22" t="s">
        <v>537</v>
      </c>
    </row>
    <row r="302" spans="2:65" s="1" customFormat="1" ht="38.25" customHeight="1">
      <c r="B302" s="152"/>
      <c r="C302" s="153">
        <v>112</v>
      </c>
      <c r="D302" s="153" t="s">
        <v>136</v>
      </c>
      <c r="E302" s="154" t="s">
        <v>538</v>
      </c>
      <c r="F302" s="155" t="s">
        <v>539</v>
      </c>
      <c r="G302" s="156" t="s">
        <v>215</v>
      </c>
      <c r="H302" s="157">
        <v>3.6999999999999998E-2</v>
      </c>
      <c r="I302" s="158"/>
      <c r="J302" s="159">
        <f t="shared" si="52"/>
        <v>0</v>
      </c>
      <c r="K302" s="155" t="s">
        <v>140</v>
      </c>
      <c r="L302" s="38"/>
      <c r="M302" s="160" t="s">
        <v>5</v>
      </c>
      <c r="N302" s="161" t="s">
        <v>43</v>
      </c>
      <c r="P302" s="162">
        <f t="shared" si="53"/>
        <v>0</v>
      </c>
      <c r="Q302" s="162">
        <v>0</v>
      </c>
      <c r="R302" s="162">
        <f t="shared" si="54"/>
        <v>0</v>
      </c>
      <c r="S302" s="162">
        <v>0</v>
      </c>
      <c r="T302" s="163">
        <f t="shared" si="55"/>
        <v>0</v>
      </c>
      <c r="AR302" s="22" t="s">
        <v>186</v>
      </c>
      <c r="AT302" s="22" t="s">
        <v>136</v>
      </c>
      <c r="AU302" s="22" t="s">
        <v>142</v>
      </c>
      <c r="AY302" s="22" t="s">
        <v>133</v>
      </c>
      <c r="BE302" s="164">
        <f t="shared" si="56"/>
        <v>0</v>
      </c>
      <c r="BF302" s="164">
        <f t="shared" si="57"/>
        <v>0</v>
      </c>
      <c r="BG302" s="164">
        <f t="shared" si="58"/>
        <v>0</v>
      </c>
      <c r="BH302" s="164">
        <f t="shared" si="59"/>
        <v>0</v>
      </c>
      <c r="BI302" s="164">
        <f t="shared" si="60"/>
        <v>0</v>
      </c>
      <c r="BJ302" s="22" t="s">
        <v>142</v>
      </c>
      <c r="BK302" s="164">
        <f t="shared" si="61"/>
        <v>0</v>
      </c>
      <c r="BL302" s="22" t="s">
        <v>186</v>
      </c>
      <c r="BM302" s="22" t="s">
        <v>540</v>
      </c>
    </row>
    <row r="303" spans="2:65" s="1" customFormat="1" ht="27" customHeight="1">
      <c r="B303" s="152"/>
      <c r="C303" s="153">
        <v>113</v>
      </c>
      <c r="D303" s="153" t="s">
        <v>136</v>
      </c>
      <c r="E303" s="154" t="s">
        <v>541</v>
      </c>
      <c r="F303" s="155" t="s">
        <v>859</v>
      </c>
      <c r="G303" s="156" t="s">
        <v>412</v>
      </c>
      <c r="H303" s="157">
        <v>1</v>
      </c>
      <c r="I303" s="158"/>
      <c r="J303" s="159">
        <f t="shared" si="52"/>
        <v>0</v>
      </c>
      <c r="K303" s="155" t="s">
        <v>5</v>
      </c>
      <c r="L303" s="38"/>
      <c r="M303" s="160" t="s">
        <v>5</v>
      </c>
      <c r="N303" s="161" t="s">
        <v>43</v>
      </c>
      <c r="P303" s="162">
        <f t="shared" si="53"/>
        <v>0</v>
      </c>
      <c r="Q303" s="162">
        <v>0</v>
      </c>
      <c r="R303" s="162">
        <f t="shared" si="54"/>
        <v>0</v>
      </c>
      <c r="S303" s="162">
        <v>0</v>
      </c>
      <c r="T303" s="163">
        <f t="shared" si="55"/>
        <v>0</v>
      </c>
      <c r="AR303" s="22" t="s">
        <v>186</v>
      </c>
      <c r="AT303" s="22" t="s">
        <v>136</v>
      </c>
      <c r="AU303" s="22" t="s">
        <v>142</v>
      </c>
      <c r="AY303" s="22" t="s">
        <v>133</v>
      </c>
      <c r="BE303" s="164">
        <f t="shared" si="56"/>
        <v>0</v>
      </c>
      <c r="BF303" s="164">
        <f t="shared" si="57"/>
        <v>0</v>
      </c>
      <c r="BG303" s="164">
        <f t="shared" si="58"/>
        <v>0</v>
      </c>
      <c r="BH303" s="164">
        <f t="shared" si="59"/>
        <v>0</v>
      </c>
      <c r="BI303" s="164">
        <f t="shared" si="60"/>
        <v>0</v>
      </c>
      <c r="BJ303" s="22" t="s">
        <v>142</v>
      </c>
      <c r="BK303" s="164">
        <f t="shared" si="61"/>
        <v>0</v>
      </c>
      <c r="BL303" s="22" t="s">
        <v>186</v>
      </c>
      <c r="BM303" s="22" t="s">
        <v>542</v>
      </c>
    </row>
    <row r="304" spans="2:65" s="1" customFormat="1" ht="27" customHeight="1">
      <c r="B304" s="152"/>
      <c r="C304" s="153">
        <v>114</v>
      </c>
      <c r="D304" s="153" t="s">
        <v>136</v>
      </c>
      <c r="E304" s="154" t="s">
        <v>543</v>
      </c>
      <c r="F304" s="155" t="s">
        <v>853</v>
      </c>
      <c r="G304" s="156" t="s">
        <v>412</v>
      </c>
      <c r="H304" s="157">
        <v>1</v>
      </c>
      <c r="I304" s="158"/>
      <c r="J304" s="159">
        <f t="shared" si="52"/>
        <v>0</v>
      </c>
      <c r="K304" s="155" t="s">
        <v>5</v>
      </c>
      <c r="L304" s="38"/>
      <c r="M304" s="160" t="s">
        <v>5</v>
      </c>
      <c r="N304" s="161" t="s">
        <v>43</v>
      </c>
      <c r="P304" s="162">
        <f t="shared" si="53"/>
        <v>0</v>
      </c>
      <c r="Q304" s="162">
        <v>0</v>
      </c>
      <c r="R304" s="162">
        <f t="shared" si="54"/>
        <v>0</v>
      </c>
      <c r="S304" s="162">
        <v>0</v>
      </c>
      <c r="T304" s="163">
        <f t="shared" si="55"/>
        <v>0</v>
      </c>
      <c r="AR304" s="22" t="s">
        <v>186</v>
      </c>
      <c r="AT304" s="22" t="s">
        <v>136</v>
      </c>
      <c r="AU304" s="22" t="s">
        <v>142</v>
      </c>
      <c r="AY304" s="22" t="s">
        <v>133</v>
      </c>
      <c r="BE304" s="164">
        <f t="shared" si="56"/>
        <v>0</v>
      </c>
      <c r="BF304" s="164">
        <f t="shared" si="57"/>
        <v>0</v>
      </c>
      <c r="BG304" s="164">
        <f t="shared" si="58"/>
        <v>0</v>
      </c>
      <c r="BH304" s="164">
        <f t="shared" si="59"/>
        <v>0</v>
      </c>
      <c r="BI304" s="164">
        <f t="shared" si="60"/>
        <v>0</v>
      </c>
      <c r="BJ304" s="22" t="s">
        <v>142</v>
      </c>
      <c r="BK304" s="164">
        <f t="shared" si="61"/>
        <v>0</v>
      </c>
      <c r="BL304" s="22" t="s">
        <v>186</v>
      </c>
      <c r="BM304" s="22" t="s">
        <v>544</v>
      </c>
    </row>
    <row r="305" spans="2:65" s="1" customFormat="1" ht="16.5" customHeight="1">
      <c r="B305" s="152"/>
      <c r="C305" s="153">
        <v>115</v>
      </c>
      <c r="D305" s="153" t="s">
        <v>136</v>
      </c>
      <c r="E305" s="154" t="s">
        <v>545</v>
      </c>
      <c r="F305" s="155" t="s">
        <v>546</v>
      </c>
      <c r="G305" s="156" t="s">
        <v>412</v>
      </c>
      <c r="H305" s="157">
        <v>1</v>
      </c>
      <c r="I305" s="158"/>
      <c r="J305" s="159">
        <f t="shared" si="52"/>
        <v>0</v>
      </c>
      <c r="K305" s="155" t="s">
        <v>5</v>
      </c>
      <c r="L305" s="38"/>
      <c r="M305" s="160" t="s">
        <v>5</v>
      </c>
      <c r="N305" s="161" t="s">
        <v>43</v>
      </c>
      <c r="P305" s="162">
        <f t="shared" si="53"/>
        <v>0</v>
      </c>
      <c r="Q305" s="162">
        <v>0</v>
      </c>
      <c r="R305" s="162">
        <f t="shared" si="54"/>
        <v>0</v>
      </c>
      <c r="S305" s="162">
        <v>0</v>
      </c>
      <c r="T305" s="163">
        <f t="shared" si="55"/>
        <v>0</v>
      </c>
      <c r="AR305" s="22" t="s">
        <v>186</v>
      </c>
      <c r="AT305" s="22" t="s">
        <v>136</v>
      </c>
      <c r="AU305" s="22" t="s">
        <v>142</v>
      </c>
      <c r="AY305" s="22" t="s">
        <v>133</v>
      </c>
      <c r="BE305" s="164">
        <f t="shared" si="56"/>
        <v>0</v>
      </c>
      <c r="BF305" s="164">
        <f t="shared" si="57"/>
        <v>0</v>
      </c>
      <c r="BG305" s="164">
        <f t="shared" si="58"/>
        <v>0</v>
      </c>
      <c r="BH305" s="164">
        <f t="shared" si="59"/>
        <v>0</v>
      </c>
      <c r="BI305" s="164">
        <f t="shared" si="60"/>
        <v>0</v>
      </c>
      <c r="BJ305" s="22" t="s">
        <v>142</v>
      </c>
      <c r="BK305" s="164">
        <f t="shared" si="61"/>
        <v>0</v>
      </c>
      <c r="BL305" s="22" t="s">
        <v>186</v>
      </c>
      <c r="BM305" s="22" t="s">
        <v>547</v>
      </c>
    </row>
    <row r="306" spans="2:65" s="10" customFormat="1" ht="29.85" customHeight="1">
      <c r="B306" s="140"/>
      <c r="D306" s="141" t="s">
        <v>70</v>
      </c>
      <c r="E306" s="150" t="s">
        <v>548</v>
      </c>
      <c r="F306" s="150" t="s">
        <v>549</v>
      </c>
      <c r="I306" s="143"/>
      <c r="J306" s="151">
        <f>BK306</f>
        <v>0</v>
      </c>
      <c r="L306" s="140"/>
      <c r="M306" s="145"/>
      <c r="P306" s="146">
        <f>SUM(P307:P315)</f>
        <v>0</v>
      </c>
      <c r="R306" s="146">
        <f>SUM(R307:R315)</f>
        <v>0.23641890999999998</v>
      </c>
      <c r="T306" s="147">
        <f>SUM(T307:T315)</f>
        <v>0</v>
      </c>
      <c r="AR306" s="141" t="s">
        <v>142</v>
      </c>
      <c r="AT306" s="148" t="s">
        <v>70</v>
      </c>
      <c r="AU306" s="148" t="s">
        <v>76</v>
      </c>
      <c r="AY306" s="141" t="s">
        <v>133</v>
      </c>
      <c r="BK306" s="149">
        <f>SUM(BK307:BK315)</f>
        <v>0</v>
      </c>
    </row>
    <row r="307" spans="2:65" s="1" customFormat="1" ht="25.5" customHeight="1">
      <c r="B307" s="152"/>
      <c r="C307" s="153">
        <v>116</v>
      </c>
      <c r="D307" s="153" t="s">
        <v>136</v>
      </c>
      <c r="E307" s="154" t="s">
        <v>550</v>
      </c>
      <c r="F307" s="155" t="s">
        <v>551</v>
      </c>
      <c r="G307" s="156" t="s">
        <v>139</v>
      </c>
      <c r="H307" s="157">
        <v>3.863</v>
      </c>
      <c r="I307" s="158"/>
      <c r="J307" s="159">
        <f>ROUND(I307*H307,2)</f>
        <v>0</v>
      </c>
      <c r="K307" s="155" t="s">
        <v>140</v>
      </c>
      <c r="L307" s="38"/>
      <c r="M307" s="160" t="s">
        <v>5</v>
      </c>
      <c r="N307" s="161" t="s">
        <v>43</v>
      </c>
      <c r="P307" s="162">
        <f>O307*H307</f>
        <v>0</v>
      </c>
      <c r="Q307" s="162">
        <v>3.7670000000000002E-2</v>
      </c>
      <c r="R307" s="162">
        <f>Q307*H307</f>
        <v>0.14551921000000001</v>
      </c>
      <c r="S307" s="162">
        <v>0</v>
      </c>
      <c r="T307" s="163">
        <f>S307*H307</f>
        <v>0</v>
      </c>
      <c r="AR307" s="22" t="s">
        <v>186</v>
      </c>
      <c r="AT307" s="22" t="s">
        <v>136</v>
      </c>
      <c r="AU307" s="22" t="s">
        <v>142</v>
      </c>
      <c r="AY307" s="22" t="s">
        <v>133</v>
      </c>
      <c r="BE307" s="164">
        <f>IF(N307="základní",J307,0)</f>
        <v>0</v>
      </c>
      <c r="BF307" s="164">
        <f>IF(N307="snížená",J307,0)</f>
        <v>0</v>
      </c>
      <c r="BG307" s="164">
        <f>IF(N307="zákl. přenesená",J307,0)</f>
        <v>0</v>
      </c>
      <c r="BH307" s="164">
        <f>IF(N307="sníž. přenesená",J307,0)</f>
        <v>0</v>
      </c>
      <c r="BI307" s="164">
        <f>IF(N307="nulová",J307,0)</f>
        <v>0</v>
      </c>
      <c r="BJ307" s="22" t="s">
        <v>142</v>
      </c>
      <c r="BK307" s="164">
        <f>ROUND(I307*H307,2)</f>
        <v>0</v>
      </c>
      <c r="BL307" s="22" t="s">
        <v>186</v>
      </c>
      <c r="BM307" s="22" t="s">
        <v>552</v>
      </c>
    </row>
    <row r="308" spans="2:65" s="11" customFormat="1">
      <c r="B308" s="165"/>
      <c r="D308" s="166" t="s">
        <v>144</v>
      </c>
      <c r="E308" s="167" t="s">
        <v>5</v>
      </c>
      <c r="F308" s="168" t="s">
        <v>248</v>
      </c>
      <c r="H308" s="169">
        <v>2.87</v>
      </c>
      <c r="I308" s="170"/>
      <c r="L308" s="165"/>
      <c r="M308" s="171"/>
      <c r="T308" s="172"/>
      <c r="AT308" s="167" t="s">
        <v>144</v>
      </c>
      <c r="AU308" s="167" t="s">
        <v>142</v>
      </c>
      <c r="AV308" s="11" t="s">
        <v>142</v>
      </c>
      <c r="AW308" s="11" t="s">
        <v>35</v>
      </c>
      <c r="AX308" s="11" t="s">
        <v>71</v>
      </c>
      <c r="AY308" s="167" t="s">
        <v>133</v>
      </c>
    </row>
    <row r="309" spans="2:65" s="11" customFormat="1">
      <c r="B309" s="165"/>
      <c r="D309" s="166" t="s">
        <v>144</v>
      </c>
      <c r="E309" s="167" t="s">
        <v>5</v>
      </c>
      <c r="F309" s="168" t="s">
        <v>174</v>
      </c>
      <c r="H309" s="169">
        <v>0.99299999999999999</v>
      </c>
      <c r="I309" s="170"/>
      <c r="L309" s="165"/>
      <c r="M309" s="171"/>
      <c r="T309" s="172"/>
      <c r="AT309" s="167" t="s">
        <v>144</v>
      </c>
      <c r="AU309" s="167" t="s">
        <v>142</v>
      </c>
      <c r="AV309" s="11" t="s">
        <v>142</v>
      </c>
      <c r="AW309" s="11" t="s">
        <v>35</v>
      </c>
      <c r="AX309" s="11" t="s">
        <v>71</v>
      </c>
      <c r="AY309" s="167" t="s">
        <v>133</v>
      </c>
    </row>
    <row r="310" spans="2:65" s="12" customFormat="1">
      <c r="B310" s="173"/>
      <c r="D310" s="166" t="s">
        <v>144</v>
      </c>
      <c r="E310" s="174" t="s">
        <v>5</v>
      </c>
      <c r="F310" s="175" t="s">
        <v>151</v>
      </c>
      <c r="H310" s="176">
        <v>3.863</v>
      </c>
      <c r="I310" s="177"/>
      <c r="L310" s="173"/>
      <c r="M310" s="178"/>
      <c r="T310" s="179"/>
      <c r="AT310" s="174" t="s">
        <v>144</v>
      </c>
      <c r="AU310" s="174" t="s">
        <v>142</v>
      </c>
      <c r="AV310" s="12" t="s">
        <v>141</v>
      </c>
      <c r="AW310" s="12" t="s">
        <v>35</v>
      </c>
      <c r="AX310" s="12" t="s">
        <v>76</v>
      </c>
      <c r="AY310" s="174" t="s">
        <v>133</v>
      </c>
    </row>
    <row r="311" spans="2:65" s="1" customFormat="1" ht="16.5" customHeight="1">
      <c r="B311" s="152"/>
      <c r="C311" s="153">
        <v>117</v>
      </c>
      <c r="D311" s="153" t="s">
        <v>136</v>
      </c>
      <c r="E311" s="154" t="s">
        <v>553</v>
      </c>
      <c r="F311" s="155" t="s">
        <v>554</v>
      </c>
      <c r="G311" s="156" t="s">
        <v>139</v>
      </c>
      <c r="H311" s="157">
        <v>3.863</v>
      </c>
      <c r="I311" s="158"/>
      <c r="J311" s="159">
        <f>ROUND(I311*H311,2)</f>
        <v>0</v>
      </c>
      <c r="K311" s="155" t="s">
        <v>140</v>
      </c>
      <c r="L311" s="38"/>
      <c r="M311" s="160" t="s">
        <v>5</v>
      </c>
      <c r="N311" s="161" t="s">
        <v>43</v>
      </c>
      <c r="P311" s="162">
        <f>O311*H311</f>
        <v>0</v>
      </c>
      <c r="Q311" s="162">
        <v>2.9999999999999997E-4</v>
      </c>
      <c r="R311" s="162">
        <f>Q311*H311</f>
        <v>1.1588999999999998E-3</v>
      </c>
      <c r="S311" s="162">
        <v>0</v>
      </c>
      <c r="T311" s="163">
        <f>S311*H311</f>
        <v>0</v>
      </c>
      <c r="AR311" s="22" t="s">
        <v>186</v>
      </c>
      <c r="AT311" s="22" t="s">
        <v>136</v>
      </c>
      <c r="AU311" s="22" t="s">
        <v>142</v>
      </c>
      <c r="AY311" s="22" t="s">
        <v>133</v>
      </c>
      <c r="BE311" s="164">
        <f>IF(N311="základní",J311,0)</f>
        <v>0</v>
      </c>
      <c r="BF311" s="164">
        <f>IF(N311="snížená",J311,0)</f>
        <v>0</v>
      </c>
      <c r="BG311" s="164">
        <f>IF(N311="zákl. přenesená",J311,0)</f>
        <v>0</v>
      </c>
      <c r="BH311" s="164">
        <f>IF(N311="sníž. přenesená",J311,0)</f>
        <v>0</v>
      </c>
      <c r="BI311" s="164">
        <f>IF(N311="nulová",J311,0)</f>
        <v>0</v>
      </c>
      <c r="BJ311" s="22" t="s">
        <v>142</v>
      </c>
      <c r="BK311" s="164">
        <f>ROUND(I311*H311,2)</f>
        <v>0</v>
      </c>
      <c r="BL311" s="22" t="s">
        <v>186</v>
      </c>
      <c r="BM311" s="22" t="s">
        <v>555</v>
      </c>
    </row>
    <row r="312" spans="2:65" s="1" customFormat="1" ht="25.5" customHeight="1">
      <c r="B312" s="152"/>
      <c r="C312" s="186">
        <v>118</v>
      </c>
      <c r="D312" s="186" t="s">
        <v>179</v>
      </c>
      <c r="E312" s="187" t="s">
        <v>556</v>
      </c>
      <c r="F312" s="188" t="s">
        <v>557</v>
      </c>
      <c r="G312" s="189" t="s">
        <v>139</v>
      </c>
      <c r="H312" s="190">
        <v>4.6740000000000004</v>
      </c>
      <c r="I312" s="191"/>
      <c r="J312" s="192">
        <f>ROUND(I312*H312,2)</f>
        <v>0</v>
      </c>
      <c r="K312" s="188" t="s">
        <v>140</v>
      </c>
      <c r="L312" s="193"/>
      <c r="M312" s="194" t="s">
        <v>5</v>
      </c>
      <c r="N312" s="195" t="s">
        <v>43</v>
      </c>
      <c r="P312" s="162">
        <f>O312*H312</f>
        <v>0</v>
      </c>
      <c r="Q312" s="162">
        <v>1.9199999999999998E-2</v>
      </c>
      <c r="R312" s="162">
        <f>Q312*H312</f>
        <v>8.9740799999999996E-2</v>
      </c>
      <c r="S312" s="162">
        <v>0</v>
      </c>
      <c r="T312" s="163">
        <f>S312*H312</f>
        <v>0</v>
      </c>
      <c r="AR312" s="22" t="s">
        <v>259</v>
      </c>
      <c r="AT312" s="22" t="s">
        <v>179</v>
      </c>
      <c r="AU312" s="22" t="s">
        <v>142</v>
      </c>
      <c r="AY312" s="22" t="s">
        <v>133</v>
      </c>
      <c r="BE312" s="164">
        <f>IF(N312="základní",J312,0)</f>
        <v>0</v>
      </c>
      <c r="BF312" s="164">
        <f>IF(N312="snížená",J312,0)</f>
        <v>0</v>
      </c>
      <c r="BG312" s="164">
        <f>IF(N312="zákl. přenesená",J312,0)</f>
        <v>0</v>
      </c>
      <c r="BH312" s="164">
        <f>IF(N312="sníž. přenesená",J312,0)</f>
        <v>0</v>
      </c>
      <c r="BI312" s="164">
        <f>IF(N312="nulová",J312,0)</f>
        <v>0</v>
      </c>
      <c r="BJ312" s="22" t="s">
        <v>142</v>
      </c>
      <c r="BK312" s="164">
        <f>ROUND(I312*H312,2)</f>
        <v>0</v>
      </c>
      <c r="BL312" s="22" t="s">
        <v>186</v>
      </c>
      <c r="BM312" s="22" t="s">
        <v>558</v>
      </c>
    </row>
    <row r="313" spans="2:65" s="11" customFormat="1">
      <c r="B313" s="165"/>
      <c r="D313" s="166" t="s">
        <v>144</v>
      </c>
      <c r="E313" s="167" t="s">
        <v>5</v>
      </c>
      <c r="F313" s="168" t="s">
        <v>559</v>
      </c>
      <c r="H313" s="169">
        <v>4.2489999999999997</v>
      </c>
      <c r="I313" s="170"/>
      <c r="L313" s="165"/>
      <c r="M313" s="171"/>
      <c r="T313" s="172"/>
      <c r="AT313" s="167" t="s">
        <v>144</v>
      </c>
      <c r="AU313" s="167" t="s">
        <v>142</v>
      </c>
      <c r="AV313" s="11" t="s">
        <v>142</v>
      </c>
      <c r="AW313" s="11" t="s">
        <v>35</v>
      </c>
      <c r="AX313" s="11" t="s">
        <v>76</v>
      </c>
      <c r="AY313" s="167" t="s">
        <v>133</v>
      </c>
    </row>
    <row r="314" spans="2:65" s="11" customFormat="1">
      <c r="B314" s="165"/>
      <c r="D314" s="166" t="s">
        <v>144</v>
      </c>
      <c r="F314" s="168" t="s">
        <v>560</v>
      </c>
      <c r="H314" s="169">
        <v>4.6740000000000004</v>
      </c>
      <c r="I314" s="170"/>
      <c r="L314" s="165"/>
      <c r="M314" s="171"/>
      <c r="T314" s="172"/>
      <c r="AT314" s="167" t="s">
        <v>144</v>
      </c>
      <c r="AU314" s="167" t="s">
        <v>142</v>
      </c>
      <c r="AV314" s="11" t="s">
        <v>142</v>
      </c>
      <c r="AW314" s="11" t="s">
        <v>6</v>
      </c>
      <c r="AX314" s="11" t="s">
        <v>76</v>
      </c>
      <c r="AY314" s="167" t="s">
        <v>133</v>
      </c>
    </row>
    <row r="315" spans="2:65" s="1" customFormat="1" ht="38.25" customHeight="1">
      <c r="B315" s="152"/>
      <c r="C315" s="153">
        <v>119</v>
      </c>
      <c r="D315" s="153" t="s">
        <v>136</v>
      </c>
      <c r="E315" s="154" t="s">
        <v>561</v>
      </c>
      <c r="F315" s="155" t="s">
        <v>562</v>
      </c>
      <c r="G315" s="156" t="s">
        <v>215</v>
      </c>
      <c r="H315" s="157">
        <v>0.23599999999999999</v>
      </c>
      <c r="I315" s="158"/>
      <c r="J315" s="159">
        <f>ROUND(I315*H315,2)</f>
        <v>0</v>
      </c>
      <c r="K315" s="155" t="s">
        <v>140</v>
      </c>
      <c r="L315" s="38"/>
      <c r="M315" s="160" t="s">
        <v>5</v>
      </c>
      <c r="N315" s="161" t="s">
        <v>43</v>
      </c>
      <c r="P315" s="162">
        <f>O315*H315</f>
        <v>0</v>
      </c>
      <c r="Q315" s="162">
        <v>0</v>
      </c>
      <c r="R315" s="162">
        <f>Q315*H315</f>
        <v>0</v>
      </c>
      <c r="S315" s="162">
        <v>0</v>
      </c>
      <c r="T315" s="163">
        <f>S315*H315</f>
        <v>0</v>
      </c>
      <c r="AR315" s="22" t="s">
        <v>186</v>
      </c>
      <c r="AT315" s="22" t="s">
        <v>136</v>
      </c>
      <c r="AU315" s="22" t="s">
        <v>142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142</v>
      </c>
      <c r="BK315" s="164">
        <f>ROUND(I315*H315,2)</f>
        <v>0</v>
      </c>
      <c r="BL315" s="22" t="s">
        <v>186</v>
      </c>
      <c r="BM315" s="22" t="s">
        <v>563</v>
      </c>
    </row>
    <row r="316" spans="2:65" s="10" customFormat="1" ht="29.85" customHeight="1">
      <c r="B316" s="140"/>
      <c r="D316" s="141" t="s">
        <v>70</v>
      </c>
      <c r="E316" s="150" t="s">
        <v>564</v>
      </c>
      <c r="F316" s="150" t="s">
        <v>565</v>
      </c>
      <c r="I316" s="143"/>
      <c r="J316" s="151">
        <f>BK316</f>
        <v>0</v>
      </c>
      <c r="L316" s="140"/>
      <c r="M316" s="145"/>
      <c r="P316" s="146">
        <f>SUM(P317:P327)</f>
        <v>0</v>
      </c>
      <c r="R316" s="146">
        <f>SUM(R317:R327)</f>
        <v>1.4494200000000001E-3</v>
      </c>
      <c r="T316" s="147">
        <f>SUM(T317:T327)</f>
        <v>1.7562000000000001E-2</v>
      </c>
      <c r="AR316" s="141" t="s">
        <v>142</v>
      </c>
      <c r="AT316" s="148" t="s">
        <v>70</v>
      </c>
      <c r="AU316" s="148" t="s">
        <v>76</v>
      </c>
      <c r="AY316" s="141" t="s">
        <v>133</v>
      </c>
      <c r="BK316" s="149">
        <f>SUM(BK317:BK327)</f>
        <v>0</v>
      </c>
    </row>
    <row r="317" spans="2:65" s="1" customFormat="1" ht="16.5" customHeight="1">
      <c r="B317" s="152"/>
      <c r="C317" s="153">
        <v>120</v>
      </c>
      <c r="D317" s="153" t="s">
        <v>136</v>
      </c>
      <c r="E317" s="154" t="s">
        <v>566</v>
      </c>
      <c r="F317" s="155" t="s">
        <v>879</v>
      </c>
      <c r="G317" s="156" t="s">
        <v>139</v>
      </c>
      <c r="H317" s="157">
        <v>5.8540000000000001</v>
      </c>
      <c r="I317" s="158"/>
      <c r="J317" s="159">
        <f>ROUND(I317*H317,2)</f>
        <v>0</v>
      </c>
      <c r="K317" s="155" t="s">
        <v>140</v>
      </c>
      <c r="L317" s="38"/>
      <c r="M317" s="160" t="s">
        <v>5</v>
      </c>
      <c r="N317" s="161" t="s">
        <v>43</v>
      </c>
      <c r="P317" s="162">
        <f>O317*H317</f>
        <v>0</v>
      </c>
      <c r="Q317" s="162">
        <v>0</v>
      </c>
      <c r="R317" s="162">
        <f>Q317*H317</f>
        <v>0</v>
      </c>
      <c r="S317" s="162">
        <v>3.0000000000000001E-3</v>
      </c>
      <c r="T317" s="163">
        <f>S317*H317</f>
        <v>1.7562000000000001E-2</v>
      </c>
      <c r="AR317" s="22" t="s">
        <v>186</v>
      </c>
      <c r="AT317" s="22" t="s">
        <v>136</v>
      </c>
      <c r="AU317" s="22" t="s">
        <v>142</v>
      </c>
      <c r="AY317" s="22" t="s">
        <v>133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22" t="s">
        <v>142</v>
      </c>
      <c r="BK317" s="164">
        <f>ROUND(I317*H317,2)</f>
        <v>0</v>
      </c>
      <c r="BL317" s="22" t="s">
        <v>186</v>
      </c>
      <c r="BM317" s="22" t="s">
        <v>567</v>
      </c>
    </row>
    <row r="318" spans="2:65" s="13" customFormat="1">
      <c r="B318" s="180"/>
      <c r="D318" s="166" t="s">
        <v>144</v>
      </c>
      <c r="E318" s="181" t="s">
        <v>5</v>
      </c>
      <c r="F318" s="182" t="s">
        <v>568</v>
      </c>
      <c r="H318" s="181" t="s">
        <v>5</v>
      </c>
      <c r="I318" s="183"/>
      <c r="L318" s="180"/>
      <c r="M318" s="184"/>
      <c r="T318" s="185"/>
      <c r="AT318" s="181" t="s">
        <v>144</v>
      </c>
      <c r="AU318" s="181" t="s">
        <v>142</v>
      </c>
      <c r="AV318" s="13" t="s">
        <v>76</v>
      </c>
      <c r="AW318" s="13" t="s">
        <v>35</v>
      </c>
      <c r="AX318" s="13" t="s">
        <v>71</v>
      </c>
      <c r="AY318" s="181" t="s">
        <v>133</v>
      </c>
    </row>
    <row r="319" spans="2:65" s="11" customFormat="1">
      <c r="B319" s="165"/>
      <c r="D319" s="166" t="s">
        <v>144</v>
      </c>
      <c r="E319" s="167" t="s">
        <v>5</v>
      </c>
      <c r="F319" s="168" t="s">
        <v>569</v>
      </c>
      <c r="H319" s="169">
        <v>1.0109999999999999</v>
      </c>
      <c r="I319" s="170"/>
      <c r="L319" s="165"/>
      <c r="M319" s="171"/>
      <c r="T319" s="172"/>
      <c r="AT319" s="167" t="s">
        <v>144</v>
      </c>
      <c r="AU319" s="167" t="s">
        <v>142</v>
      </c>
      <c r="AV319" s="11" t="s">
        <v>142</v>
      </c>
      <c r="AW319" s="11" t="s">
        <v>35</v>
      </c>
      <c r="AX319" s="11" t="s">
        <v>71</v>
      </c>
      <c r="AY319" s="167" t="s">
        <v>133</v>
      </c>
    </row>
    <row r="320" spans="2:65" s="11" customFormat="1">
      <c r="B320" s="165"/>
      <c r="D320" s="166" t="s">
        <v>144</v>
      </c>
      <c r="E320" s="167" t="s">
        <v>5</v>
      </c>
      <c r="F320" s="168" t="s">
        <v>570</v>
      </c>
      <c r="H320" s="169">
        <v>2.8479999999999999</v>
      </c>
      <c r="I320" s="170"/>
      <c r="L320" s="165"/>
      <c r="M320" s="171"/>
      <c r="T320" s="172"/>
      <c r="AT320" s="167" t="s">
        <v>144</v>
      </c>
      <c r="AU320" s="167" t="s">
        <v>142</v>
      </c>
      <c r="AV320" s="11" t="s">
        <v>142</v>
      </c>
      <c r="AW320" s="11" t="s">
        <v>35</v>
      </c>
      <c r="AX320" s="11" t="s">
        <v>71</v>
      </c>
      <c r="AY320" s="167" t="s">
        <v>133</v>
      </c>
    </row>
    <row r="321" spans="2:65" s="11" customFormat="1">
      <c r="B321" s="165"/>
      <c r="D321" s="166" t="s">
        <v>144</v>
      </c>
      <c r="E321" s="167" t="s">
        <v>5</v>
      </c>
      <c r="F321" s="168" t="s">
        <v>571</v>
      </c>
      <c r="H321" s="169">
        <v>1.9950000000000001</v>
      </c>
      <c r="I321" s="170"/>
      <c r="L321" s="165"/>
      <c r="M321" s="171"/>
      <c r="T321" s="172"/>
      <c r="AT321" s="167" t="s">
        <v>144</v>
      </c>
      <c r="AU321" s="167" t="s">
        <v>142</v>
      </c>
      <c r="AV321" s="11" t="s">
        <v>142</v>
      </c>
      <c r="AW321" s="11" t="s">
        <v>35</v>
      </c>
      <c r="AX321" s="11" t="s">
        <v>71</v>
      </c>
      <c r="AY321" s="167" t="s">
        <v>133</v>
      </c>
    </row>
    <row r="322" spans="2:65" s="12" customFormat="1">
      <c r="B322" s="173"/>
      <c r="D322" s="166" t="s">
        <v>144</v>
      </c>
      <c r="E322" s="174" t="s">
        <v>5</v>
      </c>
      <c r="F322" s="175" t="s">
        <v>151</v>
      </c>
      <c r="H322" s="176">
        <v>5.8540000000000001</v>
      </c>
      <c r="I322" s="177"/>
      <c r="L322" s="173"/>
      <c r="M322" s="178"/>
      <c r="T322" s="179"/>
      <c r="AT322" s="174" t="s">
        <v>144</v>
      </c>
      <c r="AU322" s="174" t="s">
        <v>142</v>
      </c>
      <c r="AV322" s="12" t="s">
        <v>141</v>
      </c>
      <c r="AW322" s="12" t="s">
        <v>35</v>
      </c>
      <c r="AX322" s="12" t="s">
        <v>76</v>
      </c>
      <c r="AY322" s="174" t="s">
        <v>133</v>
      </c>
    </row>
    <row r="323" spans="2:65" s="1" customFormat="1" ht="16.5" customHeight="1">
      <c r="B323" s="152"/>
      <c r="C323" s="153">
        <v>121</v>
      </c>
      <c r="D323" s="153" t="s">
        <v>136</v>
      </c>
      <c r="E323" s="154" t="s">
        <v>572</v>
      </c>
      <c r="F323" s="155" t="s">
        <v>573</v>
      </c>
      <c r="G323" s="156" t="s">
        <v>265</v>
      </c>
      <c r="H323" s="157">
        <v>5.44</v>
      </c>
      <c r="I323" s="158"/>
      <c r="J323" s="159">
        <f>ROUND(I323*H323,2)</f>
        <v>0</v>
      </c>
      <c r="K323" s="155" t="s">
        <v>140</v>
      </c>
      <c r="L323" s="38"/>
      <c r="M323" s="160" t="s">
        <v>5</v>
      </c>
      <c r="N323" s="161" t="s">
        <v>43</v>
      </c>
      <c r="P323" s="162">
        <f>O323*H323</f>
        <v>0</v>
      </c>
      <c r="Q323" s="162">
        <v>1.0000000000000001E-5</v>
      </c>
      <c r="R323" s="162">
        <f>Q323*H323</f>
        <v>5.4400000000000008E-5</v>
      </c>
      <c r="S323" s="162">
        <v>0</v>
      </c>
      <c r="T323" s="163">
        <f>S323*H323</f>
        <v>0</v>
      </c>
      <c r="AR323" s="22" t="s">
        <v>186</v>
      </c>
      <c r="AT323" s="22" t="s">
        <v>136</v>
      </c>
      <c r="AU323" s="22" t="s">
        <v>142</v>
      </c>
      <c r="AY323" s="22" t="s">
        <v>133</v>
      </c>
      <c r="BE323" s="164">
        <f>IF(N323="základní",J323,0)</f>
        <v>0</v>
      </c>
      <c r="BF323" s="164">
        <f>IF(N323="snížená",J323,0)</f>
        <v>0</v>
      </c>
      <c r="BG323" s="164">
        <f>IF(N323="zákl. přenesená",J323,0)</f>
        <v>0</v>
      </c>
      <c r="BH323" s="164">
        <f>IF(N323="sníž. přenesená",J323,0)</f>
        <v>0</v>
      </c>
      <c r="BI323" s="164">
        <f>IF(N323="nulová",J323,0)</f>
        <v>0</v>
      </c>
      <c r="BJ323" s="22" t="s">
        <v>142</v>
      </c>
      <c r="BK323" s="164">
        <f>ROUND(I323*H323,2)</f>
        <v>0</v>
      </c>
      <c r="BL323" s="22" t="s">
        <v>186</v>
      </c>
      <c r="BM323" s="22" t="s">
        <v>574</v>
      </c>
    </row>
    <row r="324" spans="2:65" s="11" customFormat="1">
      <c r="B324" s="165"/>
      <c r="D324" s="166" t="s">
        <v>144</v>
      </c>
      <c r="E324" s="167" t="s">
        <v>5</v>
      </c>
      <c r="F324" s="168" t="s">
        <v>495</v>
      </c>
      <c r="H324" s="169">
        <v>5.44</v>
      </c>
      <c r="I324" s="170"/>
      <c r="L324" s="165"/>
      <c r="M324" s="171"/>
      <c r="T324" s="172"/>
      <c r="AT324" s="167" t="s">
        <v>144</v>
      </c>
      <c r="AU324" s="167" t="s">
        <v>142</v>
      </c>
      <c r="AV324" s="11" t="s">
        <v>142</v>
      </c>
      <c r="AW324" s="11" t="s">
        <v>35</v>
      </c>
      <c r="AX324" s="11" t="s">
        <v>76</v>
      </c>
      <c r="AY324" s="167" t="s">
        <v>133</v>
      </c>
    </row>
    <row r="325" spans="2:65" s="1" customFormat="1" ht="16.5" customHeight="1">
      <c r="B325" s="152"/>
      <c r="C325" s="186">
        <v>122</v>
      </c>
      <c r="D325" s="186" t="s">
        <v>179</v>
      </c>
      <c r="E325" s="187" t="s">
        <v>575</v>
      </c>
      <c r="F325" s="188" t="s">
        <v>852</v>
      </c>
      <c r="G325" s="189" t="s">
        <v>265</v>
      </c>
      <c r="H325" s="190">
        <v>6.3410000000000002</v>
      </c>
      <c r="I325" s="191"/>
      <c r="J325" s="192">
        <f>ROUND(I325*H325,2)</f>
        <v>0</v>
      </c>
      <c r="K325" s="188" t="s">
        <v>140</v>
      </c>
      <c r="L325" s="193"/>
      <c r="M325" s="194" t="s">
        <v>5</v>
      </c>
      <c r="N325" s="195" t="s">
        <v>43</v>
      </c>
      <c r="P325" s="162">
        <f>O325*H325</f>
        <v>0</v>
      </c>
      <c r="Q325" s="162">
        <v>2.2000000000000001E-4</v>
      </c>
      <c r="R325" s="162">
        <f>Q325*H325</f>
        <v>1.3950200000000001E-3</v>
      </c>
      <c r="S325" s="162">
        <v>0</v>
      </c>
      <c r="T325" s="163">
        <f>S325*H325</f>
        <v>0</v>
      </c>
      <c r="AR325" s="22" t="s">
        <v>259</v>
      </c>
      <c r="AT325" s="22" t="s">
        <v>179</v>
      </c>
      <c r="AU325" s="22" t="s">
        <v>142</v>
      </c>
      <c r="AY325" s="22" t="s">
        <v>133</v>
      </c>
      <c r="BE325" s="164">
        <f>IF(N325="základní",J325,0)</f>
        <v>0</v>
      </c>
      <c r="BF325" s="164">
        <f>IF(N325="snížená",J325,0)</f>
        <v>0</v>
      </c>
      <c r="BG325" s="164">
        <f>IF(N325="zákl. přenesená",J325,0)</f>
        <v>0</v>
      </c>
      <c r="BH325" s="164">
        <f>IF(N325="sníž. přenesená",J325,0)</f>
        <v>0</v>
      </c>
      <c r="BI325" s="164">
        <f>IF(N325="nulová",J325,0)</f>
        <v>0</v>
      </c>
      <c r="BJ325" s="22" t="s">
        <v>142</v>
      </c>
      <c r="BK325" s="164">
        <f>ROUND(I325*H325,2)</f>
        <v>0</v>
      </c>
      <c r="BL325" s="22" t="s">
        <v>186</v>
      </c>
      <c r="BM325" s="22" t="s">
        <v>576</v>
      </c>
    </row>
    <row r="326" spans="2:65" s="11" customFormat="1">
      <c r="B326" s="165"/>
      <c r="D326" s="166" t="s">
        <v>144</v>
      </c>
      <c r="F326" s="168" t="s">
        <v>577</v>
      </c>
      <c r="H326" s="169">
        <v>6.3410000000000002</v>
      </c>
      <c r="I326" s="170"/>
      <c r="L326" s="165"/>
      <c r="M326" s="171"/>
      <c r="T326" s="172"/>
      <c r="AT326" s="167" t="s">
        <v>144</v>
      </c>
      <c r="AU326" s="167" t="s">
        <v>142</v>
      </c>
      <c r="AV326" s="11" t="s">
        <v>142</v>
      </c>
      <c r="AW326" s="11" t="s">
        <v>6</v>
      </c>
      <c r="AX326" s="11" t="s">
        <v>76</v>
      </c>
      <c r="AY326" s="167" t="s">
        <v>133</v>
      </c>
    </row>
    <row r="327" spans="2:65" s="1" customFormat="1" ht="38.25" customHeight="1">
      <c r="B327" s="152"/>
      <c r="C327" s="153">
        <v>123</v>
      </c>
      <c r="D327" s="153" t="s">
        <v>136</v>
      </c>
      <c r="E327" s="154" t="s">
        <v>578</v>
      </c>
      <c r="F327" s="155" t="s">
        <v>579</v>
      </c>
      <c r="G327" s="156" t="s">
        <v>215</v>
      </c>
      <c r="H327" s="157">
        <v>1E-3</v>
      </c>
      <c r="I327" s="158"/>
      <c r="J327" s="159">
        <f>ROUND(I327*H327,2)</f>
        <v>0</v>
      </c>
      <c r="K327" s="155" t="s">
        <v>140</v>
      </c>
      <c r="L327" s="38"/>
      <c r="M327" s="160" t="s">
        <v>5</v>
      </c>
      <c r="N327" s="161" t="s">
        <v>43</v>
      </c>
      <c r="P327" s="162">
        <f>O327*H327</f>
        <v>0</v>
      </c>
      <c r="Q327" s="162">
        <v>0</v>
      </c>
      <c r="R327" s="162">
        <f>Q327*H327</f>
        <v>0</v>
      </c>
      <c r="S327" s="162">
        <v>0</v>
      </c>
      <c r="T327" s="163">
        <f>S327*H327</f>
        <v>0</v>
      </c>
      <c r="AR327" s="22" t="s">
        <v>186</v>
      </c>
      <c r="AT327" s="22" t="s">
        <v>136</v>
      </c>
      <c r="AU327" s="22" t="s">
        <v>142</v>
      </c>
      <c r="AY327" s="22" t="s">
        <v>133</v>
      </c>
      <c r="BE327" s="164">
        <f>IF(N327="základní",J327,0)</f>
        <v>0</v>
      </c>
      <c r="BF327" s="164">
        <f>IF(N327="snížená",J327,0)</f>
        <v>0</v>
      </c>
      <c r="BG327" s="164">
        <f>IF(N327="zákl. přenesená",J327,0)</f>
        <v>0</v>
      </c>
      <c r="BH327" s="164">
        <f>IF(N327="sníž. přenesená",J327,0)</f>
        <v>0</v>
      </c>
      <c r="BI327" s="164">
        <f>IF(N327="nulová",J327,0)</f>
        <v>0</v>
      </c>
      <c r="BJ327" s="22" t="s">
        <v>142</v>
      </c>
      <c r="BK327" s="164">
        <f>ROUND(I327*H327,2)</f>
        <v>0</v>
      </c>
      <c r="BL327" s="22" t="s">
        <v>186</v>
      </c>
      <c r="BM327" s="22" t="s">
        <v>580</v>
      </c>
    </row>
    <row r="328" spans="2:65" s="10" customFormat="1" ht="29.85" customHeight="1">
      <c r="B328" s="140"/>
      <c r="D328" s="141" t="s">
        <v>70</v>
      </c>
      <c r="E328" s="150" t="s">
        <v>581</v>
      </c>
      <c r="F328" s="150" t="s">
        <v>582</v>
      </c>
      <c r="I328" s="143"/>
      <c r="J328" s="151">
        <f>BK328</f>
        <v>0</v>
      </c>
      <c r="L328" s="140"/>
      <c r="M328" s="145"/>
      <c r="P328" s="146">
        <f>SUM(P329:P342)</f>
        <v>0</v>
      </c>
      <c r="R328" s="146">
        <f>SUM(R329:R342)</f>
        <v>1.2306348999999999</v>
      </c>
      <c r="T328" s="147">
        <f>SUM(T329:T342)</f>
        <v>0</v>
      </c>
      <c r="AR328" s="141" t="s">
        <v>142</v>
      </c>
      <c r="AT328" s="148" t="s">
        <v>70</v>
      </c>
      <c r="AU328" s="148" t="s">
        <v>76</v>
      </c>
      <c r="AY328" s="141" t="s">
        <v>133</v>
      </c>
      <c r="BK328" s="149">
        <f>SUM(BK329:BK342)</f>
        <v>0</v>
      </c>
    </row>
    <row r="329" spans="2:65" s="1" customFormat="1" ht="25.5" customHeight="1">
      <c r="B329" s="152"/>
      <c r="C329" s="153">
        <v>124</v>
      </c>
      <c r="D329" s="153" t="s">
        <v>136</v>
      </c>
      <c r="E329" s="154" t="s">
        <v>583</v>
      </c>
      <c r="F329" s="155" t="s">
        <v>584</v>
      </c>
      <c r="G329" s="156" t="s">
        <v>265</v>
      </c>
      <c r="H329" s="157">
        <v>10.82</v>
      </c>
      <c r="I329" s="158"/>
      <c r="J329" s="159">
        <f>ROUND(I329*H329,2)</f>
        <v>0</v>
      </c>
      <c r="K329" s="155" t="s">
        <v>140</v>
      </c>
      <c r="L329" s="38"/>
      <c r="M329" s="160" t="s">
        <v>5</v>
      </c>
      <c r="N329" s="161" t="s">
        <v>43</v>
      </c>
      <c r="P329" s="162">
        <f>O329*H329</f>
        <v>0</v>
      </c>
      <c r="Q329" s="162">
        <v>3.5E-4</v>
      </c>
      <c r="R329" s="162">
        <f>Q329*H329</f>
        <v>3.787E-3</v>
      </c>
      <c r="S329" s="162">
        <v>0</v>
      </c>
      <c r="T329" s="163">
        <f>S329*H329</f>
        <v>0</v>
      </c>
      <c r="AR329" s="22" t="s">
        <v>186</v>
      </c>
      <c r="AT329" s="22" t="s">
        <v>136</v>
      </c>
      <c r="AU329" s="22" t="s">
        <v>142</v>
      </c>
      <c r="AY329" s="22" t="s">
        <v>133</v>
      </c>
      <c r="BE329" s="164">
        <f>IF(N329="základní",J329,0)</f>
        <v>0</v>
      </c>
      <c r="BF329" s="164">
        <f>IF(N329="snížená",J329,0)</f>
        <v>0</v>
      </c>
      <c r="BG329" s="164">
        <f>IF(N329="zákl. přenesená",J329,0)</f>
        <v>0</v>
      </c>
      <c r="BH329" s="164">
        <f>IF(N329="sníž. přenesená",J329,0)</f>
        <v>0</v>
      </c>
      <c r="BI329" s="164">
        <f>IF(N329="nulová",J329,0)</f>
        <v>0</v>
      </c>
      <c r="BJ329" s="22" t="s">
        <v>142</v>
      </c>
      <c r="BK329" s="164">
        <f>ROUND(I329*H329,2)</f>
        <v>0</v>
      </c>
      <c r="BL329" s="22" t="s">
        <v>186</v>
      </c>
      <c r="BM329" s="22" t="s">
        <v>585</v>
      </c>
    </row>
    <row r="330" spans="2:65" s="11" customFormat="1">
      <c r="B330" s="165"/>
      <c r="D330" s="166" t="s">
        <v>144</v>
      </c>
      <c r="E330" s="167" t="s">
        <v>5</v>
      </c>
      <c r="F330" s="168" t="s">
        <v>494</v>
      </c>
      <c r="H330" s="169">
        <v>4.01</v>
      </c>
      <c r="I330" s="170"/>
      <c r="L330" s="165"/>
      <c r="M330" s="171"/>
      <c r="T330" s="172"/>
      <c r="AT330" s="167" t="s">
        <v>144</v>
      </c>
      <c r="AU330" s="167" t="s">
        <v>142</v>
      </c>
      <c r="AV330" s="11" t="s">
        <v>142</v>
      </c>
      <c r="AW330" s="11" t="s">
        <v>35</v>
      </c>
      <c r="AX330" s="11" t="s">
        <v>71</v>
      </c>
      <c r="AY330" s="167" t="s">
        <v>133</v>
      </c>
    </row>
    <row r="331" spans="2:65" s="11" customFormat="1">
      <c r="B331" s="165"/>
      <c r="D331" s="166" t="s">
        <v>144</v>
      </c>
      <c r="E331" s="167" t="s">
        <v>5</v>
      </c>
      <c r="F331" s="168" t="s">
        <v>268</v>
      </c>
      <c r="H331" s="169">
        <v>6.81</v>
      </c>
      <c r="I331" s="170"/>
      <c r="L331" s="165"/>
      <c r="M331" s="171"/>
      <c r="T331" s="172"/>
      <c r="AT331" s="167" t="s">
        <v>144</v>
      </c>
      <c r="AU331" s="167" t="s">
        <v>142</v>
      </c>
      <c r="AV331" s="11" t="s">
        <v>142</v>
      </c>
      <c r="AW331" s="11" t="s">
        <v>35</v>
      </c>
      <c r="AX331" s="11" t="s">
        <v>71</v>
      </c>
      <c r="AY331" s="167" t="s">
        <v>133</v>
      </c>
    </row>
    <row r="332" spans="2:65" s="12" customFormat="1">
      <c r="B332" s="173"/>
      <c r="D332" s="166" t="s">
        <v>144</v>
      </c>
      <c r="E332" s="174" t="s">
        <v>5</v>
      </c>
      <c r="F332" s="175" t="s">
        <v>151</v>
      </c>
      <c r="H332" s="176">
        <v>10.82</v>
      </c>
      <c r="I332" s="177"/>
      <c r="L332" s="173"/>
      <c r="M332" s="178"/>
      <c r="T332" s="179"/>
      <c r="AT332" s="174" t="s">
        <v>144</v>
      </c>
      <c r="AU332" s="174" t="s">
        <v>142</v>
      </c>
      <c r="AV332" s="12" t="s">
        <v>141</v>
      </c>
      <c r="AW332" s="12" t="s">
        <v>35</v>
      </c>
      <c r="AX332" s="12" t="s">
        <v>76</v>
      </c>
      <c r="AY332" s="174" t="s">
        <v>133</v>
      </c>
    </row>
    <row r="333" spans="2:65" s="1" customFormat="1" ht="16.5" customHeight="1">
      <c r="B333" s="152"/>
      <c r="C333" s="186">
        <v>125</v>
      </c>
      <c r="D333" s="186" t="s">
        <v>179</v>
      </c>
      <c r="E333" s="187" t="s">
        <v>586</v>
      </c>
      <c r="F333" s="188" t="s">
        <v>880</v>
      </c>
      <c r="G333" s="189" t="s">
        <v>177</v>
      </c>
      <c r="H333" s="190">
        <v>29.754999999999999</v>
      </c>
      <c r="I333" s="191"/>
      <c r="J333" s="192">
        <f>ROUND(I333*H333,2)</f>
        <v>0</v>
      </c>
      <c r="K333" s="188" t="s">
        <v>5</v>
      </c>
      <c r="L333" s="193"/>
      <c r="M333" s="194" t="s">
        <v>5</v>
      </c>
      <c r="N333" s="195" t="s">
        <v>43</v>
      </c>
      <c r="P333" s="162">
        <f>O333*H333</f>
        <v>0</v>
      </c>
      <c r="Q333" s="162">
        <v>0</v>
      </c>
      <c r="R333" s="162">
        <f>Q333*H333</f>
        <v>0</v>
      </c>
      <c r="S333" s="162">
        <v>0</v>
      </c>
      <c r="T333" s="163">
        <f>S333*H333</f>
        <v>0</v>
      </c>
      <c r="AR333" s="22" t="s">
        <v>259</v>
      </c>
      <c r="AT333" s="22" t="s">
        <v>179</v>
      </c>
      <c r="AU333" s="22" t="s">
        <v>142</v>
      </c>
      <c r="AY333" s="22" t="s">
        <v>133</v>
      </c>
      <c r="BE333" s="164">
        <f>IF(N333="základní",J333,0)</f>
        <v>0</v>
      </c>
      <c r="BF333" s="164">
        <f>IF(N333="snížená",J333,0)</f>
        <v>0</v>
      </c>
      <c r="BG333" s="164">
        <f>IF(N333="zákl. přenesená",J333,0)</f>
        <v>0</v>
      </c>
      <c r="BH333" s="164">
        <f>IF(N333="sníž. přenesená",J333,0)</f>
        <v>0</v>
      </c>
      <c r="BI333" s="164">
        <f>IF(N333="nulová",J333,0)</f>
        <v>0</v>
      </c>
      <c r="BJ333" s="22" t="s">
        <v>142</v>
      </c>
      <c r="BK333" s="164">
        <f>ROUND(I333*H333,2)</f>
        <v>0</v>
      </c>
      <c r="BL333" s="22" t="s">
        <v>186</v>
      </c>
      <c r="BM333" s="22" t="s">
        <v>587</v>
      </c>
    </row>
    <row r="334" spans="2:65" s="11" customFormat="1">
      <c r="B334" s="165"/>
      <c r="D334" s="166" t="s">
        <v>144</v>
      </c>
      <c r="E334" s="167" t="s">
        <v>5</v>
      </c>
      <c r="F334" s="168" t="s">
        <v>588</v>
      </c>
      <c r="H334" s="169">
        <v>29.754999999999999</v>
      </c>
      <c r="I334" s="170"/>
      <c r="L334" s="165"/>
      <c r="M334" s="171"/>
      <c r="T334" s="172"/>
      <c r="AT334" s="167" t="s">
        <v>144</v>
      </c>
      <c r="AU334" s="167" t="s">
        <v>142</v>
      </c>
      <c r="AV334" s="11" t="s">
        <v>142</v>
      </c>
      <c r="AW334" s="11" t="s">
        <v>35</v>
      </c>
      <c r="AX334" s="11" t="s">
        <v>76</v>
      </c>
      <c r="AY334" s="167" t="s">
        <v>133</v>
      </c>
    </row>
    <row r="335" spans="2:65" s="1" customFormat="1" ht="25.5" customHeight="1">
      <c r="B335" s="152"/>
      <c r="C335" s="153">
        <v>126</v>
      </c>
      <c r="D335" s="153" t="s">
        <v>136</v>
      </c>
      <c r="E335" s="154" t="s">
        <v>589</v>
      </c>
      <c r="F335" s="155" t="s">
        <v>590</v>
      </c>
      <c r="G335" s="156" t="s">
        <v>139</v>
      </c>
      <c r="H335" s="157">
        <v>24.07</v>
      </c>
      <c r="I335" s="158"/>
      <c r="J335" s="159">
        <f>ROUND(I335*H335,2)</f>
        <v>0</v>
      </c>
      <c r="K335" s="155" t="s">
        <v>140</v>
      </c>
      <c r="L335" s="38"/>
      <c r="M335" s="160" t="s">
        <v>5</v>
      </c>
      <c r="N335" s="161" t="s">
        <v>43</v>
      </c>
      <c r="P335" s="162">
        <f>O335*H335</f>
        <v>0</v>
      </c>
      <c r="Q335" s="162">
        <v>3.3619999999999997E-2</v>
      </c>
      <c r="R335" s="162">
        <f>Q335*H335</f>
        <v>0.80923339999999999</v>
      </c>
      <c r="S335" s="162">
        <v>0</v>
      </c>
      <c r="T335" s="163">
        <f>S335*H335</f>
        <v>0</v>
      </c>
      <c r="AR335" s="22" t="s">
        <v>186</v>
      </c>
      <c r="AT335" s="22" t="s">
        <v>136</v>
      </c>
      <c r="AU335" s="22" t="s">
        <v>142</v>
      </c>
      <c r="AY335" s="22" t="s">
        <v>133</v>
      </c>
      <c r="BE335" s="164">
        <f>IF(N335="základní",J335,0)</f>
        <v>0</v>
      </c>
      <c r="BF335" s="164">
        <f>IF(N335="snížená",J335,0)</f>
        <v>0</v>
      </c>
      <c r="BG335" s="164">
        <f>IF(N335="zákl. přenesená",J335,0)</f>
        <v>0</v>
      </c>
      <c r="BH335" s="164">
        <f>IF(N335="sníž. přenesená",J335,0)</f>
        <v>0</v>
      </c>
      <c r="BI335" s="164">
        <f>IF(N335="nulová",J335,0)</f>
        <v>0</v>
      </c>
      <c r="BJ335" s="22" t="s">
        <v>142</v>
      </c>
      <c r="BK335" s="164">
        <f>ROUND(I335*H335,2)</f>
        <v>0</v>
      </c>
      <c r="BL335" s="22" t="s">
        <v>186</v>
      </c>
      <c r="BM335" s="22" t="s">
        <v>591</v>
      </c>
    </row>
    <row r="336" spans="2:65" s="11" customFormat="1">
      <c r="B336" s="165"/>
      <c r="D336" s="166" t="s">
        <v>144</v>
      </c>
      <c r="E336" s="167" t="s">
        <v>5</v>
      </c>
      <c r="F336" s="168" t="s">
        <v>592</v>
      </c>
      <c r="H336" s="169">
        <v>13.62</v>
      </c>
      <c r="I336" s="170"/>
      <c r="L336" s="165"/>
      <c r="M336" s="171"/>
      <c r="T336" s="172"/>
      <c r="AT336" s="167" t="s">
        <v>144</v>
      </c>
      <c r="AU336" s="167" t="s">
        <v>142</v>
      </c>
      <c r="AV336" s="11" t="s">
        <v>142</v>
      </c>
      <c r="AW336" s="11" t="s">
        <v>35</v>
      </c>
      <c r="AX336" s="11" t="s">
        <v>71</v>
      </c>
      <c r="AY336" s="167" t="s">
        <v>133</v>
      </c>
    </row>
    <row r="337" spans="2:65" s="11" customFormat="1">
      <c r="B337" s="165"/>
      <c r="D337" s="166" t="s">
        <v>144</v>
      </c>
      <c r="E337" s="167" t="s">
        <v>5</v>
      </c>
      <c r="F337" s="168" t="s">
        <v>593</v>
      </c>
      <c r="H337" s="169">
        <v>8.02</v>
      </c>
      <c r="I337" s="170"/>
      <c r="L337" s="165"/>
      <c r="M337" s="171"/>
      <c r="T337" s="172"/>
      <c r="AT337" s="167" t="s">
        <v>144</v>
      </c>
      <c r="AU337" s="167" t="s">
        <v>142</v>
      </c>
      <c r="AV337" s="11" t="s">
        <v>142</v>
      </c>
      <c r="AW337" s="11" t="s">
        <v>35</v>
      </c>
      <c r="AX337" s="11" t="s">
        <v>71</v>
      </c>
      <c r="AY337" s="167" t="s">
        <v>133</v>
      </c>
    </row>
    <row r="338" spans="2:65" s="11" customFormat="1">
      <c r="B338" s="165"/>
      <c r="D338" s="166" t="s">
        <v>144</v>
      </c>
      <c r="E338" s="167" t="s">
        <v>5</v>
      </c>
      <c r="F338" s="168" t="s">
        <v>594</v>
      </c>
      <c r="H338" s="169">
        <v>2.4300000000000002</v>
      </c>
      <c r="I338" s="170"/>
      <c r="L338" s="165"/>
      <c r="M338" s="171"/>
      <c r="T338" s="172"/>
      <c r="AT338" s="167" t="s">
        <v>144</v>
      </c>
      <c r="AU338" s="167" t="s">
        <v>142</v>
      </c>
      <c r="AV338" s="11" t="s">
        <v>142</v>
      </c>
      <c r="AW338" s="11" t="s">
        <v>35</v>
      </c>
      <c r="AX338" s="11" t="s">
        <v>71</v>
      </c>
      <c r="AY338" s="167" t="s">
        <v>133</v>
      </c>
    </row>
    <row r="339" spans="2:65" s="12" customFormat="1">
      <c r="B339" s="173"/>
      <c r="D339" s="166" t="s">
        <v>144</v>
      </c>
      <c r="E339" s="174" t="s">
        <v>5</v>
      </c>
      <c r="F339" s="175" t="s">
        <v>151</v>
      </c>
      <c r="H339" s="176">
        <v>24.07</v>
      </c>
      <c r="I339" s="177"/>
      <c r="L339" s="173"/>
      <c r="M339" s="178"/>
      <c r="T339" s="179"/>
      <c r="AT339" s="174" t="s">
        <v>144</v>
      </c>
      <c r="AU339" s="174" t="s">
        <v>142</v>
      </c>
      <c r="AV339" s="12" t="s">
        <v>141</v>
      </c>
      <c r="AW339" s="12" t="s">
        <v>35</v>
      </c>
      <c r="AX339" s="12" t="s">
        <v>76</v>
      </c>
      <c r="AY339" s="174" t="s">
        <v>133</v>
      </c>
    </row>
    <row r="340" spans="2:65" s="1" customFormat="1" ht="16.5" customHeight="1">
      <c r="B340" s="152"/>
      <c r="C340" s="186">
        <v>127</v>
      </c>
      <c r="D340" s="186" t="s">
        <v>179</v>
      </c>
      <c r="E340" s="187" t="s">
        <v>595</v>
      </c>
      <c r="F340" s="188" t="s">
        <v>596</v>
      </c>
      <c r="G340" s="189" t="s">
        <v>139</v>
      </c>
      <c r="H340" s="190">
        <v>26.477</v>
      </c>
      <c r="I340" s="191"/>
      <c r="J340" s="192">
        <f>ROUND(I340*H340,2)</f>
        <v>0</v>
      </c>
      <c r="K340" s="188" t="s">
        <v>140</v>
      </c>
      <c r="L340" s="193"/>
      <c r="M340" s="194" t="s">
        <v>5</v>
      </c>
      <c r="N340" s="195" t="s">
        <v>43</v>
      </c>
      <c r="P340" s="162">
        <f>O340*H340</f>
        <v>0</v>
      </c>
      <c r="Q340" s="162">
        <v>1.55E-2</v>
      </c>
      <c r="R340" s="162">
        <f>Q340*H340</f>
        <v>0.41039350000000002</v>
      </c>
      <c r="S340" s="162">
        <v>0</v>
      </c>
      <c r="T340" s="163">
        <f>S340*H340</f>
        <v>0</v>
      </c>
      <c r="AR340" s="22" t="s">
        <v>259</v>
      </c>
      <c r="AT340" s="22" t="s">
        <v>179</v>
      </c>
      <c r="AU340" s="22" t="s">
        <v>142</v>
      </c>
      <c r="AY340" s="22" t="s">
        <v>133</v>
      </c>
      <c r="BE340" s="164">
        <f>IF(N340="základní",J340,0)</f>
        <v>0</v>
      </c>
      <c r="BF340" s="164">
        <f>IF(N340="snížená",J340,0)</f>
        <v>0</v>
      </c>
      <c r="BG340" s="164">
        <f>IF(N340="zákl. přenesená",J340,0)</f>
        <v>0</v>
      </c>
      <c r="BH340" s="164">
        <f>IF(N340="sníž. přenesená",J340,0)</f>
        <v>0</v>
      </c>
      <c r="BI340" s="164">
        <f>IF(N340="nulová",J340,0)</f>
        <v>0</v>
      </c>
      <c r="BJ340" s="22" t="s">
        <v>142</v>
      </c>
      <c r="BK340" s="164">
        <f>ROUND(I340*H340,2)</f>
        <v>0</v>
      </c>
      <c r="BL340" s="22" t="s">
        <v>186</v>
      </c>
      <c r="BM340" s="22" t="s">
        <v>597</v>
      </c>
    </row>
    <row r="341" spans="2:65" s="11" customFormat="1">
      <c r="B341" s="165"/>
      <c r="D341" s="166" t="s">
        <v>144</v>
      </c>
      <c r="E341" s="167" t="s">
        <v>5</v>
      </c>
      <c r="F341" s="168" t="s">
        <v>598</v>
      </c>
      <c r="H341" s="169">
        <v>26.477</v>
      </c>
      <c r="I341" s="170"/>
      <c r="L341" s="165"/>
      <c r="M341" s="171"/>
      <c r="T341" s="172"/>
      <c r="AT341" s="167" t="s">
        <v>144</v>
      </c>
      <c r="AU341" s="167" t="s">
        <v>142</v>
      </c>
      <c r="AV341" s="11" t="s">
        <v>142</v>
      </c>
      <c r="AW341" s="11" t="s">
        <v>35</v>
      </c>
      <c r="AX341" s="11" t="s">
        <v>76</v>
      </c>
      <c r="AY341" s="167" t="s">
        <v>133</v>
      </c>
    </row>
    <row r="342" spans="2:65" s="1" customFormat="1" ht="16.5" customHeight="1">
      <c r="B342" s="152">
        <v>132</v>
      </c>
      <c r="C342" s="153">
        <v>128</v>
      </c>
      <c r="D342" s="153" t="s">
        <v>136</v>
      </c>
      <c r="E342" s="154" t="s">
        <v>599</v>
      </c>
      <c r="F342" s="155" t="s">
        <v>600</v>
      </c>
      <c r="G342" s="156" t="s">
        <v>139</v>
      </c>
      <c r="H342" s="157">
        <v>24.07</v>
      </c>
      <c r="I342" s="158"/>
      <c r="J342" s="159">
        <f>ROUND(I342*H342,2)</f>
        <v>0</v>
      </c>
      <c r="K342" s="155" t="s">
        <v>140</v>
      </c>
      <c r="L342" s="38"/>
      <c r="M342" s="160" t="s">
        <v>5</v>
      </c>
      <c r="N342" s="161" t="s">
        <v>43</v>
      </c>
      <c r="P342" s="162">
        <f>O342*H342</f>
        <v>0</v>
      </c>
      <c r="Q342" s="162">
        <v>2.9999999999999997E-4</v>
      </c>
      <c r="R342" s="162">
        <f>Q342*H342</f>
        <v>7.2209999999999991E-3</v>
      </c>
      <c r="S342" s="162">
        <v>0</v>
      </c>
      <c r="T342" s="163">
        <f>S342*H342</f>
        <v>0</v>
      </c>
      <c r="AR342" s="22" t="s">
        <v>186</v>
      </c>
      <c r="AT342" s="22" t="s">
        <v>136</v>
      </c>
      <c r="AU342" s="22" t="s">
        <v>142</v>
      </c>
      <c r="AY342" s="22" t="s">
        <v>133</v>
      </c>
      <c r="BE342" s="164">
        <f>IF(N342="základní",J342,0)</f>
        <v>0</v>
      </c>
      <c r="BF342" s="164">
        <f>IF(N342="snížená",J342,0)</f>
        <v>0</v>
      </c>
      <c r="BG342" s="164">
        <f>IF(N342="zákl. přenesená",J342,0)</f>
        <v>0</v>
      </c>
      <c r="BH342" s="164">
        <f>IF(N342="sníž. přenesená",J342,0)</f>
        <v>0</v>
      </c>
      <c r="BI342" s="164">
        <f>IF(N342="nulová",J342,0)</f>
        <v>0</v>
      </c>
      <c r="BJ342" s="22" t="s">
        <v>142</v>
      </c>
      <c r="BK342" s="164">
        <f>ROUND(I342*H342,2)</f>
        <v>0</v>
      </c>
      <c r="BL342" s="22" t="s">
        <v>186</v>
      </c>
      <c r="BM342" s="22" t="s">
        <v>601</v>
      </c>
    </row>
    <row r="343" spans="2:65" s="10" customFormat="1" ht="29.85" customHeight="1">
      <c r="B343" s="140"/>
      <c r="D343" s="141" t="s">
        <v>70</v>
      </c>
      <c r="E343" s="150" t="s">
        <v>602</v>
      </c>
      <c r="F343" s="150" t="s">
        <v>603</v>
      </c>
      <c r="I343" s="143"/>
      <c r="J343" s="151">
        <f>BK343</f>
        <v>0</v>
      </c>
      <c r="L343" s="140"/>
      <c r="M343" s="145"/>
      <c r="P343" s="146">
        <f>SUM(P344:P348)</f>
        <v>0</v>
      </c>
      <c r="R343" s="146">
        <f>SUM(R344:R348)</f>
        <v>1.6169999999999999E-3</v>
      </c>
      <c r="T343" s="147">
        <f>SUM(T344:T348)</f>
        <v>0</v>
      </c>
      <c r="AR343" s="141" t="s">
        <v>142</v>
      </c>
      <c r="AT343" s="148" t="s">
        <v>70</v>
      </c>
      <c r="AU343" s="148" t="s">
        <v>76</v>
      </c>
      <c r="AY343" s="141" t="s">
        <v>133</v>
      </c>
      <c r="BK343" s="149">
        <f>SUM(BK344:BK348)</f>
        <v>0</v>
      </c>
    </row>
    <row r="344" spans="2:65" s="1" customFormat="1" ht="25.5" customHeight="1">
      <c r="B344" s="152"/>
      <c r="C344" s="153">
        <v>129</v>
      </c>
      <c r="D344" s="153" t="s">
        <v>136</v>
      </c>
      <c r="E344" s="154" t="s">
        <v>604</v>
      </c>
      <c r="F344" s="155" t="s">
        <v>605</v>
      </c>
      <c r="G344" s="156" t="s">
        <v>139</v>
      </c>
      <c r="H344" s="157">
        <v>4.9000000000000004</v>
      </c>
      <c r="I344" s="158"/>
      <c r="J344" s="159">
        <f>ROUND(I344*H344,2)</f>
        <v>0</v>
      </c>
      <c r="K344" s="155" t="s">
        <v>140</v>
      </c>
      <c r="L344" s="38"/>
      <c r="M344" s="160" t="s">
        <v>5</v>
      </c>
      <c r="N344" s="161" t="s">
        <v>43</v>
      </c>
      <c r="P344" s="162">
        <f>O344*H344</f>
        <v>0</v>
      </c>
      <c r="Q344" s="162">
        <v>6.9999999999999994E-5</v>
      </c>
      <c r="R344" s="162">
        <f>Q344*H344</f>
        <v>3.4299999999999999E-4</v>
      </c>
      <c r="S344" s="162">
        <v>0</v>
      </c>
      <c r="T344" s="163">
        <f>S344*H344</f>
        <v>0</v>
      </c>
      <c r="AR344" s="22" t="s">
        <v>186</v>
      </c>
      <c r="AT344" s="22" t="s">
        <v>136</v>
      </c>
      <c r="AU344" s="22" t="s">
        <v>142</v>
      </c>
      <c r="AY344" s="22" t="s">
        <v>133</v>
      </c>
      <c r="BE344" s="164">
        <f>IF(N344="základní",J344,0)</f>
        <v>0</v>
      </c>
      <c r="BF344" s="164">
        <f>IF(N344="snížená",J344,0)</f>
        <v>0</v>
      </c>
      <c r="BG344" s="164">
        <f>IF(N344="zákl. přenesená",J344,0)</f>
        <v>0</v>
      </c>
      <c r="BH344" s="164">
        <f>IF(N344="sníž. přenesená",J344,0)</f>
        <v>0</v>
      </c>
      <c r="BI344" s="164">
        <f>IF(N344="nulová",J344,0)</f>
        <v>0</v>
      </c>
      <c r="BJ344" s="22" t="s">
        <v>142</v>
      </c>
      <c r="BK344" s="164">
        <f>ROUND(I344*H344,2)</f>
        <v>0</v>
      </c>
      <c r="BL344" s="22" t="s">
        <v>186</v>
      </c>
      <c r="BM344" s="22" t="s">
        <v>606</v>
      </c>
    </row>
    <row r="345" spans="2:65" s="1" customFormat="1" ht="16.5" customHeight="1">
      <c r="B345" s="152"/>
      <c r="C345" s="153">
        <v>130</v>
      </c>
      <c r="D345" s="153" t="s">
        <v>136</v>
      </c>
      <c r="E345" s="154" t="s">
        <v>607</v>
      </c>
      <c r="F345" s="155" t="s">
        <v>608</v>
      </c>
      <c r="G345" s="156" t="s">
        <v>139</v>
      </c>
      <c r="H345" s="157">
        <v>4.9000000000000004</v>
      </c>
      <c r="I345" s="158"/>
      <c r="J345" s="159">
        <f>ROUND(I345*H345,2)</f>
        <v>0</v>
      </c>
      <c r="K345" s="155" t="s">
        <v>140</v>
      </c>
      <c r="L345" s="38"/>
      <c r="M345" s="160" t="s">
        <v>5</v>
      </c>
      <c r="N345" s="161" t="s">
        <v>43</v>
      </c>
      <c r="P345" s="162">
        <f>O345*H345</f>
        <v>0</v>
      </c>
      <c r="Q345" s="162">
        <v>1.3999999999999999E-4</v>
      </c>
      <c r="R345" s="162">
        <f>Q345*H345</f>
        <v>6.8599999999999998E-4</v>
      </c>
      <c r="S345" s="162">
        <v>0</v>
      </c>
      <c r="T345" s="163">
        <f>S345*H345</f>
        <v>0</v>
      </c>
      <c r="AR345" s="22" t="s">
        <v>186</v>
      </c>
      <c r="AT345" s="22" t="s">
        <v>136</v>
      </c>
      <c r="AU345" s="22" t="s">
        <v>142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142</v>
      </c>
      <c r="BK345" s="164">
        <f>ROUND(I345*H345,2)</f>
        <v>0</v>
      </c>
      <c r="BL345" s="22" t="s">
        <v>186</v>
      </c>
      <c r="BM345" s="22" t="s">
        <v>609</v>
      </c>
    </row>
    <row r="346" spans="2:65" s="13" customFormat="1">
      <c r="B346" s="180"/>
      <c r="D346" s="166" t="s">
        <v>144</v>
      </c>
      <c r="E346" s="181" t="s">
        <v>5</v>
      </c>
      <c r="F346" s="182" t="s">
        <v>610</v>
      </c>
      <c r="H346" s="181" t="s">
        <v>5</v>
      </c>
      <c r="I346" s="183"/>
      <c r="L346" s="180"/>
      <c r="M346" s="184"/>
      <c r="T346" s="185"/>
      <c r="AT346" s="181" t="s">
        <v>144</v>
      </c>
      <c r="AU346" s="181" t="s">
        <v>142</v>
      </c>
      <c r="AV346" s="13" t="s">
        <v>76</v>
      </c>
      <c r="AW346" s="13" t="s">
        <v>35</v>
      </c>
      <c r="AX346" s="13" t="s">
        <v>71</v>
      </c>
      <c r="AY346" s="181" t="s">
        <v>133</v>
      </c>
    </row>
    <row r="347" spans="2:65" s="11" customFormat="1">
      <c r="B347" s="165"/>
      <c r="D347" s="166" t="s">
        <v>144</v>
      </c>
      <c r="E347" s="167" t="s">
        <v>5</v>
      </c>
      <c r="F347" s="168" t="s">
        <v>611</v>
      </c>
      <c r="H347" s="169">
        <v>4.9000000000000004</v>
      </c>
      <c r="I347" s="170"/>
      <c r="L347" s="165"/>
      <c r="M347" s="171"/>
      <c r="T347" s="172"/>
      <c r="AT347" s="167" t="s">
        <v>144</v>
      </c>
      <c r="AU347" s="167" t="s">
        <v>142</v>
      </c>
      <c r="AV347" s="11" t="s">
        <v>142</v>
      </c>
      <c r="AW347" s="11" t="s">
        <v>35</v>
      </c>
      <c r="AX347" s="11" t="s">
        <v>76</v>
      </c>
      <c r="AY347" s="167" t="s">
        <v>133</v>
      </c>
    </row>
    <row r="348" spans="2:65" s="1" customFormat="1" ht="25.5" customHeight="1">
      <c r="B348" s="152"/>
      <c r="C348" s="153">
        <v>131</v>
      </c>
      <c r="D348" s="153" t="s">
        <v>136</v>
      </c>
      <c r="E348" s="154" t="s">
        <v>612</v>
      </c>
      <c r="F348" s="155" t="s">
        <v>613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 t="s">
        <v>140</v>
      </c>
      <c r="L348" s="38"/>
      <c r="M348" s="160" t="s">
        <v>5</v>
      </c>
      <c r="N348" s="161" t="s">
        <v>43</v>
      </c>
      <c r="P348" s="162">
        <f>O348*H348</f>
        <v>0</v>
      </c>
      <c r="Q348" s="162">
        <v>1.2E-4</v>
      </c>
      <c r="R348" s="162">
        <f>Q348*H348</f>
        <v>5.8800000000000009E-4</v>
      </c>
      <c r="S348" s="162">
        <v>0</v>
      </c>
      <c r="T348" s="163">
        <f>S348*H348</f>
        <v>0</v>
      </c>
      <c r="AR348" s="22" t="s">
        <v>186</v>
      </c>
      <c r="AT348" s="22" t="s">
        <v>136</v>
      </c>
      <c r="AU348" s="22" t="s">
        <v>142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142</v>
      </c>
      <c r="BK348" s="164">
        <f>ROUND(I348*H348,2)</f>
        <v>0</v>
      </c>
      <c r="BL348" s="22" t="s">
        <v>186</v>
      </c>
      <c r="BM348" s="22" t="s">
        <v>614</v>
      </c>
    </row>
    <row r="349" spans="2:65" s="10" customFormat="1" ht="29.85" customHeight="1">
      <c r="B349" s="140"/>
      <c r="D349" s="141" t="s">
        <v>70</v>
      </c>
      <c r="E349" s="150" t="s">
        <v>615</v>
      </c>
      <c r="F349" s="150" t="s">
        <v>616</v>
      </c>
      <c r="I349" s="143"/>
      <c r="J349" s="151">
        <f>BK349</f>
        <v>0</v>
      </c>
      <c r="L349" s="140"/>
      <c r="M349" s="145"/>
      <c r="P349" s="146">
        <f>SUM(P350:P362)</f>
        <v>0</v>
      </c>
      <c r="R349" s="146">
        <f>SUM(R350:R362)</f>
        <v>1.9535629999999998E-2</v>
      </c>
      <c r="T349" s="147">
        <f>SUM(T350:T362)</f>
        <v>0</v>
      </c>
      <c r="AR349" s="141" t="s">
        <v>142</v>
      </c>
      <c r="AT349" s="148" t="s">
        <v>70</v>
      </c>
      <c r="AU349" s="148" t="s">
        <v>76</v>
      </c>
      <c r="AY349" s="141" t="s">
        <v>133</v>
      </c>
      <c r="BK349" s="149">
        <f>SUM(BK350:BK362)</f>
        <v>0</v>
      </c>
    </row>
    <row r="350" spans="2:65" s="1" customFormat="1" ht="16.5" customHeight="1">
      <c r="B350" s="152"/>
      <c r="C350" s="153">
        <v>132</v>
      </c>
      <c r="D350" s="153" t="s">
        <v>136</v>
      </c>
      <c r="E350" s="154" t="s">
        <v>184</v>
      </c>
      <c r="F350" s="155" t="s">
        <v>185</v>
      </c>
      <c r="G350" s="156" t="s">
        <v>139</v>
      </c>
      <c r="H350" s="157">
        <v>52.798999999999999</v>
      </c>
      <c r="I350" s="158"/>
      <c r="J350" s="159">
        <f>ROUND(I350*H350,2)</f>
        <v>0</v>
      </c>
      <c r="K350" s="155" t="s">
        <v>140</v>
      </c>
      <c r="L350" s="38"/>
      <c r="M350" s="160" t="s">
        <v>5</v>
      </c>
      <c r="N350" s="161" t="s">
        <v>43</v>
      </c>
      <c r="P350" s="162">
        <f>O350*H350</f>
        <v>0</v>
      </c>
      <c r="Q350" s="162">
        <v>0</v>
      </c>
      <c r="R350" s="162">
        <f>Q350*H350</f>
        <v>0</v>
      </c>
      <c r="S350" s="162">
        <v>0</v>
      </c>
      <c r="T350" s="163">
        <f>S350*H350</f>
        <v>0</v>
      </c>
      <c r="AR350" s="22" t="s">
        <v>186</v>
      </c>
      <c r="AT350" s="22" t="s">
        <v>136</v>
      </c>
      <c r="AU350" s="22" t="s">
        <v>142</v>
      </c>
      <c r="AY350" s="22" t="s">
        <v>133</v>
      </c>
      <c r="BE350" s="164">
        <f>IF(N350="základní",J350,0)</f>
        <v>0</v>
      </c>
      <c r="BF350" s="164">
        <f>IF(N350="snížená",J350,0)</f>
        <v>0</v>
      </c>
      <c r="BG350" s="164">
        <f>IF(N350="zákl. přenesená",J350,0)</f>
        <v>0</v>
      </c>
      <c r="BH350" s="164">
        <f>IF(N350="sníž. přenesená",J350,0)</f>
        <v>0</v>
      </c>
      <c r="BI350" s="164">
        <f>IF(N350="nulová",J350,0)</f>
        <v>0</v>
      </c>
      <c r="BJ350" s="22" t="s">
        <v>142</v>
      </c>
      <c r="BK350" s="164">
        <f>ROUND(I350*H350,2)</f>
        <v>0</v>
      </c>
      <c r="BL350" s="22" t="s">
        <v>186</v>
      </c>
      <c r="BM350" s="22" t="s">
        <v>617</v>
      </c>
    </row>
    <row r="351" spans="2:65" s="13" customFormat="1">
      <c r="B351" s="180"/>
      <c r="D351" s="166" t="s">
        <v>144</v>
      </c>
      <c r="E351" s="181" t="s">
        <v>5</v>
      </c>
      <c r="F351" s="182" t="s">
        <v>190</v>
      </c>
      <c r="H351" s="181" t="s">
        <v>5</v>
      </c>
      <c r="I351" s="183"/>
      <c r="L351" s="180"/>
      <c r="M351" s="184"/>
      <c r="T351" s="185"/>
      <c r="AT351" s="181" t="s">
        <v>144</v>
      </c>
      <c r="AU351" s="181" t="s">
        <v>142</v>
      </c>
      <c r="AV351" s="13" t="s">
        <v>76</v>
      </c>
      <c r="AW351" s="13" t="s">
        <v>35</v>
      </c>
      <c r="AX351" s="13" t="s">
        <v>71</v>
      </c>
      <c r="AY351" s="181" t="s">
        <v>133</v>
      </c>
    </row>
    <row r="352" spans="2:65" s="11" customFormat="1">
      <c r="B352" s="165"/>
      <c r="D352" s="166" t="s">
        <v>144</v>
      </c>
      <c r="E352" s="167" t="s">
        <v>5</v>
      </c>
      <c r="F352" s="168" t="s">
        <v>174</v>
      </c>
      <c r="H352" s="169">
        <v>0.99299999999999999</v>
      </c>
      <c r="I352" s="170"/>
      <c r="L352" s="165"/>
      <c r="M352" s="171"/>
      <c r="T352" s="172"/>
      <c r="AT352" s="167" t="s">
        <v>144</v>
      </c>
      <c r="AU352" s="167" t="s">
        <v>142</v>
      </c>
      <c r="AV352" s="11" t="s">
        <v>142</v>
      </c>
      <c r="AW352" s="11" t="s">
        <v>35</v>
      </c>
      <c r="AX352" s="11" t="s">
        <v>71</v>
      </c>
      <c r="AY352" s="167" t="s">
        <v>133</v>
      </c>
    </row>
    <row r="353" spans="2:65" s="11" customFormat="1">
      <c r="B353" s="165"/>
      <c r="D353" s="166" t="s">
        <v>144</v>
      </c>
      <c r="E353" s="167" t="s">
        <v>5</v>
      </c>
      <c r="F353" s="168" t="s">
        <v>173</v>
      </c>
      <c r="H353" s="169">
        <v>2.87</v>
      </c>
      <c r="I353" s="170"/>
      <c r="L353" s="165"/>
      <c r="M353" s="171"/>
      <c r="T353" s="172"/>
      <c r="AT353" s="167" t="s">
        <v>144</v>
      </c>
      <c r="AU353" s="167" t="s">
        <v>142</v>
      </c>
      <c r="AV353" s="11" t="s">
        <v>142</v>
      </c>
      <c r="AW353" s="11" t="s">
        <v>35</v>
      </c>
      <c r="AX353" s="11" t="s">
        <v>71</v>
      </c>
      <c r="AY353" s="167" t="s">
        <v>133</v>
      </c>
    </row>
    <row r="354" spans="2:65" s="13" customFormat="1">
      <c r="B354" s="180"/>
      <c r="D354" s="166" t="s">
        <v>144</v>
      </c>
      <c r="E354" s="181" t="s">
        <v>5</v>
      </c>
      <c r="F354" s="182" t="s">
        <v>618</v>
      </c>
      <c r="H354" s="181" t="s">
        <v>5</v>
      </c>
      <c r="I354" s="183"/>
      <c r="L354" s="180"/>
      <c r="M354" s="184"/>
      <c r="T354" s="185"/>
      <c r="AT354" s="181" t="s">
        <v>144</v>
      </c>
      <c r="AU354" s="181" t="s">
        <v>142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144</v>
      </c>
      <c r="E355" s="167" t="s">
        <v>5</v>
      </c>
      <c r="F355" s="168" t="s">
        <v>619</v>
      </c>
      <c r="H355" s="169">
        <v>4.0860000000000003</v>
      </c>
      <c r="I355" s="170"/>
      <c r="L355" s="165"/>
      <c r="M355" s="171"/>
      <c r="T355" s="172"/>
      <c r="AT355" s="167" t="s">
        <v>144</v>
      </c>
      <c r="AU355" s="167" t="s">
        <v>142</v>
      </c>
      <c r="AV355" s="11" t="s">
        <v>142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144</v>
      </c>
      <c r="E356" s="167" t="s">
        <v>5</v>
      </c>
      <c r="F356" s="168" t="s">
        <v>620</v>
      </c>
      <c r="H356" s="169">
        <v>2.4060000000000001</v>
      </c>
      <c r="I356" s="170"/>
      <c r="L356" s="165"/>
      <c r="M356" s="171"/>
      <c r="T356" s="172"/>
      <c r="AT356" s="167" t="s">
        <v>144</v>
      </c>
      <c r="AU356" s="167" t="s">
        <v>142</v>
      </c>
      <c r="AV356" s="11" t="s">
        <v>142</v>
      </c>
      <c r="AW356" s="11" t="s">
        <v>35</v>
      </c>
      <c r="AX356" s="11" t="s">
        <v>71</v>
      </c>
      <c r="AY356" s="167" t="s">
        <v>133</v>
      </c>
    </row>
    <row r="357" spans="2:65" s="11" customFormat="1">
      <c r="B357" s="165"/>
      <c r="D357" s="166" t="s">
        <v>144</v>
      </c>
      <c r="E357" s="167" t="s">
        <v>5</v>
      </c>
      <c r="F357" s="168" t="s">
        <v>621</v>
      </c>
      <c r="H357" s="169">
        <v>8.8000000000000007</v>
      </c>
      <c r="I357" s="170"/>
      <c r="L357" s="165"/>
      <c r="M357" s="171"/>
      <c r="T357" s="172"/>
      <c r="AT357" s="167" t="s">
        <v>144</v>
      </c>
      <c r="AU357" s="167" t="s">
        <v>142</v>
      </c>
      <c r="AV357" s="11" t="s">
        <v>142</v>
      </c>
      <c r="AW357" s="11" t="s">
        <v>35</v>
      </c>
      <c r="AX357" s="11" t="s">
        <v>71</v>
      </c>
      <c r="AY357" s="167" t="s">
        <v>133</v>
      </c>
    </row>
    <row r="358" spans="2:65" s="13" customFormat="1">
      <c r="B358" s="180"/>
      <c r="D358" s="166" t="s">
        <v>144</v>
      </c>
      <c r="E358" s="181" t="s">
        <v>5</v>
      </c>
      <c r="F358" s="182" t="s">
        <v>622</v>
      </c>
      <c r="H358" s="181" t="s">
        <v>5</v>
      </c>
      <c r="I358" s="183"/>
      <c r="L358" s="180"/>
      <c r="M358" s="184"/>
      <c r="T358" s="185"/>
      <c r="AT358" s="181" t="s">
        <v>144</v>
      </c>
      <c r="AU358" s="181" t="s">
        <v>142</v>
      </c>
      <c r="AV358" s="13" t="s">
        <v>76</v>
      </c>
      <c r="AW358" s="13" t="s">
        <v>35</v>
      </c>
      <c r="AX358" s="13" t="s">
        <v>71</v>
      </c>
      <c r="AY358" s="181" t="s">
        <v>133</v>
      </c>
    </row>
    <row r="359" spans="2:65" s="11" customFormat="1">
      <c r="B359" s="165"/>
      <c r="D359" s="166" t="s">
        <v>144</v>
      </c>
      <c r="E359" s="167" t="s">
        <v>5</v>
      </c>
      <c r="F359" s="168" t="s">
        <v>623</v>
      </c>
      <c r="H359" s="169">
        <v>33.643999999999998</v>
      </c>
      <c r="I359" s="170"/>
      <c r="L359" s="165"/>
      <c r="M359" s="171"/>
      <c r="T359" s="172"/>
      <c r="AT359" s="167" t="s">
        <v>144</v>
      </c>
      <c r="AU359" s="167" t="s">
        <v>142</v>
      </c>
      <c r="AV359" s="11" t="s">
        <v>142</v>
      </c>
      <c r="AW359" s="11" t="s">
        <v>35</v>
      </c>
      <c r="AX359" s="11" t="s">
        <v>71</v>
      </c>
      <c r="AY359" s="167" t="s">
        <v>133</v>
      </c>
    </row>
    <row r="360" spans="2:65" s="12" customFormat="1">
      <c r="B360" s="173"/>
      <c r="D360" s="166" t="s">
        <v>144</v>
      </c>
      <c r="E360" s="174" t="s">
        <v>5</v>
      </c>
      <c r="F360" s="175" t="s">
        <v>151</v>
      </c>
      <c r="H360" s="176">
        <v>52.798999999999999</v>
      </c>
      <c r="I360" s="177"/>
      <c r="L360" s="173"/>
      <c r="M360" s="178"/>
      <c r="T360" s="179"/>
      <c r="AT360" s="174" t="s">
        <v>144</v>
      </c>
      <c r="AU360" s="174" t="s">
        <v>142</v>
      </c>
      <c r="AV360" s="12" t="s">
        <v>141</v>
      </c>
      <c r="AW360" s="12" t="s">
        <v>35</v>
      </c>
      <c r="AX360" s="12" t="s">
        <v>76</v>
      </c>
      <c r="AY360" s="174" t="s">
        <v>133</v>
      </c>
    </row>
    <row r="361" spans="2:65" s="1" customFormat="1" ht="25.5" customHeight="1">
      <c r="B361" s="152"/>
      <c r="C361" s="153">
        <v>133</v>
      </c>
      <c r="D361" s="153" t="s">
        <v>136</v>
      </c>
      <c r="E361" s="154" t="s">
        <v>624</v>
      </c>
      <c r="F361" s="155" t="s">
        <v>625</v>
      </c>
      <c r="G361" s="156" t="s">
        <v>139</v>
      </c>
      <c r="H361" s="157">
        <v>52.798999999999999</v>
      </c>
      <c r="I361" s="158"/>
      <c r="J361" s="159">
        <f>ROUND(I361*H361,2)</f>
        <v>0</v>
      </c>
      <c r="K361" s="155" t="s">
        <v>140</v>
      </c>
      <c r="L361" s="38"/>
      <c r="M361" s="160" t="s">
        <v>5</v>
      </c>
      <c r="N361" s="161" t="s">
        <v>43</v>
      </c>
      <c r="P361" s="162">
        <f>O361*H361</f>
        <v>0</v>
      </c>
      <c r="Q361" s="162">
        <v>2.1000000000000001E-4</v>
      </c>
      <c r="R361" s="162">
        <f>Q361*H361</f>
        <v>1.108779E-2</v>
      </c>
      <c r="S361" s="162">
        <v>0</v>
      </c>
      <c r="T361" s="163">
        <f>S361*H361</f>
        <v>0</v>
      </c>
      <c r="AR361" s="22" t="s">
        <v>186</v>
      </c>
      <c r="AT361" s="22" t="s">
        <v>136</v>
      </c>
      <c r="AU361" s="22" t="s">
        <v>142</v>
      </c>
      <c r="AY361" s="22" t="s">
        <v>133</v>
      </c>
      <c r="BE361" s="164">
        <f>IF(N361="základní",J361,0)</f>
        <v>0</v>
      </c>
      <c r="BF361" s="164">
        <f>IF(N361="snížená",J361,0)</f>
        <v>0</v>
      </c>
      <c r="BG361" s="164">
        <f>IF(N361="zákl. přenesená",J361,0)</f>
        <v>0</v>
      </c>
      <c r="BH361" s="164">
        <f>IF(N361="sníž. přenesená",J361,0)</f>
        <v>0</v>
      </c>
      <c r="BI361" s="164">
        <f>IF(N361="nulová",J361,0)</f>
        <v>0</v>
      </c>
      <c r="BJ361" s="22" t="s">
        <v>142</v>
      </c>
      <c r="BK361" s="164">
        <f>ROUND(I361*H361,2)</f>
        <v>0</v>
      </c>
      <c r="BL361" s="22" t="s">
        <v>186</v>
      </c>
      <c r="BM361" s="22" t="s">
        <v>626</v>
      </c>
    </row>
    <row r="362" spans="2:65" s="1" customFormat="1" ht="16.5" customHeight="1">
      <c r="B362" s="152"/>
      <c r="C362" s="153">
        <v>134</v>
      </c>
      <c r="D362" s="153" t="s">
        <v>136</v>
      </c>
      <c r="E362" s="154" t="s">
        <v>627</v>
      </c>
      <c r="F362" s="155" t="s">
        <v>628</v>
      </c>
      <c r="G362" s="156" t="s">
        <v>139</v>
      </c>
      <c r="H362" s="157">
        <v>52.798999999999999</v>
      </c>
      <c r="I362" s="158"/>
      <c r="J362" s="159">
        <f>ROUND(I362*H362,2)</f>
        <v>0</v>
      </c>
      <c r="K362" s="155" t="s">
        <v>140</v>
      </c>
      <c r="L362" s="38"/>
      <c r="M362" s="160" t="s">
        <v>5</v>
      </c>
      <c r="N362" s="161" t="s">
        <v>43</v>
      </c>
      <c r="P362" s="162">
        <f>O362*H362</f>
        <v>0</v>
      </c>
      <c r="Q362" s="162">
        <v>1.6000000000000001E-4</v>
      </c>
      <c r="R362" s="162">
        <f>Q362*H362</f>
        <v>8.4478399999999999E-3</v>
      </c>
      <c r="S362" s="162">
        <v>0</v>
      </c>
      <c r="T362" s="163">
        <f>S362*H362</f>
        <v>0</v>
      </c>
      <c r="AR362" s="22" t="s">
        <v>186</v>
      </c>
      <c r="AT362" s="22" t="s">
        <v>136</v>
      </c>
      <c r="AU362" s="22" t="s">
        <v>142</v>
      </c>
      <c r="AY362" s="22" t="s">
        <v>133</v>
      </c>
      <c r="BE362" s="164">
        <f>IF(N362="základní",J362,0)</f>
        <v>0</v>
      </c>
      <c r="BF362" s="164">
        <f>IF(N362="snížená",J362,0)</f>
        <v>0</v>
      </c>
      <c r="BG362" s="164">
        <f>IF(N362="zákl. přenesená",J362,0)</f>
        <v>0</v>
      </c>
      <c r="BH362" s="164">
        <f>IF(N362="sníž. přenesená",J362,0)</f>
        <v>0</v>
      </c>
      <c r="BI362" s="164">
        <f>IF(N362="nulová",J362,0)</f>
        <v>0</v>
      </c>
      <c r="BJ362" s="22" t="s">
        <v>142</v>
      </c>
      <c r="BK362" s="164">
        <f>ROUND(I362*H362,2)</f>
        <v>0</v>
      </c>
      <c r="BL362" s="22" t="s">
        <v>186</v>
      </c>
      <c r="BM362" s="22" t="s">
        <v>629</v>
      </c>
    </row>
    <row r="363" spans="2:65" s="10" customFormat="1" ht="37.35" customHeight="1">
      <c r="B363" s="140"/>
      <c r="D363" s="141" t="s">
        <v>70</v>
      </c>
      <c r="E363" s="142" t="s">
        <v>630</v>
      </c>
      <c r="F363" s="142" t="s">
        <v>631</v>
      </c>
      <c r="I363" s="143"/>
      <c r="J363" s="144">
        <f>BK363</f>
        <v>0</v>
      </c>
      <c r="L363" s="140"/>
      <c r="M363" s="145"/>
      <c r="P363" s="146">
        <f>SUM(P364:P387)</f>
        <v>0</v>
      </c>
      <c r="R363" s="146">
        <f>SUM(R364:R387)</f>
        <v>0</v>
      </c>
      <c r="T363" s="147">
        <f>SUM(T364:T387)</f>
        <v>0</v>
      </c>
      <c r="AR363" s="141" t="s">
        <v>141</v>
      </c>
      <c r="AT363" s="148" t="s">
        <v>70</v>
      </c>
      <c r="AU363" s="148" t="s">
        <v>71</v>
      </c>
      <c r="AY363" s="141" t="s">
        <v>133</v>
      </c>
      <c r="BK363" s="149">
        <f>SUM(BK364:BK387)</f>
        <v>0</v>
      </c>
    </row>
    <row r="364" spans="2:65" s="1" customFormat="1" ht="25.5" customHeight="1">
      <c r="B364" s="152"/>
      <c r="C364" s="153">
        <v>135</v>
      </c>
      <c r="D364" s="153" t="s">
        <v>136</v>
      </c>
      <c r="E364" s="154" t="s">
        <v>632</v>
      </c>
      <c r="F364" s="155" t="s">
        <v>633</v>
      </c>
      <c r="G364" s="156" t="s">
        <v>634</v>
      </c>
      <c r="H364" s="157">
        <v>34</v>
      </c>
      <c r="I364" s="158"/>
      <c r="J364" s="159">
        <f>ROUND(I364*H364,2)</f>
        <v>0</v>
      </c>
      <c r="K364" s="155" t="s">
        <v>140</v>
      </c>
      <c r="L364" s="38"/>
      <c r="M364" s="160" t="s">
        <v>5</v>
      </c>
      <c r="N364" s="161" t="s">
        <v>43</v>
      </c>
      <c r="P364" s="162">
        <f>O364*H364</f>
        <v>0</v>
      </c>
      <c r="Q364" s="162">
        <v>0</v>
      </c>
      <c r="R364" s="162">
        <f>Q364*H364</f>
        <v>0</v>
      </c>
      <c r="S364" s="162">
        <v>0</v>
      </c>
      <c r="T364" s="163">
        <f>S364*H364</f>
        <v>0</v>
      </c>
      <c r="AR364" s="22" t="s">
        <v>635</v>
      </c>
      <c r="AT364" s="22" t="s">
        <v>136</v>
      </c>
      <c r="AU364" s="22" t="s">
        <v>76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142</v>
      </c>
      <c r="BK364" s="164">
        <f>ROUND(I364*H364,2)</f>
        <v>0</v>
      </c>
      <c r="BL364" s="22" t="s">
        <v>635</v>
      </c>
      <c r="BM364" s="22" t="s">
        <v>636</v>
      </c>
    </row>
    <row r="365" spans="2:65" s="13" customFormat="1">
      <c r="B365" s="180"/>
      <c r="D365" s="166" t="s">
        <v>144</v>
      </c>
      <c r="E365" s="181" t="s">
        <v>5</v>
      </c>
      <c r="F365" s="182" t="s">
        <v>637</v>
      </c>
      <c r="H365" s="181" t="s">
        <v>5</v>
      </c>
      <c r="I365" s="183"/>
      <c r="L365" s="180"/>
      <c r="M365" s="184"/>
      <c r="T365" s="185"/>
      <c r="AT365" s="181" t="s">
        <v>144</v>
      </c>
      <c r="AU365" s="181" t="s">
        <v>76</v>
      </c>
      <c r="AV365" s="13" t="s">
        <v>76</v>
      </c>
      <c r="AW365" s="13" t="s">
        <v>35</v>
      </c>
      <c r="AX365" s="13" t="s">
        <v>71</v>
      </c>
      <c r="AY365" s="181" t="s">
        <v>133</v>
      </c>
    </row>
    <row r="366" spans="2:65" s="13" customFormat="1">
      <c r="B366" s="180"/>
      <c r="D366" s="166" t="s">
        <v>144</v>
      </c>
      <c r="E366" s="181" t="s">
        <v>5</v>
      </c>
      <c r="F366" s="182" t="s">
        <v>638</v>
      </c>
      <c r="H366" s="181" t="s">
        <v>5</v>
      </c>
      <c r="I366" s="183"/>
      <c r="L366" s="180"/>
      <c r="M366" s="184"/>
      <c r="T366" s="185"/>
      <c r="AT366" s="181" t="s">
        <v>144</v>
      </c>
      <c r="AU366" s="181" t="s">
        <v>76</v>
      </c>
      <c r="AV366" s="13" t="s">
        <v>76</v>
      </c>
      <c r="AW366" s="13" t="s">
        <v>35</v>
      </c>
      <c r="AX366" s="13" t="s">
        <v>71</v>
      </c>
      <c r="AY366" s="181" t="s">
        <v>133</v>
      </c>
    </row>
    <row r="367" spans="2:65" s="11" customFormat="1">
      <c r="B367" s="165"/>
      <c r="D367" s="166" t="s">
        <v>144</v>
      </c>
      <c r="E367" s="167" t="s">
        <v>5</v>
      </c>
      <c r="F367" s="168">
        <v>8</v>
      </c>
      <c r="H367" s="169">
        <v>8</v>
      </c>
      <c r="I367" s="170"/>
      <c r="L367" s="165"/>
      <c r="M367" s="171"/>
      <c r="T367" s="172"/>
      <c r="AT367" s="167" t="s">
        <v>144</v>
      </c>
      <c r="AU367" s="167" t="s">
        <v>76</v>
      </c>
      <c r="AV367" s="11" t="s">
        <v>142</v>
      </c>
      <c r="AW367" s="11" t="s">
        <v>35</v>
      </c>
      <c r="AX367" s="11" t="s">
        <v>71</v>
      </c>
      <c r="AY367" s="167" t="s">
        <v>133</v>
      </c>
    </row>
    <row r="368" spans="2:65" s="13" customFormat="1">
      <c r="B368" s="180"/>
      <c r="D368" s="166" t="s">
        <v>144</v>
      </c>
      <c r="E368" s="181" t="s">
        <v>5</v>
      </c>
      <c r="F368" s="182" t="s">
        <v>639</v>
      </c>
      <c r="H368" s="181" t="s">
        <v>5</v>
      </c>
      <c r="I368" s="183"/>
      <c r="L368" s="180"/>
      <c r="M368" s="184"/>
      <c r="T368" s="185"/>
      <c r="AT368" s="181" t="s">
        <v>144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1" customFormat="1">
      <c r="B369" s="165"/>
      <c r="D369" s="166" t="s">
        <v>144</v>
      </c>
      <c r="E369" s="167" t="s">
        <v>5</v>
      </c>
      <c r="F369" s="168">
        <v>8</v>
      </c>
      <c r="H369" s="169">
        <v>8</v>
      </c>
      <c r="I369" s="170"/>
      <c r="L369" s="165"/>
      <c r="M369" s="171"/>
      <c r="T369" s="172"/>
      <c r="AT369" s="167" t="s">
        <v>144</v>
      </c>
      <c r="AU369" s="167" t="s">
        <v>76</v>
      </c>
      <c r="AV369" s="11" t="s">
        <v>142</v>
      </c>
      <c r="AW369" s="11" t="s">
        <v>35</v>
      </c>
      <c r="AX369" s="11" t="s">
        <v>71</v>
      </c>
      <c r="AY369" s="167" t="s">
        <v>133</v>
      </c>
    </row>
    <row r="370" spans="2:65" s="13" customFormat="1" ht="27">
      <c r="B370" s="180"/>
      <c r="D370" s="166" t="s">
        <v>144</v>
      </c>
      <c r="E370" s="181" t="s">
        <v>5</v>
      </c>
      <c r="F370" s="182" t="s">
        <v>640</v>
      </c>
      <c r="H370" s="181" t="s">
        <v>5</v>
      </c>
      <c r="I370" s="183"/>
      <c r="L370" s="180"/>
      <c r="M370" s="184"/>
      <c r="T370" s="185"/>
      <c r="AT370" s="181" t="s">
        <v>144</v>
      </c>
      <c r="AU370" s="181" t="s">
        <v>76</v>
      </c>
      <c r="AV370" s="13" t="s">
        <v>76</v>
      </c>
      <c r="AW370" s="13" t="s">
        <v>35</v>
      </c>
      <c r="AX370" s="13" t="s">
        <v>71</v>
      </c>
      <c r="AY370" s="181" t="s">
        <v>133</v>
      </c>
    </row>
    <row r="371" spans="2:65" s="11" customFormat="1">
      <c r="B371" s="165"/>
      <c r="D371" s="166" t="s">
        <v>144</v>
      </c>
      <c r="E371" s="167" t="s">
        <v>5</v>
      </c>
      <c r="F371" s="168" t="s">
        <v>142</v>
      </c>
      <c r="H371" s="169">
        <v>2</v>
      </c>
      <c r="I371" s="170"/>
      <c r="L371" s="165"/>
      <c r="M371" s="171"/>
      <c r="T371" s="172"/>
      <c r="AT371" s="167" t="s">
        <v>144</v>
      </c>
      <c r="AU371" s="167" t="s">
        <v>76</v>
      </c>
      <c r="AV371" s="11" t="s">
        <v>142</v>
      </c>
      <c r="AW371" s="11" t="s">
        <v>35</v>
      </c>
      <c r="AX371" s="11" t="s">
        <v>71</v>
      </c>
      <c r="AY371" s="167" t="s">
        <v>133</v>
      </c>
    </row>
    <row r="372" spans="2:65" s="13" customFormat="1">
      <c r="B372" s="180"/>
      <c r="D372" s="166" t="s">
        <v>144</v>
      </c>
      <c r="E372" s="181" t="s">
        <v>5</v>
      </c>
      <c r="F372" s="182" t="s">
        <v>641</v>
      </c>
      <c r="H372" s="181" t="s">
        <v>5</v>
      </c>
      <c r="I372" s="183"/>
      <c r="L372" s="180"/>
      <c r="M372" s="184"/>
      <c r="T372" s="185"/>
      <c r="AT372" s="181" t="s">
        <v>144</v>
      </c>
      <c r="AU372" s="181" t="s">
        <v>76</v>
      </c>
      <c r="AV372" s="13" t="s">
        <v>76</v>
      </c>
      <c r="AW372" s="13" t="s">
        <v>35</v>
      </c>
      <c r="AX372" s="13" t="s">
        <v>71</v>
      </c>
      <c r="AY372" s="181" t="s">
        <v>133</v>
      </c>
    </row>
    <row r="373" spans="2:65" s="11" customFormat="1">
      <c r="B373" s="165"/>
      <c r="D373" s="166" t="s">
        <v>144</v>
      </c>
      <c r="E373" s="167" t="s">
        <v>5</v>
      </c>
      <c r="F373" s="168">
        <v>6</v>
      </c>
      <c r="H373" s="169">
        <v>6</v>
      </c>
      <c r="I373" s="170"/>
      <c r="L373" s="165"/>
      <c r="M373" s="171"/>
      <c r="T373" s="172"/>
      <c r="AT373" s="167" t="s">
        <v>144</v>
      </c>
      <c r="AU373" s="167" t="s">
        <v>76</v>
      </c>
      <c r="AV373" s="11" t="s">
        <v>142</v>
      </c>
      <c r="AW373" s="11" t="s">
        <v>35</v>
      </c>
      <c r="AX373" s="11" t="s">
        <v>71</v>
      </c>
      <c r="AY373" s="167" t="s">
        <v>133</v>
      </c>
    </row>
    <row r="374" spans="2:65" s="13" customFormat="1">
      <c r="B374" s="180"/>
      <c r="D374" s="166" t="s">
        <v>144</v>
      </c>
      <c r="E374" s="181" t="s">
        <v>5</v>
      </c>
      <c r="F374" s="182" t="s">
        <v>642</v>
      </c>
      <c r="H374" s="181" t="s">
        <v>5</v>
      </c>
      <c r="I374" s="183"/>
      <c r="L374" s="180"/>
      <c r="M374" s="184"/>
      <c r="T374" s="185"/>
      <c r="AT374" s="181" t="s">
        <v>144</v>
      </c>
      <c r="AU374" s="181" t="s">
        <v>76</v>
      </c>
      <c r="AV374" s="13" t="s">
        <v>76</v>
      </c>
      <c r="AW374" s="13" t="s">
        <v>35</v>
      </c>
      <c r="AX374" s="13" t="s">
        <v>71</v>
      </c>
      <c r="AY374" s="181" t="s">
        <v>133</v>
      </c>
    </row>
    <row r="375" spans="2:65" s="11" customFormat="1">
      <c r="B375" s="165"/>
      <c r="D375" s="166" t="s">
        <v>144</v>
      </c>
      <c r="E375" s="167" t="s">
        <v>5</v>
      </c>
      <c r="F375" s="168">
        <v>6</v>
      </c>
      <c r="H375" s="169">
        <v>6</v>
      </c>
      <c r="I375" s="170"/>
      <c r="L375" s="165"/>
      <c r="M375" s="171"/>
      <c r="T375" s="172"/>
      <c r="AT375" s="167" t="s">
        <v>144</v>
      </c>
      <c r="AU375" s="167" t="s">
        <v>76</v>
      </c>
      <c r="AV375" s="11" t="s">
        <v>142</v>
      </c>
      <c r="AW375" s="11" t="s">
        <v>35</v>
      </c>
      <c r="AX375" s="11" t="s">
        <v>71</v>
      </c>
      <c r="AY375" s="167" t="s">
        <v>133</v>
      </c>
    </row>
    <row r="376" spans="2:65" s="13" customFormat="1">
      <c r="B376" s="180"/>
      <c r="D376" s="166" t="s">
        <v>144</v>
      </c>
      <c r="E376" s="181" t="s">
        <v>5</v>
      </c>
      <c r="F376" s="182" t="s">
        <v>643</v>
      </c>
      <c r="H376" s="181" t="s">
        <v>5</v>
      </c>
      <c r="I376" s="183"/>
      <c r="L376" s="180"/>
      <c r="M376" s="184"/>
      <c r="T376" s="185"/>
      <c r="AT376" s="181" t="s">
        <v>144</v>
      </c>
      <c r="AU376" s="181" t="s">
        <v>76</v>
      </c>
      <c r="AV376" s="13" t="s">
        <v>76</v>
      </c>
      <c r="AW376" s="13" t="s">
        <v>35</v>
      </c>
      <c r="AX376" s="13" t="s">
        <v>71</v>
      </c>
      <c r="AY376" s="181" t="s">
        <v>133</v>
      </c>
    </row>
    <row r="377" spans="2:65" s="11" customFormat="1">
      <c r="B377" s="165"/>
      <c r="D377" s="166" t="s">
        <v>144</v>
      </c>
      <c r="E377" s="167" t="s">
        <v>5</v>
      </c>
      <c r="F377" s="168">
        <v>4</v>
      </c>
      <c r="H377" s="169">
        <v>4</v>
      </c>
      <c r="I377" s="170"/>
      <c r="L377" s="165"/>
      <c r="M377" s="171"/>
      <c r="T377" s="172"/>
      <c r="AT377" s="167" t="s">
        <v>144</v>
      </c>
      <c r="AU377" s="167" t="s">
        <v>76</v>
      </c>
      <c r="AV377" s="11" t="s">
        <v>142</v>
      </c>
      <c r="AW377" s="11" t="s">
        <v>35</v>
      </c>
      <c r="AX377" s="11" t="s">
        <v>71</v>
      </c>
      <c r="AY377" s="167" t="s">
        <v>133</v>
      </c>
    </row>
    <row r="378" spans="2:65" s="12" customFormat="1">
      <c r="B378" s="173"/>
      <c r="D378" s="166" t="s">
        <v>144</v>
      </c>
      <c r="E378" s="174" t="s">
        <v>5</v>
      </c>
      <c r="F378" s="175" t="s">
        <v>151</v>
      </c>
      <c r="H378" s="176">
        <v>34</v>
      </c>
      <c r="I378" s="177"/>
      <c r="L378" s="173"/>
      <c r="M378" s="178"/>
      <c r="T378" s="179"/>
      <c r="AT378" s="174" t="s">
        <v>144</v>
      </c>
      <c r="AU378" s="174" t="s">
        <v>76</v>
      </c>
      <c r="AV378" s="12" t="s">
        <v>141</v>
      </c>
      <c r="AW378" s="12" t="s">
        <v>35</v>
      </c>
      <c r="AX378" s="12" t="s">
        <v>76</v>
      </c>
      <c r="AY378" s="174" t="s">
        <v>133</v>
      </c>
    </row>
    <row r="379" spans="2:65" s="1" customFormat="1" ht="25.5" customHeight="1">
      <c r="B379" s="152"/>
      <c r="C379" s="153">
        <v>136</v>
      </c>
      <c r="D379" s="153" t="s">
        <v>136</v>
      </c>
      <c r="E379" s="154" t="s">
        <v>644</v>
      </c>
      <c r="F379" s="155" t="s">
        <v>645</v>
      </c>
      <c r="G379" s="156" t="s">
        <v>634</v>
      </c>
      <c r="H379" s="157">
        <v>16</v>
      </c>
      <c r="I379" s="158"/>
      <c r="J379" s="159">
        <f>ROUND(I379*H379,2)</f>
        <v>0</v>
      </c>
      <c r="K379" s="155" t="s">
        <v>140</v>
      </c>
      <c r="L379" s="38"/>
      <c r="M379" s="160" t="s">
        <v>5</v>
      </c>
      <c r="N379" s="161" t="s">
        <v>43</v>
      </c>
      <c r="P379" s="162">
        <f>O379*H379</f>
        <v>0</v>
      </c>
      <c r="Q379" s="162">
        <v>0</v>
      </c>
      <c r="R379" s="162">
        <f>Q379*H379</f>
        <v>0</v>
      </c>
      <c r="S379" s="162">
        <v>0</v>
      </c>
      <c r="T379" s="163">
        <f>S379*H379</f>
        <v>0</v>
      </c>
      <c r="AR379" s="22" t="s">
        <v>635</v>
      </c>
      <c r="AT379" s="22" t="s">
        <v>136</v>
      </c>
      <c r="AU379" s="22" t="s">
        <v>76</v>
      </c>
      <c r="AY379" s="22" t="s">
        <v>133</v>
      </c>
      <c r="BE379" s="164">
        <f>IF(N379="základní",J379,0)</f>
        <v>0</v>
      </c>
      <c r="BF379" s="164">
        <f>IF(N379="snížená",J379,0)</f>
        <v>0</v>
      </c>
      <c r="BG379" s="164">
        <f>IF(N379="zákl. přenesená",J379,0)</f>
        <v>0</v>
      </c>
      <c r="BH379" s="164">
        <f>IF(N379="sníž. přenesená",J379,0)</f>
        <v>0</v>
      </c>
      <c r="BI379" s="164">
        <f>IF(N379="nulová",J379,0)</f>
        <v>0</v>
      </c>
      <c r="BJ379" s="22" t="s">
        <v>142</v>
      </c>
      <c r="BK379" s="164">
        <f>ROUND(I379*H379,2)</f>
        <v>0</v>
      </c>
      <c r="BL379" s="22" t="s">
        <v>635</v>
      </c>
      <c r="BM379" s="22" t="s">
        <v>646</v>
      </c>
    </row>
    <row r="380" spans="2:65" s="13" customFormat="1" ht="27">
      <c r="B380" s="180"/>
      <c r="D380" s="166" t="s">
        <v>144</v>
      </c>
      <c r="E380" s="181" t="s">
        <v>5</v>
      </c>
      <c r="F380" s="182" t="s">
        <v>647</v>
      </c>
      <c r="H380" s="181" t="s">
        <v>5</v>
      </c>
      <c r="I380" s="183"/>
      <c r="L380" s="180"/>
      <c r="M380" s="184"/>
      <c r="T380" s="185"/>
      <c r="AT380" s="181" t="s">
        <v>144</v>
      </c>
      <c r="AU380" s="181" t="s">
        <v>76</v>
      </c>
      <c r="AV380" s="13" t="s">
        <v>76</v>
      </c>
      <c r="AW380" s="13" t="s">
        <v>35</v>
      </c>
      <c r="AX380" s="13" t="s">
        <v>71</v>
      </c>
      <c r="AY380" s="181" t="s">
        <v>133</v>
      </c>
    </row>
    <row r="381" spans="2:65" s="11" customFormat="1">
      <c r="B381" s="165"/>
      <c r="D381" s="166" t="s">
        <v>144</v>
      </c>
      <c r="E381" s="167" t="s">
        <v>5</v>
      </c>
      <c r="F381" s="168" t="s">
        <v>158</v>
      </c>
      <c r="H381" s="169">
        <v>8</v>
      </c>
      <c r="I381" s="170"/>
      <c r="L381" s="165"/>
      <c r="M381" s="171"/>
      <c r="T381" s="172"/>
      <c r="AT381" s="167" t="s">
        <v>144</v>
      </c>
      <c r="AU381" s="167" t="s">
        <v>76</v>
      </c>
      <c r="AV381" s="11" t="s">
        <v>142</v>
      </c>
      <c r="AW381" s="11" t="s">
        <v>35</v>
      </c>
      <c r="AX381" s="11" t="s">
        <v>71</v>
      </c>
      <c r="AY381" s="167" t="s">
        <v>133</v>
      </c>
    </row>
    <row r="382" spans="2:65" s="13" customFormat="1">
      <c r="B382" s="180"/>
      <c r="D382" s="166" t="s">
        <v>144</v>
      </c>
      <c r="E382" s="181" t="s">
        <v>5</v>
      </c>
      <c r="F382" s="182" t="s">
        <v>648</v>
      </c>
      <c r="H382" s="181" t="s">
        <v>5</v>
      </c>
      <c r="I382" s="183"/>
      <c r="L382" s="180"/>
      <c r="M382" s="184"/>
      <c r="T382" s="185"/>
      <c r="AT382" s="181" t="s">
        <v>144</v>
      </c>
      <c r="AU382" s="181" t="s">
        <v>76</v>
      </c>
      <c r="AV382" s="13" t="s">
        <v>76</v>
      </c>
      <c r="AW382" s="13" t="s">
        <v>35</v>
      </c>
      <c r="AX382" s="13" t="s">
        <v>71</v>
      </c>
      <c r="AY382" s="181" t="s">
        <v>133</v>
      </c>
    </row>
    <row r="383" spans="2:65" s="11" customFormat="1">
      <c r="B383" s="165"/>
      <c r="D383" s="166" t="s">
        <v>144</v>
      </c>
      <c r="E383" s="167" t="s">
        <v>5</v>
      </c>
      <c r="F383" s="168" t="s">
        <v>158</v>
      </c>
      <c r="H383" s="169">
        <v>8</v>
      </c>
      <c r="I383" s="170"/>
      <c r="L383" s="165"/>
      <c r="M383" s="171"/>
      <c r="T383" s="172"/>
      <c r="AT383" s="167" t="s">
        <v>144</v>
      </c>
      <c r="AU383" s="167" t="s">
        <v>76</v>
      </c>
      <c r="AV383" s="11" t="s">
        <v>142</v>
      </c>
      <c r="AW383" s="11" t="s">
        <v>35</v>
      </c>
      <c r="AX383" s="11" t="s">
        <v>71</v>
      </c>
      <c r="AY383" s="167" t="s">
        <v>133</v>
      </c>
    </row>
    <row r="384" spans="2:65" s="12" customFormat="1">
      <c r="B384" s="173"/>
      <c r="D384" s="166" t="s">
        <v>144</v>
      </c>
      <c r="E384" s="174" t="s">
        <v>5</v>
      </c>
      <c r="F384" s="175" t="s">
        <v>151</v>
      </c>
      <c r="H384" s="176">
        <v>16</v>
      </c>
      <c r="I384" s="177"/>
      <c r="L384" s="173"/>
      <c r="M384" s="178"/>
      <c r="T384" s="179"/>
      <c r="AT384" s="174" t="s">
        <v>144</v>
      </c>
      <c r="AU384" s="174" t="s">
        <v>76</v>
      </c>
      <c r="AV384" s="12" t="s">
        <v>141</v>
      </c>
      <c r="AW384" s="12" t="s">
        <v>35</v>
      </c>
      <c r="AX384" s="12" t="s">
        <v>76</v>
      </c>
      <c r="AY384" s="174" t="s">
        <v>133</v>
      </c>
    </row>
    <row r="385" spans="2:65" s="1" customFormat="1" ht="25.5" customHeight="1">
      <c r="B385" s="152"/>
      <c r="C385" s="153">
        <v>137</v>
      </c>
      <c r="D385" s="153" t="s">
        <v>136</v>
      </c>
      <c r="E385" s="154" t="s">
        <v>649</v>
      </c>
      <c r="F385" s="155" t="s">
        <v>650</v>
      </c>
      <c r="G385" s="156" t="s">
        <v>634</v>
      </c>
      <c r="H385" s="157">
        <v>4</v>
      </c>
      <c r="I385" s="158"/>
      <c r="J385" s="159">
        <f>ROUND(I385*H385,2)</f>
        <v>0</v>
      </c>
      <c r="K385" s="155" t="s">
        <v>140</v>
      </c>
      <c r="L385" s="38"/>
      <c r="M385" s="160" t="s">
        <v>5</v>
      </c>
      <c r="N385" s="161" t="s">
        <v>43</v>
      </c>
      <c r="P385" s="162">
        <f>O385*H385</f>
        <v>0</v>
      </c>
      <c r="Q385" s="162">
        <v>0</v>
      </c>
      <c r="R385" s="162">
        <f>Q385*H385</f>
        <v>0</v>
      </c>
      <c r="S385" s="162">
        <v>0</v>
      </c>
      <c r="T385" s="163">
        <f>S385*H385</f>
        <v>0</v>
      </c>
      <c r="AR385" s="22" t="s">
        <v>635</v>
      </c>
      <c r="AT385" s="22" t="s">
        <v>136</v>
      </c>
      <c r="AU385" s="22" t="s">
        <v>76</v>
      </c>
      <c r="AY385" s="22" t="s">
        <v>133</v>
      </c>
      <c r="BE385" s="164">
        <f>IF(N385="základní",J385,0)</f>
        <v>0</v>
      </c>
      <c r="BF385" s="164">
        <f>IF(N385="snížená",J385,0)</f>
        <v>0</v>
      </c>
      <c r="BG385" s="164">
        <f>IF(N385="zákl. přenesená",J385,0)</f>
        <v>0</v>
      </c>
      <c r="BH385" s="164">
        <f>IF(N385="sníž. přenesená",J385,0)</f>
        <v>0</v>
      </c>
      <c r="BI385" s="164">
        <f>IF(N385="nulová",J385,0)</f>
        <v>0</v>
      </c>
      <c r="BJ385" s="22" t="s">
        <v>142</v>
      </c>
      <c r="BK385" s="164">
        <f>ROUND(I385*H385,2)</f>
        <v>0</v>
      </c>
      <c r="BL385" s="22" t="s">
        <v>635</v>
      </c>
      <c r="BM385" s="22" t="s">
        <v>651</v>
      </c>
    </row>
    <row r="386" spans="2:65" s="13" customFormat="1">
      <c r="B386" s="180"/>
      <c r="D386" s="166" t="s">
        <v>144</v>
      </c>
      <c r="E386" s="181" t="s">
        <v>5</v>
      </c>
      <c r="F386" s="182" t="s">
        <v>652</v>
      </c>
      <c r="H386" s="181" t="s">
        <v>5</v>
      </c>
      <c r="I386" s="183"/>
      <c r="L386" s="180"/>
      <c r="M386" s="184"/>
      <c r="T386" s="185"/>
      <c r="AT386" s="181" t="s">
        <v>144</v>
      </c>
      <c r="AU386" s="181" t="s">
        <v>76</v>
      </c>
      <c r="AV386" s="13" t="s">
        <v>76</v>
      </c>
      <c r="AW386" s="13" t="s">
        <v>35</v>
      </c>
      <c r="AX386" s="13" t="s">
        <v>71</v>
      </c>
      <c r="AY386" s="181" t="s">
        <v>133</v>
      </c>
    </row>
    <row r="387" spans="2:65" s="11" customFormat="1">
      <c r="B387" s="165"/>
      <c r="D387" s="166" t="s">
        <v>144</v>
      </c>
      <c r="E387" s="167" t="s">
        <v>5</v>
      </c>
      <c r="F387" s="168" t="s">
        <v>141</v>
      </c>
      <c r="H387" s="169">
        <v>4</v>
      </c>
      <c r="I387" s="170"/>
      <c r="L387" s="165"/>
      <c r="M387" s="171"/>
      <c r="T387" s="172"/>
      <c r="AT387" s="167" t="s">
        <v>144</v>
      </c>
      <c r="AU387" s="167" t="s">
        <v>76</v>
      </c>
      <c r="AV387" s="11" t="s">
        <v>142</v>
      </c>
      <c r="AW387" s="11" t="s">
        <v>35</v>
      </c>
      <c r="AX387" s="11" t="s">
        <v>76</v>
      </c>
      <c r="AY387" s="167" t="s">
        <v>133</v>
      </c>
    </row>
    <row r="388" spans="2:65" s="10" customFormat="1" ht="37.35" customHeight="1">
      <c r="B388" s="140"/>
      <c r="D388" s="141" t="s">
        <v>70</v>
      </c>
      <c r="E388" s="142" t="s">
        <v>653</v>
      </c>
      <c r="F388" s="142" t="s">
        <v>654</v>
      </c>
      <c r="I388" s="143"/>
      <c r="J388" s="144">
        <f>BK388</f>
        <v>0</v>
      </c>
      <c r="L388" s="140"/>
      <c r="M388" s="145"/>
      <c r="P388" s="146">
        <f>P389+P391</f>
        <v>0</v>
      </c>
      <c r="R388" s="146">
        <f>R389+R391</f>
        <v>0</v>
      </c>
      <c r="T388" s="147">
        <f>T389+T391</f>
        <v>0</v>
      </c>
      <c r="AR388" s="141" t="s">
        <v>154</v>
      </c>
      <c r="AT388" s="148" t="s">
        <v>70</v>
      </c>
      <c r="AU388" s="148" t="s">
        <v>71</v>
      </c>
      <c r="AY388" s="141" t="s">
        <v>133</v>
      </c>
      <c r="BK388" s="149">
        <f>BK389+BK391</f>
        <v>0</v>
      </c>
    </row>
    <row r="389" spans="2:65" s="10" customFormat="1" ht="19.899999999999999" customHeight="1">
      <c r="B389" s="140"/>
      <c r="D389" s="141" t="s">
        <v>70</v>
      </c>
      <c r="E389" s="150" t="s">
        <v>655</v>
      </c>
      <c r="F389" s="150" t="s">
        <v>656</v>
      </c>
      <c r="I389" s="143"/>
      <c r="J389" s="151">
        <f>BK389</f>
        <v>0</v>
      </c>
      <c r="L389" s="140"/>
      <c r="M389" s="145"/>
      <c r="P389" s="146">
        <f>P390</f>
        <v>0</v>
      </c>
      <c r="R389" s="146">
        <f>R390</f>
        <v>0</v>
      </c>
      <c r="T389" s="147">
        <f>T390</f>
        <v>0</v>
      </c>
      <c r="AR389" s="141" t="s">
        <v>154</v>
      </c>
      <c r="AT389" s="148" t="s">
        <v>70</v>
      </c>
      <c r="AU389" s="148" t="s">
        <v>76</v>
      </c>
      <c r="AY389" s="141" t="s">
        <v>133</v>
      </c>
      <c r="BK389" s="149">
        <f>BK390</f>
        <v>0</v>
      </c>
    </row>
    <row r="390" spans="2:65" s="1" customFormat="1" ht="16.5" customHeight="1">
      <c r="B390" s="152"/>
      <c r="C390" s="153">
        <v>138</v>
      </c>
      <c r="D390" s="153" t="s">
        <v>136</v>
      </c>
      <c r="E390" s="154" t="s">
        <v>657</v>
      </c>
      <c r="F390" s="155" t="s">
        <v>656</v>
      </c>
      <c r="G390" s="156" t="s">
        <v>323</v>
      </c>
      <c r="H390" s="157">
        <v>1</v>
      </c>
      <c r="I390" s="158"/>
      <c r="J390" s="159">
        <f>ROUND(I390*H390,2)</f>
        <v>0</v>
      </c>
      <c r="K390" s="155" t="s">
        <v>140</v>
      </c>
      <c r="L390" s="38"/>
      <c r="M390" s="160" t="s">
        <v>5</v>
      </c>
      <c r="N390" s="161" t="s">
        <v>43</v>
      </c>
      <c r="P390" s="162">
        <f>O390*H390</f>
        <v>0</v>
      </c>
      <c r="Q390" s="162">
        <v>0</v>
      </c>
      <c r="R390" s="162">
        <f>Q390*H390</f>
        <v>0</v>
      </c>
      <c r="S390" s="162">
        <v>0</v>
      </c>
      <c r="T390" s="163">
        <f>S390*H390</f>
        <v>0</v>
      </c>
      <c r="AR390" s="22" t="s">
        <v>658</v>
      </c>
      <c r="AT390" s="22" t="s">
        <v>136</v>
      </c>
      <c r="AU390" s="22" t="s">
        <v>142</v>
      </c>
      <c r="AY390" s="22" t="s">
        <v>133</v>
      </c>
      <c r="BE390" s="164">
        <f>IF(N390="základní",J390,0)</f>
        <v>0</v>
      </c>
      <c r="BF390" s="164">
        <f>IF(N390="snížená",J390,0)</f>
        <v>0</v>
      </c>
      <c r="BG390" s="164">
        <f>IF(N390="zákl. přenesená",J390,0)</f>
        <v>0</v>
      </c>
      <c r="BH390" s="164">
        <f>IF(N390="sníž. přenesená",J390,0)</f>
        <v>0</v>
      </c>
      <c r="BI390" s="164">
        <f>IF(N390="nulová",J390,0)</f>
        <v>0</v>
      </c>
      <c r="BJ390" s="22" t="s">
        <v>142</v>
      </c>
      <c r="BK390" s="164">
        <f>ROUND(I390*H390,2)</f>
        <v>0</v>
      </c>
      <c r="BL390" s="22" t="s">
        <v>658</v>
      </c>
      <c r="BM390" s="22" t="s">
        <v>659</v>
      </c>
    </row>
    <row r="391" spans="2:65" s="10" customFormat="1" ht="29.85" customHeight="1">
      <c r="B391" s="140"/>
      <c r="D391" s="141" t="s">
        <v>70</v>
      </c>
      <c r="E391" s="150" t="s">
        <v>660</v>
      </c>
      <c r="F391" s="150" t="s">
        <v>661</v>
      </c>
      <c r="I391" s="143"/>
      <c r="J391" s="151">
        <f>BK391</f>
        <v>0</v>
      </c>
      <c r="L391" s="140"/>
      <c r="M391" s="145"/>
      <c r="P391" s="146">
        <f>P392</f>
        <v>0</v>
      </c>
      <c r="R391" s="146">
        <f>R392</f>
        <v>0</v>
      </c>
      <c r="T391" s="147">
        <f>T392</f>
        <v>0</v>
      </c>
      <c r="AR391" s="141" t="s">
        <v>154</v>
      </c>
      <c r="AT391" s="148" t="s">
        <v>70</v>
      </c>
      <c r="AU391" s="148" t="s">
        <v>76</v>
      </c>
      <c r="AY391" s="141" t="s">
        <v>133</v>
      </c>
      <c r="BK391" s="149">
        <f>BK392</f>
        <v>0</v>
      </c>
    </row>
    <row r="392" spans="2:65" s="1" customFormat="1" ht="16.5" customHeight="1">
      <c r="B392" s="152"/>
      <c r="C392" s="153">
        <v>139</v>
      </c>
      <c r="D392" s="153" t="s">
        <v>136</v>
      </c>
      <c r="E392" s="154" t="s">
        <v>662</v>
      </c>
      <c r="F392" s="155" t="s">
        <v>661</v>
      </c>
      <c r="G392" s="156" t="s">
        <v>323</v>
      </c>
      <c r="H392" s="157">
        <v>1</v>
      </c>
      <c r="I392" s="158"/>
      <c r="J392" s="159">
        <f>ROUND(I392*H392,2)</f>
        <v>0</v>
      </c>
      <c r="K392" s="155" t="s">
        <v>140</v>
      </c>
      <c r="L392" s="38"/>
      <c r="M392" s="160" t="s">
        <v>5</v>
      </c>
      <c r="N392" s="196" t="s">
        <v>43</v>
      </c>
      <c r="O392" s="197"/>
      <c r="P392" s="198">
        <f>O392*H392</f>
        <v>0</v>
      </c>
      <c r="Q392" s="198">
        <v>0</v>
      </c>
      <c r="R392" s="198">
        <f>Q392*H392</f>
        <v>0</v>
      </c>
      <c r="S392" s="198">
        <v>0</v>
      </c>
      <c r="T392" s="199">
        <f>S392*H392</f>
        <v>0</v>
      </c>
      <c r="AR392" s="22" t="s">
        <v>658</v>
      </c>
      <c r="AT392" s="22" t="s">
        <v>136</v>
      </c>
      <c r="AU392" s="22" t="s">
        <v>142</v>
      </c>
      <c r="AY392" s="22" t="s">
        <v>133</v>
      </c>
      <c r="BE392" s="164">
        <f>IF(N392="základní",J392,0)</f>
        <v>0</v>
      </c>
      <c r="BF392" s="164">
        <f>IF(N392="snížená",J392,0)</f>
        <v>0</v>
      </c>
      <c r="BG392" s="164">
        <f>IF(N392="zákl. přenesená",J392,0)</f>
        <v>0</v>
      </c>
      <c r="BH392" s="164">
        <f>IF(N392="sníž. přenesená",J392,0)</f>
        <v>0</v>
      </c>
      <c r="BI392" s="164">
        <f>IF(N392="nulová",J392,0)</f>
        <v>0</v>
      </c>
      <c r="BJ392" s="22" t="s">
        <v>142</v>
      </c>
      <c r="BK392" s="164">
        <f>ROUND(I392*H392,2)</f>
        <v>0</v>
      </c>
      <c r="BL392" s="22" t="s">
        <v>658</v>
      </c>
      <c r="BM392" s="22" t="s">
        <v>663</v>
      </c>
    </row>
    <row r="393" spans="2:65" s="1" customFormat="1" ht="6.95" customHeight="1">
      <c r="B393" s="51"/>
      <c r="C393" s="52"/>
      <c r="D393" s="52"/>
      <c r="E393" s="52"/>
      <c r="F393" s="52"/>
      <c r="G393" s="52"/>
      <c r="H393" s="52"/>
      <c r="I393" s="111"/>
      <c r="J393" s="52"/>
      <c r="K393" s="52"/>
      <c r="L393" s="38"/>
    </row>
  </sheetData>
  <autoFilter ref="C101:K392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28" t="s">
        <v>664</v>
      </c>
      <c r="D3" s="328"/>
      <c r="E3" s="328"/>
      <c r="F3" s="328"/>
      <c r="G3" s="328"/>
      <c r="H3" s="328"/>
      <c r="I3" s="328"/>
      <c r="J3" s="328"/>
      <c r="K3" s="205"/>
    </row>
    <row r="4" spans="2:11" ht="25.5" customHeight="1">
      <c r="B4" s="206"/>
      <c r="C4" s="329" t="s">
        <v>665</v>
      </c>
      <c r="D4" s="329"/>
      <c r="E4" s="329"/>
      <c r="F4" s="329"/>
      <c r="G4" s="329"/>
      <c r="H4" s="329"/>
      <c r="I4" s="329"/>
      <c r="J4" s="329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7" t="s">
        <v>666</v>
      </c>
      <c r="D6" s="327"/>
      <c r="E6" s="327"/>
      <c r="F6" s="327"/>
      <c r="G6" s="327"/>
      <c r="H6" s="327"/>
      <c r="I6" s="327"/>
      <c r="J6" s="327"/>
      <c r="K6" s="207"/>
    </row>
    <row r="7" spans="2:11" ht="15" customHeight="1">
      <c r="B7" s="210"/>
      <c r="C7" s="327" t="s">
        <v>667</v>
      </c>
      <c r="D7" s="327"/>
      <c r="E7" s="327"/>
      <c r="F7" s="327"/>
      <c r="G7" s="327"/>
      <c r="H7" s="327"/>
      <c r="I7" s="327"/>
      <c r="J7" s="327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7" t="s">
        <v>668</v>
      </c>
      <c r="D9" s="327"/>
      <c r="E9" s="327"/>
      <c r="F9" s="327"/>
      <c r="G9" s="327"/>
      <c r="H9" s="327"/>
      <c r="I9" s="327"/>
      <c r="J9" s="327"/>
      <c r="K9" s="207"/>
    </row>
    <row r="10" spans="2:11" ht="15" customHeight="1">
      <c r="B10" s="210"/>
      <c r="C10" s="209"/>
      <c r="D10" s="327" t="s">
        <v>669</v>
      </c>
      <c r="E10" s="327"/>
      <c r="F10" s="327"/>
      <c r="G10" s="327"/>
      <c r="H10" s="327"/>
      <c r="I10" s="327"/>
      <c r="J10" s="327"/>
      <c r="K10" s="207"/>
    </row>
    <row r="11" spans="2:11" ht="15" customHeight="1">
      <c r="B11" s="210"/>
      <c r="C11" s="211"/>
      <c r="D11" s="327" t="s">
        <v>670</v>
      </c>
      <c r="E11" s="327"/>
      <c r="F11" s="327"/>
      <c r="G11" s="327"/>
      <c r="H11" s="327"/>
      <c r="I11" s="327"/>
      <c r="J11" s="327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27" t="s">
        <v>671</v>
      </c>
      <c r="E13" s="327"/>
      <c r="F13" s="327"/>
      <c r="G13" s="327"/>
      <c r="H13" s="327"/>
      <c r="I13" s="327"/>
      <c r="J13" s="327"/>
      <c r="K13" s="207"/>
    </row>
    <row r="14" spans="2:11" ht="15" customHeight="1">
      <c r="B14" s="210"/>
      <c r="C14" s="211"/>
      <c r="D14" s="327" t="s">
        <v>672</v>
      </c>
      <c r="E14" s="327"/>
      <c r="F14" s="327"/>
      <c r="G14" s="327"/>
      <c r="H14" s="327"/>
      <c r="I14" s="327"/>
      <c r="J14" s="327"/>
      <c r="K14" s="207"/>
    </row>
    <row r="15" spans="2:11" ht="15" customHeight="1">
      <c r="B15" s="210"/>
      <c r="C15" s="211"/>
      <c r="D15" s="327" t="s">
        <v>673</v>
      </c>
      <c r="E15" s="327"/>
      <c r="F15" s="327"/>
      <c r="G15" s="327"/>
      <c r="H15" s="327"/>
      <c r="I15" s="327"/>
      <c r="J15" s="327"/>
      <c r="K15" s="207"/>
    </row>
    <row r="16" spans="2:11" ht="15" customHeight="1">
      <c r="B16" s="210"/>
      <c r="C16" s="211"/>
      <c r="D16" s="211"/>
      <c r="E16" s="212" t="s">
        <v>77</v>
      </c>
      <c r="F16" s="327" t="s">
        <v>674</v>
      </c>
      <c r="G16" s="327"/>
      <c r="H16" s="327"/>
      <c r="I16" s="327"/>
      <c r="J16" s="327"/>
      <c r="K16" s="207"/>
    </row>
    <row r="17" spans="2:11" ht="15" customHeight="1">
      <c r="B17" s="210"/>
      <c r="C17" s="211"/>
      <c r="D17" s="211"/>
      <c r="E17" s="212" t="s">
        <v>675</v>
      </c>
      <c r="F17" s="327" t="s">
        <v>676</v>
      </c>
      <c r="G17" s="327"/>
      <c r="H17" s="327"/>
      <c r="I17" s="327"/>
      <c r="J17" s="327"/>
      <c r="K17" s="207"/>
    </row>
    <row r="18" spans="2:11" ht="15" customHeight="1">
      <c r="B18" s="210"/>
      <c r="C18" s="211"/>
      <c r="D18" s="211"/>
      <c r="E18" s="212" t="s">
        <v>677</v>
      </c>
      <c r="F18" s="327" t="s">
        <v>678</v>
      </c>
      <c r="G18" s="327"/>
      <c r="H18" s="327"/>
      <c r="I18" s="327"/>
      <c r="J18" s="327"/>
      <c r="K18" s="207"/>
    </row>
    <row r="19" spans="2:11" ht="15" customHeight="1">
      <c r="B19" s="210"/>
      <c r="C19" s="211"/>
      <c r="D19" s="211"/>
      <c r="E19" s="212" t="s">
        <v>679</v>
      </c>
      <c r="F19" s="327" t="s">
        <v>680</v>
      </c>
      <c r="G19" s="327"/>
      <c r="H19" s="327"/>
      <c r="I19" s="327"/>
      <c r="J19" s="327"/>
      <c r="K19" s="207"/>
    </row>
    <row r="20" spans="2:11" ht="15" customHeight="1">
      <c r="B20" s="210"/>
      <c r="C20" s="211"/>
      <c r="D20" s="211"/>
      <c r="E20" s="212" t="s">
        <v>681</v>
      </c>
      <c r="F20" s="327" t="s">
        <v>682</v>
      </c>
      <c r="G20" s="327"/>
      <c r="H20" s="327"/>
      <c r="I20" s="327"/>
      <c r="J20" s="327"/>
      <c r="K20" s="207"/>
    </row>
    <row r="21" spans="2:11" ht="15" customHeight="1">
      <c r="B21" s="210"/>
      <c r="C21" s="211"/>
      <c r="D21" s="211"/>
      <c r="E21" s="212" t="s">
        <v>683</v>
      </c>
      <c r="F21" s="327" t="s">
        <v>684</v>
      </c>
      <c r="G21" s="327"/>
      <c r="H21" s="327"/>
      <c r="I21" s="327"/>
      <c r="J21" s="327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27" t="s">
        <v>685</v>
      </c>
      <c r="D23" s="327"/>
      <c r="E23" s="327"/>
      <c r="F23" s="327"/>
      <c r="G23" s="327"/>
      <c r="H23" s="327"/>
      <c r="I23" s="327"/>
      <c r="J23" s="327"/>
      <c r="K23" s="207"/>
    </row>
    <row r="24" spans="2:11" ht="15" customHeight="1">
      <c r="B24" s="210"/>
      <c r="C24" s="327" t="s">
        <v>686</v>
      </c>
      <c r="D24" s="327"/>
      <c r="E24" s="327"/>
      <c r="F24" s="327"/>
      <c r="G24" s="327"/>
      <c r="H24" s="327"/>
      <c r="I24" s="327"/>
      <c r="J24" s="327"/>
      <c r="K24" s="207"/>
    </row>
    <row r="25" spans="2:11" ht="15" customHeight="1">
      <c r="B25" s="210"/>
      <c r="C25" s="209"/>
      <c r="D25" s="327" t="s">
        <v>687</v>
      </c>
      <c r="E25" s="327"/>
      <c r="F25" s="327"/>
      <c r="G25" s="327"/>
      <c r="H25" s="327"/>
      <c r="I25" s="327"/>
      <c r="J25" s="327"/>
      <c r="K25" s="207"/>
    </row>
    <row r="26" spans="2:11" ht="15" customHeight="1">
      <c r="B26" s="210"/>
      <c r="C26" s="211"/>
      <c r="D26" s="327" t="s">
        <v>688</v>
      </c>
      <c r="E26" s="327"/>
      <c r="F26" s="327"/>
      <c r="G26" s="327"/>
      <c r="H26" s="327"/>
      <c r="I26" s="327"/>
      <c r="J26" s="327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27" t="s">
        <v>689</v>
      </c>
      <c r="E28" s="327"/>
      <c r="F28" s="327"/>
      <c r="G28" s="327"/>
      <c r="H28" s="327"/>
      <c r="I28" s="327"/>
      <c r="J28" s="327"/>
      <c r="K28" s="207"/>
    </row>
    <row r="29" spans="2:11" ht="15" customHeight="1">
      <c r="B29" s="210"/>
      <c r="C29" s="211"/>
      <c r="D29" s="327" t="s">
        <v>690</v>
      </c>
      <c r="E29" s="327"/>
      <c r="F29" s="327"/>
      <c r="G29" s="327"/>
      <c r="H29" s="327"/>
      <c r="I29" s="327"/>
      <c r="J29" s="327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27" t="s">
        <v>691</v>
      </c>
      <c r="E31" s="327"/>
      <c r="F31" s="327"/>
      <c r="G31" s="327"/>
      <c r="H31" s="327"/>
      <c r="I31" s="327"/>
      <c r="J31" s="327"/>
      <c r="K31" s="207"/>
    </row>
    <row r="32" spans="2:11" ht="15" customHeight="1">
      <c r="B32" s="210"/>
      <c r="C32" s="211"/>
      <c r="D32" s="327" t="s">
        <v>692</v>
      </c>
      <c r="E32" s="327"/>
      <c r="F32" s="327"/>
      <c r="G32" s="327"/>
      <c r="H32" s="327"/>
      <c r="I32" s="327"/>
      <c r="J32" s="327"/>
      <c r="K32" s="207"/>
    </row>
    <row r="33" spans="2:11" ht="15" customHeight="1">
      <c r="B33" s="210"/>
      <c r="C33" s="211"/>
      <c r="D33" s="327" t="s">
        <v>693</v>
      </c>
      <c r="E33" s="327"/>
      <c r="F33" s="327"/>
      <c r="G33" s="327"/>
      <c r="H33" s="327"/>
      <c r="I33" s="327"/>
      <c r="J33" s="327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27" t="s">
        <v>694</v>
      </c>
      <c r="H34" s="327"/>
      <c r="I34" s="327"/>
      <c r="J34" s="327"/>
      <c r="K34" s="207"/>
    </row>
    <row r="35" spans="2:11" ht="30.75" customHeight="1">
      <c r="B35" s="210"/>
      <c r="C35" s="211"/>
      <c r="D35" s="209"/>
      <c r="E35" s="213" t="s">
        <v>695</v>
      </c>
      <c r="F35" s="209"/>
      <c r="G35" s="327" t="s">
        <v>696</v>
      </c>
      <c r="H35" s="327"/>
      <c r="I35" s="327"/>
      <c r="J35" s="327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27" t="s">
        <v>697</v>
      </c>
      <c r="H36" s="327"/>
      <c r="I36" s="327"/>
      <c r="J36" s="327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27" t="s">
        <v>698</v>
      </c>
      <c r="H37" s="327"/>
      <c r="I37" s="327"/>
      <c r="J37" s="327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27" t="s">
        <v>699</v>
      </c>
      <c r="H38" s="327"/>
      <c r="I38" s="327"/>
      <c r="J38" s="327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27" t="s">
        <v>700</v>
      </c>
      <c r="H39" s="327"/>
      <c r="I39" s="327"/>
      <c r="J39" s="327"/>
      <c r="K39" s="207"/>
    </row>
    <row r="40" spans="2:11" ht="15" customHeight="1">
      <c r="B40" s="210"/>
      <c r="C40" s="211"/>
      <c r="D40" s="209"/>
      <c r="E40" s="213" t="s">
        <v>701</v>
      </c>
      <c r="F40" s="209"/>
      <c r="G40" s="327" t="s">
        <v>702</v>
      </c>
      <c r="H40" s="327"/>
      <c r="I40" s="327"/>
      <c r="J40" s="327"/>
      <c r="K40" s="207"/>
    </row>
    <row r="41" spans="2:11" ht="15" customHeight="1">
      <c r="B41" s="210"/>
      <c r="C41" s="211"/>
      <c r="D41" s="209"/>
      <c r="E41" s="213"/>
      <c r="F41" s="209"/>
      <c r="G41" s="327" t="s">
        <v>703</v>
      </c>
      <c r="H41" s="327"/>
      <c r="I41" s="327"/>
      <c r="J41" s="327"/>
      <c r="K41" s="207"/>
    </row>
    <row r="42" spans="2:11" ht="15" customHeight="1">
      <c r="B42" s="210"/>
      <c r="C42" s="211"/>
      <c r="D42" s="209"/>
      <c r="E42" s="213" t="s">
        <v>704</v>
      </c>
      <c r="F42" s="209"/>
      <c r="G42" s="327" t="s">
        <v>705</v>
      </c>
      <c r="H42" s="327"/>
      <c r="I42" s="327"/>
      <c r="J42" s="327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27" t="s">
        <v>706</v>
      </c>
      <c r="H43" s="327"/>
      <c r="I43" s="327"/>
      <c r="J43" s="327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27" t="s">
        <v>707</v>
      </c>
      <c r="E45" s="327"/>
      <c r="F45" s="327"/>
      <c r="G45" s="327"/>
      <c r="H45" s="327"/>
      <c r="I45" s="327"/>
      <c r="J45" s="327"/>
      <c r="K45" s="207"/>
    </row>
    <row r="46" spans="2:11" ht="15" customHeight="1">
      <c r="B46" s="210"/>
      <c r="C46" s="211"/>
      <c r="D46" s="211"/>
      <c r="E46" s="327" t="s">
        <v>708</v>
      </c>
      <c r="F46" s="327"/>
      <c r="G46" s="327"/>
      <c r="H46" s="327"/>
      <c r="I46" s="327"/>
      <c r="J46" s="327"/>
      <c r="K46" s="207"/>
    </row>
    <row r="47" spans="2:11" ht="15" customHeight="1">
      <c r="B47" s="210"/>
      <c r="C47" s="211"/>
      <c r="D47" s="211"/>
      <c r="E47" s="327" t="s">
        <v>709</v>
      </c>
      <c r="F47" s="327"/>
      <c r="G47" s="327"/>
      <c r="H47" s="327"/>
      <c r="I47" s="327"/>
      <c r="J47" s="327"/>
      <c r="K47" s="207"/>
    </row>
    <row r="48" spans="2:11" ht="15" customHeight="1">
      <c r="B48" s="210"/>
      <c r="C48" s="211"/>
      <c r="D48" s="211"/>
      <c r="E48" s="327" t="s">
        <v>710</v>
      </c>
      <c r="F48" s="327"/>
      <c r="G48" s="327"/>
      <c r="H48" s="327"/>
      <c r="I48" s="327"/>
      <c r="J48" s="327"/>
      <c r="K48" s="207"/>
    </row>
    <row r="49" spans="2:11" ht="15" customHeight="1">
      <c r="B49" s="210"/>
      <c r="C49" s="211"/>
      <c r="D49" s="327" t="s">
        <v>711</v>
      </c>
      <c r="E49" s="327"/>
      <c r="F49" s="327"/>
      <c r="G49" s="327"/>
      <c r="H49" s="327"/>
      <c r="I49" s="327"/>
      <c r="J49" s="327"/>
      <c r="K49" s="207"/>
    </row>
    <row r="50" spans="2:11" ht="25.5" customHeight="1">
      <c r="B50" s="206"/>
      <c r="C50" s="329" t="s">
        <v>712</v>
      </c>
      <c r="D50" s="329"/>
      <c r="E50" s="329"/>
      <c r="F50" s="329"/>
      <c r="G50" s="329"/>
      <c r="H50" s="329"/>
      <c r="I50" s="329"/>
      <c r="J50" s="329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27" t="s">
        <v>713</v>
      </c>
      <c r="D52" s="327"/>
      <c r="E52" s="327"/>
      <c r="F52" s="327"/>
      <c r="G52" s="327"/>
      <c r="H52" s="327"/>
      <c r="I52" s="327"/>
      <c r="J52" s="327"/>
      <c r="K52" s="207"/>
    </row>
    <row r="53" spans="2:11" ht="15" customHeight="1">
      <c r="B53" s="206"/>
      <c r="C53" s="327" t="s">
        <v>714</v>
      </c>
      <c r="D53" s="327"/>
      <c r="E53" s="327"/>
      <c r="F53" s="327"/>
      <c r="G53" s="327"/>
      <c r="H53" s="327"/>
      <c r="I53" s="327"/>
      <c r="J53" s="327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27" t="s">
        <v>715</v>
      </c>
      <c r="D55" s="327"/>
      <c r="E55" s="327"/>
      <c r="F55" s="327"/>
      <c r="G55" s="327"/>
      <c r="H55" s="327"/>
      <c r="I55" s="327"/>
      <c r="J55" s="327"/>
      <c r="K55" s="207"/>
    </row>
    <row r="56" spans="2:11" ht="15" customHeight="1">
      <c r="B56" s="206"/>
      <c r="C56" s="211"/>
      <c r="D56" s="327" t="s">
        <v>716</v>
      </c>
      <c r="E56" s="327"/>
      <c r="F56" s="327"/>
      <c r="G56" s="327"/>
      <c r="H56" s="327"/>
      <c r="I56" s="327"/>
      <c r="J56" s="327"/>
      <c r="K56" s="207"/>
    </row>
    <row r="57" spans="2:11" ht="15" customHeight="1">
      <c r="B57" s="206"/>
      <c r="C57" s="211"/>
      <c r="D57" s="327" t="s">
        <v>717</v>
      </c>
      <c r="E57" s="327"/>
      <c r="F57" s="327"/>
      <c r="G57" s="327"/>
      <c r="H57" s="327"/>
      <c r="I57" s="327"/>
      <c r="J57" s="327"/>
      <c r="K57" s="207"/>
    </row>
    <row r="58" spans="2:11" ht="15" customHeight="1">
      <c r="B58" s="206"/>
      <c r="C58" s="211"/>
      <c r="D58" s="327" t="s">
        <v>718</v>
      </c>
      <c r="E58" s="327"/>
      <c r="F58" s="327"/>
      <c r="G58" s="327"/>
      <c r="H58" s="327"/>
      <c r="I58" s="327"/>
      <c r="J58" s="327"/>
      <c r="K58" s="207"/>
    </row>
    <row r="59" spans="2:11" ht="15" customHeight="1">
      <c r="B59" s="206"/>
      <c r="C59" s="211"/>
      <c r="D59" s="327" t="s">
        <v>719</v>
      </c>
      <c r="E59" s="327"/>
      <c r="F59" s="327"/>
      <c r="G59" s="327"/>
      <c r="H59" s="327"/>
      <c r="I59" s="327"/>
      <c r="J59" s="327"/>
      <c r="K59" s="207"/>
    </row>
    <row r="60" spans="2:11" ht="15" customHeight="1">
      <c r="B60" s="206"/>
      <c r="C60" s="211"/>
      <c r="D60" s="330" t="s">
        <v>720</v>
      </c>
      <c r="E60" s="330"/>
      <c r="F60" s="330"/>
      <c r="G60" s="330"/>
      <c r="H60" s="330"/>
      <c r="I60" s="330"/>
      <c r="J60" s="330"/>
      <c r="K60" s="207"/>
    </row>
    <row r="61" spans="2:11" ht="15" customHeight="1">
      <c r="B61" s="206"/>
      <c r="C61" s="211"/>
      <c r="D61" s="327" t="s">
        <v>721</v>
      </c>
      <c r="E61" s="327"/>
      <c r="F61" s="327"/>
      <c r="G61" s="327"/>
      <c r="H61" s="327"/>
      <c r="I61" s="327"/>
      <c r="J61" s="327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27" t="s">
        <v>722</v>
      </c>
      <c r="E63" s="327"/>
      <c r="F63" s="327"/>
      <c r="G63" s="327"/>
      <c r="H63" s="327"/>
      <c r="I63" s="327"/>
      <c r="J63" s="327"/>
      <c r="K63" s="207"/>
    </row>
    <row r="64" spans="2:11" ht="15" customHeight="1">
      <c r="B64" s="206"/>
      <c r="C64" s="211"/>
      <c r="D64" s="330" t="s">
        <v>723</v>
      </c>
      <c r="E64" s="330"/>
      <c r="F64" s="330"/>
      <c r="G64" s="330"/>
      <c r="H64" s="330"/>
      <c r="I64" s="330"/>
      <c r="J64" s="330"/>
      <c r="K64" s="207"/>
    </row>
    <row r="65" spans="2:11" ht="15" customHeight="1">
      <c r="B65" s="206"/>
      <c r="C65" s="211"/>
      <c r="D65" s="327" t="s">
        <v>724</v>
      </c>
      <c r="E65" s="327"/>
      <c r="F65" s="327"/>
      <c r="G65" s="327"/>
      <c r="H65" s="327"/>
      <c r="I65" s="327"/>
      <c r="J65" s="327"/>
      <c r="K65" s="207"/>
    </row>
    <row r="66" spans="2:11" ht="15" customHeight="1">
      <c r="B66" s="206"/>
      <c r="C66" s="211"/>
      <c r="D66" s="327" t="s">
        <v>725</v>
      </c>
      <c r="E66" s="327"/>
      <c r="F66" s="327"/>
      <c r="G66" s="327"/>
      <c r="H66" s="327"/>
      <c r="I66" s="327"/>
      <c r="J66" s="327"/>
      <c r="K66" s="207"/>
    </row>
    <row r="67" spans="2:11" ht="15" customHeight="1">
      <c r="B67" s="206"/>
      <c r="C67" s="211"/>
      <c r="D67" s="327" t="s">
        <v>726</v>
      </c>
      <c r="E67" s="327"/>
      <c r="F67" s="327"/>
      <c r="G67" s="327"/>
      <c r="H67" s="327"/>
      <c r="I67" s="327"/>
      <c r="J67" s="327"/>
      <c r="K67" s="207"/>
    </row>
    <row r="68" spans="2:11" ht="15" customHeight="1">
      <c r="B68" s="206"/>
      <c r="C68" s="211"/>
      <c r="D68" s="327" t="s">
        <v>727</v>
      </c>
      <c r="E68" s="327"/>
      <c r="F68" s="327"/>
      <c r="G68" s="327"/>
      <c r="H68" s="327"/>
      <c r="I68" s="327"/>
      <c r="J68" s="327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1" t="s">
        <v>83</v>
      </c>
      <c r="D73" s="331"/>
      <c r="E73" s="331"/>
      <c r="F73" s="331"/>
      <c r="G73" s="331"/>
      <c r="H73" s="331"/>
      <c r="I73" s="331"/>
      <c r="J73" s="331"/>
      <c r="K73" s="224"/>
    </row>
    <row r="74" spans="2:11" ht="17.25" customHeight="1">
      <c r="B74" s="223"/>
      <c r="C74" s="225" t="s">
        <v>728</v>
      </c>
      <c r="D74" s="225"/>
      <c r="E74" s="225"/>
      <c r="F74" s="225" t="s">
        <v>729</v>
      </c>
      <c r="G74" s="226"/>
      <c r="H74" s="225" t="s">
        <v>119</v>
      </c>
      <c r="I74" s="225" t="s">
        <v>56</v>
      </c>
      <c r="J74" s="225" t="s">
        <v>730</v>
      </c>
      <c r="K74" s="224"/>
    </row>
    <row r="75" spans="2:11" ht="17.25" customHeight="1">
      <c r="B75" s="223"/>
      <c r="C75" s="227" t="s">
        <v>731</v>
      </c>
      <c r="D75" s="227"/>
      <c r="E75" s="227"/>
      <c r="F75" s="228" t="s">
        <v>732</v>
      </c>
      <c r="G75" s="229"/>
      <c r="H75" s="227"/>
      <c r="I75" s="227"/>
      <c r="J75" s="227" t="s">
        <v>733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734</v>
      </c>
      <c r="G77" s="231"/>
      <c r="H77" s="213" t="s">
        <v>735</v>
      </c>
      <c r="I77" s="213" t="s">
        <v>736</v>
      </c>
      <c r="J77" s="213">
        <v>20</v>
      </c>
      <c r="K77" s="224"/>
    </row>
    <row r="78" spans="2:11" ht="15" customHeight="1">
      <c r="B78" s="223"/>
      <c r="C78" s="213" t="s">
        <v>737</v>
      </c>
      <c r="D78" s="213"/>
      <c r="E78" s="213"/>
      <c r="F78" s="232" t="s">
        <v>734</v>
      </c>
      <c r="G78" s="231"/>
      <c r="H78" s="213" t="s">
        <v>738</v>
      </c>
      <c r="I78" s="213" t="s">
        <v>736</v>
      </c>
      <c r="J78" s="213">
        <v>120</v>
      </c>
      <c r="K78" s="224"/>
    </row>
    <row r="79" spans="2:11" ht="15" customHeight="1">
      <c r="B79" s="233"/>
      <c r="C79" s="213" t="s">
        <v>739</v>
      </c>
      <c r="D79" s="213"/>
      <c r="E79" s="213"/>
      <c r="F79" s="232" t="s">
        <v>740</v>
      </c>
      <c r="G79" s="231"/>
      <c r="H79" s="213" t="s">
        <v>741</v>
      </c>
      <c r="I79" s="213" t="s">
        <v>736</v>
      </c>
      <c r="J79" s="213">
        <v>50</v>
      </c>
      <c r="K79" s="224"/>
    </row>
    <row r="80" spans="2:11" ht="15" customHeight="1">
      <c r="B80" s="233"/>
      <c r="C80" s="213" t="s">
        <v>742</v>
      </c>
      <c r="D80" s="213"/>
      <c r="E80" s="213"/>
      <c r="F80" s="232" t="s">
        <v>734</v>
      </c>
      <c r="G80" s="231"/>
      <c r="H80" s="213" t="s">
        <v>743</v>
      </c>
      <c r="I80" s="213" t="s">
        <v>744</v>
      </c>
      <c r="J80" s="213"/>
      <c r="K80" s="224"/>
    </row>
    <row r="81" spans="2:11" ht="15" customHeight="1">
      <c r="B81" s="233"/>
      <c r="C81" s="213" t="s">
        <v>745</v>
      </c>
      <c r="D81" s="213"/>
      <c r="E81" s="213"/>
      <c r="F81" s="232" t="s">
        <v>740</v>
      </c>
      <c r="G81" s="213"/>
      <c r="H81" s="213" t="s">
        <v>746</v>
      </c>
      <c r="I81" s="213" t="s">
        <v>736</v>
      </c>
      <c r="J81" s="213">
        <v>15</v>
      </c>
      <c r="K81" s="224"/>
    </row>
    <row r="82" spans="2:11" ht="15" customHeight="1">
      <c r="B82" s="233"/>
      <c r="C82" s="213" t="s">
        <v>747</v>
      </c>
      <c r="D82" s="213"/>
      <c r="E82" s="213"/>
      <c r="F82" s="232" t="s">
        <v>740</v>
      </c>
      <c r="G82" s="213"/>
      <c r="H82" s="213" t="s">
        <v>748</v>
      </c>
      <c r="I82" s="213" t="s">
        <v>736</v>
      </c>
      <c r="J82" s="213">
        <v>15</v>
      </c>
      <c r="K82" s="224"/>
    </row>
    <row r="83" spans="2:11" ht="15" customHeight="1">
      <c r="B83" s="233"/>
      <c r="C83" s="213" t="s">
        <v>749</v>
      </c>
      <c r="D83" s="213"/>
      <c r="E83" s="213"/>
      <c r="F83" s="232" t="s">
        <v>740</v>
      </c>
      <c r="G83" s="213"/>
      <c r="H83" s="213" t="s">
        <v>750</v>
      </c>
      <c r="I83" s="213" t="s">
        <v>736</v>
      </c>
      <c r="J83" s="213">
        <v>20</v>
      </c>
      <c r="K83" s="224"/>
    </row>
    <row r="84" spans="2:11" ht="15" customHeight="1">
      <c r="B84" s="233"/>
      <c r="C84" s="213" t="s">
        <v>751</v>
      </c>
      <c r="D84" s="213"/>
      <c r="E84" s="213"/>
      <c r="F84" s="232" t="s">
        <v>740</v>
      </c>
      <c r="G84" s="213"/>
      <c r="H84" s="213" t="s">
        <v>752</v>
      </c>
      <c r="I84" s="213" t="s">
        <v>736</v>
      </c>
      <c r="J84" s="213">
        <v>20</v>
      </c>
      <c r="K84" s="224"/>
    </row>
    <row r="85" spans="2:11" ht="15" customHeight="1">
      <c r="B85" s="233"/>
      <c r="C85" s="213" t="s">
        <v>753</v>
      </c>
      <c r="D85" s="213"/>
      <c r="E85" s="213"/>
      <c r="F85" s="232" t="s">
        <v>740</v>
      </c>
      <c r="G85" s="231"/>
      <c r="H85" s="213" t="s">
        <v>754</v>
      </c>
      <c r="I85" s="213" t="s">
        <v>736</v>
      </c>
      <c r="J85" s="213">
        <v>50</v>
      </c>
      <c r="K85" s="224"/>
    </row>
    <row r="86" spans="2:11" ht="15" customHeight="1">
      <c r="B86" s="233"/>
      <c r="C86" s="213" t="s">
        <v>755</v>
      </c>
      <c r="D86" s="213"/>
      <c r="E86" s="213"/>
      <c r="F86" s="232" t="s">
        <v>740</v>
      </c>
      <c r="G86" s="231"/>
      <c r="H86" s="213" t="s">
        <v>756</v>
      </c>
      <c r="I86" s="213" t="s">
        <v>736</v>
      </c>
      <c r="J86" s="213">
        <v>20</v>
      </c>
      <c r="K86" s="224"/>
    </row>
    <row r="87" spans="2:11" ht="15" customHeight="1">
      <c r="B87" s="233"/>
      <c r="C87" s="213" t="s">
        <v>757</v>
      </c>
      <c r="D87" s="213"/>
      <c r="E87" s="213"/>
      <c r="F87" s="232" t="s">
        <v>740</v>
      </c>
      <c r="G87" s="231"/>
      <c r="H87" s="213" t="s">
        <v>758</v>
      </c>
      <c r="I87" s="213" t="s">
        <v>736</v>
      </c>
      <c r="J87" s="213">
        <v>20</v>
      </c>
      <c r="K87" s="224"/>
    </row>
    <row r="88" spans="2:11" ht="15" customHeight="1">
      <c r="B88" s="233"/>
      <c r="C88" s="213" t="s">
        <v>759</v>
      </c>
      <c r="D88" s="213"/>
      <c r="E88" s="213"/>
      <c r="F88" s="232" t="s">
        <v>740</v>
      </c>
      <c r="G88" s="231"/>
      <c r="H88" s="213" t="s">
        <v>760</v>
      </c>
      <c r="I88" s="213" t="s">
        <v>736</v>
      </c>
      <c r="J88" s="213">
        <v>50</v>
      </c>
      <c r="K88" s="224"/>
    </row>
    <row r="89" spans="2:11" ht="15" customHeight="1">
      <c r="B89" s="233"/>
      <c r="C89" s="213" t="s">
        <v>761</v>
      </c>
      <c r="D89" s="213"/>
      <c r="E89" s="213"/>
      <c r="F89" s="232" t="s">
        <v>740</v>
      </c>
      <c r="G89" s="231"/>
      <c r="H89" s="213" t="s">
        <v>761</v>
      </c>
      <c r="I89" s="213" t="s">
        <v>736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740</v>
      </c>
      <c r="G90" s="231"/>
      <c r="H90" s="213" t="s">
        <v>762</v>
      </c>
      <c r="I90" s="213" t="s">
        <v>736</v>
      </c>
      <c r="J90" s="213">
        <v>255</v>
      </c>
      <c r="K90" s="224"/>
    </row>
    <row r="91" spans="2:11" ht="15" customHeight="1">
      <c r="B91" s="233"/>
      <c r="C91" s="213" t="s">
        <v>763</v>
      </c>
      <c r="D91" s="213"/>
      <c r="E91" s="213"/>
      <c r="F91" s="232" t="s">
        <v>734</v>
      </c>
      <c r="G91" s="231"/>
      <c r="H91" s="213" t="s">
        <v>764</v>
      </c>
      <c r="I91" s="213" t="s">
        <v>765</v>
      </c>
      <c r="J91" s="213"/>
      <c r="K91" s="224"/>
    </row>
    <row r="92" spans="2:11" ht="15" customHeight="1">
      <c r="B92" s="233"/>
      <c r="C92" s="213" t="s">
        <v>766</v>
      </c>
      <c r="D92" s="213"/>
      <c r="E92" s="213"/>
      <c r="F92" s="232" t="s">
        <v>734</v>
      </c>
      <c r="G92" s="231"/>
      <c r="H92" s="213" t="s">
        <v>767</v>
      </c>
      <c r="I92" s="213" t="s">
        <v>768</v>
      </c>
      <c r="J92" s="213"/>
      <c r="K92" s="224"/>
    </row>
    <row r="93" spans="2:11" ht="15" customHeight="1">
      <c r="B93" s="233"/>
      <c r="C93" s="213" t="s">
        <v>769</v>
      </c>
      <c r="D93" s="213"/>
      <c r="E93" s="213"/>
      <c r="F93" s="232" t="s">
        <v>734</v>
      </c>
      <c r="G93" s="231"/>
      <c r="H93" s="213" t="s">
        <v>769</v>
      </c>
      <c r="I93" s="213" t="s">
        <v>768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734</v>
      </c>
      <c r="G94" s="231"/>
      <c r="H94" s="213" t="s">
        <v>770</v>
      </c>
      <c r="I94" s="213" t="s">
        <v>768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734</v>
      </c>
      <c r="G95" s="231"/>
      <c r="H95" s="213" t="s">
        <v>771</v>
      </c>
      <c r="I95" s="213" t="s">
        <v>768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1" t="s">
        <v>772</v>
      </c>
      <c r="D100" s="331"/>
      <c r="E100" s="331"/>
      <c r="F100" s="331"/>
      <c r="G100" s="331"/>
      <c r="H100" s="331"/>
      <c r="I100" s="331"/>
      <c r="J100" s="331"/>
      <c r="K100" s="224"/>
    </row>
    <row r="101" spans="2:11" ht="17.25" customHeight="1">
      <c r="B101" s="223"/>
      <c r="C101" s="225" t="s">
        <v>728</v>
      </c>
      <c r="D101" s="225"/>
      <c r="E101" s="225"/>
      <c r="F101" s="225" t="s">
        <v>729</v>
      </c>
      <c r="G101" s="226"/>
      <c r="H101" s="225" t="s">
        <v>119</v>
      </c>
      <c r="I101" s="225" t="s">
        <v>56</v>
      </c>
      <c r="J101" s="225" t="s">
        <v>730</v>
      </c>
      <c r="K101" s="224"/>
    </row>
    <row r="102" spans="2:11" ht="17.25" customHeight="1">
      <c r="B102" s="223"/>
      <c r="C102" s="227" t="s">
        <v>731</v>
      </c>
      <c r="D102" s="227"/>
      <c r="E102" s="227"/>
      <c r="F102" s="228" t="s">
        <v>732</v>
      </c>
      <c r="G102" s="229"/>
      <c r="H102" s="227"/>
      <c r="I102" s="227"/>
      <c r="J102" s="227" t="s">
        <v>733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734</v>
      </c>
      <c r="G104" s="239"/>
      <c r="H104" s="213" t="s">
        <v>773</v>
      </c>
      <c r="I104" s="213" t="s">
        <v>736</v>
      </c>
      <c r="J104" s="213">
        <v>20</v>
      </c>
      <c r="K104" s="224"/>
    </row>
    <row r="105" spans="2:11" ht="15" customHeight="1">
      <c r="B105" s="223"/>
      <c r="C105" s="213" t="s">
        <v>737</v>
      </c>
      <c r="D105" s="213"/>
      <c r="E105" s="213"/>
      <c r="F105" s="232" t="s">
        <v>734</v>
      </c>
      <c r="G105" s="213"/>
      <c r="H105" s="213" t="s">
        <v>773</v>
      </c>
      <c r="I105" s="213" t="s">
        <v>736</v>
      </c>
      <c r="J105" s="213">
        <v>120</v>
      </c>
      <c r="K105" s="224"/>
    </row>
    <row r="106" spans="2:11" ht="15" customHeight="1">
      <c r="B106" s="233"/>
      <c r="C106" s="213" t="s">
        <v>739</v>
      </c>
      <c r="D106" s="213"/>
      <c r="E106" s="213"/>
      <c r="F106" s="232" t="s">
        <v>740</v>
      </c>
      <c r="G106" s="213"/>
      <c r="H106" s="213" t="s">
        <v>773</v>
      </c>
      <c r="I106" s="213" t="s">
        <v>736</v>
      </c>
      <c r="J106" s="213">
        <v>50</v>
      </c>
      <c r="K106" s="224"/>
    </row>
    <row r="107" spans="2:11" ht="15" customHeight="1">
      <c r="B107" s="233"/>
      <c r="C107" s="213" t="s">
        <v>742</v>
      </c>
      <c r="D107" s="213"/>
      <c r="E107" s="213"/>
      <c r="F107" s="232" t="s">
        <v>734</v>
      </c>
      <c r="G107" s="213"/>
      <c r="H107" s="213" t="s">
        <v>773</v>
      </c>
      <c r="I107" s="213" t="s">
        <v>744</v>
      </c>
      <c r="J107" s="213"/>
      <c r="K107" s="224"/>
    </row>
    <row r="108" spans="2:11" ht="15" customHeight="1">
      <c r="B108" s="233"/>
      <c r="C108" s="213" t="s">
        <v>753</v>
      </c>
      <c r="D108" s="213"/>
      <c r="E108" s="213"/>
      <c r="F108" s="232" t="s">
        <v>740</v>
      </c>
      <c r="G108" s="213"/>
      <c r="H108" s="213" t="s">
        <v>773</v>
      </c>
      <c r="I108" s="213" t="s">
        <v>736</v>
      </c>
      <c r="J108" s="213">
        <v>50</v>
      </c>
      <c r="K108" s="224"/>
    </row>
    <row r="109" spans="2:11" ht="15" customHeight="1">
      <c r="B109" s="233"/>
      <c r="C109" s="213" t="s">
        <v>761</v>
      </c>
      <c r="D109" s="213"/>
      <c r="E109" s="213"/>
      <c r="F109" s="232" t="s">
        <v>740</v>
      </c>
      <c r="G109" s="213"/>
      <c r="H109" s="213" t="s">
        <v>773</v>
      </c>
      <c r="I109" s="213" t="s">
        <v>736</v>
      </c>
      <c r="J109" s="213">
        <v>50</v>
      </c>
      <c r="K109" s="224"/>
    </row>
    <row r="110" spans="2:11" ht="15" customHeight="1">
      <c r="B110" s="233"/>
      <c r="C110" s="213" t="s">
        <v>759</v>
      </c>
      <c r="D110" s="213"/>
      <c r="E110" s="213"/>
      <c r="F110" s="232" t="s">
        <v>740</v>
      </c>
      <c r="G110" s="213"/>
      <c r="H110" s="213" t="s">
        <v>773</v>
      </c>
      <c r="I110" s="213" t="s">
        <v>736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734</v>
      </c>
      <c r="G111" s="213"/>
      <c r="H111" s="213" t="s">
        <v>774</v>
      </c>
      <c r="I111" s="213" t="s">
        <v>736</v>
      </c>
      <c r="J111" s="213">
        <v>20</v>
      </c>
      <c r="K111" s="224"/>
    </row>
    <row r="112" spans="2:11" ht="15" customHeight="1">
      <c r="B112" s="233"/>
      <c r="C112" s="213" t="s">
        <v>775</v>
      </c>
      <c r="D112" s="213"/>
      <c r="E112" s="213"/>
      <c r="F112" s="232" t="s">
        <v>734</v>
      </c>
      <c r="G112" s="213"/>
      <c r="H112" s="213" t="s">
        <v>776</v>
      </c>
      <c r="I112" s="213" t="s">
        <v>736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734</v>
      </c>
      <c r="G113" s="213"/>
      <c r="H113" s="213" t="s">
        <v>777</v>
      </c>
      <c r="I113" s="213" t="s">
        <v>768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734</v>
      </c>
      <c r="G114" s="213"/>
      <c r="H114" s="213" t="s">
        <v>778</v>
      </c>
      <c r="I114" s="213" t="s">
        <v>768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734</v>
      </c>
      <c r="G115" s="213"/>
      <c r="H115" s="213" t="s">
        <v>779</v>
      </c>
      <c r="I115" s="213" t="s">
        <v>780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28" t="s">
        <v>781</v>
      </c>
      <c r="D120" s="328"/>
      <c r="E120" s="328"/>
      <c r="F120" s="328"/>
      <c r="G120" s="328"/>
      <c r="H120" s="328"/>
      <c r="I120" s="328"/>
      <c r="J120" s="328"/>
      <c r="K120" s="247"/>
    </row>
    <row r="121" spans="2:11" ht="17.25" customHeight="1">
      <c r="B121" s="248"/>
      <c r="C121" s="225" t="s">
        <v>728</v>
      </c>
      <c r="D121" s="225"/>
      <c r="E121" s="225"/>
      <c r="F121" s="225" t="s">
        <v>729</v>
      </c>
      <c r="G121" s="226"/>
      <c r="H121" s="225" t="s">
        <v>119</v>
      </c>
      <c r="I121" s="225" t="s">
        <v>56</v>
      </c>
      <c r="J121" s="225" t="s">
        <v>730</v>
      </c>
      <c r="K121" s="249"/>
    </row>
    <row r="122" spans="2:11" ht="17.25" customHeight="1">
      <c r="B122" s="248"/>
      <c r="C122" s="227" t="s">
        <v>731</v>
      </c>
      <c r="D122" s="227"/>
      <c r="E122" s="227"/>
      <c r="F122" s="228" t="s">
        <v>732</v>
      </c>
      <c r="G122" s="229"/>
      <c r="H122" s="227"/>
      <c r="I122" s="227"/>
      <c r="J122" s="227" t="s">
        <v>733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737</v>
      </c>
      <c r="D124" s="230"/>
      <c r="E124" s="230"/>
      <c r="F124" s="232" t="s">
        <v>734</v>
      </c>
      <c r="G124" s="213"/>
      <c r="H124" s="213" t="s">
        <v>773</v>
      </c>
      <c r="I124" s="213" t="s">
        <v>736</v>
      </c>
      <c r="J124" s="213">
        <v>120</v>
      </c>
      <c r="K124" s="252"/>
    </row>
    <row r="125" spans="2:11" ht="15" customHeight="1">
      <c r="B125" s="250"/>
      <c r="C125" s="213" t="s">
        <v>782</v>
      </c>
      <c r="D125" s="213"/>
      <c r="E125" s="213"/>
      <c r="F125" s="232" t="s">
        <v>734</v>
      </c>
      <c r="G125" s="213"/>
      <c r="H125" s="213" t="s">
        <v>783</v>
      </c>
      <c r="I125" s="213" t="s">
        <v>736</v>
      </c>
      <c r="J125" s="213" t="s">
        <v>784</v>
      </c>
      <c r="K125" s="252"/>
    </row>
    <row r="126" spans="2:11" ht="15" customHeight="1">
      <c r="B126" s="250"/>
      <c r="C126" s="213" t="s">
        <v>683</v>
      </c>
      <c r="D126" s="213"/>
      <c r="E126" s="213"/>
      <c r="F126" s="232" t="s">
        <v>734</v>
      </c>
      <c r="G126" s="213"/>
      <c r="H126" s="213" t="s">
        <v>785</v>
      </c>
      <c r="I126" s="213" t="s">
        <v>736</v>
      </c>
      <c r="J126" s="213" t="s">
        <v>784</v>
      </c>
      <c r="K126" s="252"/>
    </row>
    <row r="127" spans="2:11" ht="15" customHeight="1">
      <c r="B127" s="250"/>
      <c r="C127" s="213" t="s">
        <v>745</v>
      </c>
      <c r="D127" s="213"/>
      <c r="E127" s="213"/>
      <c r="F127" s="232" t="s">
        <v>740</v>
      </c>
      <c r="G127" s="213"/>
      <c r="H127" s="213" t="s">
        <v>746</v>
      </c>
      <c r="I127" s="213" t="s">
        <v>736</v>
      </c>
      <c r="J127" s="213">
        <v>15</v>
      </c>
      <c r="K127" s="252"/>
    </row>
    <row r="128" spans="2:11" ht="15" customHeight="1">
      <c r="B128" s="250"/>
      <c r="C128" s="213" t="s">
        <v>747</v>
      </c>
      <c r="D128" s="213"/>
      <c r="E128" s="213"/>
      <c r="F128" s="232" t="s">
        <v>740</v>
      </c>
      <c r="G128" s="213"/>
      <c r="H128" s="213" t="s">
        <v>748</v>
      </c>
      <c r="I128" s="213" t="s">
        <v>736</v>
      </c>
      <c r="J128" s="213">
        <v>15</v>
      </c>
      <c r="K128" s="252"/>
    </row>
    <row r="129" spans="2:11" ht="15" customHeight="1">
      <c r="B129" s="250"/>
      <c r="C129" s="213" t="s">
        <v>749</v>
      </c>
      <c r="D129" s="213"/>
      <c r="E129" s="213"/>
      <c r="F129" s="232" t="s">
        <v>740</v>
      </c>
      <c r="G129" s="213"/>
      <c r="H129" s="213" t="s">
        <v>750</v>
      </c>
      <c r="I129" s="213" t="s">
        <v>736</v>
      </c>
      <c r="J129" s="213">
        <v>20</v>
      </c>
      <c r="K129" s="252"/>
    </row>
    <row r="130" spans="2:11" ht="15" customHeight="1">
      <c r="B130" s="250"/>
      <c r="C130" s="213" t="s">
        <v>751</v>
      </c>
      <c r="D130" s="213"/>
      <c r="E130" s="213"/>
      <c r="F130" s="232" t="s">
        <v>740</v>
      </c>
      <c r="G130" s="213"/>
      <c r="H130" s="213" t="s">
        <v>752</v>
      </c>
      <c r="I130" s="213" t="s">
        <v>736</v>
      </c>
      <c r="J130" s="213">
        <v>20</v>
      </c>
      <c r="K130" s="252"/>
    </row>
    <row r="131" spans="2:11" ht="15" customHeight="1">
      <c r="B131" s="250"/>
      <c r="C131" s="213" t="s">
        <v>739</v>
      </c>
      <c r="D131" s="213"/>
      <c r="E131" s="213"/>
      <c r="F131" s="232" t="s">
        <v>740</v>
      </c>
      <c r="G131" s="213"/>
      <c r="H131" s="213" t="s">
        <v>773</v>
      </c>
      <c r="I131" s="213" t="s">
        <v>736</v>
      </c>
      <c r="J131" s="213">
        <v>50</v>
      </c>
      <c r="K131" s="252"/>
    </row>
    <row r="132" spans="2:11" ht="15" customHeight="1">
      <c r="B132" s="250"/>
      <c r="C132" s="213" t="s">
        <v>753</v>
      </c>
      <c r="D132" s="213"/>
      <c r="E132" s="213"/>
      <c r="F132" s="232" t="s">
        <v>740</v>
      </c>
      <c r="G132" s="213"/>
      <c r="H132" s="213" t="s">
        <v>773</v>
      </c>
      <c r="I132" s="213" t="s">
        <v>736</v>
      </c>
      <c r="J132" s="213">
        <v>50</v>
      </c>
      <c r="K132" s="252"/>
    </row>
    <row r="133" spans="2:11" ht="15" customHeight="1">
      <c r="B133" s="250"/>
      <c r="C133" s="213" t="s">
        <v>759</v>
      </c>
      <c r="D133" s="213"/>
      <c r="E133" s="213"/>
      <c r="F133" s="232" t="s">
        <v>740</v>
      </c>
      <c r="G133" s="213"/>
      <c r="H133" s="213" t="s">
        <v>773</v>
      </c>
      <c r="I133" s="213" t="s">
        <v>736</v>
      </c>
      <c r="J133" s="213">
        <v>50</v>
      </c>
      <c r="K133" s="252"/>
    </row>
    <row r="134" spans="2:11" ht="15" customHeight="1">
      <c r="B134" s="250"/>
      <c r="C134" s="213" t="s">
        <v>761</v>
      </c>
      <c r="D134" s="213"/>
      <c r="E134" s="213"/>
      <c r="F134" s="232" t="s">
        <v>740</v>
      </c>
      <c r="G134" s="213"/>
      <c r="H134" s="213" t="s">
        <v>773</v>
      </c>
      <c r="I134" s="213" t="s">
        <v>736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740</v>
      </c>
      <c r="G135" s="213"/>
      <c r="H135" s="213" t="s">
        <v>786</v>
      </c>
      <c r="I135" s="213" t="s">
        <v>736</v>
      </c>
      <c r="J135" s="213">
        <v>255</v>
      </c>
      <c r="K135" s="252"/>
    </row>
    <row r="136" spans="2:11" ht="15" customHeight="1">
      <c r="B136" s="250"/>
      <c r="C136" s="213" t="s">
        <v>763</v>
      </c>
      <c r="D136" s="213"/>
      <c r="E136" s="213"/>
      <c r="F136" s="232" t="s">
        <v>734</v>
      </c>
      <c r="G136" s="213"/>
      <c r="H136" s="213" t="s">
        <v>787</v>
      </c>
      <c r="I136" s="213" t="s">
        <v>765</v>
      </c>
      <c r="J136" s="213"/>
      <c r="K136" s="252"/>
    </row>
    <row r="137" spans="2:11" ht="15" customHeight="1">
      <c r="B137" s="250"/>
      <c r="C137" s="213" t="s">
        <v>766</v>
      </c>
      <c r="D137" s="213"/>
      <c r="E137" s="213"/>
      <c r="F137" s="232" t="s">
        <v>734</v>
      </c>
      <c r="G137" s="213"/>
      <c r="H137" s="213" t="s">
        <v>788</v>
      </c>
      <c r="I137" s="213" t="s">
        <v>768</v>
      </c>
      <c r="J137" s="213"/>
      <c r="K137" s="252"/>
    </row>
    <row r="138" spans="2:11" ht="15" customHeight="1">
      <c r="B138" s="250"/>
      <c r="C138" s="213" t="s">
        <v>769</v>
      </c>
      <c r="D138" s="213"/>
      <c r="E138" s="213"/>
      <c r="F138" s="232" t="s">
        <v>734</v>
      </c>
      <c r="G138" s="213"/>
      <c r="H138" s="213" t="s">
        <v>769</v>
      </c>
      <c r="I138" s="213" t="s">
        <v>768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734</v>
      </c>
      <c r="G139" s="213"/>
      <c r="H139" s="213" t="s">
        <v>789</v>
      </c>
      <c r="I139" s="213" t="s">
        <v>768</v>
      </c>
      <c r="J139" s="213"/>
      <c r="K139" s="252"/>
    </row>
    <row r="140" spans="2:11" ht="15" customHeight="1">
      <c r="B140" s="250"/>
      <c r="C140" s="213" t="s">
        <v>790</v>
      </c>
      <c r="D140" s="213"/>
      <c r="E140" s="213"/>
      <c r="F140" s="232" t="s">
        <v>734</v>
      </c>
      <c r="G140" s="213"/>
      <c r="H140" s="213" t="s">
        <v>791</v>
      </c>
      <c r="I140" s="213" t="s">
        <v>768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1" t="s">
        <v>792</v>
      </c>
      <c r="D145" s="331"/>
      <c r="E145" s="331"/>
      <c r="F145" s="331"/>
      <c r="G145" s="331"/>
      <c r="H145" s="331"/>
      <c r="I145" s="331"/>
      <c r="J145" s="331"/>
      <c r="K145" s="224"/>
    </row>
    <row r="146" spans="2:11" ht="17.25" customHeight="1">
      <c r="B146" s="223"/>
      <c r="C146" s="225" t="s">
        <v>728</v>
      </c>
      <c r="D146" s="225"/>
      <c r="E146" s="225"/>
      <c r="F146" s="225" t="s">
        <v>729</v>
      </c>
      <c r="G146" s="226"/>
      <c r="H146" s="225" t="s">
        <v>119</v>
      </c>
      <c r="I146" s="225" t="s">
        <v>56</v>
      </c>
      <c r="J146" s="225" t="s">
        <v>730</v>
      </c>
      <c r="K146" s="224"/>
    </row>
    <row r="147" spans="2:11" ht="17.25" customHeight="1">
      <c r="B147" s="223"/>
      <c r="C147" s="227" t="s">
        <v>731</v>
      </c>
      <c r="D147" s="227"/>
      <c r="E147" s="227"/>
      <c r="F147" s="228" t="s">
        <v>732</v>
      </c>
      <c r="G147" s="229"/>
      <c r="H147" s="227"/>
      <c r="I147" s="227"/>
      <c r="J147" s="227" t="s">
        <v>733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737</v>
      </c>
      <c r="D149" s="213"/>
      <c r="E149" s="213"/>
      <c r="F149" s="257" t="s">
        <v>734</v>
      </c>
      <c r="G149" s="213"/>
      <c r="H149" s="256" t="s">
        <v>773</v>
      </c>
      <c r="I149" s="256" t="s">
        <v>736</v>
      </c>
      <c r="J149" s="256">
        <v>120</v>
      </c>
      <c r="K149" s="252"/>
    </row>
    <row r="150" spans="2:11" ht="15" customHeight="1">
      <c r="B150" s="233"/>
      <c r="C150" s="256" t="s">
        <v>782</v>
      </c>
      <c r="D150" s="213"/>
      <c r="E150" s="213"/>
      <c r="F150" s="257" t="s">
        <v>734</v>
      </c>
      <c r="G150" s="213"/>
      <c r="H150" s="256" t="s">
        <v>793</v>
      </c>
      <c r="I150" s="256" t="s">
        <v>736</v>
      </c>
      <c r="J150" s="256" t="s">
        <v>784</v>
      </c>
      <c r="K150" s="252"/>
    </row>
    <row r="151" spans="2:11" ht="15" customHeight="1">
      <c r="B151" s="233"/>
      <c r="C151" s="256" t="s">
        <v>683</v>
      </c>
      <c r="D151" s="213"/>
      <c r="E151" s="213"/>
      <c r="F151" s="257" t="s">
        <v>734</v>
      </c>
      <c r="G151" s="213"/>
      <c r="H151" s="256" t="s">
        <v>794</v>
      </c>
      <c r="I151" s="256" t="s">
        <v>736</v>
      </c>
      <c r="J151" s="256" t="s">
        <v>784</v>
      </c>
      <c r="K151" s="252"/>
    </row>
    <row r="152" spans="2:11" ht="15" customHeight="1">
      <c r="B152" s="233"/>
      <c r="C152" s="256" t="s">
        <v>739</v>
      </c>
      <c r="D152" s="213"/>
      <c r="E152" s="213"/>
      <c r="F152" s="257" t="s">
        <v>740</v>
      </c>
      <c r="G152" s="213"/>
      <c r="H152" s="256" t="s">
        <v>773</v>
      </c>
      <c r="I152" s="256" t="s">
        <v>736</v>
      </c>
      <c r="J152" s="256">
        <v>50</v>
      </c>
      <c r="K152" s="252"/>
    </row>
    <row r="153" spans="2:11" ht="15" customHeight="1">
      <c r="B153" s="233"/>
      <c r="C153" s="256" t="s">
        <v>742</v>
      </c>
      <c r="D153" s="213"/>
      <c r="E153" s="213"/>
      <c r="F153" s="257" t="s">
        <v>734</v>
      </c>
      <c r="G153" s="213"/>
      <c r="H153" s="256" t="s">
        <v>773</v>
      </c>
      <c r="I153" s="256" t="s">
        <v>744</v>
      </c>
      <c r="J153" s="256"/>
      <c r="K153" s="252"/>
    </row>
    <row r="154" spans="2:11" ht="15" customHeight="1">
      <c r="B154" s="233"/>
      <c r="C154" s="256" t="s">
        <v>753</v>
      </c>
      <c r="D154" s="213"/>
      <c r="E154" s="213"/>
      <c r="F154" s="257" t="s">
        <v>740</v>
      </c>
      <c r="G154" s="213"/>
      <c r="H154" s="256" t="s">
        <v>773</v>
      </c>
      <c r="I154" s="256" t="s">
        <v>736</v>
      </c>
      <c r="J154" s="256">
        <v>50</v>
      </c>
      <c r="K154" s="252"/>
    </row>
    <row r="155" spans="2:11" ht="15" customHeight="1">
      <c r="B155" s="233"/>
      <c r="C155" s="256" t="s">
        <v>761</v>
      </c>
      <c r="D155" s="213"/>
      <c r="E155" s="213"/>
      <c r="F155" s="257" t="s">
        <v>740</v>
      </c>
      <c r="G155" s="213"/>
      <c r="H155" s="256" t="s">
        <v>773</v>
      </c>
      <c r="I155" s="256" t="s">
        <v>736</v>
      </c>
      <c r="J155" s="256">
        <v>50</v>
      </c>
      <c r="K155" s="252"/>
    </row>
    <row r="156" spans="2:11" ht="15" customHeight="1">
      <c r="B156" s="233"/>
      <c r="C156" s="256" t="s">
        <v>759</v>
      </c>
      <c r="D156" s="213"/>
      <c r="E156" s="213"/>
      <c r="F156" s="257" t="s">
        <v>740</v>
      </c>
      <c r="G156" s="213"/>
      <c r="H156" s="256" t="s">
        <v>773</v>
      </c>
      <c r="I156" s="256" t="s">
        <v>736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734</v>
      </c>
      <c r="G157" s="213"/>
      <c r="H157" s="256" t="s">
        <v>795</v>
      </c>
      <c r="I157" s="256" t="s">
        <v>736</v>
      </c>
      <c r="J157" s="256" t="s">
        <v>796</v>
      </c>
      <c r="K157" s="252"/>
    </row>
    <row r="158" spans="2:11" ht="15" customHeight="1">
      <c r="B158" s="233"/>
      <c r="C158" s="256" t="s">
        <v>797</v>
      </c>
      <c r="D158" s="213"/>
      <c r="E158" s="213"/>
      <c r="F158" s="257" t="s">
        <v>734</v>
      </c>
      <c r="G158" s="213"/>
      <c r="H158" s="256" t="s">
        <v>798</v>
      </c>
      <c r="I158" s="256" t="s">
        <v>768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28" t="s">
        <v>799</v>
      </c>
      <c r="D163" s="328"/>
      <c r="E163" s="328"/>
      <c r="F163" s="328"/>
      <c r="G163" s="328"/>
      <c r="H163" s="328"/>
      <c r="I163" s="328"/>
      <c r="J163" s="328"/>
      <c r="K163" s="205"/>
    </row>
    <row r="164" spans="2:11" ht="17.25" customHeight="1">
      <c r="B164" s="204"/>
      <c r="C164" s="225" t="s">
        <v>728</v>
      </c>
      <c r="D164" s="225"/>
      <c r="E164" s="225"/>
      <c r="F164" s="225" t="s">
        <v>729</v>
      </c>
      <c r="G164" s="260"/>
      <c r="H164" s="261" t="s">
        <v>119</v>
      </c>
      <c r="I164" s="261" t="s">
        <v>56</v>
      </c>
      <c r="J164" s="225" t="s">
        <v>730</v>
      </c>
      <c r="K164" s="205"/>
    </row>
    <row r="165" spans="2:11" ht="17.25" customHeight="1">
      <c r="B165" s="206"/>
      <c r="C165" s="227" t="s">
        <v>731</v>
      </c>
      <c r="D165" s="227"/>
      <c r="E165" s="227"/>
      <c r="F165" s="228" t="s">
        <v>732</v>
      </c>
      <c r="G165" s="262"/>
      <c r="H165" s="263"/>
      <c r="I165" s="263"/>
      <c r="J165" s="227" t="s">
        <v>733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737</v>
      </c>
      <c r="D167" s="213"/>
      <c r="E167" s="213"/>
      <c r="F167" s="232" t="s">
        <v>734</v>
      </c>
      <c r="G167" s="213"/>
      <c r="H167" s="213" t="s">
        <v>773</v>
      </c>
      <c r="I167" s="213" t="s">
        <v>736</v>
      </c>
      <c r="J167" s="213">
        <v>120</v>
      </c>
      <c r="K167" s="252"/>
    </row>
    <row r="168" spans="2:11" ht="15" customHeight="1">
      <c r="B168" s="233"/>
      <c r="C168" s="213" t="s">
        <v>782</v>
      </c>
      <c r="D168" s="213"/>
      <c r="E168" s="213"/>
      <c r="F168" s="232" t="s">
        <v>734</v>
      </c>
      <c r="G168" s="213"/>
      <c r="H168" s="213" t="s">
        <v>783</v>
      </c>
      <c r="I168" s="213" t="s">
        <v>736</v>
      </c>
      <c r="J168" s="213" t="s">
        <v>784</v>
      </c>
      <c r="K168" s="252"/>
    </row>
    <row r="169" spans="2:11" ht="15" customHeight="1">
      <c r="B169" s="233"/>
      <c r="C169" s="213" t="s">
        <v>683</v>
      </c>
      <c r="D169" s="213"/>
      <c r="E169" s="213"/>
      <c r="F169" s="232" t="s">
        <v>734</v>
      </c>
      <c r="G169" s="213"/>
      <c r="H169" s="213" t="s">
        <v>800</v>
      </c>
      <c r="I169" s="213" t="s">
        <v>736</v>
      </c>
      <c r="J169" s="213" t="s">
        <v>784</v>
      </c>
      <c r="K169" s="252"/>
    </row>
    <row r="170" spans="2:11" ht="15" customHeight="1">
      <c r="B170" s="233"/>
      <c r="C170" s="213" t="s">
        <v>739</v>
      </c>
      <c r="D170" s="213"/>
      <c r="E170" s="213"/>
      <c r="F170" s="232" t="s">
        <v>740</v>
      </c>
      <c r="G170" s="213"/>
      <c r="H170" s="213" t="s">
        <v>800</v>
      </c>
      <c r="I170" s="213" t="s">
        <v>736</v>
      </c>
      <c r="J170" s="213">
        <v>50</v>
      </c>
      <c r="K170" s="252"/>
    </row>
    <row r="171" spans="2:11" ht="15" customHeight="1">
      <c r="B171" s="233"/>
      <c r="C171" s="213" t="s">
        <v>742</v>
      </c>
      <c r="D171" s="213"/>
      <c r="E171" s="213"/>
      <c r="F171" s="232" t="s">
        <v>734</v>
      </c>
      <c r="G171" s="213"/>
      <c r="H171" s="213" t="s">
        <v>800</v>
      </c>
      <c r="I171" s="213" t="s">
        <v>744</v>
      </c>
      <c r="J171" s="213"/>
      <c r="K171" s="252"/>
    </row>
    <row r="172" spans="2:11" ht="15" customHeight="1">
      <c r="B172" s="233"/>
      <c r="C172" s="213" t="s">
        <v>753</v>
      </c>
      <c r="D172" s="213"/>
      <c r="E172" s="213"/>
      <c r="F172" s="232" t="s">
        <v>740</v>
      </c>
      <c r="G172" s="213"/>
      <c r="H172" s="213" t="s">
        <v>800</v>
      </c>
      <c r="I172" s="213" t="s">
        <v>736</v>
      </c>
      <c r="J172" s="213">
        <v>50</v>
      </c>
      <c r="K172" s="252"/>
    </row>
    <row r="173" spans="2:11" ht="15" customHeight="1">
      <c r="B173" s="233"/>
      <c r="C173" s="213" t="s">
        <v>761</v>
      </c>
      <c r="D173" s="213"/>
      <c r="E173" s="213"/>
      <c r="F173" s="232" t="s">
        <v>740</v>
      </c>
      <c r="G173" s="213"/>
      <c r="H173" s="213" t="s">
        <v>800</v>
      </c>
      <c r="I173" s="213" t="s">
        <v>736</v>
      </c>
      <c r="J173" s="213">
        <v>50</v>
      </c>
      <c r="K173" s="252"/>
    </row>
    <row r="174" spans="2:11" ht="15" customHeight="1">
      <c r="B174" s="233"/>
      <c r="C174" s="213" t="s">
        <v>759</v>
      </c>
      <c r="D174" s="213"/>
      <c r="E174" s="213"/>
      <c r="F174" s="232" t="s">
        <v>740</v>
      </c>
      <c r="G174" s="213"/>
      <c r="H174" s="213" t="s">
        <v>800</v>
      </c>
      <c r="I174" s="213" t="s">
        <v>736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734</v>
      </c>
      <c r="G175" s="213"/>
      <c r="H175" s="213" t="s">
        <v>801</v>
      </c>
      <c r="I175" s="213" t="s">
        <v>802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734</v>
      </c>
      <c r="G176" s="213"/>
      <c r="H176" s="213" t="s">
        <v>803</v>
      </c>
      <c r="I176" s="213" t="s">
        <v>804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734</v>
      </c>
      <c r="G177" s="213"/>
      <c r="H177" s="213" t="s">
        <v>805</v>
      </c>
      <c r="I177" s="213" t="s">
        <v>736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734</v>
      </c>
      <c r="G178" s="213"/>
      <c r="H178" s="213" t="s">
        <v>806</v>
      </c>
      <c r="I178" s="213" t="s">
        <v>736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734</v>
      </c>
      <c r="G179" s="213"/>
      <c r="H179" s="213" t="s">
        <v>699</v>
      </c>
      <c r="I179" s="213" t="s">
        <v>736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734</v>
      </c>
      <c r="G180" s="213"/>
      <c r="H180" s="213" t="s">
        <v>807</v>
      </c>
      <c r="I180" s="213" t="s">
        <v>768</v>
      </c>
      <c r="J180" s="213"/>
      <c r="K180" s="252"/>
    </row>
    <row r="181" spans="2:11" ht="15" customHeight="1">
      <c r="B181" s="233"/>
      <c r="C181" s="213" t="s">
        <v>808</v>
      </c>
      <c r="D181" s="213"/>
      <c r="E181" s="213"/>
      <c r="F181" s="232" t="s">
        <v>734</v>
      </c>
      <c r="G181" s="213"/>
      <c r="H181" s="213" t="s">
        <v>809</v>
      </c>
      <c r="I181" s="213" t="s">
        <v>768</v>
      </c>
      <c r="J181" s="213"/>
      <c r="K181" s="252"/>
    </row>
    <row r="182" spans="2:11" ht="15" customHeight="1">
      <c r="B182" s="233"/>
      <c r="C182" s="213" t="s">
        <v>797</v>
      </c>
      <c r="D182" s="213"/>
      <c r="E182" s="213"/>
      <c r="F182" s="232" t="s">
        <v>734</v>
      </c>
      <c r="G182" s="213"/>
      <c r="H182" s="213" t="s">
        <v>810</v>
      </c>
      <c r="I182" s="213" t="s">
        <v>768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740</v>
      </c>
      <c r="G183" s="213"/>
      <c r="H183" s="213" t="s">
        <v>811</v>
      </c>
      <c r="I183" s="213" t="s">
        <v>736</v>
      </c>
      <c r="J183" s="213">
        <v>50</v>
      </c>
      <c r="K183" s="252"/>
    </row>
    <row r="184" spans="2:11" ht="15" customHeight="1">
      <c r="B184" s="233"/>
      <c r="C184" s="213" t="s">
        <v>812</v>
      </c>
      <c r="D184" s="213"/>
      <c r="E184" s="213"/>
      <c r="F184" s="232" t="s">
        <v>740</v>
      </c>
      <c r="G184" s="213"/>
      <c r="H184" s="213" t="s">
        <v>813</v>
      </c>
      <c r="I184" s="213" t="s">
        <v>814</v>
      </c>
      <c r="J184" s="213"/>
      <c r="K184" s="252"/>
    </row>
    <row r="185" spans="2:11" ht="15" customHeight="1">
      <c r="B185" s="233"/>
      <c r="C185" s="213" t="s">
        <v>815</v>
      </c>
      <c r="D185" s="213"/>
      <c r="E185" s="213"/>
      <c r="F185" s="232" t="s">
        <v>740</v>
      </c>
      <c r="G185" s="213"/>
      <c r="H185" s="213" t="s">
        <v>816</v>
      </c>
      <c r="I185" s="213" t="s">
        <v>814</v>
      </c>
      <c r="J185" s="213"/>
      <c r="K185" s="252"/>
    </row>
    <row r="186" spans="2:11" ht="15" customHeight="1">
      <c r="B186" s="233"/>
      <c r="C186" s="213" t="s">
        <v>817</v>
      </c>
      <c r="D186" s="213"/>
      <c r="E186" s="213"/>
      <c r="F186" s="232" t="s">
        <v>740</v>
      </c>
      <c r="G186" s="213"/>
      <c r="H186" s="213" t="s">
        <v>818</v>
      </c>
      <c r="I186" s="213" t="s">
        <v>814</v>
      </c>
      <c r="J186" s="213"/>
      <c r="K186" s="252"/>
    </row>
    <row r="187" spans="2:11" ht="15" customHeight="1">
      <c r="B187" s="233"/>
      <c r="C187" s="264" t="s">
        <v>819</v>
      </c>
      <c r="D187" s="213"/>
      <c r="E187" s="213"/>
      <c r="F187" s="232" t="s">
        <v>740</v>
      </c>
      <c r="G187" s="213"/>
      <c r="H187" s="213" t="s">
        <v>820</v>
      </c>
      <c r="I187" s="213" t="s">
        <v>821</v>
      </c>
      <c r="J187" s="265" t="s">
        <v>822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734</v>
      </c>
      <c r="G188" s="213"/>
      <c r="H188" s="209" t="s">
        <v>823</v>
      </c>
      <c r="I188" s="213" t="s">
        <v>824</v>
      </c>
      <c r="J188" s="213"/>
      <c r="K188" s="252"/>
    </row>
    <row r="189" spans="2:11" ht="15" customHeight="1">
      <c r="B189" s="233"/>
      <c r="C189" s="218" t="s">
        <v>825</v>
      </c>
      <c r="D189" s="213"/>
      <c r="E189" s="213"/>
      <c r="F189" s="232" t="s">
        <v>734</v>
      </c>
      <c r="G189" s="213"/>
      <c r="H189" s="213" t="s">
        <v>826</v>
      </c>
      <c r="I189" s="213" t="s">
        <v>768</v>
      </c>
      <c r="J189" s="213"/>
      <c r="K189" s="252"/>
    </row>
    <row r="190" spans="2:11" ht="15" customHeight="1">
      <c r="B190" s="233"/>
      <c r="C190" s="218" t="s">
        <v>827</v>
      </c>
      <c r="D190" s="213"/>
      <c r="E190" s="213"/>
      <c r="F190" s="232" t="s">
        <v>734</v>
      </c>
      <c r="G190" s="213"/>
      <c r="H190" s="213" t="s">
        <v>828</v>
      </c>
      <c r="I190" s="213" t="s">
        <v>768</v>
      </c>
      <c r="J190" s="213"/>
      <c r="K190" s="252"/>
    </row>
    <row r="191" spans="2:11" ht="15" customHeight="1">
      <c r="B191" s="233"/>
      <c r="C191" s="218" t="s">
        <v>829</v>
      </c>
      <c r="D191" s="213"/>
      <c r="E191" s="213"/>
      <c r="F191" s="232" t="s">
        <v>740</v>
      </c>
      <c r="G191" s="213"/>
      <c r="H191" s="213" t="s">
        <v>830</v>
      </c>
      <c r="I191" s="213" t="s">
        <v>768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28" t="s">
        <v>831</v>
      </c>
      <c r="D197" s="328"/>
      <c r="E197" s="328"/>
      <c r="F197" s="328"/>
      <c r="G197" s="328"/>
      <c r="H197" s="328"/>
      <c r="I197" s="328"/>
      <c r="J197" s="328"/>
      <c r="K197" s="205"/>
    </row>
    <row r="198" spans="2:11" ht="25.5" customHeight="1">
      <c r="B198" s="204"/>
      <c r="C198" s="267" t="s">
        <v>832</v>
      </c>
      <c r="D198" s="267"/>
      <c r="E198" s="267"/>
      <c r="F198" s="267" t="s">
        <v>833</v>
      </c>
      <c r="G198" s="268"/>
      <c r="H198" s="332" t="s">
        <v>834</v>
      </c>
      <c r="I198" s="332"/>
      <c r="J198" s="332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824</v>
      </c>
      <c r="D200" s="213"/>
      <c r="E200" s="213"/>
      <c r="F200" s="232" t="s">
        <v>42</v>
      </c>
      <c r="G200" s="213"/>
      <c r="H200" s="333" t="s">
        <v>835</v>
      </c>
      <c r="I200" s="333"/>
      <c r="J200" s="333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3" t="s">
        <v>836</v>
      </c>
      <c r="I201" s="333"/>
      <c r="J201" s="333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3" t="s">
        <v>837</v>
      </c>
      <c r="I202" s="333"/>
      <c r="J202" s="333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3" t="s">
        <v>838</v>
      </c>
      <c r="I203" s="333"/>
      <c r="J203" s="333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3" t="s">
        <v>839</v>
      </c>
      <c r="I204" s="333"/>
      <c r="J204" s="333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780</v>
      </c>
      <c r="D206" s="213"/>
      <c r="E206" s="213"/>
      <c r="F206" s="232" t="s">
        <v>77</v>
      </c>
      <c r="G206" s="213"/>
      <c r="H206" s="333" t="s">
        <v>840</v>
      </c>
      <c r="I206" s="333"/>
      <c r="J206" s="333"/>
      <c r="K206" s="252"/>
    </row>
    <row r="207" spans="2:11" ht="15" customHeight="1">
      <c r="B207" s="233"/>
      <c r="C207" s="237"/>
      <c r="D207" s="213"/>
      <c r="E207" s="213"/>
      <c r="F207" s="232" t="s">
        <v>677</v>
      </c>
      <c r="G207" s="213"/>
      <c r="H207" s="333" t="s">
        <v>678</v>
      </c>
      <c r="I207" s="333"/>
      <c r="J207" s="333"/>
      <c r="K207" s="252"/>
    </row>
    <row r="208" spans="2:11" ht="15" customHeight="1">
      <c r="B208" s="233"/>
      <c r="C208" s="213"/>
      <c r="D208" s="213"/>
      <c r="E208" s="213"/>
      <c r="F208" s="232" t="s">
        <v>675</v>
      </c>
      <c r="G208" s="213"/>
      <c r="H208" s="333" t="s">
        <v>841</v>
      </c>
      <c r="I208" s="333"/>
      <c r="J208" s="333"/>
      <c r="K208" s="252"/>
    </row>
    <row r="209" spans="2:11" ht="15" customHeight="1">
      <c r="B209" s="269"/>
      <c r="C209" s="237"/>
      <c r="D209" s="237"/>
      <c r="E209" s="237"/>
      <c r="F209" s="232" t="s">
        <v>679</v>
      </c>
      <c r="G209" s="218"/>
      <c r="H209" s="334" t="s">
        <v>680</v>
      </c>
      <c r="I209" s="334"/>
      <c r="J209" s="334"/>
      <c r="K209" s="270"/>
    </row>
    <row r="210" spans="2:11" ht="15" customHeight="1">
      <c r="B210" s="269"/>
      <c r="C210" s="237"/>
      <c r="D210" s="237"/>
      <c r="E210" s="237"/>
      <c r="F210" s="232" t="s">
        <v>681</v>
      </c>
      <c r="G210" s="218"/>
      <c r="H210" s="334" t="s">
        <v>842</v>
      </c>
      <c r="I210" s="334"/>
      <c r="J210" s="334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804</v>
      </c>
      <c r="D212" s="237"/>
      <c r="E212" s="237"/>
      <c r="F212" s="232">
        <v>1</v>
      </c>
      <c r="G212" s="218"/>
      <c r="H212" s="334" t="s">
        <v>843</v>
      </c>
      <c r="I212" s="334"/>
      <c r="J212" s="334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4" t="s">
        <v>844</v>
      </c>
      <c r="I213" s="334"/>
      <c r="J213" s="334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4" t="s">
        <v>845</v>
      </c>
      <c r="I214" s="334"/>
      <c r="J214" s="334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4" t="s">
        <v>846</v>
      </c>
      <c r="I215" s="334"/>
      <c r="J215" s="334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č.7</vt:lpstr>
      <vt:lpstr>Pokyny pro vyplnění</vt:lpstr>
      <vt:lpstr>'1 - Bytová jednotka č.7'!Názvy_tisku</vt:lpstr>
      <vt:lpstr>'Rekapitulace stavby'!Názvy_tisku</vt:lpstr>
      <vt:lpstr>'1 - Bytová jednotka č.7'!Oblast_tisku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cp:lastPrinted>2023-04-04T06:48:12Z</cp:lastPrinted>
  <dcterms:created xsi:type="dcterms:W3CDTF">2019-09-05T07:12:16Z</dcterms:created>
  <dcterms:modified xsi:type="dcterms:W3CDTF">2023-04-04T09:03:08Z</dcterms:modified>
</cp:coreProperties>
</file>