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6083" windowHeight="8314"/>
  </bookViews>
  <sheets>
    <sheet name="Rekapitulace stavby" sheetId="1" r:id="rId1"/>
    <sheet name="AVT 1 - Kabeláže" sheetId="2" r:id="rId2"/>
    <sheet name="AVT 2 - Audiotechnika" sheetId="3" r:id="rId3"/>
    <sheet name="AVT 3 - Videotechnika" sheetId="4" r:id="rId4"/>
    <sheet name="Pokyny pro vyplnění" sheetId="5" r:id="rId5"/>
  </sheets>
  <definedNames>
    <definedName name="_xlnm._FilterDatabase" localSheetId="1" hidden="1">'AVT 1 - Kabeláže'!$C$78:$K$104</definedName>
    <definedName name="_xlnm._FilterDatabase" localSheetId="2" hidden="1">'AVT 2 - Audiotechnika'!$C$78:$K$101</definedName>
    <definedName name="_xlnm._FilterDatabase" localSheetId="3" hidden="1">'AVT 3 - Videotechnika'!$C$78:$K$93</definedName>
    <definedName name="_xlnm.Print_Titles" localSheetId="1">'AVT 1 - Kabeláže'!$78:$78</definedName>
    <definedName name="_xlnm.Print_Titles" localSheetId="2">'AVT 2 - Audiotechnika'!$78:$78</definedName>
    <definedName name="_xlnm.Print_Titles" localSheetId="3">'AVT 3 - Videotechnika'!$78:$78</definedName>
    <definedName name="_xlnm.Print_Titles" localSheetId="0">'Rekapitulace stavby'!$52:$52</definedName>
    <definedName name="_xlnm.Print_Area" localSheetId="1">'AVT 1 - Kabeláže'!$C$4:$J$39,'AVT 1 - Kabeláže'!$C$45:$J$60,'AVT 1 - Kabeláže'!$C$66:$K$104</definedName>
    <definedName name="_xlnm.Print_Area" localSheetId="2">'AVT 2 - Audiotechnika'!$C$4:$J$39,'AVT 2 - Audiotechnika'!$C$45:$J$60,'AVT 2 - Audiotechnika'!$C$66:$K$101</definedName>
    <definedName name="_xlnm.Print_Area" localSheetId="3">'AVT 3 - Videotechnika'!$C$4:$J$39,'AVT 3 - Videotechnika'!$C$45:$J$60,'AVT 3 - Videotechnika'!$C$66:$K$93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AM47" i="1" l="1"/>
  <c r="J37" i="4" l="1"/>
  <c r="J36" i="4"/>
  <c r="AY57" i="1" s="1"/>
  <c r="J35" i="4"/>
  <c r="AX57" i="1" s="1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BI81" i="4"/>
  <c r="BH81" i="4"/>
  <c r="BG81" i="4"/>
  <c r="BF81" i="4"/>
  <c r="T81" i="4"/>
  <c r="R81" i="4"/>
  <c r="P81" i="4"/>
  <c r="BI80" i="4"/>
  <c r="BH80" i="4"/>
  <c r="BG80" i="4"/>
  <c r="BF80" i="4"/>
  <c r="T80" i="4"/>
  <c r="R80" i="4"/>
  <c r="P80" i="4"/>
  <c r="F75" i="4"/>
  <c r="F73" i="4"/>
  <c r="E71" i="4"/>
  <c r="F54" i="4"/>
  <c r="F52" i="4"/>
  <c r="E50" i="4"/>
  <c r="J24" i="4"/>
  <c r="E24" i="4"/>
  <c r="J76" i="4" s="1"/>
  <c r="J23" i="4"/>
  <c r="J21" i="4"/>
  <c r="E21" i="4"/>
  <c r="J75" i="4" s="1"/>
  <c r="J20" i="4"/>
  <c r="J18" i="4"/>
  <c r="E18" i="4"/>
  <c r="F55" i="4" s="1"/>
  <c r="J17" i="4"/>
  <c r="J12" i="4"/>
  <c r="J73" i="4" s="1"/>
  <c r="E7" i="4"/>
  <c r="E48" i="4" s="1"/>
  <c r="J37" i="3"/>
  <c r="J36" i="3"/>
  <c r="AY56" i="1" s="1"/>
  <c r="J35" i="3"/>
  <c r="AX56" i="1" s="1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BI81" i="3"/>
  <c r="BH81" i="3"/>
  <c r="BG81" i="3"/>
  <c r="BF81" i="3"/>
  <c r="T81" i="3"/>
  <c r="R81" i="3"/>
  <c r="P81" i="3"/>
  <c r="BI80" i="3"/>
  <c r="BH80" i="3"/>
  <c r="BG80" i="3"/>
  <c r="BF80" i="3"/>
  <c r="T80" i="3"/>
  <c r="R80" i="3"/>
  <c r="P80" i="3"/>
  <c r="F75" i="3"/>
  <c r="F73" i="3"/>
  <c r="E71" i="3"/>
  <c r="F54" i="3"/>
  <c r="F52" i="3"/>
  <c r="E50" i="3"/>
  <c r="J24" i="3"/>
  <c r="E24" i="3"/>
  <c r="J76" i="3" s="1"/>
  <c r="J23" i="3"/>
  <c r="J21" i="3"/>
  <c r="E21" i="3"/>
  <c r="J75" i="3" s="1"/>
  <c r="J20" i="3"/>
  <c r="J18" i="3"/>
  <c r="E18" i="3"/>
  <c r="F76" i="3" s="1"/>
  <c r="J17" i="3"/>
  <c r="J12" i="3"/>
  <c r="J73" i="3" s="1"/>
  <c r="E7" i="3"/>
  <c r="E48" i="3" s="1"/>
  <c r="J37" i="2"/>
  <c r="J36" i="2"/>
  <c r="AY55" i="1" s="1"/>
  <c r="J35" i="2"/>
  <c r="AX55" i="1" s="1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F37" i="2" s="1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F35" i="2" s="1"/>
  <c r="BF85" i="2"/>
  <c r="T85" i="2"/>
  <c r="R85" i="2"/>
  <c r="P85" i="2"/>
  <c r="BI84" i="2"/>
  <c r="BH84" i="2"/>
  <c r="BG84" i="2"/>
  <c r="BF84" i="2"/>
  <c r="F34" i="2" s="1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F75" i="2"/>
  <c r="F73" i="2"/>
  <c r="E71" i="2"/>
  <c r="F54" i="2"/>
  <c r="F52" i="2"/>
  <c r="E50" i="2"/>
  <c r="J24" i="2"/>
  <c r="E24" i="2"/>
  <c r="J76" i="2" s="1"/>
  <c r="J23" i="2"/>
  <c r="J21" i="2"/>
  <c r="E21" i="2"/>
  <c r="J75" i="2" s="1"/>
  <c r="J20" i="2"/>
  <c r="J18" i="2"/>
  <c r="E18" i="2"/>
  <c r="F76" i="2" s="1"/>
  <c r="J17" i="2"/>
  <c r="J12" i="2"/>
  <c r="J73" i="2" s="1"/>
  <c r="E7" i="2"/>
  <c r="E69" i="2" s="1"/>
  <c r="L50" i="1"/>
  <c r="AM50" i="1"/>
  <c r="AM49" i="1"/>
  <c r="L49" i="1"/>
  <c r="L47" i="1"/>
  <c r="L45" i="1"/>
  <c r="L44" i="1"/>
  <c r="J86" i="2"/>
  <c r="J82" i="3"/>
  <c r="BK85" i="4"/>
  <c r="BK99" i="2"/>
  <c r="BK84" i="3"/>
  <c r="J83" i="3"/>
  <c r="BK89" i="4"/>
  <c r="J101" i="3"/>
  <c r="BK80" i="4"/>
  <c r="BK93" i="2"/>
  <c r="J88" i="3"/>
  <c r="BK94" i="3"/>
  <c r="J100" i="2"/>
  <c r="BK87" i="3"/>
  <c r="F36" i="2"/>
  <c r="J94" i="2"/>
  <c r="BK80" i="3"/>
  <c r="J104" i="2"/>
  <c r="J98" i="2"/>
  <c r="BK85" i="3"/>
  <c r="J97" i="2"/>
  <c r="BK91" i="3"/>
  <c r="J89" i="2"/>
  <c r="BK81" i="3"/>
  <c r="BK90" i="4"/>
  <c r="BK97" i="3"/>
  <c r="J84" i="4"/>
  <c r="BK102" i="2"/>
  <c r="J93" i="2"/>
  <c r="J96" i="3"/>
  <c r="J95" i="2"/>
  <c r="BK83" i="3"/>
  <c r="J99" i="2"/>
  <c r="J82" i="2"/>
  <c r="BK88" i="3"/>
  <c r="BK98" i="2"/>
  <c r="BK84" i="2"/>
  <c r="BK82" i="4"/>
  <c r="J92" i="3"/>
  <c r="BK83" i="4"/>
  <c r="J97" i="3"/>
  <c r="J88" i="2"/>
  <c r="J90" i="3"/>
  <c r="BK92" i="4"/>
  <c r="J101" i="2"/>
  <c r="BK81" i="2"/>
  <c r="J87" i="4"/>
  <c r="J91" i="3"/>
  <c r="BK93" i="4"/>
  <c r="BK97" i="2"/>
  <c r="BK85" i="2"/>
  <c r="BK91" i="4"/>
  <c r="BK101" i="2"/>
  <c r="J99" i="3"/>
  <c r="J89" i="4"/>
  <c r="BK80" i="2"/>
  <c r="J81" i="3"/>
  <c r="J83" i="2"/>
  <c r="BK89" i="3"/>
  <c r="BK91" i="2"/>
  <c r="J93" i="3"/>
  <c r="J83" i="4"/>
  <c r="J90" i="2"/>
  <c r="BK101" i="3"/>
  <c r="BK89" i="2"/>
  <c r="J87" i="3"/>
  <c r="J102" i="2"/>
  <c r="J91" i="2"/>
  <c r="BK86" i="3"/>
  <c r="BK104" i="2"/>
  <c r="J81" i="2"/>
  <c r="BK95" i="3"/>
  <c r="BK92" i="2"/>
  <c r="BK99" i="3"/>
  <c r="BK87" i="4"/>
  <c r="J95" i="3"/>
  <c r="J92" i="4"/>
  <c r="BK82" i="2"/>
  <c r="J80" i="3"/>
  <c r="J86" i="4"/>
  <c r="BK96" i="2"/>
  <c r="J84" i="3"/>
  <c r="BK86" i="4"/>
  <c r="J84" i="2"/>
  <c r="J82" i="4"/>
  <c r="BK103" i="2"/>
  <c r="BK100" i="3"/>
  <c r="J81" i="4"/>
  <c r="J103" i="2"/>
  <c r="BK88" i="2"/>
  <c r="BK98" i="3"/>
  <c r="J80" i="4"/>
  <c r="BK83" i="2"/>
  <c r="J98" i="3"/>
  <c r="BK90" i="2"/>
  <c r="J94" i="3"/>
  <c r="J100" i="3"/>
  <c r="J91" i="4"/>
  <c r="J96" i="2"/>
  <c r="J89" i="3"/>
  <c r="J88" i="4"/>
  <c r="BK94" i="2"/>
  <c r="J85" i="3"/>
  <c r="BK88" i="4"/>
  <c r="BK86" i="2"/>
  <c r="BK92" i="3"/>
  <c r="BK93" i="3"/>
  <c r="BK84" i="4"/>
  <c r="AS54" i="1"/>
  <c r="J85" i="2"/>
  <c r="J90" i="4"/>
  <c r="J80" i="2"/>
  <c r="BK96" i="3"/>
  <c r="BK100" i="2"/>
  <c r="BK87" i="2"/>
  <c r="J86" i="3"/>
  <c r="J93" i="4"/>
  <c r="J92" i="2"/>
  <c r="BK90" i="3"/>
  <c r="BK95" i="2"/>
  <c r="BK82" i="3"/>
  <c r="BK81" i="4"/>
  <c r="J87" i="2"/>
  <c r="J85" i="4"/>
  <c r="J34" i="2" l="1"/>
  <c r="R79" i="2"/>
  <c r="BK79" i="3"/>
  <c r="J79" i="3" s="1"/>
  <c r="T79" i="3"/>
  <c r="P79" i="2"/>
  <c r="AU55" i="1" s="1"/>
  <c r="T79" i="2"/>
  <c r="BK79" i="4"/>
  <c r="J79" i="4" s="1"/>
  <c r="J59" i="4" s="1"/>
  <c r="P79" i="4"/>
  <c r="AU57" i="1" s="1"/>
  <c r="R79" i="4"/>
  <c r="BK79" i="2"/>
  <c r="J79" i="2" s="1"/>
  <c r="J30" i="2" s="1"/>
  <c r="P79" i="3"/>
  <c r="AU56" i="1"/>
  <c r="R79" i="3"/>
  <c r="T79" i="4"/>
  <c r="F76" i="4"/>
  <c r="BE85" i="4"/>
  <c r="BE90" i="4"/>
  <c r="J55" i="4"/>
  <c r="BE80" i="4"/>
  <c r="BE84" i="4"/>
  <c r="J52" i="4"/>
  <c r="E69" i="4"/>
  <c r="BE82" i="4"/>
  <c r="BE86" i="4"/>
  <c r="BE87" i="4"/>
  <c r="J54" i="4"/>
  <c r="BE83" i="4"/>
  <c r="BE88" i="4"/>
  <c r="BE89" i="4"/>
  <c r="BE91" i="4"/>
  <c r="BE92" i="4"/>
  <c r="BE81" i="4"/>
  <c r="BE93" i="4"/>
  <c r="J52" i="3"/>
  <c r="E69" i="3"/>
  <c r="BE94" i="3"/>
  <c r="BE99" i="3"/>
  <c r="BE85" i="3"/>
  <c r="BE93" i="3"/>
  <c r="BE95" i="3"/>
  <c r="J54" i="3"/>
  <c r="BE82" i="3"/>
  <c r="BE88" i="3"/>
  <c r="BE89" i="3"/>
  <c r="BE92" i="3"/>
  <c r="J55" i="3"/>
  <c r="BE83" i="3"/>
  <c r="F55" i="3"/>
  <c r="BE84" i="3"/>
  <c r="BE97" i="3"/>
  <c r="BE91" i="3"/>
  <c r="BE96" i="3"/>
  <c r="BE101" i="3"/>
  <c r="BE86" i="3"/>
  <c r="BE87" i="3"/>
  <c r="BE90" i="3"/>
  <c r="BE80" i="3"/>
  <c r="BE81" i="3"/>
  <c r="BE98" i="3"/>
  <c r="BE100" i="3"/>
  <c r="BC55" i="1"/>
  <c r="E48" i="2"/>
  <c r="J52" i="2"/>
  <c r="J54" i="2"/>
  <c r="F55" i="2"/>
  <c r="J55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A55" i="1"/>
  <c r="BB55" i="1"/>
  <c r="AW55" i="1"/>
  <c r="BD55" i="1"/>
  <c r="J34" i="4"/>
  <c r="AW57" i="1" s="1"/>
  <c r="F35" i="4"/>
  <c r="BB57" i="1"/>
  <c r="F36" i="3"/>
  <c r="BC56" i="1" s="1"/>
  <c r="F34" i="3"/>
  <c r="BA56" i="1" s="1"/>
  <c r="J34" i="3"/>
  <c r="AW56" i="1" s="1"/>
  <c r="F34" i="4"/>
  <c r="BA57" i="1" s="1"/>
  <c r="F36" i="4"/>
  <c r="BC57" i="1" s="1"/>
  <c r="F35" i="3"/>
  <c r="BB56" i="1"/>
  <c r="F37" i="3"/>
  <c r="BD56" i="1"/>
  <c r="F37" i="4"/>
  <c r="BD57" i="1" s="1"/>
  <c r="J30" i="3" l="1"/>
  <c r="J59" i="3"/>
  <c r="AG56" i="1"/>
  <c r="AG55" i="1"/>
  <c r="J59" i="2"/>
  <c r="AU54" i="1"/>
  <c r="BA54" i="1"/>
  <c r="W30" i="1" s="1"/>
  <c r="J30" i="4"/>
  <c r="AG57" i="1" s="1"/>
  <c r="AN57" i="1" s="1"/>
  <c r="J33" i="2"/>
  <c r="AV55" i="1" s="1"/>
  <c r="AT55" i="1" s="1"/>
  <c r="F33" i="3"/>
  <c r="AZ56" i="1" s="1"/>
  <c r="BC54" i="1"/>
  <c r="W32" i="1"/>
  <c r="F33" i="2"/>
  <c r="AZ55" i="1" s="1"/>
  <c r="BB54" i="1"/>
  <c r="W31" i="1" s="1"/>
  <c r="BD54" i="1"/>
  <c r="W33" i="1"/>
  <c r="J33" i="3"/>
  <c r="AV56" i="1" s="1"/>
  <c r="AT56" i="1" s="1"/>
  <c r="AN56" i="1" s="1"/>
  <c r="F33" i="4"/>
  <c r="AZ57" i="1" s="1"/>
  <c r="J33" i="4"/>
  <c r="AV57" i="1"/>
  <c r="AT57" i="1"/>
  <c r="AN55" i="1" l="1"/>
  <c r="J39" i="4"/>
  <c r="J39" i="3"/>
  <c r="J39" i="2"/>
  <c r="AG54" i="1"/>
  <c r="AK26" i="1"/>
  <c r="AY54" i="1"/>
  <c r="AX54" i="1"/>
  <c r="AZ54" i="1"/>
  <c r="W29" i="1" s="1"/>
  <c r="AW54" i="1"/>
  <c r="AK30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<sst xmlns="http://schemas.openxmlformats.org/spreadsheetml/2006/main" count="1818" uniqueCount="411">
  <si>
    <t>Export Komplet</t>
  </si>
  <si>
    <t>VZ</t>
  </si>
  <si>
    <t>2.0</t>
  </si>
  <si>
    <t/>
  </si>
  <si>
    <t>False</t>
  </si>
  <si>
    <t>{edc08bd8-e3ff-4d7d-984c-7e64061e4884}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</si>
  <si>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</si>
  <si>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</si>
  <si>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</si>
  <si>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</si>
  <si>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</si>
  <si>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</si>
  <si>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</si>
  <si>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</si>
  <si>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</si>
  <si>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</si>
  <si>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</si>
  <si>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</si>
  <si>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</si>
  <si>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</si>
  <si>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</si>
  <si>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</si>
  <si>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</si>
  <si>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</si>
  <si>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</si>
  <si>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</si>
  <si>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</si>
  <si>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</si>
  <si>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</si>
  <si>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</si>
  <si>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</si>
  <si>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</si>
  <si>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</si>
  <si>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</si>
  <si>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</si>
  <si>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</si>
  <si>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</si>
  <si>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</si>
  <si>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</si>
  <si>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</si>
  <si>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</si>
  <si>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</si>
  <si>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</si>
  <si>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</si>
  <si>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</si>
  <si>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</si>
  <si>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</si>
  <si>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</si>
  <si>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</si>
  <si>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</si>
  <si>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</si>
  <si>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</si>
  <si>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</si>
  <si>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</si>
  <si>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</si>
  <si>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</si>
  <si>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</si>
  <si>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</si>
  <si>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</si>
  <si>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</si>
  <si>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</si>
  <si>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</si>
  <si>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</si>
  <si>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</si>
  <si>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</si>
  <si>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</si>
  <si>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</si>
  <si>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</si>
  <si>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</si>
  <si>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</si>
  <si>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</si>
  <si>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AVT 1</t>
  </si>
  <si>
    <t>Kabeláže</t>
  </si>
  <si>
    <t>STA</t>
  </si>
  <si>
    <t>1</t>
  </si>
  <si>
    <t>{1bdf4fe2-4c7f-4678-9667-54414e453352}</t>
  </si>
  <si>
    <t>2</t>
  </si>
  <si>
    <t>AVT 2</t>
  </si>
  <si>
    <t>Audiotechnika</t>
  </si>
  <si>
    <t>{6d63dbcf-795b-4ae3-ba1c-e7d7d9fc9281}</t>
  </si>
  <si>
    <t>AVT 3</t>
  </si>
  <si>
    <t>Videotechnika</t>
  </si>
  <si>
    <t>{7a0c9005-d9e2-43cf-8a62-d290693e72bf}</t>
  </si>
  <si>
    <t>KRYCÍ LIST SOUPISU PRACÍ</t>
  </si>
  <si>
    <t>Objekt:</t>
  </si>
  <si>
    <t>AVT 1 - Kabeláže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</si>
  <si>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</si>
  <si>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</si>
  <si>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</si>
  <si>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</si>
  <si>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</si>
  <si>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</si>
  <si>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</si>
  <si>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</si>
  <si>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</si>
  <si>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</si>
  <si>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</si>
  <si>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</si>
  <si>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</si>
  <si>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</si>
  <si>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</si>
  <si>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</si>
  <si>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</si>
  <si>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</si>
  <si>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AV-01</t>
  </si>
  <si>
    <t>Trubka bezhalogenová KOPOFLEX pr. 50mm , Vně žebrované, uvnitř hladké, černá</t>
  </si>
  <si>
    <t>m</t>
  </si>
  <si>
    <t>vlastní</t>
  </si>
  <si>
    <t>4</t>
  </si>
  <si>
    <t>ROZPOCET</t>
  </si>
  <si>
    <t>AV-02</t>
  </si>
  <si>
    <t>Trubka ohebná bezhalogenová pr. 25mm černá</t>
  </si>
  <si>
    <t>3</t>
  </si>
  <si>
    <t>AV-03</t>
  </si>
  <si>
    <t>Kanál PK 110x70 D parapetní dutý, bezhalogenový barva bílá včetně příslušenství</t>
  </si>
  <si>
    <t>6</t>
  </si>
  <si>
    <t>AV-04</t>
  </si>
  <si>
    <t>Lišta LHD 20x20 HF vkládací, bezhalogenová</t>
  </si>
  <si>
    <t>8</t>
  </si>
  <si>
    <t>5</t>
  </si>
  <si>
    <t>AV-05</t>
  </si>
  <si>
    <t>Lišta LHD 40x40 HF vkládací, bezhalogenová</t>
  </si>
  <si>
    <t>10</t>
  </si>
  <si>
    <t>AV-06</t>
  </si>
  <si>
    <t>1-CXKH-R-J 3x2,5 /o/-/ B2cas1d0 ( 3J2,5)</t>
  </si>
  <si>
    <t>12</t>
  </si>
  <si>
    <t>7</t>
  </si>
  <si>
    <t>AV-07</t>
  </si>
  <si>
    <t>Dvojzásuvka PRAKTIK 5518-2029 IP44, s přep. ochr.</t>
  </si>
  <si>
    <t>ks</t>
  </si>
  <si>
    <t>14</t>
  </si>
  <si>
    <t>AV-08</t>
  </si>
  <si>
    <t>Přípojné místo kovové provedení 2x HDMI konektor, prostor pro extender DTP, montážní příslušenství, barva dle interiéru</t>
  </si>
  <si>
    <t>16</t>
  </si>
  <si>
    <t>9</t>
  </si>
  <si>
    <t>AV-09</t>
  </si>
  <si>
    <t>Přípojné místo: 2x Ethercon CAT6A, kovové provedení , včetně montážního příslušenství, barva černá</t>
  </si>
  <si>
    <t>18</t>
  </si>
  <si>
    <t>AV-10</t>
  </si>
  <si>
    <t>Přípojné místo: 4x Ethercon CAT6A, kovové provedení , včetně montážního příslušenství, barva černá</t>
  </si>
  <si>
    <t>20</t>
  </si>
  <si>
    <t>11</t>
  </si>
  <si>
    <t>AV-11</t>
  </si>
  <si>
    <t>Mikrofonní kabel , 2x0,22mm průměr: 6,15mm, barva: černá, stíněný, pro přenos audio signálu</t>
  </si>
  <si>
    <t>22</t>
  </si>
  <si>
    <t>AV-12</t>
  </si>
  <si>
    <t>Vodič CYA 6 ZZ</t>
  </si>
  <si>
    <t>24</t>
  </si>
  <si>
    <t>13</t>
  </si>
  <si>
    <t>AV-13</t>
  </si>
  <si>
    <t>Kabel UTP CAT6, LSOH</t>
  </si>
  <si>
    <t>26</t>
  </si>
  <si>
    <t>AV-14</t>
  </si>
  <si>
    <t>Kabel S/FTP CAT6A, LSOH, černý</t>
  </si>
  <si>
    <t>28</t>
  </si>
  <si>
    <t>AV-15</t>
  </si>
  <si>
    <t>Drobný montážní materiál, značení, vyvazovací materiál atd.</t>
  </si>
  <si>
    <t>30</t>
  </si>
  <si>
    <t>AV-16</t>
  </si>
  <si>
    <t>Vyvolané stavební úpravy - prostupy stěn / stropů</t>
  </si>
  <si>
    <t>32</t>
  </si>
  <si>
    <t>17</t>
  </si>
  <si>
    <t>AV-17</t>
  </si>
  <si>
    <t>Opravy omítek, opravy SDK, opravy maleb</t>
  </si>
  <si>
    <t>34</t>
  </si>
  <si>
    <t>AV-18</t>
  </si>
  <si>
    <t>Demontáž + zpětná montáž kazetového podhledu (režie)</t>
  </si>
  <si>
    <t>36</t>
  </si>
  <si>
    <t>19</t>
  </si>
  <si>
    <t>AV-19</t>
  </si>
  <si>
    <t>Demontáž + zpětná montáž obkladu čelní stěny pódia</t>
  </si>
  <si>
    <t>38</t>
  </si>
  <si>
    <t>AV-20</t>
  </si>
  <si>
    <t>Požární ucpávky</t>
  </si>
  <si>
    <t>40</t>
  </si>
  <si>
    <t>AV-21</t>
  </si>
  <si>
    <t>Montáž – kabelové trasy</t>
  </si>
  <si>
    <t>42</t>
  </si>
  <si>
    <t>AV-22</t>
  </si>
  <si>
    <t>Montáž – kabely v kabelových trasách</t>
  </si>
  <si>
    <t>44</t>
  </si>
  <si>
    <t>23</t>
  </si>
  <si>
    <t>AV-23</t>
  </si>
  <si>
    <t>Lešení - mobilní pronájem</t>
  </si>
  <si>
    <t>46</t>
  </si>
  <si>
    <t>AV-24</t>
  </si>
  <si>
    <t>Likvidace odpadu</t>
  </si>
  <si>
    <t>48</t>
  </si>
  <si>
    <t>25</t>
  </si>
  <si>
    <t>AV-25</t>
  </si>
  <si>
    <t>Doprava, přesun hmot</t>
  </si>
  <si>
    <t>50</t>
  </si>
  <si>
    <t>AVT 2 - Audiotechnika</t>
  </si>
  <si>
    <t>Digitální mixpult 38 IN / 28 OUT , 32x MIC IN, 3x Stereo IN, 4x FX, možnost D-snake, iPad control</t>
  </si>
  <si>
    <t>Přenosný AudioRack 16 IN, 8 OUT, dsnake</t>
  </si>
  <si>
    <t>Tablet - displej 10,2" QHD 2160 × 1620 Retina, Apple A13 Bionic, interní paměť 64 GB, WiFi, Bluetooth, zadní fotoaparát 8 Mpx (f/2,4), přední fotoaparát 12 Mpx (f/2,4), Lightning, iPadOS</t>
  </si>
  <si>
    <t>Aktivní subwoofer, výkon: 3000 W, 1x 18‘‘, hmotnost: 47 kg</t>
  </si>
  <si>
    <t>Aktivní fullrange reprobox, výkon: 2200/4400 W, osazení 15"+ 8" + 1,4", vyzařovací úhel 70 x 45°, 37,5 kg</t>
  </si>
  <si>
    <t>Flybar ve tvaru T pro reproboxy Megaton ND374 a NP377</t>
  </si>
  <si>
    <t>Profil s MP úchytem pro rigging reproboxů</t>
  </si>
  <si>
    <t>Držák reproboxů atypický, nastavitelný, včetně montážního příslušenství, barva černá</t>
  </si>
  <si>
    <t>Datový kabel, etherCON, barva: černá, célka: 2m</t>
  </si>
  <si>
    <t>Datový kabel, etherCON, barva: černá, délka: 5m</t>
  </si>
  <si>
    <t>Datový kabel, etherCON, barva: černá, délka: 10m</t>
  </si>
  <si>
    <t>Instalační a propojovací kabeláž včetně konektorů, spojek atd.</t>
  </si>
  <si>
    <t>Vyvolané stavební úpravy - opravy omítek, opravy maleb</t>
  </si>
  <si>
    <t>Demontáže stávajících reprosoustav v sále a mixážního pultu</t>
  </si>
  <si>
    <t>hod</t>
  </si>
  <si>
    <t>Dohledání vývodů a stávající kabeláže, přepojení na nový mixážní pult, úprava patch panelů ve stávajícím racku</t>
  </si>
  <si>
    <t>Montáž – komponenty</t>
  </si>
  <si>
    <t>Montáž – oživení , nastavení systému, konfigurace</t>
  </si>
  <si>
    <t>Montáž – dokončovací práce, kontroly funkcí, štítky, popisy, apod.</t>
  </si>
  <si>
    <t>AVT 3 - Videotechnika</t>
  </si>
  <si>
    <t>Extender pro přenos HDMI po jednom kabelu CAT6A - Vysílač, podpora standardů DTP a HDBase-T, HDMI IN, HDMI OUT (TRUE) HDCP kompatibilní, podpora 4K/UHD, přenos 1920x1200 a 1080p/60 na max. 100 m. Přenos RS-232 (obousměrně) a IR příkazů. Podpora přenosu EDID, CEC. Možnost napájení z přijímače.</t>
  </si>
  <si>
    <t>Extender pro přenos HDMI po jednom kabelu CAT6A - Přijímač, podpora standardů DTP, HDMI HDCP kompatibilní, podpora 4K/UHD, přenos 1920x1200 a 1080p/60 na max. 100 m. Přenos RS-232 (obousměrně) a IR příkazů. Podpora přenosu EDID, CEC. Možnost napájení z přijímače.</t>
  </si>
  <si>
    <t>Gigabitový PoE switch Ubiquiti UniFiSwitch US-8-150W v desktop + rackmount provedení s maximálním výkonem PoE napájení 150W. Managovatelný switch s 8 gigabit metalickými + 2 gigabitovými SFP porty</t>
  </si>
  <si>
    <t>Cloudový kontroler, Centrální správa UniFi SDN</t>
  </si>
  <si>
    <t>Access point, 802.11ax, Wi-Fi 6, MU-MIMO 4x4, 2,4/5GHz, 3Gbps, OFDMA, PoE 802.3at, pasivní PoE (48V)</t>
  </si>
  <si>
    <t>Router - Statické a dynamického routování (OSPF, RIP, BGP) VPN: IPsec, OpenVPN, PPTP, L2TP, PPTP,DHCP klient a server,Nastavení firewall (ACL-Based, Zone-Based) a NAT,Dynamic DNS, DNS forwarding, DHCP relay, VRRP, RADIUS Client, VLAN 802.1q, Správa sítě a monitoring, Management: Web, Telnet, SSH, SNMP, Podpora protokolů IPv4 a IPv6QoS</t>
  </si>
  <si>
    <t>Montáž – oživení , nastavení systému, konfigurace wifi, lan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</si>
  <si>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</si>
  <si>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</si>
  <si>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</si>
  <si>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</si>
  <si>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</si>
  <si>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</si>
  <si>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</si>
  <si>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</si>
  <si>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</si>
  <si>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</si>
  <si>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</si>
  <si>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</si>
  <si>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</si>
  <si>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</si>
  <si>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</si>
  <si>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</si>
  <si>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</si>
  <si>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</si>
  <si>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</si>
  <si>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</si>
  <si>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</si>
  <si>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</si>
  <si>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</si>
  <si>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</si>
  <si>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</si>
  <si>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</si>
  <si>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</si>
  <si>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</si>
  <si>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</si>
  <si>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</si>
  <si>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</si>
  <si>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</si>
  <si>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</si>
  <si>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</si>
  <si>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</si>
  <si>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</si>
  <si>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</si>
  <si>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</si>
  <si>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</si>
  <si>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</si>
  <si>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</si>
  <si>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</si>
  <si>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</si>
  <si>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</si>
  <si>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</si>
  <si>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</si>
  <si>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</si>
  <si>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</si>
  <si>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</si>
  <si>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</si>
  <si>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</si>
  <si>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</si>
  <si>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</si>
  <si>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</si>
  <si>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</si>
  <si>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</si>
  <si>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</si>
  <si>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</si>
  <si>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</si>
  <si>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</si>
  <si>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</si>
  <si>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</si>
  <si>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</si>
  <si>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</si>
  <si>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</si>
  <si>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</si>
  <si>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</si>
  <si>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</si>
  <si>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</si>
  <si>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</si>
  <si>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</si>
  <si>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</si>
  <si>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</si>
  <si>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</si>
  <si>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</si>
  <si>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</si>
  <si>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</si>
  <si>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</si>
  <si>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</si>
  <si>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</si>
  <si>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</si>
  <si>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</si>
  <si>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</si>
  <si>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</si>
  <si>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</si>
  <si>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</si>
  <si>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</si>
  <si>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</si>
  <si>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</si>
  <si>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</si>
  <si>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</si>
  <si>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</si>
  <si>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</si>
  <si>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</si>
  <si>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</si>
  <si>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</si>
  <si>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</si>
  <si>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</si>
  <si>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</si>
  <si>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</si>
  <si>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</si>
  <si>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</si>
  <si>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</si>
  <si>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</si>
  <si>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</si>
  <si>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</si>
  <si>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</si>
  <si>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</si>
  <si>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</si>
  <si>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</si>
  <si>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</si>
  <si>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</si>
  <si>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</si>
  <si>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</si>
  <si>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</si>
  <si>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</si>
  <si>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</si>
  <si>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</si>
  <si>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</si>
  <si>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</si>
  <si>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</si>
  <si>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</si>
  <si>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</si>
  <si>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</si>
  <si>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</si>
  <si>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</si>
  <si>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</si>
  <si>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</si>
  <si>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</si>
  <si>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</si>
  <si>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</si>
  <si>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</si>
  <si>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</si>
  <si>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</si>
  <si>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</si>
  <si>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</si>
  <si>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</si>
  <si>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</si>
  <si>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</si>
  <si>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</si>
  <si>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</si>
  <si>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</si>
  <si>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</si>
  <si>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</si>
  <si>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</si>
  <si>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</si>
  <si>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</si>
  <si>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</si>
  <si>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</si>
  <si>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</si>
  <si>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</si>
  <si>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</si>
  <si>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</si>
  <si>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</si>
  <si>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</si>
  <si>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</si>
  <si>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</si>
  <si>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</si>
  <si>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</si>
  <si>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</si>
  <si>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</si>
  <si>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</si>
  <si>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</si>
  <si>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</si>
  <si>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</si>
  <si>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</si>
  <si>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</si>
  <si>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</si>
  <si>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</si>
  <si>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</si>
  <si>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</si>
  <si>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</si>
  <si>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</si>
  <si>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</si>
  <si>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</si>
  <si>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</si>
  <si>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</si>
  <si>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</si>
  <si>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</si>
  <si>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</si>
  <si>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</si>
  <si>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</si>
  <si>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</si>
  <si>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</si>
  <si>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</si>
  <si>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</si>
  <si>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VZ 31.23</t>
  </si>
  <si>
    <t>Dr. Martínka 1439/4, Ostrava-Hhrabůvka, 700 30</t>
  </si>
  <si>
    <t>městský obvod Ostrava-Jih, Horní 791/3, Ostrava-Hrabůvka, 700 30</t>
  </si>
  <si>
    <t>Příloha č. 5 výzvy</t>
  </si>
  <si>
    <t>Dodání audiotechniky včetně montáže v hlavním sále a místnosti zvukaře objektu K-TRIO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</si>
</sst>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5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30" fillId="0" borderId="1" xfId="0" applyFont="1" applyBorder="1" applyAlignment="1">
      <alignment vertical="top"/>
    </xf>
    <xf numFmtId="49" fontId="3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9" fillId="0" borderId="29" xfId="0" applyFont="1" applyBorder="1" applyAlignment="1">
      <alignment horizontal="left"/>
    </xf>
    <xf numFmtId="0" fontId="33" fillId="0" borderId="29" xfId="0" applyFont="1" applyBorder="1"/>
    <xf numFmtId="0" fontId="27" fillId="0" borderId="27" xfId="0" applyFont="1" applyBorder="1" applyAlignment="1">
      <alignment vertical="top"/>
    </xf>
    <xf numFmtId="0" fontId="27" fillId="0" borderId="28" xfId="0" applyFont="1" applyBorder="1" applyAlignment="1">
      <alignment vertical="top"/>
    </xf>
    <xf numFmtId="0" fontId="27" fillId="0" borderId="30" xfId="0" applyFont="1" applyBorder="1" applyAlignment="1">
      <alignment vertical="top"/>
    </xf>
    <xf numFmtId="0" fontId="27" fillId="0" borderId="29" xfId="0" applyFont="1" applyBorder="1" applyAlignment="1">
      <alignment vertical="top"/>
    </xf>
    <xf numFmtId="0" fontId="27" fillId="0" borderId="31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3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5" xfId="0" applyBorder="1"/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5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5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165" fontId="2" fillId="6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8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5" fillId="5" borderId="0" xfId="0" applyFont="1" applyFill="1" applyAlignment="1" applyProtection="1">
      <alignment horizontal="left" vertical="center"/>
    </xf>
    <xf numFmtId="0" fontId="15" fillId="5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Protection="1"/>
    <xf numFmtId="0" fontId="0" fillId="0" borderId="12" xfId="0" applyBorder="1" applyAlignment="1" applyProtection="1">
      <alignment vertical="center"/>
    </xf>
    <xf numFmtId="166" fontId="25" fillId="0" borderId="13" xfId="0" applyNumberFormat="1" applyFont="1" applyBorder="1" applyProtection="1"/>
    <xf numFmtId="166" fontId="25" fillId="0" borderId="14" xfId="0" applyNumberFormat="1" applyFont="1" applyBorder="1" applyProtection="1"/>
    <xf numFmtId="4" fontId="26" fillId="0" borderId="0" xfId="0" applyNumberFormat="1" applyFont="1" applyAlignment="1" applyProtection="1">
      <alignment vertical="center"/>
    </xf>
    <xf numFmtId="0" fontId="15" fillId="0" borderId="23" xfId="0" applyFont="1" applyBorder="1" applyAlignment="1" applyProtection="1">
      <alignment horizontal="center" vertical="center"/>
    </xf>
    <xf numFmtId="49" fontId="15" fillId="0" borderId="23" xfId="0" applyNumberFormat="1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167" fontId="15" fillId="0" borderId="23" xfId="0" applyNumberFormat="1" applyFont="1" applyBorder="1" applyAlignment="1" applyProtection="1">
      <alignment vertical="center"/>
    </xf>
    <xf numFmtId="4" fontId="15" fillId="0" borderId="23" xfId="0" applyNumberFormat="1" applyFont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vertical="center"/>
    </xf>
    <xf numFmtId="166" fontId="16" fillId="0" borderId="16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6" fillId="3" borderId="20" xfId="0" applyFont="1" applyFill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166" fontId="16" fillId="0" borderId="22" xfId="0" applyNumberFormat="1" applyFont="1" applyBorder="1" applyAlignment="1" applyProtection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6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center"/>
    </xf>
    <xf numFmtId="0" fontId="2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E14" sqref="E14:AJ14"/>
    </sheetView>
  </sheetViews>
  <sheetFormatPr defaultRowHeight="10.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5.65">
      <c r="A1" s="104" t="s">
        <v>0</v>
      </c>
      <c r="AO1" s="105" t="s">
        <v>409</v>
      </c>
      <c r="AZ1" s="104" t="s">
        <v>1</v>
      </c>
      <c r="BA1" s="104" t="s">
        <v>2</v>
      </c>
      <c r="BB1" s="104" t="s">
        <v>3</v>
      </c>
      <c r="BT1" s="104" t="s">
        <v>4</v>
      </c>
      <c r="BU1" s="104" t="s">
        <v>4</v>
      </c>
      <c r="BV1" s="104" t="s">
        <v>5</v>
      </c>
    </row>
    <row r="2" spans="1:74" ht="37.049999999999997" customHeight="1">
      <c r="AR2" s="220" t="s">
        <v>6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3" t="s">
        <v>7</v>
      </c>
      <c r="BT2" s="3" t="s">
        <v>8</v>
      </c>
    </row>
    <row r="3" spans="1:74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7</v>
      </c>
      <c r="BT3" s="3" t="s">
        <v>9</v>
      </c>
    </row>
    <row r="4" spans="1:74" ht="25" customHeight="1">
      <c r="B4" s="6"/>
      <c r="D4" s="7" t="s">
        <v>10</v>
      </c>
      <c r="AR4" s="6"/>
      <c r="AS4" s="106" t="s">
        <v>11</v>
      </c>
      <c r="BE4" s="107" t="s">
        <v>12</v>
      </c>
      <c r="BS4" s="3" t="s">
        <v>13</v>
      </c>
    </row>
    <row r="5" spans="1:74" ht="12.1" customHeight="1">
      <c r="B5" s="6"/>
      <c r="D5" s="108" t="s">
        <v>14</v>
      </c>
      <c r="K5" s="250" t="s">
        <v>406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6"/>
      <c r="BE5" s="247" t="s">
        <v>15</v>
      </c>
      <c r="BS5" s="3" t="s">
        <v>7</v>
      </c>
    </row>
    <row r="6" spans="1:74" ht="37.049999999999997" customHeight="1">
      <c r="B6" s="6"/>
      <c r="D6" s="109" t="s">
        <v>16</v>
      </c>
      <c r="K6" s="251" t="s">
        <v>410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6"/>
      <c r="BE6" s="248"/>
      <c r="BS6" s="3" t="s">
        <v>7</v>
      </c>
    </row>
    <row r="7" spans="1:74" ht="12.1" customHeight="1">
      <c r="B7" s="6"/>
      <c r="D7" s="9" t="s">
        <v>17</v>
      </c>
      <c r="K7" s="8" t="s">
        <v>3</v>
      </c>
      <c r="AK7" s="9" t="s">
        <v>18</v>
      </c>
      <c r="AN7" s="8" t="s">
        <v>3</v>
      </c>
      <c r="AR7" s="6"/>
      <c r="BE7" s="248"/>
      <c r="BS7" s="3" t="s">
        <v>7</v>
      </c>
    </row>
    <row r="8" spans="1:74" ht="12.1" customHeight="1">
      <c r="B8" s="6"/>
      <c r="D8" s="9" t="s">
        <v>19</v>
      </c>
      <c r="K8" s="8" t="s">
        <v>407</v>
      </c>
      <c r="AK8" s="9" t="s">
        <v>20</v>
      </c>
      <c r="AN8" s="11" t="s">
        <v>25</v>
      </c>
      <c r="AR8" s="6"/>
      <c r="BE8" s="248"/>
      <c r="BS8" s="3" t="s">
        <v>7</v>
      </c>
    </row>
    <row r="9" spans="1:74" ht="14.45" customHeight="1">
      <c r="B9" s="6"/>
      <c r="AR9" s="6"/>
      <c r="BE9" s="248"/>
      <c r="BS9" s="3" t="s">
        <v>7</v>
      </c>
    </row>
    <row r="10" spans="1:74" ht="12.1" customHeight="1">
      <c r="B10" s="6"/>
      <c r="D10" s="9" t="s">
        <v>21</v>
      </c>
      <c r="AK10" s="9" t="s">
        <v>22</v>
      </c>
      <c r="AN10" s="8" t="s">
        <v>3</v>
      </c>
      <c r="AR10" s="6"/>
      <c r="BE10" s="248"/>
      <c r="BS10" s="3" t="s">
        <v>7</v>
      </c>
    </row>
    <row r="11" spans="1:74" ht="18.350000000000001" customHeight="1">
      <c r="B11" s="6"/>
      <c r="E11" s="8" t="s">
        <v>408</v>
      </c>
      <c r="AK11" s="9" t="s">
        <v>23</v>
      </c>
      <c r="AN11" s="8" t="s">
        <v>3</v>
      </c>
      <c r="AR11" s="6"/>
      <c r="BE11" s="248"/>
      <c r="BS11" s="3" t="s">
        <v>7</v>
      </c>
    </row>
    <row r="12" spans="1:74" ht="7" customHeight="1">
      <c r="B12" s="6"/>
      <c r="AR12" s="6"/>
      <c r="BE12" s="248"/>
      <c r="BS12" s="3" t="s">
        <v>7</v>
      </c>
    </row>
    <row r="13" spans="1:74" ht="12.1" customHeight="1">
      <c r="B13" s="6"/>
      <c r="D13" s="9" t="s">
        <v>24</v>
      </c>
      <c r="AK13" s="9" t="s">
        <v>22</v>
      </c>
      <c r="AN13" s="11" t="s">
        <v>25</v>
      </c>
      <c r="AR13" s="6"/>
      <c r="BE13" s="248"/>
      <c r="BS13" s="3" t="s">
        <v>7</v>
      </c>
    </row>
    <row r="14" spans="1:74" ht="12.9">
      <c r="B14" s="6"/>
      <c r="E14" s="252" t="s">
        <v>25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9" t="s">
        <v>23</v>
      </c>
      <c r="AN14" s="11" t="s">
        <v>25</v>
      </c>
      <c r="AR14" s="6"/>
      <c r="BE14" s="248"/>
      <c r="BS14" s="3" t="s">
        <v>7</v>
      </c>
    </row>
    <row r="15" spans="1:74" ht="7" customHeight="1">
      <c r="B15" s="6"/>
      <c r="AR15" s="6"/>
      <c r="BE15" s="248"/>
      <c r="BS15" s="3" t="s">
        <v>4</v>
      </c>
    </row>
    <row r="16" spans="1:74" ht="12.1" customHeight="1">
      <c r="B16" s="6"/>
      <c r="D16" s="9" t="s">
        <v>26</v>
      </c>
      <c r="AK16" s="9" t="s">
        <v>22</v>
      </c>
      <c r="AN16" s="8" t="s">
        <v>3</v>
      </c>
      <c r="AR16" s="6"/>
      <c r="BE16" s="248"/>
      <c r="BS16" s="3" t="s">
        <v>4</v>
      </c>
    </row>
    <row r="17" spans="2:71" ht="18.350000000000001" customHeight="1">
      <c r="B17" s="6"/>
      <c r="E17" s="8" t="s">
        <v>27</v>
      </c>
      <c r="AK17" s="9" t="s">
        <v>23</v>
      </c>
      <c r="AN17" s="8" t="s">
        <v>3</v>
      </c>
      <c r="AR17" s="6"/>
      <c r="BE17" s="248"/>
      <c r="BS17" s="3" t="s">
        <v>28</v>
      </c>
    </row>
    <row r="18" spans="2:71" ht="7" customHeight="1">
      <c r="B18" s="6"/>
      <c r="AR18" s="6"/>
      <c r="BE18" s="248"/>
      <c r="BS18" s="3" t="s">
        <v>7</v>
      </c>
    </row>
    <row r="19" spans="2:71" ht="12.1" customHeight="1">
      <c r="B19" s="6"/>
      <c r="D19" s="9" t="s">
        <v>29</v>
      </c>
      <c r="AK19" s="9" t="s">
        <v>22</v>
      </c>
      <c r="AN19" s="8" t="s">
        <v>3</v>
      </c>
      <c r="AR19" s="6"/>
      <c r="BE19" s="248"/>
      <c r="BS19" s="3" t="s">
        <v>7</v>
      </c>
    </row>
    <row r="20" spans="2:71" ht="18.350000000000001" customHeight="1">
      <c r="B20" s="6"/>
      <c r="E20" s="8" t="s">
        <v>27</v>
      </c>
      <c r="AK20" s="9" t="s">
        <v>23</v>
      </c>
      <c r="AN20" s="8" t="s">
        <v>3</v>
      </c>
      <c r="AR20" s="6"/>
      <c r="BE20" s="248"/>
      <c r="BS20" s="3" t="s">
        <v>4</v>
      </c>
    </row>
    <row r="21" spans="2:71" ht="7" customHeight="1">
      <c r="B21" s="6"/>
      <c r="AR21" s="6"/>
      <c r="BE21" s="248"/>
    </row>
    <row r="22" spans="2:71" ht="12.1" customHeight="1">
      <c r="B22" s="6"/>
      <c r="D22" s="9" t="s">
        <v>30</v>
      </c>
      <c r="AR22" s="6"/>
      <c r="BE22" s="248"/>
    </row>
    <row r="23" spans="2:71" ht="47.25" customHeight="1">
      <c r="B23" s="6"/>
      <c r="E23" s="254" t="s">
        <v>31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6"/>
      <c r="BE23" s="248"/>
    </row>
    <row r="24" spans="2:71" ht="7" customHeight="1">
      <c r="B24" s="6"/>
      <c r="AR24" s="6"/>
      <c r="BE24" s="248"/>
    </row>
    <row r="25" spans="2:71" ht="7" customHeight="1">
      <c r="B25" s="6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R25" s="6"/>
      <c r="BE25" s="248"/>
    </row>
    <row r="26" spans="2:71" s="1" customFormat="1" ht="26" customHeight="1">
      <c r="B26" s="12"/>
      <c r="D26" s="111" t="s">
        <v>32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255">
        <f>ROUND(AG54,2)</f>
        <v>0</v>
      </c>
      <c r="AL26" s="256"/>
      <c r="AM26" s="256"/>
      <c r="AN26" s="256"/>
      <c r="AO26" s="256"/>
      <c r="AR26" s="12"/>
      <c r="BE26" s="248"/>
    </row>
    <row r="27" spans="2:71" s="1" customFormat="1" ht="7" customHeight="1">
      <c r="B27" s="12"/>
      <c r="AR27" s="12"/>
      <c r="BE27" s="248"/>
    </row>
    <row r="28" spans="2:71" s="1" customFormat="1" ht="12.9">
      <c r="B28" s="12"/>
      <c r="L28" s="257" t="s">
        <v>33</v>
      </c>
      <c r="M28" s="257"/>
      <c r="N28" s="257"/>
      <c r="O28" s="257"/>
      <c r="P28" s="257"/>
      <c r="W28" s="257" t="s">
        <v>34</v>
      </c>
      <c r="X28" s="257"/>
      <c r="Y28" s="257"/>
      <c r="Z28" s="257"/>
      <c r="AA28" s="257"/>
      <c r="AB28" s="257"/>
      <c r="AC28" s="257"/>
      <c r="AD28" s="257"/>
      <c r="AE28" s="257"/>
      <c r="AK28" s="257" t="s">
        <v>35</v>
      </c>
      <c r="AL28" s="257"/>
      <c r="AM28" s="257"/>
      <c r="AN28" s="257"/>
      <c r="AO28" s="257"/>
      <c r="AR28" s="12"/>
      <c r="BE28" s="248"/>
    </row>
    <row r="29" spans="2:71" s="114" customFormat="1" ht="14.45" customHeight="1">
      <c r="B29" s="113"/>
      <c r="D29" s="9" t="s">
        <v>36</v>
      </c>
      <c r="F29" s="9" t="s">
        <v>37</v>
      </c>
      <c r="L29" s="236">
        <v>0.21</v>
      </c>
      <c r="M29" s="235"/>
      <c r="N29" s="235"/>
      <c r="O29" s="235"/>
      <c r="P29" s="235"/>
      <c r="W29" s="234">
        <f>ROUND(AZ54,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ROUND(AV54, 2)</f>
        <v>0</v>
      </c>
      <c r="AL29" s="235"/>
      <c r="AM29" s="235"/>
      <c r="AN29" s="235"/>
      <c r="AO29" s="235"/>
      <c r="AR29" s="113"/>
      <c r="BE29" s="249"/>
    </row>
    <row r="30" spans="2:71" s="114" customFormat="1" ht="14.45" customHeight="1">
      <c r="B30" s="113"/>
      <c r="F30" s="9" t="s">
        <v>38</v>
      </c>
      <c r="L30" s="236">
        <v>0.15</v>
      </c>
      <c r="M30" s="235"/>
      <c r="N30" s="235"/>
      <c r="O30" s="235"/>
      <c r="P30" s="235"/>
      <c r="W30" s="234">
        <f>ROUND(BA54,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ROUND(AW54, 2)</f>
        <v>0</v>
      </c>
      <c r="AL30" s="235"/>
      <c r="AM30" s="235"/>
      <c r="AN30" s="235"/>
      <c r="AO30" s="235"/>
      <c r="AR30" s="113"/>
      <c r="BE30" s="249"/>
    </row>
    <row r="31" spans="2:71" s="114" customFormat="1" ht="14.45" hidden="1" customHeight="1">
      <c r="B31" s="113"/>
      <c r="F31" s="9" t="s">
        <v>39</v>
      </c>
      <c r="L31" s="236">
        <v>0.21</v>
      </c>
      <c r="M31" s="235"/>
      <c r="N31" s="235"/>
      <c r="O31" s="235"/>
      <c r="P31" s="235"/>
      <c r="W31" s="234">
        <f>ROUND(BB54,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113"/>
      <c r="BE31" s="249"/>
    </row>
    <row r="32" spans="2:71" s="114" customFormat="1" ht="14.45" hidden="1" customHeight="1">
      <c r="B32" s="113"/>
      <c r="F32" s="9" t="s">
        <v>40</v>
      </c>
      <c r="L32" s="236">
        <v>0.15</v>
      </c>
      <c r="M32" s="235"/>
      <c r="N32" s="235"/>
      <c r="O32" s="235"/>
      <c r="P32" s="235"/>
      <c r="W32" s="234">
        <f>ROUND(BC54,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113"/>
      <c r="BE32" s="249"/>
    </row>
    <row r="33" spans="2:44" s="114" customFormat="1" ht="14.45" hidden="1" customHeight="1">
      <c r="B33" s="113"/>
      <c r="F33" s="9" t="s">
        <v>41</v>
      </c>
      <c r="L33" s="236">
        <v>0</v>
      </c>
      <c r="M33" s="235"/>
      <c r="N33" s="235"/>
      <c r="O33" s="235"/>
      <c r="P33" s="235"/>
      <c r="W33" s="234">
        <f>ROUND(BD54,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113"/>
    </row>
    <row r="34" spans="2:44" s="1" customFormat="1" ht="7" customHeight="1">
      <c r="B34" s="12"/>
      <c r="AR34" s="12"/>
    </row>
    <row r="35" spans="2:44" s="1" customFormat="1" ht="26" customHeight="1">
      <c r="B35" s="12"/>
      <c r="C35" s="115"/>
      <c r="D35" s="116" t="s">
        <v>42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 t="s">
        <v>43</v>
      </c>
      <c r="U35" s="117"/>
      <c r="V35" s="117"/>
      <c r="W35" s="117"/>
      <c r="X35" s="237" t="s">
        <v>44</v>
      </c>
      <c r="Y35" s="238"/>
      <c r="Z35" s="238"/>
      <c r="AA35" s="238"/>
      <c r="AB35" s="238"/>
      <c r="AC35" s="117"/>
      <c r="AD35" s="117"/>
      <c r="AE35" s="117"/>
      <c r="AF35" s="117"/>
      <c r="AG35" s="117"/>
      <c r="AH35" s="117"/>
      <c r="AI35" s="117"/>
      <c r="AJ35" s="117"/>
      <c r="AK35" s="239">
        <f>SUM(AK26:AK33)</f>
        <v>0</v>
      </c>
      <c r="AL35" s="238"/>
      <c r="AM35" s="238"/>
      <c r="AN35" s="238"/>
      <c r="AO35" s="240"/>
      <c r="AP35" s="115"/>
      <c r="AQ35" s="115"/>
      <c r="AR35" s="12"/>
    </row>
    <row r="36" spans="2:44" s="1" customFormat="1" ht="7" customHeight="1">
      <c r="B36" s="12"/>
      <c r="AR36" s="12"/>
    </row>
    <row r="37" spans="2:44" s="1" customFormat="1" ht="7" customHeight="1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2"/>
    </row>
    <row r="41" spans="2:44" s="1" customFormat="1" ht="7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2"/>
    </row>
    <row r="42" spans="2:44" s="1" customFormat="1" ht="25" customHeight="1">
      <c r="B42" s="12"/>
      <c r="C42" s="7" t="s">
        <v>45</v>
      </c>
      <c r="AR42" s="12"/>
    </row>
    <row r="43" spans="2:44" s="1" customFormat="1" ht="7" customHeight="1">
      <c r="B43" s="12"/>
      <c r="AR43" s="12"/>
    </row>
    <row r="44" spans="2:44" s="120" customFormat="1" ht="12.1" customHeight="1">
      <c r="B44" s="119"/>
      <c r="C44" s="9" t="s">
        <v>14</v>
      </c>
      <c r="L44" s="120" t="str">
        <f>K5</f>
        <v>VZ 31.23</v>
      </c>
      <c r="AR44" s="119"/>
    </row>
    <row r="45" spans="2:44" s="123" customFormat="1" ht="37.049999999999997" customHeight="1">
      <c r="B45" s="121"/>
      <c r="C45" s="122" t="s">
        <v>16</v>
      </c>
      <c r="L45" s="225" t="str">
        <f>K6</f>
        <v>Dodání audiotechniky včetně montáže v hlavním sále a místnosti zvukaře objektu K-TRIO</v>
      </c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R45" s="121"/>
    </row>
    <row r="46" spans="2:44" s="1" customFormat="1" ht="7" customHeight="1">
      <c r="B46" s="12"/>
      <c r="AR46" s="12"/>
    </row>
    <row r="47" spans="2:44" s="1" customFormat="1" ht="12.1" customHeight="1">
      <c r="B47" s="12"/>
      <c r="C47" s="9" t="s">
        <v>19</v>
      </c>
      <c r="L47" s="124" t="str">
        <f>IF(K8="","",K8)</f>
        <v>Dr. Martínka 1439/4, Ostrava-Hhrabůvka, 700 30</v>
      </c>
      <c r="AI47" s="9" t="s">
        <v>20</v>
      </c>
      <c r="AM47" s="227" t="str">
        <f>IF(AN8= "","",AN8)</f>
        <v>Vyplň údaj</v>
      </c>
      <c r="AN47" s="227"/>
      <c r="AR47" s="12"/>
    </row>
    <row r="48" spans="2:44" s="1" customFormat="1" ht="7" customHeight="1">
      <c r="B48" s="12"/>
      <c r="AR48" s="12"/>
    </row>
    <row r="49" spans="1:91" s="1" customFormat="1" ht="15.3" customHeight="1">
      <c r="B49" s="12"/>
      <c r="C49" s="9" t="s">
        <v>21</v>
      </c>
      <c r="L49" s="120" t="str">
        <f>IF(E11= "","",E11)</f>
        <v>městský obvod Ostrava-Jih, Horní 791/3, Ostrava-Hrabůvka, 700 30</v>
      </c>
      <c r="AI49" s="9" t="s">
        <v>26</v>
      </c>
      <c r="AM49" s="228" t="str">
        <f>IF(E17="","",E17)</f>
        <v xml:space="preserve"> </v>
      </c>
      <c r="AN49" s="229"/>
      <c r="AO49" s="229"/>
      <c r="AP49" s="229"/>
      <c r="AR49" s="12"/>
      <c r="AS49" s="230" t="s">
        <v>46</v>
      </c>
      <c r="AT49" s="231"/>
      <c r="AU49" s="17"/>
      <c r="AV49" s="17"/>
      <c r="AW49" s="17"/>
      <c r="AX49" s="17"/>
      <c r="AY49" s="17"/>
      <c r="AZ49" s="17"/>
      <c r="BA49" s="17"/>
      <c r="BB49" s="17"/>
      <c r="BC49" s="17"/>
      <c r="BD49" s="125"/>
    </row>
    <row r="50" spans="1:91" s="1" customFormat="1" ht="15.3" customHeight="1">
      <c r="B50" s="12"/>
      <c r="C50" s="9" t="s">
        <v>24</v>
      </c>
      <c r="L50" s="120" t="str">
        <f>IF(E14= "Vyplň údaj","",E14)</f>
        <v/>
      </c>
      <c r="AI50" s="9" t="s">
        <v>29</v>
      </c>
      <c r="AM50" s="228" t="str">
        <f>IF(E20="","",E20)</f>
        <v xml:space="preserve"> </v>
      </c>
      <c r="AN50" s="229"/>
      <c r="AO50" s="229"/>
      <c r="AP50" s="229"/>
      <c r="AR50" s="12"/>
      <c r="AS50" s="232"/>
      <c r="AT50" s="233"/>
      <c r="BD50" s="126"/>
    </row>
    <row r="51" spans="1:91" s="1" customFormat="1" ht="10.9" customHeight="1">
      <c r="B51" s="12"/>
      <c r="AR51" s="12"/>
      <c r="AS51" s="232"/>
      <c r="AT51" s="233"/>
      <c r="BD51" s="126"/>
    </row>
    <row r="52" spans="1:91" s="1" customFormat="1" ht="29.25" customHeight="1">
      <c r="B52" s="12"/>
      <c r="C52" s="241" t="s">
        <v>47</v>
      </c>
      <c r="D52" s="242"/>
      <c r="E52" s="242"/>
      <c r="F52" s="242"/>
      <c r="G52" s="242"/>
      <c r="H52" s="18"/>
      <c r="I52" s="243" t="s">
        <v>48</v>
      </c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4" t="s">
        <v>49</v>
      </c>
      <c r="AH52" s="242"/>
      <c r="AI52" s="242"/>
      <c r="AJ52" s="242"/>
      <c r="AK52" s="242"/>
      <c r="AL52" s="242"/>
      <c r="AM52" s="242"/>
      <c r="AN52" s="243" t="s">
        <v>50</v>
      </c>
      <c r="AO52" s="242"/>
      <c r="AP52" s="242"/>
      <c r="AQ52" s="127" t="s">
        <v>51</v>
      </c>
      <c r="AR52" s="12"/>
      <c r="AS52" s="19" t="s">
        <v>52</v>
      </c>
      <c r="AT52" s="20" t="s">
        <v>53</v>
      </c>
      <c r="AU52" s="20" t="s">
        <v>54</v>
      </c>
      <c r="AV52" s="20" t="s">
        <v>55</v>
      </c>
      <c r="AW52" s="20" t="s">
        <v>56</v>
      </c>
      <c r="AX52" s="20" t="s">
        <v>57</v>
      </c>
      <c r="AY52" s="20" t="s">
        <v>58</v>
      </c>
      <c r="AZ52" s="20" t="s">
        <v>59</v>
      </c>
      <c r="BA52" s="20" t="s">
        <v>60</v>
      </c>
      <c r="BB52" s="20" t="s">
        <v>61</v>
      </c>
      <c r="BC52" s="20" t="s">
        <v>62</v>
      </c>
      <c r="BD52" s="21" t="s">
        <v>63</v>
      </c>
    </row>
    <row r="53" spans="1:91" s="1" customFormat="1" ht="10.9" customHeight="1">
      <c r="B53" s="12"/>
      <c r="AR53" s="12"/>
      <c r="AS53" s="22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25"/>
    </row>
    <row r="54" spans="1:91" s="128" customFormat="1" ht="32.450000000000003" customHeight="1">
      <c r="B54" s="129"/>
      <c r="C54" s="23" t="s">
        <v>64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245">
        <f>ROUND(SUM(AG55:AG57),2)</f>
        <v>0</v>
      </c>
      <c r="AH54" s="245"/>
      <c r="AI54" s="245"/>
      <c r="AJ54" s="245"/>
      <c r="AK54" s="245"/>
      <c r="AL54" s="245"/>
      <c r="AM54" s="245"/>
      <c r="AN54" s="246">
        <f>SUM(AG54,AT54)</f>
        <v>0</v>
      </c>
      <c r="AO54" s="246"/>
      <c r="AP54" s="246"/>
      <c r="AQ54" s="131" t="s">
        <v>3</v>
      </c>
      <c r="AR54" s="129"/>
      <c r="AS54" s="132">
        <f>ROUND(SUM(AS55:AS57),2)</f>
        <v>0</v>
      </c>
      <c r="AT54" s="133">
        <f>ROUND(SUM(AV54:AW54),2)</f>
        <v>0</v>
      </c>
      <c r="AU54" s="134">
        <f>ROUND(SUM(AU55:AU57),5)</f>
        <v>0</v>
      </c>
      <c r="AV54" s="133">
        <f>ROUND(AZ54*L29,2)</f>
        <v>0</v>
      </c>
      <c r="AW54" s="133">
        <f>ROUND(BA54*L30,2)</f>
        <v>0</v>
      </c>
      <c r="AX54" s="133">
        <f>ROUND(BB54*L29,2)</f>
        <v>0</v>
      </c>
      <c r="AY54" s="133">
        <f>ROUND(BC54*L30,2)</f>
        <v>0</v>
      </c>
      <c r="AZ54" s="133">
        <f>ROUND(SUM(AZ55:AZ57),2)</f>
        <v>0</v>
      </c>
      <c r="BA54" s="133">
        <f>ROUND(SUM(BA55:BA57),2)</f>
        <v>0</v>
      </c>
      <c r="BB54" s="133">
        <f>ROUND(SUM(BB55:BB57),2)</f>
        <v>0</v>
      </c>
      <c r="BC54" s="133">
        <f>ROUND(SUM(BC55:BC57),2)</f>
        <v>0</v>
      </c>
      <c r="BD54" s="135">
        <f>ROUND(SUM(BD55:BD57),2)</f>
        <v>0</v>
      </c>
      <c r="BS54" s="136" t="s">
        <v>65</v>
      </c>
      <c r="BT54" s="136" t="s">
        <v>66</v>
      </c>
      <c r="BU54" s="137" t="s">
        <v>67</v>
      </c>
      <c r="BV54" s="136" t="s">
        <v>68</v>
      </c>
      <c r="BW54" s="136" t="s">
        <v>5</v>
      </c>
      <c r="BX54" s="136" t="s">
        <v>69</v>
      </c>
      <c r="CL54" s="136" t="s">
        <v>3</v>
      </c>
    </row>
    <row r="55" spans="1:91" s="147" customFormat="1" ht="16.5" customHeight="1">
      <c r="A55" s="138" t="s">
        <v>70</v>
      </c>
      <c r="B55" s="139"/>
      <c r="C55" s="140"/>
      <c r="D55" s="224" t="s">
        <v>71</v>
      </c>
      <c r="E55" s="224"/>
      <c r="F55" s="224"/>
      <c r="G55" s="224"/>
      <c r="H55" s="224"/>
      <c r="I55" s="141"/>
      <c r="J55" s="224" t="s">
        <v>72</v>
      </c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2">
        <f>'AVT 1 - Kabeláže'!J30</f>
        <v>0</v>
      </c>
      <c r="AH55" s="223"/>
      <c r="AI55" s="223"/>
      <c r="AJ55" s="223"/>
      <c r="AK55" s="223"/>
      <c r="AL55" s="223"/>
      <c r="AM55" s="223"/>
      <c r="AN55" s="222">
        <f>SUM(AG55,AT55)</f>
        <v>0</v>
      </c>
      <c r="AO55" s="223"/>
      <c r="AP55" s="223"/>
      <c r="AQ55" s="142" t="s">
        <v>73</v>
      </c>
      <c r="AR55" s="139"/>
      <c r="AS55" s="143">
        <v>0</v>
      </c>
      <c r="AT55" s="144">
        <f>ROUND(SUM(AV55:AW55),2)</f>
        <v>0</v>
      </c>
      <c r="AU55" s="145">
        <f>'AVT 1 - Kabeláže'!P79</f>
        <v>0</v>
      </c>
      <c r="AV55" s="144">
        <f>'AVT 1 - Kabeláže'!J33</f>
        <v>0</v>
      </c>
      <c r="AW55" s="144">
        <f>'AVT 1 - Kabeláže'!J34</f>
        <v>0</v>
      </c>
      <c r="AX55" s="144">
        <f>'AVT 1 - Kabeláže'!J35</f>
        <v>0</v>
      </c>
      <c r="AY55" s="144">
        <f>'AVT 1 - Kabeláže'!J36</f>
        <v>0</v>
      </c>
      <c r="AZ55" s="144">
        <f>'AVT 1 - Kabeláže'!F33</f>
        <v>0</v>
      </c>
      <c r="BA55" s="144">
        <f>'AVT 1 - Kabeláže'!F34</f>
        <v>0</v>
      </c>
      <c r="BB55" s="144">
        <f>'AVT 1 - Kabeláže'!F35</f>
        <v>0</v>
      </c>
      <c r="BC55" s="144">
        <f>'AVT 1 - Kabeláže'!F36</f>
        <v>0</v>
      </c>
      <c r="BD55" s="146">
        <f>'AVT 1 - Kabeláže'!F37</f>
        <v>0</v>
      </c>
      <c r="BT55" s="148" t="s">
        <v>74</v>
      </c>
      <c r="BV55" s="148" t="s">
        <v>68</v>
      </c>
      <c r="BW55" s="148" t="s">
        <v>75</v>
      </c>
      <c r="BX55" s="148" t="s">
        <v>5</v>
      </c>
      <c r="CL55" s="148" t="s">
        <v>3</v>
      </c>
      <c r="CM55" s="148" t="s">
        <v>76</v>
      </c>
    </row>
    <row r="56" spans="1:91" s="147" customFormat="1" ht="16.5" customHeight="1">
      <c r="A56" s="138" t="s">
        <v>70</v>
      </c>
      <c r="B56" s="139"/>
      <c r="C56" s="140"/>
      <c r="D56" s="224" t="s">
        <v>77</v>
      </c>
      <c r="E56" s="224"/>
      <c r="F56" s="224"/>
      <c r="G56" s="224"/>
      <c r="H56" s="224"/>
      <c r="I56" s="141"/>
      <c r="J56" s="224" t="s">
        <v>78</v>
      </c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2">
        <f>'AVT 2 - Audiotechnika'!J30</f>
        <v>0</v>
      </c>
      <c r="AH56" s="223"/>
      <c r="AI56" s="223"/>
      <c r="AJ56" s="223"/>
      <c r="AK56" s="223"/>
      <c r="AL56" s="223"/>
      <c r="AM56" s="223"/>
      <c r="AN56" s="222">
        <f>SUM(AG56,AT56)</f>
        <v>0</v>
      </c>
      <c r="AO56" s="223"/>
      <c r="AP56" s="223"/>
      <c r="AQ56" s="142" t="s">
        <v>73</v>
      </c>
      <c r="AR56" s="139"/>
      <c r="AS56" s="143">
        <v>0</v>
      </c>
      <c r="AT56" s="144">
        <f>ROUND(SUM(AV56:AW56),2)</f>
        <v>0</v>
      </c>
      <c r="AU56" s="145">
        <f>'AVT 2 - Audiotechnika'!P79</f>
        <v>0</v>
      </c>
      <c r="AV56" s="144">
        <f>'AVT 2 - Audiotechnika'!J33</f>
        <v>0</v>
      </c>
      <c r="AW56" s="144">
        <f>'AVT 2 - Audiotechnika'!J34</f>
        <v>0</v>
      </c>
      <c r="AX56" s="144">
        <f>'AVT 2 - Audiotechnika'!J35</f>
        <v>0</v>
      </c>
      <c r="AY56" s="144">
        <f>'AVT 2 - Audiotechnika'!J36</f>
        <v>0</v>
      </c>
      <c r="AZ56" s="144">
        <f>'AVT 2 - Audiotechnika'!F33</f>
        <v>0</v>
      </c>
      <c r="BA56" s="144">
        <f>'AVT 2 - Audiotechnika'!F34</f>
        <v>0</v>
      </c>
      <c r="BB56" s="144">
        <f>'AVT 2 - Audiotechnika'!F35</f>
        <v>0</v>
      </c>
      <c r="BC56" s="144">
        <f>'AVT 2 - Audiotechnika'!F36</f>
        <v>0</v>
      </c>
      <c r="BD56" s="146">
        <f>'AVT 2 - Audiotechnika'!F37</f>
        <v>0</v>
      </c>
      <c r="BT56" s="148" t="s">
        <v>74</v>
      </c>
      <c r="BV56" s="148" t="s">
        <v>68</v>
      </c>
      <c r="BW56" s="148" t="s">
        <v>79</v>
      </c>
      <c r="BX56" s="148" t="s">
        <v>5</v>
      </c>
      <c r="CL56" s="148" t="s">
        <v>3</v>
      </c>
      <c r="CM56" s="148" t="s">
        <v>76</v>
      </c>
    </row>
    <row r="57" spans="1:91" s="147" customFormat="1" ht="16.5" customHeight="1">
      <c r="A57" s="138" t="s">
        <v>70</v>
      </c>
      <c r="B57" s="139"/>
      <c r="C57" s="140"/>
      <c r="D57" s="224" t="s">
        <v>80</v>
      </c>
      <c r="E57" s="224"/>
      <c r="F57" s="224"/>
      <c r="G57" s="224"/>
      <c r="H57" s="224"/>
      <c r="I57" s="141"/>
      <c r="J57" s="224" t="s">
        <v>81</v>
      </c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2">
        <f>'AVT 3 - Videotechnika'!J30</f>
        <v>0</v>
      </c>
      <c r="AH57" s="223"/>
      <c r="AI57" s="223"/>
      <c r="AJ57" s="223"/>
      <c r="AK57" s="223"/>
      <c r="AL57" s="223"/>
      <c r="AM57" s="223"/>
      <c r="AN57" s="222">
        <f>SUM(AG57,AT57)</f>
        <v>0</v>
      </c>
      <c r="AO57" s="223"/>
      <c r="AP57" s="223"/>
      <c r="AQ57" s="142" t="s">
        <v>73</v>
      </c>
      <c r="AR57" s="139"/>
      <c r="AS57" s="149">
        <v>0</v>
      </c>
      <c r="AT57" s="150">
        <f>ROUND(SUM(AV57:AW57),2)</f>
        <v>0</v>
      </c>
      <c r="AU57" s="151">
        <f>'AVT 3 - Videotechnika'!P79</f>
        <v>0</v>
      </c>
      <c r="AV57" s="150">
        <f>'AVT 3 - Videotechnika'!J33</f>
        <v>0</v>
      </c>
      <c r="AW57" s="150">
        <f>'AVT 3 - Videotechnika'!J34</f>
        <v>0</v>
      </c>
      <c r="AX57" s="150">
        <f>'AVT 3 - Videotechnika'!J35</f>
        <v>0</v>
      </c>
      <c r="AY57" s="150">
        <f>'AVT 3 - Videotechnika'!J36</f>
        <v>0</v>
      </c>
      <c r="AZ57" s="150">
        <f>'AVT 3 - Videotechnika'!F33</f>
        <v>0</v>
      </c>
      <c r="BA57" s="150">
        <f>'AVT 3 - Videotechnika'!F34</f>
        <v>0</v>
      </c>
      <c r="BB57" s="150">
        <f>'AVT 3 - Videotechnika'!F35</f>
        <v>0</v>
      </c>
      <c r="BC57" s="150">
        <f>'AVT 3 - Videotechnika'!F36</f>
        <v>0</v>
      </c>
      <c r="BD57" s="152">
        <f>'AVT 3 - Videotechnika'!F37</f>
        <v>0</v>
      </c>
      <c r="BT57" s="148" t="s">
        <v>74</v>
      </c>
      <c r="BV57" s="148" t="s">
        <v>68</v>
      </c>
      <c r="BW57" s="148" t="s">
        <v>82</v>
      </c>
      <c r="BX57" s="148" t="s">
        <v>5</v>
      </c>
      <c r="CL57" s="148" t="s">
        <v>3</v>
      </c>
      <c r="CM57" s="148" t="s">
        <v>76</v>
      </c>
    </row>
    <row r="58" spans="1:91" s="1" customFormat="1" ht="30.1" customHeight="1">
      <c r="B58" s="12"/>
      <c r="AR58" s="12"/>
    </row>
    <row r="59" spans="1:91" s="1" customFormat="1" ht="7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2"/>
    </row>
  </sheetData>
  <sheetProtection algorithmName="SHA-512" hashValue="cs1lP49pZ1234Ucz+YtxHD12On00GHyaulixGiNRDFDe/GRCfoVcxh9bJG/Gj0o/K+iRRQdQ/ODHiD4fp+kMGg==" saltValue="PeMQ4kJEhFuRSeHQRFZSHw==" spinCount="100000" sheet="1" objects="1" scenarios="1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7:AP57"/>
    <mergeCell ref="AG57:AM57"/>
    <mergeCell ref="AN52:AP52"/>
    <mergeCell ref="AN55:AP55"/>
    <mergeCell ref="AN54:AP54"/>
    <mergeCell ref="L31:P31"/>
    <mergeCell ref="W32:AE32"/>
    <mergeCell ref="AK32:AO32"/>
    <mergeCell ref="L32:P32"/>
    <mergeCell ref="D57:H57"/>
    <mergeCell ref="J57:AF57"/>
    <mergeCell ref="C52:G52"/>
    <mergeCell ref="I52:AF52"/>
    <mergeCell ref="AG52:AM52"/>
    <mergeCell ref="AG55:AM55"/>
    <mergeCell ref="D55:H55"/>
    <mergeCell ref="J55:AF55"/>
    <mergeCell ref="AG54:AM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AVT 1 - Kabeláže'!C2" display="/"/>
    <hyperlink ref="A56" location="'AVT 2 - Audiotechnika'!C2" display="/"/>
    <hyperlink ref="A57" location="'AVT 3 - Videotechnika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5"/>
  <sheetViews>
    <sheetView showGridLines="0" topLeftCell="A71" workbookViewId="0">
      <selection activeCell="W34" sqref="W34"/>
    </sheetView>
  </sheetViews>
  <sheetFormatPr defaultColWidth="9.28515625" defaultRowHeight="10.9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2:46" ht="37.049999999999997" customHeight="1">
      <c r="L2" s="262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55" t="s">
        <v>75</v>
      </c>
    </row>
    <row r="3" spans="2:46" ht="7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76</v>
      </c>
    </row>
    <row r="4" spans="2:46" ht="25" customHeight="1">
      <c r="B4" s="158"/>
      <c r="D4" s="159" t="s">
        <v>83</v>
      </c>
      <c r="L4" s="158"/>
      <c r="M4" s="160" t="s">
        <v>11</v>
      </c>
      <c r="AT4" s="155" t="s">
        <v>4</v>
      </c>
    </row>
    <row r="5" spans="2:46" ht="7" customHeight="1">
      <c r="B5" s="158"/>
      <c r="L5" s="158"/>
    </row>
    <row r="6" spans="2:46" ht="12.1" customHeight="1">
      <c r="B6" s="158"/>
      <c r="D6" s="161" t="s">
        <v>16</v>
      </c>
      <c r="L6" s="158"/>
    </row>
    <row r="7" spans="2:46" ht="16.5" customHeight="1">
      <c r="B7" s="158"/>
      <c r="E7" s="260" t="str">
        <f>'Rekapitulace stavby'!K6</f>
        <v>Dodání audiotechniky včetně montáže v hlavním sále a místnosti zvukaře objektu K-TRIO</v>
      </c>
      <c r="F7" s="261"/>
      <c r="G7" s="261"/>
      <c r="H7" s="261"/>
      <c r="L7" s="158"/>
    </row>
    <row r="8" spans="2:46" s="163" customFormat="1" ht="12.1" customHeight="1">
      <c r="B8" s="162"/>
      <c r="D8" s="161" t="s">
        <v>84</v>
      </c>
      <c r="L8" s="162"/>
    </row>
    <row r="9" spans="2:46" s="163" customFormat="1" ht="16.5" customHeight="1">
      <c r="B9" s="162"/>
      <c r="E9" s="258" t="s">
        <v>85</v>
      </c>
      <c r="F9" s="259"/>
      <c r="G9" s="259"/>
      <c r="H9" s="259"/>
      <c r="L9" s="162"/>
    </row>
    <row r="10" spans="2:46" s="163" customFormat="1">
      <c r="B10" s="162"/>
      <c r="L10" s="162"/>
    </row>
    <row r="11" spans="2:46" s="163" customFormat="1" ht="12.1" customHeight="1">
      <c r="B11" s="162"/>
      <c r="D11" s="161" t="s">
        <v>17</v>
      </c>
      <c r="F11" s="164" t="s">
        <v>3</v>
      </c>
      <c r="I11" s="161" t="s">
        <v>18</v>
      </c>
      <c r="J11" s="164" t="s">
        <v>3</v>
      </c>
      <c r="L11" s="162"/>
    </row>
    <row r="12" spans="2:46" s="163" customFormat="1" ht="12.1" customHeight="1">
      <c r="B12" s="162"/>
      <c r="D12" s="161" t="s">
        <v>19</v>
      </c>
      <c r="F12" s="164" t="s">
        <v>407</v>
      </c>
      <c r="I12" s="161" t="s">
        <v>20</v>
      </c>
      <c r="J12" s="153" t="str">
        <f>'Rekapitulace stavby'!AN8</f>
        <v>Vyplň údaj</v>
      </c>
      <c r="L12" s="162"/>
    </row>
    <row r="13" spans="2:46" s="163" customFormat="1" ht="10.9" customHeight="1">
      <c r="B13" s="162"/>
      <c r="L13" s="162"/>
    </row>
    <row r="14" spans="2:46" s="163" customFormat="1" ht="12.1" customHeight="1">
      <c r="B14" s="162"/>
      <c r="D14" s="161" t="s">
        <v>21</v>
      </c>
      <c r="I14" s="161" t="s">
        <v>22</v>
      </c>
      <c r="J14" s="164" t="s">
        <v>3</v>
      </c>
      <c r="L14" s="162"/>
    </row>
    <row r="15" spans="2:46" s="163" customFormat="1" ht="18" customHeight="1">
      <c r="B15" s="162"/>
      <c r="E15" s="164" t="s">
        <v>408</v>
      </c>
      <c r="I15" s="161" t="s">
        <v>23</v>
      </c>
      <c r="J15" s="164" t="s">
        <v>3</v>
      </c>
      <c r="L15" s="162"/>
    </row>
    <row r="16" spans="2:46" s="163" customFormat="1" ht="7" customHeight="1">
      <c r="B16" s="162"/>
      <c r="L16" s="162"/>
    </row>
    <row r="17" spans="2:12" s="163" customFormat="1" ht="12.1" customHeight="1">
      <c r="B17" s="162"/>
      <c r="D17" s="161" t="s">
        <v>24</v>
      </c>
      <c r="I17" s="161" t="s">
        <v>22</v>
      </c>
      <c r="J17" s="10" t="str">
        <f>'Rekapitulace stavby'!AN13</f>
        <v>Vyplň údaj</v>
      </c>
      <c r="L17" s="162"/>
    </row>
    <row r="18" spans="2:12" s="163" customFormat="1" ht="18" customHeight="1">
      <c r="B18" s="162"/>
      <c r="E18" s="264" t="str">
        <f>'Rekapitulace stavby'!E14</f>
        <v>Vyplň údaj</v>
      </c>
      <c r="F18" s="265"/>
      <c r="G18" s="265"/>
      <c r="H18" s="265"/>
      <c r="I18" s="161" t="s">
        <v>23</v>
      </c>
      <c r="J18" s="10" t="str">
        <f>'Rekapitulace stavby'!AN14</f>
        <v>Vyplň údaj</v>
      </c>
      <c r="L18" s="162"/>
    </row>
    <row r="19" spans="2:12" s="163" customFormat="1" ht="7" customHeight="1">
      <c r="B19" s="162"/>
      <c r="L19" s="162"/>
    </row>
    <row r="20" spans="2:12" s="163" customFormat="1" ht="12.1" customHeight="1">
      <c r="B20" s="162"/>
      <c r="D20" s="161" t="s">
        <v>26</v>
      </c>
      <c r="I20" s="161" t="s">
        <v>22</v>
      </c>
      <c r="J20" s="164" t="str">
        <f>IF('Rekapitulace stavby'!AN16="","",'Rekapitulace stavby'!AN16)</f>
        <v/>
      </c>
      <c r="L20" s="162"/>
    </row>
    <row r="21" spans="2:12" s="163" customFormat="1" ht="18" customHeight="1">
      <c r="B21" s="162"/>
      <c r="E21" s="164" t="str">
        <f>IF('Rekapitulace stavby'!E17="","",'Rekapitulace stavby'!E17)</f>
        <v xml:space="preserve"> </v>
      </c>
      <c r="I21" s="161" t="s">
        <v>23</v>
      </c>
      <c r="J21" s="164" t="str">
        <f>IF('Rekapitulace stavby'!AN17="","",'Rekapitulace stavby'!AN17)</f>
        <v/>
      </c>
      <c r="L21" s="162"/>
    </row>
    <row r="22" spans="2:12" s="163" customFormat="1" ht="7" customHeight="1">
      <c r="B22" s="162"/>
      <c r="L22" s="162"/>
    </row>
    <row r="23" spans="2:12" s="163" customFormat="1" ht="12.1" customHeight="1">
      <c r="B23" s="162"/>
      <c r="D23" s="161" t="s">
        <v>29</v>
      </c>
      <c r="I23" s="161" t="s">
        <v>22</v>
      </c>
      <c r="J23" s="164" t="str">
        <f>IF('Rekapitulace stavby'!AN19="","",'Rekapitulace stavby'!AN19)</f>
        <v/>
      </c>
      <c r="L23" s="162"/>
    </row>
    <row r="24" spans="2:12" s="163" customFormat="1" ht="18" customHeight="1">
      <c r="B24" s="162"/>
      <c r="E24" s="164" t="str">
        <f>IF('Rekapitulace stavby'!E20="","",'Rekapitulace stavby'!E20)</f>
        <v xml:space="preserve"> </v>
      </c>
      <c r="I24" s="161" t="s">
        <v>23</v>
      </c>
      <c r="J24" s="164" t="str">
        <f>IF('Rekapitulace stavby'!AN20="","",'Rekapitulace stavby'!AN20)</f>
        <v/>
      </c>
      <c r="L24" s="162"/>
    </row>
    <row r="25" spans="2:12" s="163" customFormat="1" ht="7" customHeight="1">
      <c r="B25" s="162"/>
      <c r="L25" s="162"/>
    </row>
    <row r="26" spans="2:12" s="163" customFormat="1" ht="12.1" customHeight="1">
      <c r="B26" s="162"/>
      <c r="D26" s="161" t="s">
        <v>30</v>
      </c>
      <c r="L26" s="162"/>
    </row>
    <row r="27" spans="2:12" s="166" customFormat="1" ht="47.25" customHeight="1">
      <c r="B27" s="165"/>
      <c r="E27" s="266" t="s">
        <v>31</v>
      </c>
      <c r="F27" s="266"/>
      <c r="G27" s="266"/>
      <c r="H27" s="266"/>
      <c r="L27" s="165"/>
    </row>
    <row r="28" spans="2:12" s="163" customFormat="1" ht="7" customHeight="1">
      <c r="B28" s="162"/>
      <c r="L28" s="162"/>
    </row>
    <row r="29" spans="2:12" s="163" customFormat="1" ht="7" customHeight="1">
      <c r="B29" s="162"/>
      <c r="D29" s="167"/>
      <c r="E29" s="167"/>
      <c r="F29" s="167"/>
      <c r="G29" s="167"/>
      <c r="H29" s="167"/>
      <c r="I29" s="167"/>
      <c r="J29" s="167"/>
      <c r="K29" s="167"/>
      <c r="L29" s="162"/>
    </row>
    <row r="30" spans="2:12" s="163" customFormat="1" ht="25.3" customHeight="1">
      <c r="B30" s="162"/>
      <c r="D30" s="168" t="s">
        <v>32</v>
      </c>
      <c r="J30" s="169">
        <f>ROUND(J79, 2)</f>
        <v>0</v>
      </c>
      <c r="L30" s="162"/>
    </row>
    <row r="31" spans="2:12" s="163" customFormat="1" ht="7" customHeight="1">
      <c r="B31" s="162"/>
      <c r="D31" s="167"/>
      <c r="E31" s="167"/>
      <c r="F31" s="167"/>
      <c r="G31" s="167"/>
      <c r="H31" s="167"/>
      <c r="I31" s="167"/>
      <c r="J31" s="167"/>
      <c r="K31" s="167"/>
      <c r="L31" s="162"/>
    </row>
    <row r="32" spans="2:12" s="163" customFormat="1" ht="14.45" customHeight="1">
      <c r="B32" s="162"/>
      <c r="F32" s="170" t="s">
        <v>34</v>
      </c>
      <c r="I32" s="170" t="s">
        <v>33</v>
      </c>
      <c r="J32" s="170" t="s">
        <v>35</v>
      </c>
      <c r="L32" s="162"/>
    </row>
    <row r="33" spans="2:12" s="163" customFormat="1" ht="14.45" customHeight="1">
      <c r="B33" s="162"/>
      <c r="D33" s="171" t="s">
        <v>36</v>
      </c>
      <c r="E33" s="161" t="s">
        <v>37</v>
      </c>
      <c r="F33" s="172">
        <f>ROUND((SUM(BE79:BE104)),  2)</f>
        <v>0</v>
      </c>
      <c r="I33" s="173">
        <v>0.21</v>
      </c>
      <c r="J33" s="172">
        <f>ROUND(((SUM(BE79:BE104))*I33),  2)</f>
        <v>0</v>
      </c>
      <c r="L33" s="162"/>
    </row>
    <row r="34" spans="2:12" s="163" customFormat="1" ht="14.45" customHeight="1">
      <c r="B34" s="162"/>
      <c r="E34" s="161" t="s">
        <v>38</v>
      </c>
      <c r="F34" s="172">
        <f>ROUND((SUM(BF79:BF104)),  2)</f>
        <v>0</v>
      </c>
      <c r="I34" s="173">
        <v>0.15</v>
      </c>
      <c r="J34" s="172">
        <f>ROUND(((SUM(BF79:BF104))*I34),  2)</f>
        <v>0</v>
      </c>
      <c r="L34" s="162"/>
    </row>
    <row r="35" spans="2:12" s="163" customFormat="1" ht="14.45" hidden="1" customHeight="1">
      <c r="B35" s="162"/>
      <c r="E35" s="161" t="s">
        <v>39</v>
      </c>
      <c r="F35" s="172">
        <f>ROUND((SUM(BG79:BG104)),  2)</f>
        <v>0</v>
      </c>
      <c r="I35" s="173">
        <v>0.21</v>
      </c>
      <c r="J35" s="172">
        <f>0</f>
        <v>0</v>
      </c>
      <c r="L35" s="162"/>
    </row>
    <row r="36" spans="2:12" s="163" customFormat="1" ht="14.45" hidden="1" customHeight="1">
      <c r="B36" s="162"/>
      <c r="E36" s="161" t="s">
        <v>40</v>
      </c>
      <c r="F36" s="172">
        <f>ROUND((SUM(BH79:BH104)),  2)</f>
        <v>0</v>
      </c>
      <c r="I36" s="173">
        <v>0.15</v>
      </c>
      <c r="J36" s="172">
        <f>0</f>
        <v>0</v>
      </c>
      <c r="L36" s="162"/>
    </row>
    <row r="37" spans="2:12" s="163" customFormat="1" ht="14.45" hidden="1" customHeight="1">
      <c r="B37" s="162"/>
      <c r="E37" s="161" t="s">
        <v>41</v>
      </c>
      <c r="F37" s="172">
        <f>ROUND((SUM(BI79:BI104)),  2)</f>
        <v>0</v>
      </c>
      <c r="I37" s="173">
        <v>0</v>
      </c>
      <c r="J37" s="172">
        <f>0</f>
        <v>0</v>
      </c>
      <c r="L37" s="162"/>
    </row>
    <row r="38" spans="2:12" s="163" customFormat="1" ht="7" customHeight="1">
      <c r="B38" s="162"/>
      <c r="L38" s="162"/>
    </row>
    <row r="39" spans="2:12" s="163" customFormat="1" ht="25.3" customHeight="1">
      <c r="B39" s="162"/>
      <c r="C39" s="174"/>
      <c r="D39" s="175" t="s">
        <v>42</v>
      </c>
      <c r="E39" s="176"/>
      <c r="F39" s="176"/>
      <c r="G39" s="177" t="s">
        <v>43</v>
      </c>
      <c r="H39" s="178" t="s">
        <v>44</v>
      </c>
      <c r="I39" s="176"/>
      <c r="J39" s="179">
        <f>SUM(J30:J37)</f>
        <v>0</v>
      </c>
      <c r="K39" s="180"/>
      <c r="L39" s="162"/>
    </row>
    <row r="40" spans="2:12" s="163" customFormat="1" ht="14.45" customHeight="1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62"/>
    </row>
    <row r="44" spans="2:12" s="163" customFormat="1" ht="7" customHeight="1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62"/>
    </row>
    <row r="45" spans="2:12" s="163" customFormat="1" ht="25" customHeight="1">
      <c r="B45" s="162"/>
      <c r="C45" s="159" t="s">
        <v>86</v>
      </c>
      <c r="L45" s="162"/>
    </row>
    <row r="46" spans="2:12" s="163" customFormat="1" ht="7" customHeight="1">
      <c r="B46" s="162"/>
      <c r="L46" s="162"/>
    </row>
    <row r="47" spans="2:12" s="163" customFormat="1" ht="12.1" customHeight="1">
      <c r="B47" s="162"/>
      <c r="C47" s="161" t="s">
        <v>16</v>
      </c>
      <c r="L47" s="162"/>
    </row>
    <row r="48" spans="2:12" s="163" customFormat="1" ht="16.5" customHeight="1">
      <c r="B48" s="162"/>
      <c r="E48" s="260" t="str">
        <f>E7</f>
        <v>Dodání audiotechniky včetně montáže v hlavním sále a místnosti zvukaře objektu K-TRIO</v>
      </c>
      <c r="F48" s="261"/>
      <c r="G48" s="261"/>
      <c r="H48" s="261"/>
      <c r="L48" s="162"/>
    </row>
    <row r="49" spans="2:47" s="163" customFormat="1" ht="12.1" customHeight="1">
      <c r="B49" s="162"/>
      <c r="C49" s="161" t="s">
        <v>84</v>
      </c>
      <c r="L49" s="162"/>
    </row>
    <row r="50" spans="2:47" s="163" customFormat="1" ht="16.5" customHeight="1">
      <c r="B50" s="162"/>
      <c r="E50" s="258" t="str">
        <f>E9</f>
        <v>AVT 1 - Kabeláže</v>
      </c>
      <c r="F50" s="259"/>
      <c r="G50" s="259"/>
      <c r="H50" s="259"/>
      <c r="L50" s="162"/>
    </row>
    <row r="51" spans="2:47" s="163" customFormat="1" ht="7" customHeight="1">
      <c r="B51" s="162"/>
      <c r="L51" s="162"/>
    </row>
    <row r="52" spans="2:47" s="163" customFormat="1" ht="12.1" customHeight="1">
      <c r="B52" s="162"/>
      <c r="C52" s="161" t="s">
        <v>19</v>
      </c>
      <c r="F52" s="164" t="str">
        <f>F12</f>
        <v>Dr. Martínka 1439/4, Ostrava-Hhrabůvka, 700 30</v>
      </c>
      <c r="I52" s="161" t="s">
        <v>20</v>
      </c>
      <c r="J52" s="153" t="str">
        <f>IF(J12="","",J12)</f>
        <v>Vyplň údaj</v>
      </c>
      <c r="L52" s="162"/>
    </row>
    <row r="53" spans="2:47" s="163" customFormat="1" ht="7" customHeight="1">
      <c r="B53" s="162"/>
      <c r="L53" s="162"/>
    </row>
    <row r="54" spans="2:47" s="163" customFormat="1" ht="15.3" customHeight="1">
      <c r="B54" s="162"/>
      <c r="C54" s="161" t="s">
        <v>21</v>
      </c>
      <c r="F54" s="164" t="str">
        <f>E15</f>
        <v>městský obvod Ostrava-Jih, Horní 791/3, Ostrava-Hrabůvka, 700 30</v>
      </c>
      <c r="I54" s="161" t="s">
        <v>26</v>
      </c>
      <c r="J54" s="185" t="str">
        <f>E21</f>
        <v xml:space="preserve"> </v>
      </c>
      <c r="L54" s="162"/>
    </row>
    <row r="55" spans="2:47" s="163" customFormat="1" ht="15.3" customHeight="1">
      <c r="B55" s="162"/>
      <c r="C55" s="161" t="s">
        <v>24</v>
      </c>
      <c r="F55" s="164" t="str">
        <f>IF(E18="","",E18)</f>
        <v>Vyplň údaj</v>
      </c>
      <c r="I55" s="161" t="s">
        <v>29</v>
      </c>
      <c r="J55" s="185" t="str">
        <f>E24</f>
        <v xml:space="preserve"> </v>
      </c>
      <c r="L55" s="162"/>
    </row>
    <row r="56" spans="2:47" s="163" customFormat="1" ht="10.4" customHeight="1">
      <c r="B56" s="162"/>
      <c r="L56" s="162"/>
    </row>
    <row r="57" spans="2:47" s="163" customFormat="1" ht="29.25" customHeight="1">
      <c r="B57" s="162"/>
      <c r="C57" s="186" t="s">
        <v>87</v>
      </c>
      <c r="D57" s="174"/>
      <c r="E57" s="174"/>
      <c r="F57" s="174"/>
      <c r="G57" s="174"/>
      <c r="H57" s="174"/>
      <c r="I57" s="174"/>
      <c r="J57" s="187" t="s">
        <v>88</v>
      </c>
      <c r="K57" s="174"/>
      <c r="L57" s="162"/>
    </row>
    <row r="58" spans="2:47" s="163" customFormat="1" ht="10.4" customHeight="1">
      <c r="B58" s="162"/>
      <c r="L58" s="162"/>
    </row>
    <row r="59" spans="2:47" s="163" customFormat="1" ht="22.95" customHeight="1">
      <c r="B59" s="162"/>
      <c r="C59" s="188" t="s">
        <v>64</v>
      </c>
      <c r="J59" s="169">
        <f>J79</f>
        <v>0</v>
      </c>
      <c r="L59" s="162"/>
      <c r="AU59" s="155" t="s">
        <v>89</v>
      </c>
    </row>
    <row r="60" spans="2:47" s="163" customFormat="1" ht="21.75" customHeight="1">
      <c r="B60" s="162"/>
      <c r="L60" s="162"/>
    </row>
    <row r="61" spans="2:47" s="163" customFormat="1" ht="7" customHeight="1"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62"/>
    </row>
    <row r="65" spans="2:65" s="163" customFormat="1" ht="7" customHeight="1"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62"/>
    </row>
    <row r="66" spans="2:65" s="163" customFormat="1" ht="25" customHeight="1">
      <c r="B66" s="162"/>
      <c r="C66" s="159" t="s">
        <v>90</v>
      </c>
      <c r="L66" s="162"/>
    </row>
    <row r="67" spans="2:65" s="163" customFormat="1" ht="7" customHeight="1">
      <c r="B67" s="162"/>
      <c r="L67" s="162"/>
    </row>
    <row r="68" spans="2:65" s="163" customFormat="1" ht="12.1" customHeight="1">
      <c r="B68" s="162"/>
      <c r="C68" s="161" t="s">
        <v>16</v>
      </c>
      <c r="L68" s="162"/>
    </row>
    <row r="69" spans="2:65" s="163" customFormat="1" ht="16.5" customHeight="1">
      <c r="B69" s="162"/>
      <c r="E69" s="260" t="str">
        <f>E7</f>
        <v>Dodání audiotechniky včetně montáže v hlavním sále a místnosti zvukaře objektu K-TRIO</v>
      </c>
      <c r="F69" s="261"/>
      <c r="G69" s="261"/>
      <c r="H69" s="261"/>
      <c r="L69" s="162"/>
    </row>
    <row r="70" spans="2:65" s="163" customFormat="1" ht="12.1" customHeight="1">
      <c r="B70" s="162"/>
      <c r="C70" s="161" t="s">
        <v>84</v>
      </c>
      <c r="L70" s="162"/>
    </row>
    <row r="71" spans="2:65" s="163" customFormat="1" ht="16.5" customHeight="1">
      <c r="B71" s="162"/>
      <c r="E71" s="258" t="str">
        <f>E9</f>
        <v>AVT 1 - Kabeláže</v>
      </c>
      <c r="F71" s="259"/>
      <c r="G71" s="259"/>
      <c r="H71" s="259"/>
      <c r="L71" s="162"/>
    </row>
    <row r="72" spans="2:65" s="163" customFormat="1" ht="7" customHeight="1">
      <c r="B72" s="162"/>
      <c r="L72" s="162"/>
    </row>
    <row r="73" spans="2:65" s="163" customFormat="1" ht="12.1" customHeight="1">
      <c r="B73" s="162"/>
      <c r="C73" s="161" t="s">
        <v>19</v>
      </c>
      <c r="F73" s="164" t="str">
        <f>F12</f>
        <v>Dr. Martínka 1439/4, Ostrava-Hhrabůvka, 700 30</v>
      </c>
      <c r="I73" s="161" t="s">
        <v>20</v>
      </c>
      <c r="J73" s="153" t="str">
        <f>IF(J12="","",J12)</f>
        <v>Vyplň údaj</v>
      </c>
      <c r="L73" s="162"/>
    </row>
    <row r="74" spans="2:65" s="163" customFormat="1" ht="7" customHeight="1">
      <c r="B74" s="162"/>
      <c r="L74" s="162"/>
    </row>
    <row r="75" spans="2:65" s="163" customFormat="1" ht="15.3" customHeight="1">
      <c r="B75" s="162"/>
      <c r="C75" s="161" t="s">
        <v>21</v>
      </c>
      <c r="F75" s="164" t="str">
        <f>E15</f>
        <v>městský obvod Ostrava-Jih, Horní 791/3, Ostrava-Hrabůvka, 700 30</v>
      </c>
      <c r="I75" s="161" t="s">
        <v>26</v>
      </c>
      <c r="J75" s="185" t="str">
        <f>E21</f>
        <v xml:space="preserve"> </v>
      </c>
      <c r="L75" s="162"/>
    </row>
    <row r="76" spans="2:65" s="163" customFormat="1" ht="15.3" customHeight="1">
      <c r="B76" s="162"/>
      <c r="C76" s="161" t="s">
        <v>24</v>
      </c>
      <c r="F76" s="164" t="str">
        <f>IF(E18="","",E18)</f>
        <v>Vyplň údaj</v>
      </c>
      <c r="I76" s="161" t="s">
        <v>29</v>
      </c>
      <c r="J76" s="185" t="str">
        <f>E24</f>
        <v xml:space="preserve"> </v>
      </c>
      <c r="L76" s="162"/>
    </row>
    <row r="77" spans="2:65" s="163" customFormat="1" ht="10.4" customHeight="1">
      <c r="B77" s="162"/>
      <c r="L77" s="162"/>
    </row>
    <row r="78" spans="2:65" s="196" customFormat="1" ht="29.25" customHeight="1">
      <c r="B78" s="189"/>
      <c r="C78" s="190" t="s">
        <v>91</v>
      </c>
      <c r="D78" s="191" t="s">
        <v>51</v>
      </c>
      <c r="E78" s="191" t="s">
        <v>47</v>
      </c>
      <c r="F78" s="191" t="s">
        <v>48</v>
      </c>
      <c r="G78" s="191" t="s">
        <v>92</v>
      </c>
      <c r="H78" s="191" t="s">
        <v>93</v>
      </c>
      <c r="I78" s="191" t="s">
        <v>94</v>
      </c>
      <c r="J78" s="191" t="s">
        <v>88</v>
      </c>
      <c r="K78" s="192" t="s">
        <v>95</v>
      </c>
      <c r="L78" s="189"/>
      <c r="M78" s="193" t="s">
        <v>3</v>
      </c>
      <c r="N78" s="194" t="s">
        <v>36</v>
      </c>
      <c r="O78" s="194" t="s">
        <v>96</v>
      </c>
      <c r="P78" s="194" t="s">
        <v>97</v>
      </c>
      <c r="Q78" s="194" t="s">
        <v>98</v>
      </c>
      <c r="R78" s="194" t="s">
        <v>99</v>
      </c>
      <c r="S78" s="194" t="s">
        <v>100</v>
      </c>
      <c r="T78" s="195" t="s">
        <v>101</v>
      </c>
    </row>
    <row r="79" spans="2:65" s="163" customFormat="1" ht="22.95" customHeight="1">
      <c r="B79" s="162"/>
      <c r="C79" s="197" t="s">
        <v>102</v>
      </c>
      <c r="J79" s="198">
        <f>BK79</f>
        <v>0</v>
      </c>
      <c r="L79" s="162"/>
      <c r="M79" s="199"/>
      <c r="N79" s="167"/>
      <c r="O79" s="167"/>
      <c r="P79" s="200">
        <f>SUM(P80:P104)</f>
        <v>0</v>
      </c>
      <c r="Q79" s="167"/>
      <c r="R79" s="200">
        <f>SUM(R80:R104)</f>
        <v>0</v>
      </c>
      <c r="S79" s="167"/>
      <c r="T79" s="201">
        <f>SUM(T80:T104)</f>
        <v>0</v>
      </c>
      <c r="AT79" s="155" t="s">
        <v>65</v>
      </c>
      <c r="AU79" s="155" t="s">
        <v>89</v>
      </c>
      <c r="BK79" s="202">
        <f>SUM(BK80:BK104)</f>
        <v>0</v>
      </c>
    </row>
    <row r="80" spans="2:65" s="163" customFormat="1" ht="16.5" customHeight="1">
      <c r="B80" s="162"/>
      <c r="C80" s="203" t="s">
        <v>74</v>
      </c>
      <c r="D80" s="203" t="s">
        <v>103</v>
      </c>
      <c r="E80" s="204" t="s">
        <v>104</v>
      </c>
      <c r="F80" s="205" t="s">
        <v>105</v>
      </c>
      <c r="G80" s="206" t="s">
        <v>106</v>
      </c>
      <c r="H80" s="207">
        <v>80</v>
      </c>
      <c r="I80" s="24"/>
      <c r="J80" s="208">
        <f t="shared" ref="J80:J104" si="0">ROUND(I80*H80,2)</f>
        <v>0</v>
      </c>
      <c r="K80" s="205" t="s">
        <v>107</v>
      </c>
      <c r="L80" s="162"/>
      <c r="M80" s="209" t="s">
        <v>3</v>
      </c>
      <c r="N80" s="210" t="s">
        <v>37</v>
      </c>
      <c r="P80" s="211">
        <f t="shared" ref="P80:P104" si="1">O80*H80</f>
        <v>0</v>
      </c>
      <c r="Q80" s="211">
        <v>0</v>
      </c>
      <c r="R80" s="211">
        <f t="shared" ref="R80:R104" si="2">Q80*H80</f>
        <v>0</v>
      </c>
      <c r="S80" s="211">
        <v>0</v>
      </c>
      <c r="T80" s="212">
        <f t="shared" ref="T80:T104" si="3">S80*H80</f>
        <v>0</v>
      </c>
      <c r="AR80" s="213" t="s">
        <v>108</v>
      </c>
      <c r="AT80" s="213" t="s">
        <v>103</v>
      </c>
      <c r="AU80" s="213" t="s">
        <v>66</v>
      </c>
      <c r="AY80" s="155" t="s">
        <v>109</v>
      </c>
      <c r="BE80" s="214">
        <f t="shared" ref="BE80:BE104" si="4">IF(N80="základní",J80,0)</f>
        <v>0</v>
      </c>
      <c r="BF80" s="214">
        <f t="shared" ref="BF80:BF104" si="5">IF(N80="snížená",J80,0)</f>
        <v>0</v>
      </c>
      <c r="BG80" s="214">
        <f t="shared" ref="BG80:BG104" si="6">IF(N80="zákl. přenesená",J80,0)</f>
        <v>0</v>
      </c>
      <c r="BH80" s="214">
        <f t="shared" ref="BH80:BH104" si="7">IF(N80="sníž. přenesená",J80,0)</f>
        <v>0</v>
      </c>
      <c r="BI80" s="214">
        <f t="shared" ref="BI80:BI104" si="8">IF(N80="nulová",J80,0)</f>
        <v>0</v>
      </c>
      <c r="BJ80" s="155" t="s">
        <v>74</v>
      </c>
      <c r="BK80" s="214">
        <f t="shared" ref="BK80:BK104" si="9">ROUND(I80*H80,2)</f>
        <v>0</v>
      </c>
      <c r="BL80" s="155" t="s">
        <v>108</v>
      </c>
      <c r="BM80" s="213" t="s">
        <v>76</v>
      </c>
    </row>
    <row r="81" spans="2:65" s="163" customFormat="1" ht="16.5" customHeight="1">
      <c r="B81" s="162"/>
      <c r="C81" s="203" t="s">
        <v>76</v>
      </c>
      <c r="D81" s="203" t="s">
        <v>103</v>
      </c>
      <c r="E81" s="204" t="s">
        <v>110</v>
      </c>
      <c r="F81" s="205" t="s">
        <v>111</v>
      </c>
      <c r="G81" s="206" t="s">
        <v>106</v>
      </c>
      <c r="H81" s="207">
        <v>40</v>
      </c>
      <c r="I81" s="24"/>
      <c r="J81" s="208">
        <f t="shared" si="0"/>
        <v>0</v>
      </c>
      <c r="K81" s="205" t="s">
        <v>107</v>
      </c>
      <c r="L81" s="162"/>
      <c r="M81" s="209" t="s">
        <v>3</v>
      </c>
      <c r="N81" s="210" t="s">
        <v>37</v>
      </c>
      <c r="P81" s="211">
        <f t="shared" si="1"/>
        <v>0</v>
      </c>
      <c r="Q81" s="211">
        <v>0</v>
      </c>
      <c r="R81" s="211">
        <f t="shared" si="2"/>
        <v>0</v>
      </c>
      <c r="S81" s="211">
        <v>0</v>
      </c>
      <c r="T81" s="212">
        <f t="shared" si="3"/>
        <v>0</v>
      </c>
      <c r="AR81" s="213" t="s">
        <v>108</v>
      </c>
      <c r="AT81" s="213" t="s">
        <v>103</v>
      </c>
      <c r="AU81" s="213" t="s">
        <v>66</v>
      </c>
      <c r="AY81" s="155" t="s">
        <v>109</v>
      </c>
      <c r="BE81" s="214">
        <f t="shared" si="4"/>
        <v>0</v>
      </c>
      <c r="BF81" s="214">
        <f t="shared" si="5"/>
        <v>0</v>
      </c>
      <c r="BG81" s="214">
        <f t="shared" si="6"/>
        <v>0</v>
      </c>
      <c r="BH81" s="214">
        <f t="shared" si="7"/>
        <v>0</v>
      </c>
      <c r="BI81" s="214">
        <f t="shared" si="8"/>
        <v>0</v>
      </c>
      <c r="BJ81" s="155" t="s">
        <v>74</v>
      </c>
      <c r="BK81" s="214">
        <f t="shared" si="9"/>
        <v>0</v>
      </c>
      <c r="BL81" s="155" t="s">
        <v>108</v>
      </c>
      <c r="BM81" s="213" t="s">
        <v>108</v>
      </c>
    </row>
    <row r="82" spans="2:65" s="163" customFormat="1" ht="16.5" customHeight="1">
      <c r="B82" s="162"/>
      <c r="C82" s="203" t="s">
        <v>112</v>
      </c>
      <c r="D82" s="203" t="s">
        <v>103</v>
      </c>
      <c r="E82" s="204" t="s">
        <v>113</v>
      </c>
      <c r="F82" s="205" t="s">
        <v>114</v>
      </c>
      <c r="G82" s="206" t="s">
        <v>106</v>
      </c>
      <c r="H82" s="207">
        <v>6</v>
      </c>
      <c r="I82" s="24"/>
      <c r="J82" s="208">
        <f t="shared" si="0"/>
        <v>0</v>
      </c>
      <c r="K82" s="205" t="s">
        <v>107</v>
      </c>
      <c r="L82" s="162"/>
      <c r="M82" s="209" t="s">
        <v>3</v>
      </c>
      <c r="N82" s="210" t="s">
        <v>37</v>
      </c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13" t="s">
        <v>108</v>
      </c>
      <c r="AT82" s="213" t="s">
        <v>103</v>
      </c>
      <c r="AU82" s="213" t="s">
        <v>66</v>
      </c>
      <c r="AY82" s="155" t="s">
        <v>109</v>
      </c>
      <c r="BE82" s="214">
        <f t="shared" si="4"/>
        <v>0</v>
      </c>
      <c r="BF82" s="214">
        <f t="shared" si="5"/>
        <v>0</v>
      </c>
      <c r="BG82" s="214">
        <f t="shared" si="6"/>
        <v>0</v>
      </c>
      <c r="BH82" s="214">
        <f t="shared" si="7"/>
        <v>0</v>
      </c>
      <c r="BI82" s="214">
        <f t="shared" si="8"/>
        <v>0</v>
      </c>
      <c r="BJ82" s="155" t="s">
        <v>74</v>
      </c>
      <c r="BK82" s="214">
        <f t="shared" si="9"/>
        <v>0</v>
      </c>
      <c r="BL82" s="155" t="s">
        <v>108</v>
      </c>
      <c r="BM82" s="213" t="s">
        <v>115</v>
      </c>
    </row>
    <row r="83" spans="2:65" s="163" customFormat="1" ht="16.5" customHeight="1">
      <c r="B83" s="162"/>
      <c r="C83" s="203" t="s">
        <v>108</v>
      </c>
      <c r="D83" s="203" t="s">
        <v>103</v>
      </c>
      <c r="E83" s="204" t="s">
        <v>116</v>
      </c>
      <c r="F83" s="205" t="s">
        <v>117</v>
      </c>
      <c r="G83" s="206" t="s">
        <v>106</v>
      </c>
      <c r="H83" s="207">
        <v>8</v>
      </c>
      <c r="I83" s="24"/>
      <c r="J83" s="208">
        <f t="shared" si="0"/>
        <v>0</v>
      </c>
      <c r="K83" s="205" t="s">
        <v>107</v>
      </c>
      <c r="L83" s="162"/>
      <c r="M83" s="209" t="s">
        <v>3</v>
      </c>
      <c r="N83" s="210" t="s">
        <v>37</v>
      </c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13" t="s">
        <v>108</v>
      </c>
      <c r="AT83" s="213" t="s">
        <v>103</v>
      </c>
      <c r="AU83" s="213" t="s">
        <v>66</v>
      </c>
      <c r="AY83" s="155" t="s">
        <v>109</v>
      </c>
      <c r="BE83" s="214">
        <f t="shared" si="4"/>
        <v>0</v>
      </c>
      <c r="BF83" s="214">
        <f t="shared" si="5"/>
        <v>0</v>
      </c>
      <c r="BG83" s="214">
        <f t="shared" si="6"/>
        <v>0</v>
      </c>
      <c r="BH83" s="214">
        <f t="shared" si="7"/>
        <v>0</v>
      </c>
      <c r="BI83" s="214">
        <f t="shared" si="8"/>
        <v>0</v>
      </c>
      <c r="BJ83" s="155" t="s">
        <v>74</v>
      </c>
      <c r="BK83" s="214">
        <f t="shared" si="9"/>
        <v>0</v>
      </c>
      <c r="BL83" s="155" t="s">
        <v>108</v>
      </c>
      <c r="BM83" s="213" t="s">
        <v>118</v>
      </c>
    </row>
    <row r="84" spans="2:65" s="163" customFormat="1" ht="16.5" customHeight="1">
      <c r="B84" s="162"/>
      <c r="C84" s="203" t="s">
        <v>119</v>
      </c>
      <c r="D84" s="203" t="s">
        <v>103</v>
      </c>
      <c r="E84" s="204" t="s">
        <v>120</v>
      </c>
      <c r="F84" s="205" t="s">
        <v>121</v>
      </c>
      <c r="G84" s="206" t="s">
        <v>106</v>
      </c>
      <c r="H84" s="207">
        <v>8</v>
      </c>
      <c r="I84" s="24"/>
      <c r="J84" s="208">
        <f t="shared" si="0"/>
        <v>0</v>
      </c>
      <c r="K84" s="205" t="s">
        <v>107</v>
      </c>
      <c r="L84" s="162"/>
      <c r="M84" s="209" t="s">
        <v>3</v>
      </c>
      <c r="N84" s="210" t="s">
        <v>37</v>
      </c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13" t="s">
        <v>108</v>
      </c>
      <c r="AT84" s="213" t="s">
        <v>103</v>
      </c>
      <c r="AU84" s="213" t="s">
        <v>66</v>
      </c>
      <c r="AY84" s="155" t="s">
        <v>109</v>
      </c>
      <c r="BE84" s="214">
        <f t="shared" si="4"/>
        <v>0</v>
      </c>
      <c r="BF84" s="214">
        <f t="shared" si="5"/>
        <v>0</v>
      </c>
      <c r="BG84" s="214">
        <f t="shared" si="6"/>
        <v>0</v>
      </c>
      <c r="BH84" s="214">
        <f t="shared" si="7"/>
        <v>0</v>
      </c>
      <c r="BI84" s="214">
        <f t="shared" si="8"/>
        <v>0</v>
      </c>
      <c r="BJ84" s="155" t="s">
        <v>74</v>
      </c>
      <c r="BK84" s="214">
        <f t="shared" si="9"/>
        <v>0</v>
      </c>
      <c r="BL84" s="155" t="s">
        <v>108</v>
      </c>
      <c r="BM84" s="213" t="s">
        <v>122</v>
      </c>
    </row>
    <row r="85" spans="2:65" s="163" customFormat="1" ht="16.5" customHeight="1">
      <c r="B85" s="162"/>
      <c r="C85" s="203" t="s">
        <v>115</v>
      </c>
      <c r="D85" s="203" t="s">
        <v>103</v>
      </c>
      <c r="E85" s="204" t="s">
        <v>123</v>
      </c>
      <c r="F85" s="205" t="s">
        <v>124</v>
      </c>
      <c r="G85" s="206" t="s">
        <v>106</v>
      </c>
      <c r="H85" s="207">
        <v>20</v>
      </c>
      <c r="I85" s="24"/>
      <c r="J85" s="208">
        <f t="shared" si="0"/>
        <v>0</v>
      </c>
      <c r="K85" s="205" t="s">
        <v>107</v>
      </c>
      <c r="L85" s="162"/>
      <c r="M85" s="209" t="s">
        <v>3</v>
      </c>
      <c r="N85" s="210" t="s">
        <v>37</v>
      </c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13" t="s">
        <v>108</v>
      </c>
      <c r="AT85" s="213" t="s">
        <v>103</v>
      </c>
      <c r="AU85" s="213" t="s">
        <v>66</v>
      </c>
      <c r="AY85" s="155" t="s">
        <v>109</v>
      </c>
      <c r="BE85" s="214">
        <f t="shared" si="4"/>
        <v>0</v>
      </c>
      <c r="BF85" s="214">
        <f t="shared" si="5"/>
        <v>0</v>
      </c>
      <c r="BG85" s="214">
        <f t="shared" si="6"/>
        <v>0</v>
      </c>
      <c r="BH85" s="214">
        <f t="shared" si="7"/>
        <v>0</v>
      </c>
      <c r="BI85" s="214">
        <f t="shared" si="8"/>
        <v>0</v>
      </c>
      <c r="BJ85" s="155" t="s">
        <v>74</v>
      </c>
      <c r="BK85" s="214">
        <f t="shared" si="9"/>
        <v>0</v>
      </c>
      <c r="BL85" s="155" t="s">
        <v>108</v>
      </c>
      <c r="BM85" s="213" t="s">
        <v>125</v>
      </c>
    </row>
    <row r="86" spans="2:65" s="163" customFormat="1" ht="16.5" customHeight="1">
      <c r="B86" s="162"/>
      <c r="C86" s="203" t="s">
        <v>126</v>
      </c>
      <c r="D86" s="203" t="s">
        <v>103</v>
      </c>
      <c r="E86" s="204" t="s">
        <v>127</v>
      </c>
      <c r="F86" s="205" t="s">
        <v>128</v>
      </c>
      <c r="G86" s="206" t="s">
        <v>129</v>
      </c>
      <c r="H86" s="207">
        <v>2</v>
      </c>
      <c r="I86" s="24"/>
      <c r="J86" s="208">
        <f t="shared" si="0"/>
        <v>0</v>
      </c>
      <c r="K86" s="205" t="s">
        <v>107</v>
      </c>
      <c r="L86" s="162"/>
      <c r="M86" s="209" t="s">
        <v>3</v>
      </c>
      <c r="N86" s="210" t="s">
        <v>37</v>
      </c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13" t="s">
        <v>108</v>
      </c>
      <c r="AT86" s="213" t="s">
        <v>103</v>
      </c>
      <c r="AU86" s="213" t="s">
        <v>66</v>
      </c>
      <c r="AY86" s="155" t="s">
        <v>109</v>
      </c>
      <c r="BE86" s="214">
        <f t="shared" si="4"/>
        <v>0</v>
      </c>
      <c r="BF86" s="214">
        <f t="shared" si="5"/>
        <v>0</v>
      </c>
      <c r="BG86" s="214">
        <f t="shared" si="6"/>
        <v>0</v>
      </c>
      <c r="BH86" s="214">
        <f t="shared" si="7"/>
        <v>0</v>
      </c>
      <c r="BI86" s="214">
        <f t="shared" si="8"/>
        <v>0</v>
      </c>
      <c r="BJ86" s="155" t="s">
        <v>74</v>
      </c>
      <c r="BK86" s="214">
        <f t="shared" si="9"/>
        <v>0</v>
      </c>
      <c r="BL86" s="155" t="s">
        <v>108</v>
      </c>
      <c r="BM86" s="213" t="s">
        <v>130</v>
      </c>
    </row>
    <row r="87" spans="2:65" s="163" customFormat="1" ht="24.3" customHeight="1">
      <c r="B87" s="162"/>
      <c r="C87" s="203" t="s">
        <v>118</v>
      </c>
      <c r="D87" s="203" t="s">
        <v>103</v>
      </c>
      <c r="E87" s="204" t="s">
        <v>131</v>
      </c>
      <c r="F87" s="205" t="s">
        <v>132</v>
      </c>
      <c r="G87" s="206" t="s">
        <v>129</v>
      </c>
      <c r="H87" s="207">
        <v>2</v>
      </c>
      <c r="I87" s="24"/>
      <c r="J87" s="208">
        <f t="shared" si="0"/>
        <v>0</v>
      </c>
      <c r="K87" s="205" t="s">
        <v>107</v>
      </c>
      <c r="L87" s="162"/>
      <c r="M87" s="209" t="s">
        <v>3</v>
      </c>
      <c r="N87" s="210" t="s">
        <v>37</v>
      </c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13" t="s">
        <v>108</v>
      </c>
      <c r="AT87" s="213" t="s">
        <v>103</v>
      </c>
      <c r="AU87" s="213" t="s">
        <v>66</v>
      </c>
      <c r="AY87" s="155" t="s">
        <v>109</v>
      </c>
      <c r="BE87" s="214">
        <f t="shared" si="4"/>
        <v>0</v>
      </c>
      <c r="BF87" s="214">
        <f t="shared" si="5"/>
        <v>0</v>
      </c>
      <c r="BG87" s="214">
        <f t="shared" si="6"/>
        <v>0</v>
      </c>
      <c r="BH87" s="214">
        <f t="shared" si="7"/>
        <v>0</v>
      </c>
      <c r="BI87" s="214">
        <f t="shared" si="8"/>
        <v>0</v>
      </c>
      <c r="BJ87" s="155" t="s">
        <v>74</v>
      </c>
      <c r="BK87" s="214">
        <f t="shared" si="9"/>
        <v>0</v>
      </c>
      <c r="BL87" s="155" t="s">
        <v>108</v>
      </c>
      <c r="BM87" s="213" t="s">
        <v>133</v>
      </c>
    </row>
    <row r="88" spans="2:65" s="163" customFormat="1" ht="21.75" customHeight="1">
      <c r="B88" s="162"/>
      <c r="C88" s="203" t="s">
        <v>134</v>
      </c>
      <c r="D88" s="203" t="s">
        <v>103</v>
      </c>
      <c r="E88" s="204" t="s">
        <v>135</v>
      </c>
      <c r="F88" s="205" t="s">
        <v>136</v>
      </c>
      <c r="G88" s="206" t="s">
        <v>129</v>
      </c>
      <c r="H88" s="207">
        <v>2</v>
      </c>
      <c r="I88" s="24"/>
      <c r="J88" s="208">
        <f t="shared" si="0"/>
        <v>0</v>
      </c>
      <c r="K88" s="205" t="s">
        <v>107</v>
      </c>
      <c r="L88" s="162"/>
      <c r="M88" s="209" t="s">
        <v>3</v>
      </c>
      <c r="N88" s="210" t="s">
        <v>37</v>
      </c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13" t="s">
        <v>108</v>
      </c>
      <c r="AT88" s="213" t="s">
        <v>103</v>
      </c>
      <c r="AU88" s="213" t="s">
        <v>66</v>
      </c>
      <c r="AY88" s="155" t="s">
        <v>109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155" t="s">
        <v>74</v>
      </c>
      <c r="BK88" s="214">
        <f t="shared" si="9"/>
        <v>0</v>
      </c>
      <c r="BL88" s="155" t="s">
        <v>108</v>
      </c>
      <c r="BM88" s="213" t="s">
        <v>137</v>
      </c>
    </row>
    <row r="89" spans="2:65" s="163" customFormat="1" ht="21.75" customHeight="1">
      <c r="B89" s="162"/>
      <c r="C89" s="203" t="s">
        <v>122</v>
      </c>
      <c r="D89" s="203" t="s">
        <v>103</v>
      </c>
      <c r="E89" s="204" t="s">
        <v>138</v>
      </c>
      <c r="F89" s="205" t="s">
        <v>139</v>
      </c>
      <c r="G89" s="206" t="s">
        <v>129</v>
      </c>
      <c r="H89" s="207">
        <v>1</v>
      </c>
      <c r="I89" s="24"/>
      <c r="J89" s="208">
        <f t="shared" si="0"/>
        <v>0</v>
      </c>
      <c r="K89" s="205" t="s">
        <v>107</v>
      </c>
      <c r="L89" s="162"/>
      <c r="M89" s="209" t="s">
        <v>3</v>
      </c>
      <c r="N89" s="210" t="s">
        <v>37</v>
      </c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13" t="s">
        <v>108</v>
      </c>
      <c r="AT89" s="213" t="s">
        <v>103</v>
      </c>
      <c r="AU89" s="213" t="s">
        <v>66</v>
      </c>
      <c r="AY89" s="155" t="s">
        <v>109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155" t="s">
        <v>74</v>
      </c>
      <c r="BK89" s="214">
        <f t="shared" si="9"/>
        <v>0</v>
      </c>
      <c r="BL89" s="155" t="s">
        <v>108</v>
      </c>
      <c r="BM89" s="213" t="s">
        <v>140</v>
      </c>
    </row>
    <row r="90" spans="2:65" s="163" customFormat="1" ht="16.5" customHeight="1">
      <c r="B90" s="162"/>
      <c r="C90" s="203" t="s">
        <v>141</v>
      </c>
      <c r="D90" s="203" t="s">
        <v>103</v>
      </c>
      <c r="E90" s="204" t="s">
        <v>142</v>
      </c>
      <c r="F90" s="205" t="s">
        <v>143</v>
      </c>
      <c r="G90" s="206" t="s">
        <v>106</v>
      </c>
      <c r="H90" s="207">
        <v>95</v>
      </c>
      <c r="I90" s="24"/>
      <c r="J90" s="208">
        <f t="shared" si="0"/>
        <v>0</v>
      </c>
      <c r="K90" s="205" t="s">
        <v>107</v>
      </c>
      <c r="L90" s="162"/>
      <c r="M90" s="209" t="s">
        <v>3</v>
      </c>
      <c r="N90" s="210" t="s">
        <v>37</v>
      </c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13" t="s">
        <v>108</v>
      </c>
      <c r="AT90" s="213" t="s">
        <v>103</v>
      </c>
      <c r="AU90" s="213" t="s">
        <v>66</v>
      </c>
      <c r="AY90" s="155" t="s">
        <v>109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155" t="s">
        <v>74</v>
      </c>
      <c r="BK90" s="214">
        <f t="shared" si="9"/>
        <v>0</v>
      </c>
      <c r="BL90" s="155" t="s">
        <v>108</v>
      </c>
      <c r="BM90" s="213" t="s">
        <v>144</v>
      </c>
    </row>
    <row r="91" spans="2:65" s="163" customFormat="1" ht="16.5" customHeight="1">
      <c r="B91" s="162"/>
      <c r="C91" s="203" t="s">
        <v>125</v>
      </c>
      <c r="D91" s="203" t="s">
        <v>103</v>
      </c>
      <c r="E91" s="204" t="s">
        <v>145</v>
      </c>
      <c r="F91" s="205" t="s">
        <v>146</v>
      </c>
      <c r="G91" s="206" t="s">
        <v>106</v>
      </c>
      <c r="H91" s="207">
        <v>23</v>
      </c>
      <c r="I91" s="24"/>
      <c r="J91" s="208">
        <f t="shared" si="0"/>
        <v>0</v>
      </c>
      <c r="K91" s="205" t="s">
        <v>107</v>
      </c>
      <c r="L91" s="162"/>
      <c r="M91" s="209" t="s">
        <v>3</v>
      </c>
      <c r="N91" s="210" t="s">
        <v>37</v>
      </c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13" t="s">
        <v>108</v>
      </c>
      <c r="AT91" s="213" t="s">
        <v>103</v>
      </c>
      <c r="AU91" s="213" t="s">
        <v>66</v>
      </c>
      <c r="AY91" s="155" t="s">
        <v>109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155" t="s">
        <v>74</v>
      </c>
      <c r="BK91" s="214">
        <f t="shared" si="9"/>
        <v>0</v>
      </c>
      <c r="BL91" s="155" t="s">
        <v>108</v>
      </c>
      <c r="BM91" s="213" t="s">
        <v>147</v>
      </c>
    </row>
    <row r="92" spans="2:65" s="163" customFormat="1" ht="16.5" customHeight="1">
      <c r="B92" s="162"/>
      <c r="C92" s="203" t="s">
        <v>148</v>
      </c>
      <c r="D92" s="203" t="s">
        <v>103</v>
      </c>
      <c r="E92" s="204" t="s">
        <v>149</v>
      </c>
      <c r="F92" s="205" t="s">
        <v>150</v>
      </c>
      <c r="G92" s="206" t="s">
        <v>106</v>
      </c>
      <c r="H92" s="207">
        <v>75</v>
      </c>
      <c r="I92" s="24"/>
      <c r="J92" s="208">
        <f t="shared" si="0"/>
        <v>0</v>
      </c>
      <c r="K92" s="205" t="s">
        <v>107</v>
      </c>
      <c r="L92" s="162"/>
      <c r="M92" s="209" t="s">
        <v>3</v>
      </c>
      <c r="N92" s="210" t="s">
        <v>37</v>
      </c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13" t="s">
        <v>108</v>
      </c>
      <c r="AT92" s="213" t="s">
        <v>103</v>
      </c>
      <c r="AU92" s="213" t="s">
        <v>66</v>
      </c>
      <c r="AY92" s="155" t="s">
        <v>109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155" t="s">
        <v>74</v>
      </c>
      <c r="BK92" s="214">
        <f t="shared" si="9"/>
        <v>0</v>
      </c>
      <c r="BL92" s="155" t="s">
        <v>108</v>
      </c>
      <c r="BM92" s="213" t="s">
        <v>151</v>
      </c>
    </row>
    <row r="93" spans="2:65" s="163" customFormat="1" ht="16.5" customHeight="1">
      <c r="B93" s="162"/>
      <c r="C93" s="203" t="s">
        <v>130</v>
      </c>
      <c r="D93" s="203" t="s">
        <v>103</v>
      </c>
      <c r="E93" s="204" t="s">
        <v>152</v>
      </c>
      <c r="F93" s="205" t="s">
        <v>153</v>
      </c>
      <c r="G93" s="206" t="s">
        <v>106</v>
      </c>
      <c r="H93" s="207">
        <v>280</v>
      </c>
      <c r="I93" s="24"/>
      <c r="J93" s="208">
        <f t="shared" si="0"/>
        <v>0</v>
      </c>
      <c r="K93" s="205" t="s">
        <v>107</v>
      </c>
      <c r="L93" s="162"/>
      <c r="M93" s="209" t="s">
        <v>3</v>
      </c>
      <c r="N93" s="210" t="s">
        <v>37</v>
      </c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13" t="s">
        <v>108</v>
      </c>
      <c r="AT93" s="213" t="s">
        <v>103</v>
      </c>
      <c r="AU93" s="213" t="s">
        <v>66</v>
      </c>
      <c r="AY93" s="155" t="s">
        <v>109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155" t="s">
        <v>74</v>
      </c>
      <c r="BK93" s="214">
        <f t="shared" si="9"/>
        <v>0</v>
      </c>
      <c r="BL93" s="155" t="s">
        <v>108</v>
      </c>
      <c r="BM93" s="213" t="s">
        <v>154</v>
      </c>
    </row>
    <row r="94" spans="2:65" s="163" customFormat="1" ht="16.5" customHeight="1">
      <c r="B94" s="162"/>
      <c r="C94" s="203" t="s">
        <v>9</v>
      </c>
      <c r="D94" s="203" t="s">
        <v>103</v>
      </c>
      <c r="E94" s="204" t="s">
        <v>155</v>
      </c>
      <c r="F94" s="205" t="s">
        <v>156</v>
      </c>
      <c r="G94" s="206" t="s">
        <v>129</v>
      </c>
      <c r="H94" s="207">
        <v>1</v>
      </c>
      <c r="I94" s="24"/>
      <c r="J94" s="208">
        <f t="shared" si="0"/>
        <v>0</v>
      </c>
      <c r="K94" s="205" t="s">
        <v>107</v>
      </c>
      <c r="L94" s="162"/>
      <c r="M94" s="209" t="s">
        <v>3</v>
      </c>
      <c r="N94" s="210" t="s">
        <v>37</v>
      </c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13" t="s">
        <v>108</v>
      </c>
      <c r="AT94" s="213" t="s">
        <v>103</v>
      </c>
      <c r="AU94" s="213" t="s">
        <v>66</v>
      </c>
      <c r="AY94" s="155" t="s">
        <v>109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155" t="s">
        <v>74</v>
      </c>
      <c r="BK94" s="214">
        <f t="shared" si="9"/>
        <v>0</v>
      </c>
      <c r="BL94" s="155" t="s">
        <v>108</v>
      </c>
      <c r="BM94" s="213" t="s">
        <v>157</v>
      </c>
    </row>
    <row r="95" spans="2:65" s="163" customFormat="1" ht="16.5" customHeight="1">
      <c r="B95" s="162"/>
      <c r="C95" s="203" t="s">
        <v>133</v>
      </c>
      <c r="D95" s="203" t="s">
        <v>103</v>
      </c>
      <c r="E95" s="204" t="s">
        <v>158</v>
      </c>
      <c r="F95" s="205" t="s">
        <v>159</v>
      </c>
      <c r="G95" s="206" t="s">
        <v>129</v>
      </c>
      <c r="H95" s="207">
        <v>1</v>
      </c>
      <c r="I95" s="24"/>
      <c r="J95" s="208">
        <f t="shared" si="0"/>
        <v>0</v>
      </c>
      <c r="K95" s="205" t="s">
        <v>107</v>
      </c>
      <c r="L95" s="162"/>
      <c r="M95" s="209" t="s">
        <v>3</v>
      </c>
      <c r="N95" s="210" t="s">
        <v>37</v>
      </c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13" t="s">
        <v>108</v>
      </c>
      <c r="AT95" s="213" t="s">
        <v>103</v>
      </c>
      <c r="AU95" s="213" t="s">
        <v>66</v>
      </c>
      <c r="AY95" s="155" t="s">
        <v>109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155" t="s">
        <v>74</v>
      </c>
      <c r="BK95" s="214">
        <f t="shared" si="9"/>
        <v>0</v>
      </c>
      <c r="BL95" s="155" t="s">
        <v>108</v>
      </c>
      <c r="BM95" s="213" t="s">
        <v>160</v>
      </c>
    </row>
    <row r="96" spans="2:65" s="163" customFormat="1" ht="16.5" customHeight="1">
      <c r="B96" s="162"/>
      <c r="C96" s="203" t="s">
        <v>161</v>
      </c>
      <c r="D96" s="203" t="s">
        <v>103</v>
      </c>
      <c r="E96" s="204" t="s">
        <v>162</v>
      </c>
      <c r="F96" s="205" t="s">
        <v>163</v>
      </c>
      <c r="G96" s="206" t="s">
        <v>129</v>
      </c>
      <c r="H96" s="207">
        <v>1</v>
      </c>
      <c r="I96" s="24"/>
      <c r="J96" s="208">
        <f t="shared" si="0"/>
        <v>0</v>
      </c>
      <c r="K96" s="205" t="s">
        <v>107</v>
      </c>
      <c r="L96" s="162"/>
      <c r="M96" s="209" t="s">
        <v>3</v>
      </c>
      <c r="N96" s="210" t="s">
        <v>37</v>
      </c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13" t="s">
        <v>108</v>
      </c>
      <c r="AT96" s="213" t="s">
        <v>103</v>
      </c>
      <c r="AU96" s="213" t="s">
        <v>66</v>
      </c>
      <c r="AY96" s="155" t="s">
        <v>109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155" t="s">
        <v>74</v>
      </c>
      <c r="BK96" s="214">
        <f t="shared" si="9"/>
        <v>0</v>
      </c>
      <c r="BL96" s="155" t="s">
        <v>108</v>
      </c>
      <c r="BM96" s="213" t="s">
        <v>164</v>
      </c>
    </row>
    <row r="97" spans="2:65" s="163" customFormat="1" ht="16.5" customHeight="1">
      <c r="B97" s="162"/>
      <c r="C97" s="203" t="s">
        <v>137</v>
      </c>
      <c r="D97" s="203" t="s">
        <v>103</v>
      </c>
      <c r="E97" s="204" t="s">
        <v>165</v>
      </c>
      <c r="F97" s="205" t="s">
        <v>166</v>
      </c>
      <c r="G97" s="206" t="s">
        <v>129</v>
      </c>
      <c r="H97" s="207">
        <v>1</v>
      </c>
      <c r="I97" s="24"/>
      <c r="J97" s="208">
        <f t="shared" si="0"/>
        <v>0</v>
      </c>
      <c r="K97" s="205" t="s">
        <v>107</v>
      </c>
      <c r="L97" s="162"/>
      <c r="M97" s="209" t="s">
        <v>3</v>
      </c>
      <c r="N97" s="210" t="s">
        <v>37</v>
      </c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13" t="s">
        <v>108</v>
      </c>
      <c r="AT97" s="213" t="s">
        <v>103</v>
      </c>
      <c r="AU97" s="213" t="s">
        <v>66</v>
      </c>
      <c r="AY97" s="155" t="s">
        <v>109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155" t="s">
        <v>74</v>
      </c>
      <c r="BK97" s="214">
        <f t="shared" si="9"/>
        <v>0</v>
      </c>
      <c r="BL97" s="155" t="s">
        <v>108</v>
      </c>
      <c r="BM97" s="213" t="s">
        <v>167</v>
      </c>
    </row>
    <row r="98" spans="2:65" s="163" customFormat="1" ht="16.5" customHeight="1">
      <c r="B98" s="162"/>
      <c r="C98" s="203" t="s">
        <v>168</v>
      </c>
      <c r="D98" s="203" t="s">
        <v>103</v>
      </c>
      <c r="E98" s="204" t="s">
        <v>169</v>
      </c>
      <c r="F98" s="205" t="s">
        <v>170</v>
      </c>
      <c r="G98" s="206" t="s">
        <v>129</v>
      </c>
      <c r="H98" s="207">
        <v>1</v>
      </c>
      <c r="I98" s="24"/>
      <c r="J98" s="208">
        <f t="shared" si="0"/>
        <v>0</v>
      </c>
      <c r="K98" s="205" t="s">
        <v>107</v>
      </c>
      <c r="L98" s="162"/>
      <c r="M98" s="209" t="s">
        <v>3</v>
      </c>
      <c r="N98" s="210" t="s">
        <v>37</v>
      </c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13" t="s">
        <v>108</v>
      </c>
      <c r="AT98" s="213" t="s">
        <v>103</v>
      </c>
      <c r="AU98" s="213" t="s">
        <v>66</v>
      </c>
      <c r="AY98" s="155" t="s">
        <v>109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155" t="s">
        <v>74</v>
      </c>
      <c r="BK98" s="214">
        <f t="shared" si="9"/>
        <v>0</v>
      </c>
      <c r="BL98" s="155" t="s">
        <v>108</v>
      </c>
      <c r="BM98" s="213" t="s">
        <v>171</v>
      </c>
    </row>
    <row r="99" spans="2:65" s="163" customFormat="1" ht="16.5" customHeight="1">
      <c r="B99" s="162"/>
      <c r="C99" s="203" t="s">
        <v>140</v>
      </c>
      <c r="D99" s="203" t="s">
        <v>103</v>
      </c>
      <c r="E99" s="204" t="s">
        <v>172</v>
      </c>
      <c r="F99" s="205" t="s">
        <v>173</v>
      </c>
      <c r="G99" s="206" t="s">
        <v>129</v>
      </c>
      <c r="H99" s="207">
        <v>1</v>
      </c>
      <c r="I99" s="24"/>
      <c r="J99" s="208">
        <f t="shared" si="0"/>
        <v>0</v>
      </c>
      <c r="K99" s="205" t="s">
        <v>107</v>
      </c>
      <c r="L99" s="162"/>
      <c r="M99" s="209" t="s">
        <v>3</v>
      </c>
      <c r="N99" s="210" t="s">
        <v>37</v>
      </c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13" t="s">
        <v>108</v>
      </c>
      <c r="AT99" s="213" t="s">
        <v>103</v>
      </c>
      <c r="AU99" s="213" t="s">
        <v>66</v>
      </c>
      <c r="AY99" s="155" t="s">
        <v>109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155" t="s">
        <v>74</v>
      </c>
      <c r="BK99" s="214">
        <f t="shared" si="9"/>
        <v>0</v>
      </c>
      <c r="BL99" s="155" t="s">
        <v>108</v>
      </c>
      <c r="BM99" s="213" t="s">
        <v>174</v>
      </c>
    </row>
    <row r="100" spans="2:65" s="163" customFormat="1" ht="16.5" customHeight="1">
      <c r="B100" s="162"/>
      <c r="C100" s="203" t="s">
        <v>8</v>
      </c>
      <c r="D100" s="203" t="s">
        <v>103</v>
      </c>
      <c r="E100" s="204" t="s">
        <v>175</v>
      </c>
      <c r="F100" s="205" t="s">
        <v>176</v>
      </c>
      <c r="G100" s="206" t="s">
        <v>129</v>
      </c>
      <c r="H100" s="207">
        <v>1</v>
      </c>
      <c r="I100" s="24"/>
      <c r="J100" s="208">
        <f t="shared" si="0"/>
        <v>0</v>
      </c>
      <c r="K100" s="205" t="s">
        <v>107</v>
      </c>
      <c r="L100" s="162"/>
      <c r="M100" s="209" t="s">
        <v>3</v>
      </c>
      <c r="N100" s="210" t="s">
        <v>37</v>
      </c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13" t="s">
        <v>108</v>
      </c>
      <c r="AT100" s="213" t="s">
        <v>103</v>
      </c>
      <c r="AU100" s="213" t="s">
        <v>66</v>
      </c>
      <c r="AY100" s="155" t="s">
        <v>109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155" t="s">
        <v>74</v>
      </c>
      <c r="BK100" s="214">
        <f t="shared" si="9"/>
        <v>0</v>
      </c>
      <c r="BL100" s="155" t="s">
        <v>108</v>
      </c>
      <c r="BM100" s="213" t="s">
        <v>177</v>
      </c>
    </row>
    <row r="101" spans="2:65" s="163" customFormat="1" ht="16.5" customHeight="1">
      <c r="B101" s="162"/>
      <c r="C101" s="203" t="s">
        <v>144</v>
      </c>
      <c r="D101" s="203" t="s">
        <v>103</v>
      </c>
      <c r="E101" s="204" t="s">
        <v>178</v>
      </c>
      <c r="F101" s="205" t="s">
        <v>179</v>
      </c>
      <c r="G101" s="206" t="s">
        <v>129</v>
      </c>
      <c r="H101" s="207">
        <v>1</v>
      </c>
      <c r="I101" s="24"/>
      <c r="J101" s="208">
        <f t="shared" si="0"/>
        <v>0</v>
      </c>
      <c r="K101" s="205" t="s">
        <v>107</v>
      </c>
      <c r="L101" s="162"/>
      <c r="M101" s="209" t="s">
        <v>3</v>
      </c>
      <c r="N101" s="210" t="s">
        <v>37</v>
      </c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13" t="s">
        <v>108</v>
      </c>
      <c r="AT101" s="213" t="s">
        <v>103</v>
      </c>
      <c r="AU101" s="213" t="s">
        <v>66</v>
      </c>
      <c r="AY101" s="155" t="s">
        <v>109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155" t="s">
        <v>74</v>
      </c>
      <c r="BK101" s="214">
        <f t="shared" si="9"/>
        <v>0</v>
      </c>
      <c r="BL101" s="155" t="s">
        <v>108</v>
      </c>
      <c r="BM101" s="213" t="s">
        <v>180</v>
      </c>
    </row>
    <row r="102" spans="2:65" s="163" customFormat="1" ht="16.5" customHeight="1">
      <c r="B102" s="162"/>
      <c r="C102" s="203" t="s">
        <v>181</v>
      </c>
      <c r="D102" s="203" t="s">
        <v>103</v>
      </c>
      <c r="E102" s="204" t="s">
        <v>182</v>
      </c>
      <c r="F102" s="205" t="s">
        <v>183</v>
      </c>
      <c r="G102" s="206" t="s">
        <v>129</v>
      </c>
      <c r="H102" s="207">
        <v>1</v>
      </c>
      <c r="I102" s="24"/>
      <c r="J102" s="208">
        <f t="shared" si="0"/>
        <v>0</v>
      </c>
      <c r="K102" s="205" t="s">
        <v>107</v>
      </c>
      <c r="L102" s="162"/>
      <c r="M102" s="209" t="s">
        <v>3</v>
      </c>
      <c r="N102" s="210" t="s">
        <v>37</v>
      </c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13" t="s">
        <v>108</v>
      </c>
      <c r="AT102" s="213" t="s">
        <v>103</v>
      </c>
      <c r="AU102" s="213" t="s">
        <v>66</v>
      </c>
      <c r="AY102" s="155" t="s">
        <v>109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155" t="s">
        <v>74</v>
      </c>
      <c r="BK102" s="214">
        <f t="shared" si="9"/>
        <v>0</v>
      </c>
      <c r="BL102" s="155" t="s">
        <v>108</v>
      </c>
      <c r="BM102" s="213" t="s">
        <v>184</v>
      </c>
    </row>
    <row r="103" spans="2:65" s="163" customFormat="1" ht="16.5" customHeight="1">
      <c r="B103" s="162"/>
      <c r="C103" s="203" t="s">
        <v>147</v>
      </c>
      <c r="D103" s="203" t="s">
        <v>103</v>
      </c>
      <c r="E103" s="204" t="s">
        <v>185</v>
      </c>
      <c r="F103" s="205" t="s">
        <v>186</v>
      </c>
      <c r="G103" s="206" t="s">
        <v>129</v>
      </c>
      <c r="H103" s="207">
        <v>1</v>
      </c>
      <c r="I103" s="24"/>
      <c r="J103" s="208">
        <f t="shared" si="0"/>
        <v>0</v>
      </c>
      <c r="K103" s="205" t="s">
        <v>107</v>
      </c>
      <c r="L103" s="162"/>
      <c r="M103" s="209" t="s">
        <v>3</v>
      </c>
      <c r="N103" s="210" t="s">
        <v>37</v>
      </c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13" t="s">
        <v>108</v>
      </c>
      <c r="AT103" s="213" t="s">
        <v>103</v>
      </c>
      <c r="AU103" s="213" t="s">
        <v>66</v>
      </c>
      <c r="AY103" s="155" t="s">
        <v>109</v>
      </c>
      <c r="BE103" s="214">
        <f t="shared" si="4"/>
        <v>0</v>
      </c>
      <c r="BF103" s="214">
        <f t="shared" si="5"/>
        <v>0</v>
      </c>
      <c r="BG103" s="214">
        <f t="shared" si="6"/>
        <v>0</v>
      </c>
      <c r="BH103" s="214">
        <f t="shared" si="7"/>
        <v>0</v>
      </c>
      <c r="BI103" s="214">
        <f t="shared" si="8"/>
        <v>0</v>
      </c>
      <c r="BJ103" s="155" t="s">
        <v>74</v>
      </c>
      <c r="BK103" s="214">
        <f t="shared" si="9"/>
        <v>0</v>
      </c>
      <c r="BL103" s="155" t="s">
        <v>108</v>
      </c>
      <c r="BM103" s="213" t="s">
        <v>187</v>
      </c>
    </row>
    <row r="104" spans="2:65" s="163" customFormat="1" ht="16.5" customHeight="1">
      <c r="B104" s="162"/>
      <c r="C104" s="203" t="s">
        <v>188</v>
      </c>
      <c r="D104" s="203" t="s">
        <v>103</v>
      </c>
      <c r="E104" s="204" t="s">
        <v>189</v>
      </c>
      <c r="F104" s="205" t="s">
        <v>190</v>
      </c>
      <c r="G104" s="206" t="s">
        <v>129</v>
      </c>
      <c r="H104" s="207">
        <v>1</v>
      </c>
      <c r="I104" s="24"/>
      <c r="J104" s="208">
        <f t="shared" si="0"/>
        <v>0</v>
      </c>
      <c r="K104" s="205" t="s">
        <v>107</v>
      </c>
      <c r="L104" s="162"/>
      <c r="M104" s="215" t="s">
        <v>3</v>
      </c>
      <c r="N104" s="216" t="s">
        <v>37</v>
      </c>
      <c r="O104" s="217"/>
      <c r="P104" s="218">
        <f t="shared" si="1"/>
        <v>0</v>
      </c>
      <c r="Q104" s="218">
        <v>0</v>
      </c>
      <c r="R104" s="218">
        <f t="shared" si="2"/>
        <v>0</v>
      </c>
      <c r="S104" s="218">
        <v>0</v>
      </c>
      <c r="T104" s="219">
        <f t="shared" si="3"/>
        <v>0</v>
      </c>
      <c r="AR104" s="213" t="s">
        <v>108</v>
      </c>
      <c r="AT104" s="213" t="s">
        <v>103</v>
      </c>
      <c r="AU104" s="213" t="s">
        <v>66</v>
      </c>
      <c r="AY104" s="155" t="s">
        <v>109</v>
      </c>
      <c r="BE104" s="214">
        <f t="shared" si="4"/>
        <v>0</v>
      </c>
      <c r="BF104" s="214">
        <f t="shared" si="5"/>
        <v>0</v>
      </c>
      <c r="BG104" s="214">
        <f t="shared" si="6"/>
        <v>0</v>
      </c>
      <c r="BH104" s="214">
        <f t="shared" si="7"/>
        <v>0</v>
      </c>
      <c r="BI104" s="214">
        <f t="shared" si="8"/>
        <v>0</v>
      </c>
      <c r="BJ104" s="155" t="s">
        <v>74</v>
      </c>
      <c r="BK104" s="214">
        <f t="shared" si="9"/>
        <v>0</v>
      </c>
      <c r="BL104" s="155" t="s">
        <v>108</v>
      </c>
      <c r="BM104" s="213" t="s">
        <v>191</v>
      </c>
    </row>
    <row r="105" spans="2:65" s="163" customFormat="1" ht="7" customHeight="1">
      <c r="B105" s="181"/>
      <c r="C105" s="182"/>
      <c r="D105" s="182"/>
      <c r="E105" s="182"/>
      <c r="F105" s="182"/>
      <c r="G105" s="182"/>
      <c r="H105" s="182"/>
      <c r="I105" s="182"/>
      <c r="J105" s="182"/>
      <c r="K105" s="182"/>
      <c r="L105" s="162"/>
    </row>
  </sheetData>
  <sheetProtection algorithmName="SHA-512" hashValue="oPyKXTr7E9ONib7rzxfU3+9d3yww3p1ylGk9DmctHCeKCY7JhdDdeOKKm9OHc2nCJi0alpd3r8s/1e0hy6OsmQ==" saltValue="GbI4QIuzbNIi1LDyFMQI3w==" spinCount="100000" sheet="1" objects="1" scenarios="1"/>
  <autoFilter ref="C78:K104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2"/>
  <sheetViews>
    <sheetView showGridLines="0" workbookViewId="0">
      <selection activeCell="V101" sqref="V101"/>
    </sheetView>
  </sheetViews>
  <sheetFormatPr defaultColWidth="9.28515625" defaultRowHeight="10.9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2:46" ht="37.049999999999997" customHeight="1">
      <c r="L2" s="262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55" t="s">
        <v>79</v>
      </c>
    </row>
    <row r="3" spans="2:46" ht="7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76</v>
      </c>
    </row>
    <row r="4" spans="2:46" ht="25" customHeight="1">
      <c r="B4" s="158"/>
      <c r="D4" s="159" t="s">
        <v>83</v>
      </c>
      <c r="L4" s="158"/>
      <c r="M4" s="160" t="s">
        <v>11</v>
      </c>
      <c r="AT4" s="155" t="s">
        <v>4</v>
      </c>
    </row>
    <row r="5" spans="2:46" ht="7" customHeight="1">
      <c r="B5" s="158"/>
      <c r="L5" s="158"/>
    </row>
    <row r="6" spans="2:46" ht="12.1" customHeight="1">
      <c r="B6" s="158"/>
      <c r="D6" s="161" t="s">
        <v>16</v>
      </c>
      <c r="L6" s="158"/>
    </row>
    <row r="7" spans="2:46" ht="16.5" customHeight="1">
      <c r="B7" s="158"/>
      <c r="E7" s="260" t="str">
        <f>'Rekapitulace stavby'!K6</f>
        <v>Dodání audiotechniky včetně montáže v hlavním sále a místnosti zvukaře objektu K-TRIO</v>
      </c>
      <c r="F7" s="261"/>
      <c r="G7" s="261"/>
      <c r="H7" s="261"/>
      <c r="L7" s="158"/>
    </row>
    <row r="8" spans="2:46" s="163" customFormat="1" ht="12.1" customHeight="1">
      <c r="B8" s="162"/>
      <c r="D8" s="161" t="s">
        <v>84</v>
      </c>
      <c r="L8" s="162"/>
    </row>
    <row r="9" spans="2:46" s="163" customFormat="1" ht="16.5" customHeight="1">
      <c r="B9" s="162"/>
      <c r="E9" s="258" t="s">
        <v>192</v>
      </c>
      <c r="F9" s="259"/>
      <c r="G9" s="259"/>
      <c r="H9" s="259"/>
      <c r="L9" s="162"/>
    </row>
    <row r="10" spans="2:46" s="163" customFormat="1">
      <c r="B10" s="162"/>
      <c r="L10" s="162"/>
    </row>
    <row r="11" spans="2:46" s="163" customFormat="1" ht="12.1" customHeight="1">
      <c r="B11" s="162"/>
      <c r="D11" s="161" t="s">
        <v>17</v>
      </c>
      <c r="F11" s="164" t="s">
        <v>3</v>
      </c>
      <c r="I11" s="161" t="s">
        <v>18</v>
      </c>
      <c r="J11" s="164" t="s">
        <v>3</v>
      </c>
      <c r="L11" s="162"/>
    </row>
    <row r="12" spans="2:46" s="163" customFormat="1" ht="12.1" customHeight="1">
      <c r="B12" s="162"/>
      <c r="D12" s="161" t="s">
        <v>19</v>
      </c>
      <c r="F12" s="164" t="s">
        <v>407</v>
      </c>
      <c r="I12" s="161" t="s">
        <v>20</v>
      </c>
      <c r="J12" s="153" t="str">
        <f>'Rekapitulace stavby'!AN8</f>
        <v>Vyplň údaj</v>
      </c>
      <c r="L12" s="162"/>
    </row>
    <row r="13" spans="2:46" s="163" customFormat="1" ht="10.9" customHeight="1">
      <c r="B13" s="162"/>
      <c r="L13" s="162"/>
    </row>
    <row r="14" spans="2:46" s="163" customFormat="1" ht="12.1" customHeight="1">
      <c r="B14" s="162"/>
      <c r="D14" s="161" t="s">
        <v>21</v>
      </c>
      <c r="I14" s="161" t="s">
        <v>22</v>
      </c>
      <c r="J14" s="164" t="s">
        <v>3</v>
      </c>
      <c r="L14" s="162"/>
    </row>
    <row r="15" spans="2:46" s="163" customFormat="1" ht="18" customHeight="1">
      <c r="B15" s="162"/>
      <c r="E15" s="164" t="s">
        <v>408</v>
      </c>
      <c r="I15" s="161" t="s">
        <v>23</v>
      </c>
      <c r="J15" s="164" t="s">
        <v>3</v>
      </c>
      <c r="L15" s="162"/>
    </row>
    <row r="16" spans="2:46" s="163" customFormat="1" ht="7" customHeight="1">
      <c r="B16" s="162"/>
      <c r="L16" s="162"/>
    </row>
    <row r="17" spans="2:12" s="163" customFormat="1" ht="12.1" customHeight="1">
      <c r="B17" s="162"/>
      <c r="D17" s="161" t="s">
        <v>24</v>
      </c>
      <c r="I17" s="161" t="s">
        <v>22</v>
      </c>
      <c r="J17" s="10" t="str">
        <f>'Rekapitulace stavby'!AN13</f>
        <v>Vyplň údaj</v>
      </c>
      <c r="L17" s="162"/>
    </row>
    <row r="18" spans="2:12" s="163" customFormat="1" ht="18" customHeight="1">
      <c r="B18" s="162"/>
      <c r="E18" s="264" t="str">
        <f>'Rekapitulace stavby'!E14</f>
        <v>Vyplň údaj</v>
      </c>
      <c r="F18" s="265"/>
      <c r="G18" s="265"/>
      <c r="H18" s="265"/>
      <c r="I18" s="161" t="s">
        <v>23</v>
      </c>
      <c r="J18" s="10" t="str">
        <f>'Rekapitulace stavby'!AN14</f>
        <v>Vyplň údaj</v>
      </c>
      <c r="L18" s="162"/>
    </row>
    <row r="19" spans="2:12" s="163" customFormat="1" ht="7" customHeight="1">
      <c r="B19" s="162"/>
      <c r="L19" s="162"/>
    </row>
    <row r="20" spans="2:12" s="163" customFormat="1" ht="12.1" customHeight="1">
      <c r="B20" s="162"/>
      <c r="D20" s="161" t="s">
        <v>26</v>
      </c>
      <c r="I20" s="161" t="s">
        <v>22</v>
      </c>
      <c r="J20" s="164" t="str">
        <f>IF('Rekapitulace stavby'!AN16="","",'Rekapitulace stavby'!AN16)</f>
        <v/>
      </c>
      <c r="L20" s="162"/>
    </row>
    <row r="21" spans="2:12" s="163" customFormat="1" ht="18" customHeight="1">
      <c r="B21" s="162"/>
      <c r="E21" s="164" t="str">
        <f>IF('Rekapitulace stavby'!E17="","",'Rekapitulace stavby'!E17)</f>
        <v xml:space="preserve"> </v>
      </c>
      <c r="I21" s="161" t="s">
        <v>23</v>
      </c>
      <c r="J21" s="164" t="str">
        <f>IF('Rekapitulace stavby'!AN17="","",'Rekapitulace stavby'!AN17)</f>
        <v/>
      </c>
      <c r="L21" s="162"/>
    </row>
    <row r="22" spans="2:12" s="163" customFormat="1" ht="7" customHeight="1">
      <c r="B22" s="162"/>
      <c r="L22" s="162"/>
    </row>
    <row r="23" spans="2:12" s="163" customFormat="1" ht="12.1" customHeight="1">
      <c r="B23" s="162"/>
      <c r="D23" s="161" t="s">
        <v>29</v>
      </c>
      <c r="I23" s="161" t="s">
        <v>22</v>
      </c>
      <c r="J23" s="164" t="str">
        <f>IF('Rekapitulace stavby'!AN19="","",'Rekapitulace stavby'!AN19)</f>
        <v/>
      </c>
      <c r="L23" s="162"/>
    </row>
    <row r="24" spans="2:12" s="163" customFormat="1" ht="18" customHeight="1">
      <c r="B24" s="162"/>
      <c r="E24" s="164" t="str">
        <f>IF('Rekapitulace stavby'!E20="","",'Rekapitulace stavby'!E20)</f>
        <v xml:space="preserve"> </v>
      </c>
      <c r="I24" s="161" t="s">
        <v>23</v>
      </c>
      <c r="J24" s="164" t="str">
        <f>IF('Rekapitulace stavby'!AN20="","",'Rekapitulace stavby'!AN20)</f>
        <v/>
      </c>
      <c r="L24" s="162"/>
    </row>
    <row r="25" spans="2:12" s="163" customFormat="1" ht="7" customHeight="1">
      <c r="B25" s="162"/>
      <c r="L25" s="162"/>
    </row>
    <row r="26" spans="2:12" s="163" customFormat="1" ht="12.1" customHeight="1">
      <c r="B26" s="162"/>
      <c r="D26" s="161" t="s">
        <v>30</v>
      </c>
      <c r="L26" s="162"/>
    </row>
    <row r="27" spans="2:12" s="166" customFormat="1" ht="47.25" customHeight="1">
      <c r="B27" s="165"/>
      <c r="E27" s="266" t="s">
        <v>31</v>
      </c>
      <c r="F27" s="266"/>
      <c r="G27" s="266"/>
      <c r="H27" s="266"/>
      <c r="L27" s="165"/>
    </row>
    <row r="28" spans="2:12" s="163" customFormat="1" ht="7" customHeight="1">
      <c r="B28" s="162"/>
      <c r="L28" s="162"/>
    </row>
    <row r="29" spans="2:12" s="163" customFormat="1" ht="7" customHeight="1">
      <c r="B29" s="162"/>
      <c r="D29" s="167"/>
      <c r="E29" s="167"/>
      <c r="F29" s="167"/>
      <c r="G29" s="167"/>
      <c r="H29" s="167"/>
      <c r="I29" s="167"/>
      <c r="J29" s="167"/>
      <c r="K29" s="167"/>
      <c r="L29" s="162"/>
    </row>
    <row r="30" spans="2:12" s="163" customFormat="1" ht="25.3" customHeight="1">
      <c r="B30" s="162"/>
      <c r="D30" s="168" t="s">
        <v>32</v>
      </c>
      <c r="J30" s="169">
        <f>ROUND(J79, 2)</f>
        <v>0</v>
      </c>
      <c r="L30" s="162"/>
    </row>
    <row r="31" spans="2:12" s="163" customFormat="1" ht="7" customHeight="1">
      <c r="B31" s="162"/>
      <c r="D31" s="167"/>
      <c r="E31" s="167"/>
      <c r="F31" s="167"/>
      <c r="G31" s="167"/>
      <c r="H31" s="167"/>
      <c r="I31" s="167"/>
      <c r="J31" s="167"/>
      <c r="K31" s="167"/>
      <c r="L31" s="162"/>
    </row>
    <row r="32" spans="2:12" s="163" customFormat="1" ht="14.45" customHeight="1">
      <c r="B32" s="162"/>
      <c r="F32" s="170" t="s">
        <v>34</v>
      </c>
      <c r="I32" s="170" t="s">
        <v>33</v>
      </c>
      <c r="J32" s="170" t="s">
        <v>35</v>
      </c>
      <c r="L32" s="162"/>
    </row>
    <row r="33" spans="2:12" s="163" customFormat="1" ht="14.45" customHeight="1">
      <c r="B33" s="162"/>
      <c r="D33" s="171" t="s">
        <v>36</v>
      </c>
      <c r="E33" s="161" t="s">
        <v>37</v>
      </c>
      <c r="F33" s="172">
        <f>ROUND((SUM(BE79:BE101)),  2)</f>
        <v>0</v>
      </c>
      <c r="I33" s="173">
        <v>0.21</v>
      </c>
      <c r="J33" s="172">
        <f>ROUND(((SUM(BE79:BE101))*I33),  2)</f>
        <v>0</v>
      </c>
      <c r="L33" s="162"/>
    </row>
    <row r="34" spans="2:12" s="163" customFormat="1" ht="14.45" customHeight="1">
      <c r="B34" s="162"/>
      <c r="E34" s="161" t="s">
        <v>38</v>
      </c>
      <c r="F34" s="172">
        <f>ROUND((SUM(BF79:BF101)),  2)</f>
        <v>0</v>
      </c>
      <c r="I34" s="173">
        <v>0.15</v>
      </c>
      <c r="J34" s="172">
        <f>ROUND(((SUM(BF79:BF101))*I34),  2)</f>
        <v>0</v>
      </c>
      <c r="L34" s="162"/>
    </row>
    <row r="35" spans="2:12" s="163" customFormat="1" ht="14.45" hidden="1" customHeight="1">
      <c r="B35" s="162"/>
      <c r="E35" s="161" t="s">
        <v>39</v>
      </c>
      <c r="F35" s="172">
        <f>ROUND((SUM(BG79:BG101)),  2)</f>
        <v>0</v>
      </c>
      <c r="I35" s="173">
        <v>0.21</v>
      </c>
      <c r="J35" s="172">
        <f>0</f>
        <v>0</v>
      </c>
      <c r="L35" s="162"/>
    </row>
    <row r="36" spans="2:12" s="163" customFormat="1" ht="14.45" hidden="1" customHeight="1">
      <c r="B36" s="162"/>
      <c r="E36" s="161" t="s">
        <v>40</v>
      </c>
      <c r="F36" s="172">
        <f>ROUND((SUM(BH79:BH101)),  2)</f>
        <v>0</v>
      </c>
      <c r="I36" s="173">
        <v>0.15</v>
      </c>
      <c r="J36" s="172">
        <f>0</f>
        <v>0</v>
      </c>
      <c r="L36" s="162"/>
    </row>
    <row r="37" spans="2:12" s="163" customFormat="1" ht="14.45" hidden="1" customHeight="1">
      <c r="B37" s="162"/>
      <c r="E37" s="161" t="s">
        <v>41</v>
      </c>
      <c r="F37" s="172">
        <f>ROUND((SUM(BI79:BI101)),  2)</f>
        <v>0</v>
      </c>
      <c r="I37" s="173">
        <v>0</v>
      </c>
      <c r="J37" s="172">
        <f>0</f>
        <v>0</v>
      </c>
      <c r="L37" s="162"/>
    </row>
    <row r="38" spans="2:12" s="163" customFormat="1" ht="7" customHeight="1">
      <c r="B38" s="162"/>
      <c r="L38" s="162"/>
    </row>
    <row r="39" spans="2:12" s="163" customFormat="1" ht="25.3" customHeight="1">
      <c r="B39" s="162"/>
      <c r="C39" s="174"/>
      <c r="D39" s="175" t="s">
        <v>42</v>
      </c>
      <c r="E39" s="176"/>
      <c r="F39" s="176"/>
      <c r="G39" s="177" t="s">
        <v>43</v>
      </c>
      <c r="H39" s="178" t="s">
        <v>44</v>
      </c>
      <c r="I39" s="176"/>
      <c r="J39" s="179">
        <f>SUM(J30:J37)</f>
        <v>0</v>
      </c>
      <c r="K39" s="180"/>
      <c r="L39" s="162"/>
    </row>
    <row r="40" spans="2:12" s="163" customFormat="1" ht="14.45" customHeight="1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62"/>
    </row>
    <row r="44" spans="2:12" s="163" customFormat="1" ht="7" customHeight="1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62"/>
    </row>
    <row r="45" spans="2:12" s="163" customFormat="1" ht="25" customHeight="1">
      <c r="B45" s="162"/>
      <c r="C45" s="159" t="s">
        <v>86</v>
      </c>
      <c r="L45" s="162"/>
    </row>
    <row r="46" spans="2:12" s="163" customFormat="1" ht="7" customHeight="1">
      <c r="B46" s="162"/>
      <c r="L46" s="162"/>
    </row>
    <row r="47" spans="2:12" s="163" customFormat="1" ht="12.1" customHeight="1">
      <c r="B47" s="162"/>
      <c r="C47" s="161" t="s">
        <v>16</v>
      </c>
      <c r="L47" s="162"/>
    </row>
    <row r="48" spans="2:12" s="163" customFormat="1" ht="16.5" customHeight="1">
      <c r="B48" s="162"/>
      <c r="E48" s="260" t="str">
        <f>E7</f>
        <v>Dodání audiotechniky včetně montáže v hlavním sále a místnosti zvukaře objektu K-TRIO</v>
      </c>
      <c r="F48" s="261"/>
      <c r="G48" s="261"/>
      <c r="H48" s="261"/>
      <c r="L48" s="162"/>
    </row>
    <row r="49" spans="2:47" s="163" customFormat="1" ht="12.1" customHeight="1">
      <c r="B49" s="162"/>
      <c r="C49" s="161" t="s">
        <v>84</v>
      </c>
      <c r="L49" s="162"/>
    </row>
    <row r="50" spans="2:47" s="163" customFormat="1" ht="16.5" customHeight="1">
      <c r="B50" s="162"/>
      <c r="E50" s="258" t="str">
        <f>E9</f>
        <v>AVT 2 - Audiotechnika</v>
      </c>
      <c r="F50" s="259"/>
      <c r="G50" s="259"/>
      <c r="H50" s="259"/>
      <c r="L50" s="162"/>
    </row>
    <row r="51" spans="2:47" s="163" customFormat="1" ht="7" customHeight="1">
      <c r="B51" s="162"/>
      <c r="L51" s="162"/>
    </row>
    <row r="52" spans="2:47" s="163" customFormat="1" ht="12.1" customHeight="1">
      <c r="B52" s="162"/>
      <c r="C52" s="161" t="s">
        <v>19</v>
      </c>
      <c r="F52" s="164" t="str">
        <f>F12</f>
        <v>Dr. Martínka 1439/4, Ostrava-Hhrabůvka, 700 30</v>
      </c>
      <c r="I52" s="161" t="s">
        <v>20</v>
      </c>
      <c r="J52" s="153" t="str">
        <f>IF(J12="","",J12)</f>
        <v>Vyplň údaj</v>
      </c>
      <c r="L52" s="162"/>
    </row>
    <row r="53" spans="2:47" s="163" customFormat="1" ht="7" customHeight="1">
      <c r="B53" s="162"/>
      <c r="L53" s="162"/>
    </row>
    <row r="54" spans="2:47" s="163" customFormat="1" ht="15.3" customHeight="1">
      <c r="B54" s="162"/>
      <c r="C54" s="161" t="s">
        <v>21</v>
      </c>
      <c r="F54" s="164" t="str">
        <f>E15</f>
        <v>městský obvod Ostrava-Jih, Horní 791/3, Ostrava-Hrabůvka, 700 30</v>
      </c>
      <c r="I54" s="161" t="s">
        <v>26</v>
      </c>
      <c r="J54" s="185" t="str">
        <f>E21</f>
        <v xml:space="preserve"> </v>
      </c>
      <c r="L54" s="162"/>
    </row>
    <row r="55" spans="2:47" s="163" customFormat="1" ht="15.3" customHeight="1">
      <c r="B55" s="162"/>
      <c r="C55" s="161" t="s">
        <v>24</v>
      </c>
      <c r="F55" s="164" t="str">
        <f>IF(E18="","",E18)</f>
        <v>Vyplň údaj</v>
      </c>
      <c r="I55" s="161" t="s">
        <v>29</v>
      </c>
      <c r="J55" s="185" t="str">
        <f>E24</f>
        <v xml:space="preserve"> </v>
      </c>
      <c r="L55" s="162"/>
    </row>
    <row r="56" spans="2:47" s="163" customFormat="1" ht="10.4" customHeight="1">
      <c r="B56" s="162"/>
      <c r="L56" s="162"/>
    </row>
    <row r="57" spans="2:47" s="163" customFormat="1" ht="29.25" customHeight="1">
      <c r="B57" s="162"/>
      <c r="C57" s="186" t="s">
        <v>87</v>
      </c>
      <c r="D57" s="174"/>
      <c r="E57" s="174"/>
      <c r="F57" s="174"/>
      <c r="G57" s="174"/>
      <c r="H57" s="174"/>
      <c r="I57" s="174"/>
      <c r="J57" s="187" t="s">
        <v>88</v>
      </c>
      <c r="K57" s="174"/>
      <c r="L57" s="162"/>
    </row>
    <row r="58" spans="2:47" s="163" customFormat="1" ht="10.4" customHeight="1">
      <c r="B58" s="162"/>
      <c r="L58" s="162"/>
    </row>
    <row r="59" spans="2:47" s="163" customFormat="1" ht="22.95" customHeight="1">
      <c r="B59" s="162"/>
      <c r="C59" s="188" t="s">
        <v>64</v>
      </c>
      <c r="J59" s="169">
        <f>J79</f>
        <v>0</v>
      </c>
      <c r="L59" s="162"/>
      <c r="AU59" s="155" t="s">
        <v>89</v>
      </c>
    </row>
    <row r="60" spans="2:47" s="163" customFormat="1" ht="21.75" customHeight="1">
      <c r="B60" s="162"/>
      <c r="L60" s="162"/>
    </row>
    <row r="61" spans="2:47" s="163" customFormat="1" ht="7" customHeight="1"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62"/>
    </row>
    <row r="65" spans="2:65" s="163" customFormat="1" ht="7" customHeight="1"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62"/>
    </row>
    <row r="66" spans="2:65" s="163" customFormat="1" ht="25" customHeight="1">
      <c r="B66" s="162"/>
      <c r="C66" s="159" t="s">
        <v>90</v>
      </c>
      <c r="L66" s="162"/>
    </row>
    <row r="67" spans="2:65" s="163" customFormat="1" ht="7" customHeight="1">
      <c r="B67" s="162"/>
      <c r="L67" s="162"/>
    </row>
    <row r="68" spans="2:65" s="163" customFormat="1" ht="12.1" customHeight="1">
      <c r="B68" s="162"/>
      <c r="C68" s="161" t="s">
        <v>16</v>
      </c>
      <c r="L68" s="162"/>
    </row>
    <row r="69" spans="2:65" s="163" customFormat="1" ht="16.5" customHeight="1">
      <c r="B69" s="162"/>
      <c r="E69" s="260" t="str">
        <f>E7</f>
        <v>Dodání audiotechniky včetně montáže v hlavním sále a místnosti zvukaře objektu K-TRIO</v>
      </c>
      <c r="F69" s="261"/>
      <c r="G69" s="261"/>
      <c r="H69" s="261"/>
      <c r="L69" s="162"/>
    </row>
    <row r="70" spans="2:65" s="163" customFormat="1" ht="12.1" customHeight="1">
      <c r="B70" s="162"/>
      <c r="C70" s="161" t="s">
        <v>84</v>
      </c>
      <c r="L70" s="162"/>
    </row>
    <row r="71" spans="2:65" s="163" customFormat="1" ht="16.5" customHeight="1">
      <c r="B71" s="162"/>
      <c r="E71" s="258" t="str">
        <f>E9</f>
        <v>AVT 2 - Audiotechnika</v>
      </c>
      <c r="F71" s="259"/>
      <c r="G71" s="259"/>
      <c r="H71" s="259"/>
      <c r="L71" s="162"/>
    </row>
    <row r="72" spans="2:65" s="163" customFormat="1" ht="7" customHeight="1">
      <c r="B72" s="162"/>
      <c r="L72" s="162"/>
    </row>
    <row r="73" spans="2:65" s="163" customFormat="1" ht="12.1" customHeight="1">
      <c r="B73" s="162"/>
      <c r="C73" s="161" t="s">
        <v>19</v>
      </c>
      <c r="F73" s="164" t="str">
        <f>F12</f>
        <v>Dr. Martínka 1439/4, Ostrava-Hhrabůvka, 700 30</v>
      </c>
      <c r="I73" s="161" t="s">
        <v>20</v>
      </c>
      <c r="J73" s="153" t="str">
        <f>IF(J12="","",J12)</f>
        <v>Vyplň údaj</v>
      </c>
      <c r="L73" s="162"/>
    </row>
    <row r="74" spans="2:65" s="163" customFormat="1" ht="7" customHeight="1">
      <c r="B74" s="162"/>
      <c r="L74" s="162"/>
    </row>
    <row r="75" spans="2:65" s="163" customFormat="1" ht="15.3" customHeight="1">
      <c r="B75" s="162"/>
      <c r="C75" s="161" t="s">
        <v>21</v>
      </c>
      <c r="F75" s="164" t="str">
        <f>E15</f>
        <v>městský obvod Ostrava-Jih, Horní 791/3, Ostrava-Hrabůvka, 700 30</v>
      </c>
      <c r="I75" s="161" t="s">
        <v>26</v>
      </c>
      <c r="J75" s="185" t="str">
        <f>E21</f>
        <v xml:space="preserve"> </v>
      </c>
      <c r="L75" s="162"/>
    </row>
    <row r="76" spans="2:65" s="163" customFormat="1" ht="15.3" customHeight="1">
      <c r="B76" s="162"/>
      <c r="C76" s="161" t="s">
        <v>24</v>
      </c>
      <c r="F76" s="164" t="str">
        <f>IF(E18="","",E18)</f>
        <v>Vyplň údaj</v>
      </c>
      <c r="I76" s="161" t="s">
        <v>29</v>
      </c>
      <c r="J76" s="185" t="str">
        <f>E24</f>
        <v xml:space="preserve"> </v>
      </c>
      <c r="L76" s="162"/>
    </row>
    <row r="77" spans="2:65" s="163" customFormat="1" ht="10.4" customHeight="1">
      <c r="B77" s="162"/>
      <c r="L77" s="162"/>
    </row>
    <row r="78" spans="2:65" s="196" customFormat="1" ht="29.25" customHeight="1">
      <c r="B78" s="189"/>
      <c r="C78" s="190" t="s">
        <v>91</v>
      </c>
      <c r="D78" s="191" t="s">
        <v>51</v>
      </c>
      <c r="E78" s="191" t="s">
        <v>47</v>
      </c>
      <c r="F78" s="191" t="s">
        <v>48</v>
      </c>
      <c r="G78" s="191" t="s">
        <v>92</v>
      </c>
      <c r="H78" s="191" t="s">
        <v>93</v>
      </c>
      <c r="I78" s="191" t="s">
        <v>94</v>
      </c>
      <c r="J78" s="191" t="s">
        <v>88</v>
      </c>
      <c r="K78" s="192" t="s">
        <v>95</v>
      </c>
      <c r="L78" s="189"/>
      <c r="M78" s="193" t="s">
        <v>3</v>
      </c>
      <c r="N78" s="194" t="s">
        <v>36</v>
      </c>
      <c r="O78" s="194" t="s">
        <v>96</v>
      </c>
      <c r="P78" s="194" t="s">
        <v>97</v>
      </c>
      <c r="Q78" s="194" t="s">
        <v>98</v>
      </c>
      <c r="R78" s="194" t="s">
        <v>99</v>
      </c>
      <c r="S78" s="194" t="s">
        <v>100</v>
      </c>
      <c r="T78" s="195" t="s">
        <v>101</v>
      </c>
    </row>
    <row r="79" spans="2:65" s="163" customFormat="1" ht="22.95" customHeight="1">
      <c r="B79" s="162"/>
      <c r="C79" s="197" t="s">
        <v>102</v>
      </c>
      <c r="J79" s="198">
        <f>BK79</f>
        <v>0</v>
      </c>
      <c r="L79" s="162"/>
      <c r="M79" s="199"/>
      <c r="N79" s="167"/>
      <c r="O79" s="167"/>
      <c r="P79" s="200">
        <f>SUM(P80:P101)</f>
        <v>0</v>
      </c>
      <c r="Q79" s="167"/>
      <c r="R79" s="200">
        <f>SUM(R80:R101)</f>
        <v>0</v>
      </c>
      <c r="S79" s="167"/>
      <c r="T79" s="201">
        <f>SUM(T80:T101)</f>
        <v>0</v>
      </c>
      <c r="AT79" s="155" t="s">
        <v>65</v>
      </c>
      <c r="AU79" s="155" t="s">
        <v>89</v>
      </c>
      <c r="BK79" s="202">
        <f>SUM(BK80:BK101)</f>
        <v>0</v>
      </c>
    </row>
    <row r="80" spans="2:65" s="163" customFormat="1" ht="21.75" customHeight="1">
      <c r="B80" s="162"/>
      <c r="C80" s="203" t="s">
        <v>74</v>
      </c>
      <c r="D80" s="203" t="s">
        <v>103</v>
      </c>
      <c r="E80" s="204" t="s">
        <v>104</v>
      </c>
      <c r="F80" s="205" t="s">
        <v>193</v>
      </c>
      <c r="G80" s="206" t="s">
        <v>129</v>
      </c>
      <c r="H80" s="207">
        <v>1</v>
      </c>
      <c r="I80" s="24"/>
      <c r="J80" s="208">
        <f t="shared" ref="J80:J101" si="0">ROUND(I80*H80,2)</f>
        <v>0</v>
      </c>
      <c r="K80" s="205" t="s">
        <v>107</v>
      </c>
      <c r="L80" s="162"/>
      <c r="M80" s="209" t="s">
        <v>3</v>
      </c>
      <c r="N80" s="210" t="s">
        <v>37</v>
      </c>
      <c r="P80" s="211">
        <f t="shared" ref="P80:P101" si="1">O80*H80</f>
        <v>0</v>
      </c>
      <c r="Q80" s="211">
        <v>0</v>
      </c>
      <c r="R80" s="211">
        <f t="shared" ref="R80:R101" si="2">Q80*H80</f>
        <v>0</v>
      </c>
      <c r="S80" s="211">
        <v>0</v>
      </c>
      <c r="T80" s="212">
        <f t="shared" ref="T80:T101" si="3">S80*H80</f>
        <v>0</v>
      </c>
      <c r="AR80" s="213" t="s">
        <v>108</v>
      </c>
      <c r="AT80" s="213" t="s">
        <v>103</v>
      </c>
      <c r="AU80" s="213" t="s">
        <v>66</v>
      </c>
      <c r="AY80" s="155" t="s">
        <v>109</v>
      </c>
      <c r="BE80" s="214">
        <f t="shared" ref="BE80:BE101" si="4">IF(N80="základní",J80,0)</f>
        <v>0</v>
      </c>
      <c r="BF80" s="214">
        <f t="shared" ref="BF80:BF101" si="5">IF(N80="snížená",J80,0)</f>
        <v>0</v>
      </c>
      <c r="BG80" s="214">
        <f t="shared" ref="BG80:BG101" si="6">IF(N80="zákl. přenesená",J80,0)</f>
        <v>0</v>
      </c>
      <c r="BH80" s="214">
        <f t="shared" ref="BH80:BH101" si="7">IF(N80="sníž. přenesená",J80,0)</f>
        <v>0</v>
      </c>
      <c r="BI80" s="214">
        <f t="shared" ref="BI80:BI101" si="8">IF(N80="nulová",J80,0)</f>
        <v>0</v>
      </c>
      <c r="BJ80" s="155" t="s">
        <v>74</v>
      </c>
      <c r="BK80" s="214">
        <f t="shared" ref="BK80:BK101" si="9">ROUND(I80*H80,2)</f>
        <v>0</v>
      </c>
      <c r="BL80" s="155" t="s">
        <v>108</v>
      </c>
      <c r="BM80" s="213" t="s">
        <v>76</v>
      </c>
    </row>
    <row r="81" spans="2:65" s="163" customFormat="1" ht="16.5" customHeight="1">
      <c r="B81" s="162"/>
      <c r="C81" s="203" t="s">
        <v>76</v>
      </c>
      <c r="D81" s="203" t="s">
        <v>103</v>
      </c>
      <c r="E81" s="204" t="s">
        <v>110</v>
      </c>
      <c r="F81" s="205" t="s">
        <v>194</v>
      </c>
      <c r="G81" s="206" t="s">
        <v>129</v>
      </c>
      <c r="H81" s="207">
        <v>1</v>
      </c>
      <c r="I81" s="24"/>
      <c r="J81" s="208">
        <f t="shared" si="0"/>
        <v>0</v>
      </c>
      <c r="K81" s="205" t="s">
        <v>107</v>
      </c>
      <c r="L81" s="162"/>
      <c r="M81" s="209" t="s">
        <v>3</v>
      </c>
      <c r="N81" s="210" t="s">
        <v>37</v>
      </c>
      <c r="P81" s="211">
        <f t="shared" si="1"/>
        <v>0</v>
      </c>
      <c r="Q81" s="211">
        <v>0</v>
      </c>
      <c r="R81" s="211">
        <f t="shared" si="2"/>
        <v>0</v>
      </c>
      <c r="S81" s="211">
        <v>0</v>
      </c>
      <c r="T81" s="212">
        <f t="shared" si="3"/>
        <v>0</v>
      </c>
      <c r="AR81" s="213" t="s">
        <v>108</v>
      </c>
      <c r="AT81" s="213" t="s">
        <v>103</v>
      </c>
      <c r="AU81" s="213" t="s">
        <v>66</v>
      </c>
      <c r="AY81" s="155" t="s">
        <v>109</v>
      </c>
      <c r="BE81" s="214">
        <f t="shared" si="4"/>
        <v>0</v>
      </c>
      <c r="BF81" s="214">
        <f t="shared" si="5"/>
        <v>0</v>
      </c>
      <c r="BG81" s="214">
        <f t="shared" si="6"/>
        <v>0</v>
      </c>
      <c r="BH81" s="214">
        <f t="shared" si="7"/>
        <v>0</v>
      </c>
      <c r="BI81" s="214">
        <f t="shared" si="8"/>
        <v>0</v>
      </c>
      <c r="BJ81" s="155" t="s">
        <v>74</v>
      </c>
      <c r="BK81" s="214">
        <f t="shared" si="9"/>
        <v>0</v>
      </c>
      <c r="BL81" s="155" t="s">
        <v>108</v>
      </c>
      <c r="BM81" s="213" t="s">
        <v>108</v>
      </c>
    </row>
    <row r="82" spans="2:65" s="163" customFormat="1" ht="24.3" customHeight="1">
      <c r="B82" s="162"/>
      <c r="C82" s="203" t="s">
        <v>112</v>
      </c>
      <c r="D82" s="203" t="s">
        <v>103</v>
      </c>
      <c r="E82" s="204" t="s">
        <v>113</v>
      </c>
      <c r="F82" s="205" t="s">
        <v>195</v>
      </c>
      <c r="G82" s="206" t="s">
        <v>129</v>
      </c>
      <c r="H82" s="207">
        <v>1</v>
      </c>
      <c r="I82" s="24"/>
      <c r="J82" s="208">
        <f t="shared" si="0"/>
        <v>0</v>
      </c>
      <c r="K82" s="205" t="s">
        <v>107</v>
      </c>
      <c r="L82" s="162"/>
      <c r="M82" s="209" t="s">
        <v>3</v>
      </c>
      <c r="N82" s="210" t="s">
        <v>37</v>
      </c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13" t="s">
        <v>108</v>
      </c>
      <c r="AT82" s="213" t="s">
        <v>103</v>
      </c>
      <c r="AU82" s="213" t="s">
        <v>66</v>
      </c>
      <c r="AY82" s="155" t="s">
        <v>109</v>
      </c>
      <c r="BE82" s="214">
        <f t="shared" si="4"/>
        <v>0</v>
      </c>
      <c r="BF82" s="214">
        <f t="shared" si="5"/>
        <v>0</v>
      </c>
      <c r="BG82" s="214">
        <f t="shared" si="6"/>
        <v>0</v>
      </c>
      <c r="BH82" s="214">
        <f t="shared" si="7"/>
        <v>0</v>
      </c>
      <c r="BI82" s="214">
        <f t="shared" si="8"/>
        <v>0</v>
      </c>
      <c r="BJ82" s="155" t="s">
        <v>74</v>
      </c>
      <c r="BK82" s="214">
        <f t="shared" si="9"/>
        <v>0</v>
      </c>
      <c r="BL82" s="155" t="s">
        <v>108</v>
      </c>
      <c r="BM82" s="213" t="s">
        <v>115</v>
      </c>
    </row>
    <row r="83" spans="2:65" s="163" customFormat="1" ht="16.5" customHeight="1">
      <c r="B83" s="162"/>
      <c r="C83" s="203" t="s">
        <v>108</v>
      </c>
      <c r="D83" s="203" t="s">
        <v>103</v>
      </c>
      <c r="E83" s="204" t="s">
        <v>116</v>
      </c>
      <c r="F83" s="205" t="s">
        <v>196</v>
      </c>
      <c r="G83" s="206" t="s">
        <v>129</v>
      </c>
      <c r="H83" s="207">
        <v>2</v>
      </c>
      <c r="I83" s="24"/>
      <c r="J83" s="208">
        <f t="shared" si="0"/>
        <v>0</v>
      </c>
      <c r="K83" s="205" t="s">
        <v>107</v>
      </c>
      <c r="L83" s="162"/>
      <c r="M83" s="209" t="s">
        <v>3</v>
      </c>
      <c r="N83" s="210" t="s">
        <v>37</v>
      </c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13" t="s">
        <v>108</v>
      </c>
      <c r="AT83" s="213" t="s">
        <v>103</v>
      </c>
      <c r="AU83" s="213" t="s">
        <v>66</v>
      </c>
      <c r="AY83" s="155" t="s">
        <v>109</v>
      </c>
      <c r="BE83" s="214">
        <f t="shared" si="4"/>
        <v>0</v>
      </c>
      <c r="BF83" s="214">
        <f t="shared" si="5"/>
        <v>0</v>
      </c>
      <c r="BG83" s="214">
        <f t="shared" si="6"/>
        <v>0</v>
      </c>
      <c r="BH83" s="214">
        <f t="shared" si="7"/>
        <v>0</v>
      </c>
      <c r="BI83" s="214">
        <f t="shared" si="8"/>
        <v>0</v>
      </c>
      <c r="BJ83" s="155" t="s">
        <v>74</v>
      </c>
      <c r="BK83" s="214">
        <f t="shared" si="9"/>
        <v>0</v>
      </c>
      <c r="BL83" s="155" t="s">
        <v>108</v>
      </c>
      <c r="BM83" s="213" t="s">
        <v>118</v>
      </c>
    </row>
    <row r="84" spans="2:65" s="163" customFormat="1" ht="21.75" customHeight="1">
      <c r="B84" s="162"/>
      <c r="C84" s="203" t="s">
        <v>119</v>
      </c>
      <c r="D84" s="203" t="s">
        <v>103</v>
      </c>
      <c r="E84" s="204" t="s">
        <v>120</v>
      </c>
      <c r="F84" s="205" t="s">
        <v>197</v>
      </c>
      <c r="G84" s="206" t="s">
        <v>129</v>
      </c>
      <c r="H84" s="207">
        <v>2</v>
      </c>
      <c r="I84" s="24"/>
      <c r="J84" s="208">
        <f t="shared" si="0"/>
        <v>0</v>
      </c>
      <c r="K84" s="205" t="s">
        <v>107</v>
      </c>
      <c r="L84" s="162"/>
      <c r="M84" s="209" t="s">
        <v>3</v>
      </c>
      <c r="N84" s="210" t="s">
        <v>37</v>
      </c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13" t="s">
        <v>108</v>
      </c>
      <c r="AT84" s="213" t="s">
        <v>103</v>
      </c>
      <c r="AU84" s="213" t="s">
        <v>66</v>
      </c>
      <c r="AY84" s="155" t="s">
        <v>109</v>
      </c>
      <c r="BE84" s="214">
        <f t="shared" si="4"/>
        <v>0</v>
      </c>
      <c r="BF84" s="214">
        <f t="shared" si="5"/>
        <v>0</v>
      </c>
      <c r="BG84" s="214">
        <f t="shared" si="6"/>
        <v>0</v>
      </c>
      <c r="BH84" s="214">
        <f t="shared" si="7"/>
        <v>0</v>
      </c>
      <c r="BI84" s="214">
        <f t="shared" si="8"/>
        <v>0</v>
      </c>
      <c r="BJ84" s="155" t="s">
        <v>74</v>
      </c>
      <c r="BK84" s="214">
        <f t="shared" si="9"/>
        <v>0</v>
      </c>
      <c r="BL84" s="155" t="s">
        <v>108</v>
      </c>
      <c r="BM84" s="213" t="s">
        <v>122</v>
      </c>
    </row>
    <row r="85" spans="2:65" s="163" customFormat="1" ht="16.5" customHeight="1">
      <c r="B85" s="162"/>
      <c r="C85" s="203" t="s">
        <v>115</v>
      </c>
      <c r="D85" s="203" t="s">
        <v>103</v>
      </c>
      <c r="E85" s="204" t="s">
        <v>123</v>
      </c>
      <c r="F85" s="205" t="s">
        <v>198</v>
      </c>
      <c r="G85" s="206" t="s">
        <v>129</v>
      </c>
      <c r="H85" s="207">
        <v>2</v>
      </c>
      <c r="I85" s="24"/>
      <c r="J85" s="208">
        <f t="shared" si="0"/>
        <v>0</v>
      </c>
      <c r="K85" s="205" t="s">
        <v>107</v>
      </c>
      <c r="L85" s="162"/>
      <c r="M85" s="209" t="s">
        <v>3</v>
      </c>
      <c r="N85" s="210" t="s">
        <v>37</v>
      </c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13" t="s">
        <v>108</v>
      </c>
      <c r="AT85" s="213" t="s">
        <v>103</v>
      </c>
      <c r="AU85" s="213" t="s">
        <v>66</v>
      </c>
      <c r="AY85" s="155" t="s">
        <v>109</v>
      </c>
      <c r="BE85" s="214">
        <f t="shared" si="4"/>
        <v>0</v>
      </c>
      <c r="BF85" s="214">
        <f t="shared" si="5"/>
        <v>0</v>
      </c>
      <c r="BG85" s="214">
        <f t="shared" si="6"/>
        <v>0</v>
      </c>
      <c r="BH85" s="214">
        <f t="shared" si="7"/>
        <v>0</v>
      </c>
      <c r="BI85" s="214">
        <f t="shared" si="8"/>
        <v>0</v>
      </c>
      <c r="BJ85" s="155" t="s">
        <v>74</v>
      </c>
      <c r="BK85" s="214">
        <f t="shared" si="9"/>
        <v>0</v>
      </c>
      <c r="BL85" s="155" t="s">
        <v>108</v>
      </c>
      <c r="BM85" s="213" t="s">
        <v>125</v>
      </c>
    </row>
    <row r="86" spans="2:65" s="163" customFormat="1" ht="16.5" customHeight="1">
      <c r="B86" s="162"/>
      <c r="C86" s="203" t="s">
        <v>126</v>
      </c>
      <c r="D86" s="203" t="s">
        <v>103</v>
      </c>
      <c r="E86" s="204" t="s">
        <v>127</v>
      </c>
      <c r="F86" s="205" t="s">
        <v>199</v>
      </c>
      <c r="G86" s="206" t="s">
        <v>129</v>
      </c>
      <c r="H86" s="207">
        <v>2</v>
      </c>
      <c r="I86" s="24"/>
      <c r="J86" s="208">
        <f t="shared" si="0"/>
        <v>0</v>
      </c>
      <c r="K86" s="205" t="s">
        <v>107</v>
      </c>
      <c r="L86" s="162"/>
      <c r="M86" s="209" t="s">
        <v>3</v>
      </c>
      <c r="N86" s="210" t="s">
        <v>37</v>
      </c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13" t="s">
        <v>108</v>
      </c>
      <c r="AT86" s="213" t="s">
        <v>103</v>
      </c>
      <c r="AU86" s="213" t="s">
        <v>66</v>
      </c>
      <c r="AY86" s="155" t="s">
        <v>109</v>
      </c>
      <c r="BE86" s="214">
        <f t="shared" si="4"/>
        <v>0</v>
      </c>
      <c r="BF86" s="214">
        <f t="shared" si="5"/>
        <v>0</v>
      </c>
      <c r="BG86" s="214">
        <f t="shared" si="6"/>
        <v>0</v>
      </c>
      <c r="BH86" s="214">
        <f t="shared" si="7"/>
        <v>0</v>
      </c>
      <c r="BI86" s="214">
        <f t="shared" si="8"/>
        <v>0</v>
      </c>
      <c r="BJ86" s="155" t="s">
        <v>74</v>
      </c>
      <c r="BK86" s="214">
        <f t="shared" si="9"/>
        <v>0</v>
      </c>
      <c r="BL86" s="155" t="s">
        <v>108</v>
      </c>
      <c r="BM86" s="213" t="s">
        <v>130</v>
      </c>
    </row>
    <row r="87" spans="2:65" s="163" customFormat="1" ht="16.5" customHeight="1">
      <c r="B87" s="162"/>
      <c r="C87" s="203" t="s">
        <v>118</v>
      </c>
      <c r="D87" s="203" t="s">
        <v>103</v>
      </c>
      <c r="E87" s="204" t="s">
        <v>131</v>
      </c>
      <c r="F87" s="205" t="s">
        <v>200</v>
      </c>
      <c r="G87" s="206" t="s">
        <v>129</v>
      </c>
      <c r="H87" s="207">
        <v>2</v>
      </c>
      <c r="I87" s="24"/>
      <c r="J87" s="208">
        <f t="shared" si="0"/>
        <v>0</v>
      </c>
      <c r="K87" s="205" t="s">
        <v>107</v>
      </c>
      <c r="L87" s="162"/>
      <c r="M87" s="209" t="s">
        <v>3</v>
      </c>
      <c r="N87" s="210" t="s">
        <v>37</v>
      </c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13" t="s">
        <v>108</v>
      </c>
      <c r="AT87" s="213" t="s">
        <v>103</v>
      </c>
      <c r="AU87" s="213" t="s">
        <v>66</v>
      </c>
      <c r="AY87" s="155" t="s">
        <v>109</v>
      </c>
      <c r="BE87" s="214">
        <f t="shared" si="4"/>
        <v>0</v>
      </c>
      <c r="BF87" s="214">
        <f t="shared" si="5"/>
        <v>0</v>
      </c>
      <c r="BG87" s="214">
        <f t="shared" si="6"/>
        <v>0</v>
      </c>
      <c r="BH87" s="214">
        <f t="shared" si="7"/>
        <v>0</v>
      </c>
      <c r="BI87" s="214">
        <f t="shared" si="8"/>
        <v>0</v>
      </c>
      <c r="BJ87" s="155" t="s">
        <v>74</v>
      </c>
      <c r="BK87" s="214">
        <f t="shared" si="9"/>
        <v>0</v>
      </c>
      <c r="BL87" s="155" t="s">
        <v>108</v>
      </c>
      <c r="BM87" s="213" t="s">
        <v>133</v>
      </c>
    </row>
    <row r="88" spans="2:65" s="163" customFormat="1" ht="16.5" customHeight="1">
      <c r="B88" s="162"/>
      <c r="C88" s="203" t="s">
        <v>134</v>
      </c>
      <c r="D88" s="203" t="s">
        <v>103</v>
      </c>
      <c r="E88" s="204" t="s">
        <v>135</v>
      </c>
      <c r="F88" s="205" t="s">
        <v>201</v>
      </c>
      <c r="G88" s="206" t="s">
        <v>129</v>
      </c>
      <c r="H88" s="207">
        <v>4</v>
      </c>
      <c r="I88" s="24"/>
      <c r="J88" s="208">
        <f t="shared" si="0"/>
        <v>0</v>
      </c>
      <c r="K88" s="205" t="s">
        <v>107</v>
      </c>
      <c r="L88" s="162"/>
      <c r="M88" s="209" t="s">
        <v>3</v>
      </c>
      <c r="N88" s="210" t="s">
        <v>37</v>
      </c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13" t="s">
        <v>108</v>
      </c>
      <c r="AT88" s="213" t="s">
        <v>103</v>
      </c>
      <c r="AU88" s="213" t="s">
        <v>66</v>
      </c>
      <c r="AY88" s="155" t="s">
        <v>109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155" t="s">
        <v>74</v>
      </c>
      <c r="BK88" s="214">
        <f t="shared" si="9"/>
        <v>0</v>
      </c>
      <c r="BL88" s="155" t="s">
        <v>108</v>
      </c>
      <c r="BM88" s="213" t="s">
        <v>137</v>
      </c>
    </row>
    <row r="89" spans="2:65" s="163" customFormat="1" ht="16.5" customHeight="1">
      <c r="B89" s="162"/>
      <c r="C89" s="203" t="s">
        <v>122</v>
      </c>
      <c r="D89" s="203" t="s">
        <v>103</v>
      </c>
      <c r="E89" s="204" t="s">
        <v>138</v>
      </c>
      <c r="F89" s="205" t="s">
        <v>202</v>
      </c>
      <c r="G89" s="206" t="s">
        <v>129</v>
      </c>
      <c r="H89" s="207">
        <v>2</v>
      </c>
      <c r="I89" s="24"/>
      <c r="J89" s="208">
        <f t="shared" si="0"/>
        <v>0</v>
      </c>
      <c r="K89" s="205" t="s">
        <v>107</v>
      </c>
      <c r="L89" s="162"/>
      <c r="M89" s="209" t="s">
        <v>3</v>
      </c>
      <c r="N89" s="210" t="s">
        <v>37</v>
      </c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13" t="s">
        <v>108</v>
      </c>
      <c r="AT89" s="213" t="s">
        <v>103</v>
      </c>
      <c r="AU89" s="213" t="s">
        <v>66</v>
      </c>
      <c r="AY89" s="155" t="s">
        <v>109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155" t="s">
        <v>74</v>
      </c>
      <c r="BK89" s="214">
        <f t="shared" si="9"/>
        <v>0</v>
      </c>
      <c r="BL89" s="155" t="s">
        <v>108</v>
      </c>
      <c r="BM89" s="213" t="s">
        <v>140</v>
      </c>
    </row>
    <row r="90" spans="2:65" s="163" customFormat="1" ht="16.5" customHeight="1">
      <c r="B90" s="162"/>
      <c r="C90" s="203" t="s">
        <v>141</v>
      </c>
      <c r="D90" s="203" t="s">
        <v>103</v>
      </c>
      <c r="E90" s="204" t="s">
        <v>142</v>
      </c>
      <c r="F90" s="205" t="s">
        <v>203</v>
      </c>
      <c r="G90" s="206" t="s">
        <v>129</v>
      </c>
      <c r="H90" s="207">
        <v>2</v>
      </c>
      <c r="I90" s="24"/>
      <c r="J90" s="208">
        <f t="shared" si="0"/>
        <v>0</v>
      </c>
      <c r="K90" s="205" t="s">
        <v>107</v>
      </c>
      <c r="L90" s="162"/>
      <c r="M90" s="209" t="s">
        <v>3</v>
      </c>
      <c r="N90" s="210" t="s">
        <v>37</v>
      </c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13" t="s">
        <v>108</v>
      </c>
      <c r="AT90" s="213" t="s">
        <v>103</v>
      </c>
      <c r="AU90" s="213" t="s">
        <v>66</v>
      </c>
      <c r="AY90" s="155" t="s">
        <v>109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155" t="s">
        <v>74</v>
      </c>
      <c r="BK90" s="214">
        <f t="shared" si="9"/>
        <v>0</v>
      </c>
      <c r="BL90" s="155" t="s">
        <v>108</v>
      </c>
      <c r="BM90" s="213" t="s">
        <v>144</v>
      </c>
    </row>
    <row r="91" spans="2:65" s="163" customFormat="1" ht="16.5" customHeight="1">
      <c r="B91" s="162"/>
      <c r="C91" s="203" t="s">
        <v>125</v>
      </c>
      <c r="D91" s="203" t="s">
        <v>103</v>
      </c>
      <c r="E91" s="204" t="s">
        <v>145</v>
      </c>
      <c r="F91" s="205" t="s">
        <v>204</v>
      </c>
      <c r="G91" s="206" t="s">
        <v>129</v>
      </c>
      <c r="H91" s="207">
        <v>1</v>
      </c>
      <c r="I91" s="24"/>
      <c r="J91" s="208">
        <f t="shared" si="0"/>
        <v>0</v>
      </c>
      <c r="K91" s="205" t="s">
        <v>107</v>
      </c>
      <c r="L91" s="162"/>
      <c r="M91" s="209" t="s">
        <v>3</v>
      </c>
      <c r="N91" s="210" t="s">
        <v>37</v>
      </c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13" t="s">
        <v>108</v>
      </c>
      <c r="AT91" s="213" t="s">
        <v>103</v>
      </c>
      <c r="AU91" s="213" t="s">
        <v>66</v>
      </c>
      <c r="AY91" s="155" t="s">
        <v>109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155" t="s">
        <v>74</v>
      </c>
      <c r="BK91" s="214">
        <f t="shared" si="9"/>
        <v>0</v>
      </c>
      <c r="BL91" s="155" t="s">
        <v>108</v>
      </c>
      <c r="BM91" s="213" t="s">
        <v>147</v>
      </c>
    </row>
    <row r="92" spans="2:65" s="163" customFormat="1" ht="16.5" customHeight="1">
      <c r="B92" s="162"/>
      <c r="C92" s="203" t="s">
        <v>148</v>
      </c>
      <c r="D92" s="203" t="s">
        <v>103</v>
      </c>
      <c r="E92" s="204" t="s">
        <v>149</v>
      </c>
      <c r="F92" s="205" t="s">
        <v>156</v>
      </c>
      <c r="G92" s="206" t="s">
        <v>129</v>
      </c>
      <c r="H92" s="207">
        <v>1</v>
      </c>
      <c r="I92" s="24"/>
      <c r="J92" s="208">
        <f t="shared" si="0"/>
        <v>0</v>
      </c>
      <c r="K92" s="205" t="s">
        <v>107</v>
      </c>
      <c r="L92" s="162"/>
      <c r="M92" s="209" t="s">
        <v>3</v>
      </c>
      <c r="N92" s="210" t="s">
        <v>37</v>
      </c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13" t="s">
        <v>108</v>
      </c>
      <c r="AT92" s="213" t="s">
        <v>103</v>
      </c>
      <c r="AU92" s="213" t="s">
        <v>66</v>
      </c>
      <c r="AY92" s="155" t="s">
        <v>109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155" t="s">
        <v>74</v>
      </c>
      <c r="BK92" s="214">
        <f t="shared" si="9"/>
        <v>0</v>
      </c>
      <c r="BL92" s="155" t="s">
        <v>108</v>
      </c>
      <c r="BM92" s="213" t="s">
        <v>151</v>
      </c>
    </row>
    <row r="93" spans="2:65" s="163" customFormat="1" ht="16.5" customHeight="1">
      <c r="B93" s="162"/>
      <c r="C93" s="203" t="s">
        <v>130</v>
      </c>
      <c r="D93" s="203" t="s">
        <v>103</v>
      </c>
      <c r="E93" s="204" t="s">
        <v>152</v>
      </c>
      <c r="F93" s="205" t="s">
        <v>205</v>
      </c>
      <c r="G93" s="206" t="s">
        <v>129</v>
      </c>
      <c r="H93" s="207">
        <v>1</v>
      </c>
      <c r="I93" s="24"/>
      <c r="J93" s="208">
        <f t="shared" si="0"/>
        <v>0</v>
      </c>
      <c r="K93" s="205" t="s">
        <v>107</v>
      </c>
      <c r="L93" s="162"/>
      <c r="M93" s="209" t="s">
        <v>3</v>
      </c>
      <c r="N93" s="210" t="s">
        <v>37</v>
      </c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13" t="s">
        <v>108</v>
      </c>
      <c r="AT93" s="213" t="s">
        <v>103</v>
      </c>
      <c r="AU93" s="213" t="s">
        <v>66</v>
      </c>
      <c r="AY93" s="155" t="s">
        <v>109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155" t="s">
        <v>74</v>
      </c>
      <c r="BK93" s="214">
        <f t="shared" si="9"/>
        <v>0</v>
      </c>
      <c r="BL93" s="155" t="s">
        <v>108</v>
      </c>
      <c r="BM93" s="213" t="s">
        <v>154</v>
      </c>
    </row>
    <row r="94" spans="2:65" s="163" customFormat="1" ht="16.5" customHeight="1">
      <c r="B94" s="162"/>
      <c r="C94" s="203" t="s">
        <v>9</v>
      </c>
      <c r="D94" s="203" t="s">
        <v>103</v>
      </c>
      <c r="E94" s="204" t="s">
        <v>155</v>
      </c>
      <c r="F94" s="205" t="s">
        <v>206</v>
      </c>
      <c r="G94" s="206" t="s">
        <v>207</v>
      </c>
      <c r="H94" s="207">
        <v>4</v>
      </c>
      <c r="I94" s="24"/>
      <c r="J94" s="208">
        <f t="shared" si="0"/>
        <v>0</v>
      </c>
      <c r="K94" s="205" t="s">
        <v>107</v>
      </c>
      <c r="L94" s="162"/>
      <c r="M94" s="209" t="s">
        <v>3</v>
      </c>
      <c r="N94" s="210" t="s">
        <v>37</v>
      </c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13" t="s">
        <v>108</v>
      </c>
      <c r="AT94" s="213" t="s">
        <v>103</v>
      </c>
      <c r="AU94" s="213" t="s">
        <v>66</v>
      </c>
      <c r="AY94" s="155" t="s">
        <v>109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155" t="s">
        <v>74</v>
      </c>
      <c r="BK94" s="214">
        <f t="shared" si="9"/>
        <v>0</v>
      </c>
      <c r="BL94" s="155" t="s">
        <v>108</v>
      </c>
      <c r="BM94" s="213" t="s">
        <v>157</v>
      </c>
    </row>
    <row r="95" spans="2:65" s="163" customFormat="1" ht="21.75" customHeight="1">
      <c r="B95" s="162"/>
      <c r="C95" s="203" t="s">
        <v>133</v>
      </c>
      <c r="D95" s="203" t="s">
        <v>103</v>
      </c>
      <c r="E95" s="204" t="s">
        <v>158</v>
      </c>
      <c r="F95" s="205" t="s">
        <v>208</v>
      </c>
      <c r="G95" s="206" t="s">
        <v>207</v>
      </c>
      <c r="H95" s="207">
        <v>40</v>
      </c>
      <c r="I95" s="24"/>
      <c r="J95" s="208">
        <f t="shared" si="0"/>
        <v>0</v>
      </c>
      <c r="K95" s="205" t="s">
        <v>107</v>
      </c>
      <c r="L95" s="162"/>
      <c r="M95" s="209" t="s">
        <v>3</v>
      </c>
      <c r="N95" s="210" t="s">
        <v>37</v>
      </c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13" t="s">
        <v>108</v>
      </c>
      <c r="AT95" s="213" t="s">
        <v>103</v>
      </c>
      <c r="AU95" s="213" t="s">
        <v>66</v>
      </c>
      <c r="AY95" s="155" t="s">
        <v>109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155" t="s">
        <v>74</v>
      </c>
      <c r="BK95" s="214">
        <f t="shared" si="9"/>
        <v>0</v>
      </c>
      <c r="BL95" s="155" t="s">
        <v>108</v>
      </c>
      <c r="BM95" s="213" t="s">
        <v>160</v>
      </c>
    </row>
    <row r="96" spans="2:65" s="163" customFormat="1" ht="16.5" customHeight="1">
      <c r="B96" s="162"/>
      <c r="C96" s="203" t="s">
        <v>161</v>
      </c>
      <c r="D96" s="203" t="s">
        <v>103</v>
      </c>
      <c r="E96" s="204" t="s">
        <v>162</v>
      </c>
      <c r="F96" s="205" t="s">
        <v>209</v>
      </c>
      <c r="G96" s="206" t="s">
        <v>129</v>
      </c>
      <c r="H96" s="207">
        <v>1</v>
      </c>
      <c r="I96" s="24"/>
      <c r="J96" s="208">
        <f t="shared" si="0"/>
        <v>0</v>
      </c>
      <c r="K96" s="205" t="s">
        <v>107</v>
      </c>
      <c r="L96" s="162"/>
      <c r="M96" s="209" t="s">
        <v>3</v>
      </c>
      <c r="N96" s="210" t="s">
        <v>37</v>
      </c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13" t="s">
        <v>108</v>
      </c>
      <c r="AT96" s="213" t="s">
        <v>103</v>
      </c>
      <c r="AU96" s="213" t="s">
        <v>66</v>
      </c>
      <c r="AY96" s="155" t="s">
        <v>109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155" t="s">
        <v>74</v>
      </c>
      <c r="BK96" s="214">
        <f t="shared" si="9"/>
        <v>0</v>
      </c>
      <c r="BL96" s="155" t="s">
        <v>108</v>
      </c>
      <c r="BM96" s="213" t="s">
        <v>164</v>
      </c>
    </row>
    <row r="97" spans="2:65" s="163" customFormat="1" ht="16.5" customHeight="1">
      <c r="B97" s="162"/>
      <c r="C97" s="203" t="s">
        <v>137</v>
      </c>
      <c r="D97" s="203" t="s">
        <v>103</v>
      </c>
      <c r="E97" s="204" t="s">
        <v>165</v>
      </c>
      <c r="F97" s="205" t="s">
        <v>210</v>
      </c>
      <c r="G97" s="206" t="s">
        <v>129</v>
      </c>
      <c r="H97" s="207">
        <v>1</v>
      </c>
      <c r="I97" s="24"/>
      <c r="J97" s="208">
        <f t="shared" si="0"/>
        <v>0</v>
      </c>
      <c r="K97" s="205" t="s">
        <v>107</v>
      </c>
      <c r="L97" s="162"/>
      <c r="M97" s="209" t="s">
        <v>3</v>
      </c>
      <c r="N97" s="210" t="s">
        <v>37</v>
      </c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13" t="s">
        <v>108</v>
      </c>
      <c r="AT97" s="213" t="s">
        <v>103</v>
      </c>
      <c r="AU97" s="213" t="s">
        <v>66</v>
      </c>
      <c r="AY97" s="155" t="s">
        <v>109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155" t="s">
        <v>74</v>
      </c>
      <c r="BK97" s="214">
        <f t="shared" si="9"/>
        <v>0</v>
      </c>
      <c r="BL97" s="155" t="s">
        <v>108</v>
      </c>
      <c r="BM97" s="213" t="s">
        <v>167</v>
      </c>
    </row>
    <row r="98" spans="2:65" s="163" customFormat="1" ht="16.5" customHeight="1">
      <c r="B98" s="162"/>
      <c r="C98" s="203" t="s">
        <v>168</v>
      </c>
      <c r="D98" s="203" t="s">
        <v>103</v>
      </c>
      <c r="E98" s="204" t="s">
        <v>169</v>
      </c>
      <c r="F98" s="205" t="s">
        <v>211</v>
      </c>
      <c r="G98" s="206" t="s">
        <v>129</v>
      </c>
      <c r="H98" s="207">
        <v>1</v>
      </c>
      <c r="I98" s="24"/>
      <c r="J98" s="208">
        <f t="shared" si="0"/>
        <v>0</v>
      </c>
      <c r="K98" s="205" t="s">
        <v>107</v>
      </c>
      <c r="L98" s="162"/>
      <c r="M98" s="209" t="s">
        <v>3</v>
      </c>
      <c r="N98" s="210" t="s">
        <v>37</v>
      </c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13" t="s">
        <v>108</v>
      </c>
      <c r="AT98" s="213" t="s">
        <v>103</v>
      </c>
      <c r="AU98" s="213" t="s">
        <v>66</v>
      </c>
      <c r="AY98" s="155" t="s">
        <v>109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155" t="s">
        <v>74</v>
      </c>
      <c r="BK98" s="214">
        <f t="shared" si="9"/>
        <v>0</v>
      </c>
      <c r="BL98" s="155" t="s">
        <v>108</v>
      </c>
      <c r="BM98" s="213" t="s">
        <v>171</v>
      </c>
    </row>
    <row r="99" spans="2:65" s="163" customFormat="1" ht="16.5" customHeight="1">
      <c r="B99" s="162"/>
      <c r="C99" s="203" t="s">
        <v>140</v>
      </c>
      <c r="D99" s="203" t="s">
        <v>103</v>
      </c>
      <c r="E99" s="204" t="s">
        <v>172</v>
      </c>
      <c r="F99" s="205" t="s">
        <v>183</v>
      </c>
      <c r="G99" s="206" t="s">
        <v>129</v>
      </c>
      <c r="H99" s="207">
        <v>1</v>
      </c>
      <c r="I99" s="24"/>
      <c r="J99" s="208">
        <f t="shared" si="0"/>
        <v>0</v>
      </c>
      <c r="K99" s="205" t="s">
        <v>107</v>
      </c>
      <c r="L99" s="162"/>
      <c r="M99" s="209" t="s">
        <v>3</v>
      </c>
      <c r="N99" s="210" t="s">
        <v>37</v>
      </c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13" t="s">
        <v>108</v>
      </c>
      <c r="AT99" s="213" t="s">
        <v>103</v>
      </c>
      <c r="AU99" s="213" t="s">
        <v>66</v>
      </c>
      <c r="AY99" s="155" t="s">
        <v>109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155" t="s">
        <v>74</v>
      </c>
      <c r="BK99" s="214">
        <f t="shared" si="9"/>
        <v>0</v>
      </c>
      <c r="BL99" s="155" t="s">
        <v>108</v>
      </c>
      <c r="BM99" s="213" t="s">
        <v>174</v>
      </c>
    </row>
    <row r="100" spans="2:65" s="163" customFormat="1" ht="16.5" customHeight="1">
      <c r="B100" s="162"/>
      <c r="C100" s="203" t="s">
        <v>8</v>
      </c>
      <c r="D100" s="203" t="s">
        <v>103</v>
      </c>
      <c r="E100" s="204" t="s">
        <v>175</v>
      </c>
      <c r="F100" s="205" t="s">
        <v>186</v>
      </c>
      <c r="G100" s="206" t="s">
        <v>129</v>
      </c>
      <c r="H100" s="207">
        <v>1</v>
      </c>
      <c r="I100" s="24"/>
      <c r="J100" s="208">
        <f t="shared" si="0"/>
        <v>0</v>
      </c>
      <c r="K100" s="205" t="s">
        <v>107</v>
      </c>
      <c r="L100" s="162"/>
      <c r="M100" s="209" t="s">
        <v>3</v>
      </c>
      <c r="N100" s="210" t="s">
        <v>37</v>
      </c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13" t="s">
        <v>108</v>
      </c>
      <c r="AT100" s="213" t="s">
        <v>103</v>
      </c>
      <c r="AU100" s="213" t="s">
        <v>66</v>
      </c>
      <c r="AY100" s="155" t="s">
        <v>109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155" t="s">
        <v>74</v>
      </c>
      <c r="BK100" s="214">
        <f t="shared" si="9"/>
        <v>0</v>
      </c>
      <c r="BL100" s="155" t="s">
        <v>108</v>
      </c>
      <c r="BM100" s="213" t="s">
        <v>177</v>
      </c>
    </row>
    <row r="101" spans="2:65" s="163" customFormat="1" ht="16.5" customHeight="1">
      <c r="B101" s="162"/>
      <c r="C101" s="203" t="s">
        <v>144</v>
      </c>
      <c r="D101" s="203" t="s">
        <v>103</v>
      </c>
      <c r="E101" s="204" t="s">
        <v>178</v>
      </c>
      <c r="F101" s="205" t="s">
        <v>190</v>
      </c>
      <c r="G101" s="206" t="s">
        <v>129</v>
      </c>
      <c r="H101" s="207">
        <v>1</v>
      </c>
      <c r="I101" s="24"/>
      <c r="J101" s="208">
        <f t="shared" si="0"/>
        <v>0</v>
      </c>
      <c r="K101" s="205" t="s">
        <v>107</v>
      </c>
      <c r="L101" s="162"/>
      <c r="M101" s="215" t="s">
        <v>3</v>
      </c>
      <c r="N101" s="216" t="s">
        <v>37</v>
      </c>
      <c r="O101" s="217"/>
      <c r="P101" s="218">
        <f t="shared" si="1"/>
        <v>0</v>
      </c>
      <c r="Q101" s="218">
        <v>0</v>
      </c>
      <c r="R101" s="218">
        <f t="shared" si="2"/>
        <v>0</v>
      </c>
      <c r="S101" s="218">
        <v>0</v>
      </c>
      <c r="T101" s="219">
        <f t="shared" si="3"/>
        <v>0</v>
      </c>
      <c r="AR101" s="213" t="s">
        <v>108</v>
      </c>
      <c r="AT101" s="213" t="s">
        <v>103</v>
      </c>
      <c r="AU101" s="213" t="s">
        <v>66</v>
      </c>
      <c r="AY101" s="155" t="s">
        <v>109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155" t="s">
        <v>74</v>
      </c>
      <c r="BK101" s="214">
        <f t="shared" si="9"/>
        <v>0</v>
      </c>
      <c r="BL101" s="155" t="s">
        <v>108</v>
      </c>
      <c r="BM101" s="213" t="s">
        <v>180</v>
      </c>
    </row>
    <row r="102" spans="2:65" s="163" customFormat="1" ht="7" customHeight="1">
      <c r="B102" s="181"/>
      <c r="C102" s="182"/>
      <c r="D102" s="182"/>
      <c r="E102" s="182"/>
      <c r="F102" s="182"/>
      <c r="G102" s="182"/>
      <c r="H102" s="182"/>
      <c r="I102" s="182"/>
      <c r="J102" s="182"/>
      <c r="K102" s="182"/>
      <c r="L102" s="162"/>
    </row>
  </sheetData>
  <sheetProtection algorithmName="SHA-512" hashValue="HtbD23S65oV+snMBF9qxMy4aUOkkvNtnBET6Z/uz/BdIN4zU1nfCHLCJNBG8hGf/QY3gOfpM9k5TyEUsTxDRAg==" saltValue="YHilGvFXBvDEg7TNn7kLzQ==" spinCount="100000" sheet="1" objects="1" scenarios="1"/>
  <autoFilter ref="C78:K101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4"/>
  <sheetViews>
    <sheetView showGridLines="0" workbookViewId="0">
      <selection activeCell="E7" sqref="E7:H7"/>
    </sheetView>
  </sheetViews>
  <sheetFormatPr defaultColWidth="9.28515625" defaultRowHeight="10.9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2:46" ht="37.049999999999997" customHeight="1">
      <c r="L2" s="262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55" t="s">
        <v>82</v>
      </c>
    </row>
    <row r="3" spans="2:46" ht="7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76</v>
      </c>
    </row>
    <row r="4" spans="2:46" ht="25" customHeight="1">
      <c r="B4" s="158"/>
      <c r="D4" s="159" t="s">
        <v>83</v>
      </c>
      <c r="L4" s="158"/>
      <c r="M4" s="160" t="s">
        <v>11</v>
      </c>
      <c r="AT4" s="155" t="s">
        <v>4</v>
      </c>
    </row>
    <row r="5" spans="2:46" ht="7" customHeight="1">
      <c r="B5" s="158"/>
      <c r="L5" s="158"/>
    </row>
    <row r="6" spans="2:46" ht="12.1" customHeight="1">
      <c r="B6" s="158"/>
      <c r="D6" s="161" t="s">
        <v>16</v>
      </c>
      <c r="L6" s="158"/>
    </row>
    <row r="7" spans="2:46" ht="16.5" customHeight="1">
      <c r="B7" s="158"/>
      <c r="E7" s="260" t="str">
        <f>'Rekapitulace stavby'!K6</f>
        <v>Dodání audiotechniky včetně montáže v hlavním sále a místnosti zvukaře objektu K-TRIO</v>
      </c>
      <c r="F7" s="261"/>
      <c r="G7" s="261"/>
      <c r="H7" s="261"/>
      <c r="L7" s="158"/>
    </row>
    <row r="8" spans="2:46" s="163" customFormat="1" ht="12.1" customHeight="1">
      <c r="B8" s="162"/>
      <c r="D8" s="161" t="s">
        <v>84</v>
      </c>
      <c r="L8" s="162"/>
    </row>
    <row r="9" spans="2:46" s="163" customFormat="1" ht="16.5" customHeight="1">
      <c r="B9" s="162"/>
      <c r="E9" s="258" t="s">
        <v>212</v>
      </c>
      <c r="F9" s="259"/>
      <c r="G9" s="259"/>
      <c r="H9" s="259"/>
      <c r="L9" s="162"/>
    </row>
    <row r="10" spans="2:46" s="163" customFormat="1">
      <c r="B10" s="162"/>
      <c r="L10" s="162"/>
    </row>
    <row r="11" spans="2:46" s="163" customFormat="1" ht="12.1" customHeight="1">
      <c r="B11" s="162"/>
      <c r="D11" s="161" t="s">
        <v>17</v>
      </c>
      <c r="F11" s="164" t="s">
        <v>3</v>
      </c>
      <c r="I11" s="161" t="s">
        <v>18</v>
      </c>
      <c r="J11" s="164" t="s">
        <v>3</v>
      </c>
      <c r="L11" s="162"/>
    </row>
    <row r="12" spans="2:46" s="163" customFormat="1" ht="12.1" customHeight="1">
      <c r="B12" s="162"/>
      <c r="D12" s="161" t="s">
        <v>19</v>
      </c>
      <c r="F12" s="164" t="s">
        <v>407</v>
      </c>
      <c r="I12" s="161" t="s">
        <v>20</v>
      </c>
      <c r="J12" s="153" t="str">
        <f>'Rekapitulace stavby'!AN8</f>
        <v>Vyplň údaj</v>
      </c>
      <c r="L12" s="162"/>
    </row>
    <row r="13" spans="2:46" s="163" customFormat="1" ht="10.9" customHeight="1">
      <c r="B13" s="162"/>
      <c r="L13" s="162"/>
    </row>
    <row r="14" spans="2:46" s="163" customFormat="1" ht="12.1" customHeight="1">
      <c r="B14" s="162"/>
      <c r="D14" s="161" t="s">
        <v>21</v>
      </c>
      <c r="I14" s="161" t="s">
        <v>22</v>
      </c>
      <c r="J14" s="164" t="s">
        <v>3</v>
      </c>
      <c r="L14" s="162"/>
    </row>
    <row r="15" spans="2:46" s="163" customFormat="1" ht="18" customHeight="1">
      <c r="B15" s="162"/>
      <c r="E15" s="164" t="s">
        <v>408</v>
      </c>
      <c r="I15" s="161" t="s">
        <v>23</v>
      </c>
      <c r="J15" s="164" t="s">
        <v>3</v>
      </c>
      <c r="L15" s="162"/>
    </row>
    <row r="16" spans="2:46" s="163" customFormat="1" ht="7" customHeight="1">
      <c r="B16" s="162"/>
      <c r="L16" s="162"/>
    </row>
    <row r="17" spans="2:12" s="163" customFormat="1" ht="12.1" customHeight="1">
      <c r="B17" s="162"/>
      <c r="D17" s="161" t="s">
        <v>24</v>
      </c>
      <c r="I17" s="161" t="s">
        <v>22</v>
      </c>
      <c r="J17" s="10" t="str">
        <f>'Rekapitulace stavby'!AN13</f>
        <v>Vyplň údaj</v>
      </c>
      <c r="L17" s="162"/>
    </row>
    <row r="18" spans="2:12" s="163" customFormat="1" ht="18" customHeight="1">
      <c r="B18" s="162"/>
      <c r="E18" s="264" t="str">
        <f>'Rekapitulace stavby'!E14</f>
        <v>Vyplň údaj</v>
      </c>
      <c r="F18" s="265"/>
      <c r="G18" s="265"/>
      <c r="H18" s="265"/>
      <c r="I18" s="161" t="s">
        <v>23</v>
      </c>
      <c r="J18" s="10" t="str">
        <f>'Rekapitulace stavby'!AN14</f>
        <v>Vyplň údaj</v>
      </c>
      <c r="L18" s="162"/>
    </row>
    <row r="19" spans="2:12" s="163" customFormat="1" ht="7" customHeight="1">
      <c r="B19" s="162"/>
      <c r="L19" s="162"/>
    </row>
    <row r="20" spans="2:12" s="163" customFormat="1" ht="12.1" customHeight="1">
      <c r="B20" s="162"/>
      <c r="D20" s="161" t="s">
        <v>26</v>
      </c>
      <c r="I20" s="161" t="s">
        <v>22</v>
      </c>
      <c r="J20" s="164" t="str">
        <f>IF('Rekapitulace stavby'!AN16="","",'Rekapitulace stavby'!AN16)</f>
        <v/>
      </c>
      <c r="L20" s="162"/>
    </row>
    <row r="21" spans="2:12" s="163" customFormat="1" ht="18" customHeight="1">
      <c r="B21" s="162"/>
      <c r="E21" s="164" t="str">
        <f>IF('Rekapitulace stavby'!E17="","",'Rekapitulace stavby'!E17)</f>
        <v xml:space="preserve"> </v>
      </c>
      <c r="I21" s="161" t="s">
        <v>23</v>
      </c>
      <c r="J21" s="164" t="str">
        <f>IF('Rekapitulace stavby'!AN17="","",'Rekapitulace stavby'!AN17)</f>
        <v/>
      </c>
      <c r="L21" s="162"/>
    </row>
    <row r="22" spans="2:12" s="163" customFormat="1" ht="7" customHeight="1">
      <c r="B22" s="162"/>
      <c r="L22" s="162"/>
    </row>
    <row r="23" spans="2:12" s="163" customFormat="1" ht="12.1" customHeight="1">
      <c r="B23" s="162"/>
      <c r="D23" s="161" t="s">
        <v>29</v>
      </c>
      <c r="I23" s="161" t="s">
        <v>22</v>
      </c>
      <c r="J23" s="164" t="str">
        <f>IF('Rekapitulace stavby'!AN19="","",'Rekapitulace stavby'!AN19)</f>
        <v/>
      </c>
      <c r="L23" s="162"/>
    </row>
    <row r="24" spans="2:12" s="163" customFormat="1" ht="18" customHeight="1">
      <c r="B24" s="162"/>
      <c r="E24" s="164" t="str">
        <f>IF('Rekapitulace stavby'!E20="","",'Rekapitulace stavby'!E20)</f>
        <v xml:space="preserve"> </v>
      </c>
      <c r="I24" s="161" t="s">
        <v>23</v>
      </c>
      <c r="J24" s="164" t="str">
        <f>IF('Rekapitulace stavby'!AN20="","",'Rekapitulace stavby'!AN20)</f>
        <v/>
      </c>
      <c r="L24" s="162"/>
    </row>
    <row r="25" spans="2:12" s="163" customFormat="1" ht="7" customHeight="1">
      <c r="B25" s="162"/>
      <c r="L25" s="162"/>
    </row>
    <row r="26" spans="2:12" s="163" customFormat="1" ht="12.1" customHeight="1">
      <c r="B26" s="162"/>
      <c r="D26" s="161" t="s">
        <v>30</v>
      </c>
      <c r="L26" s="162"/>
    </row>
    <row r="27" spans="2:12" s="166" customFormat="1" ht="47.25" customHeight="1">
      <c r="B27" s="165"/>
      <c r="E27" s="266" t="s">
        <v>31</v>
      </c>
      <c r="F27" s="266"/>
      <c r="G27" s="266"/>
      <c r="H27" s="266"/>
      <c r="L27" s="165"/>
    </row>
    <row r="28" spans="2:12" s="163" customFormat="1" ht="7" customHeight="1">
      <c r="B28" s="162"/>
      <c r="L28" s="162"/>
    </row>
    <row r="29" spans="2:12" s="163" customFormat="1" ht="7" customHeight="1">
      <c r="B29" s="162"/>
      <c r="D29" s="167"/>
      <c r="E29" s="167"/>
      <c r="F29" s="167"/>
      <c r="G29" s="167"/>
      <c r="H29" s="167"/>
      <c r="I29" s="167"/>
      <c r="J29" s="167"/>
      <c r="K29" s="167"/>
      <c r="L29" s="162"/>
    </row>
    <row r="30" spans="2:12" s="163" customFormat="1" ht="25.3" customHeight="1">
      <c r="B30" s="162"/>
      <c r="D30" s="168" t="s">
        <v>32</v>
      </c>
      <c r="J30" s="169">
        <f>ROUND(J79, 2)</f>
        <v>0</v>
      </c>
      <c r="L30" s="162"/>
    </row>
    <row r="31" spans="2:12" s="163" customFormat="1" ht="7" customHeight="1">
      <c r="B31" s="162"/>
      <c r="D31" s="167"/>
      <c r="E31" s="167"/>
      <c r="F31" s="167"/>
      <c r="G31" s="167"/>
      <c r="H31" s="167"/>
      <c r="I31" s="167"/>
      <c r="J31" s="167"/>
      <c r="K31" s="167"/>
      <c r="L31" s="162"/>
    </row>
    <row r="32" spans="2:12" s="163" customFormat="1" ht="14.45" customHeight="1">
      <c r="B32" s="162"/>
      <c r="F32" s="170" t="s">
        <v>34</v>
      </c>
      <c r="I32" s="170" t="s">
        <v>33</v>
      </c>
      <c r="J32" s="170" t="s">
        <v>35</v>
      </c>
      <c r="L32" s="162"/>
    </row>
    <row r="33" spans="2:12" s="163" customFormat="1" ht="14.45" customHeight="1">
      <c r="B33" s="162"/>
      <c r="D33" s="171" t="s">
        <v>36</v>
      </c>
      <c r="E33" s="161" t="s">
        <v>37</v>
      </c>
      <c r="F33" s="172">
        <f>ROUND((SUM(BE79:BE93)),  2)</f>
        <v>0</v>
      </c>
      <c r="I33" s="173">
        <v>0.21</v>
      </c>
      <c r="J33" s="172">
        <f>ROUND(((SUM(BE79:BE93))*I33),  2)</f>
        <v>0</v>
      </c>
      <c r="L33" s="162"/>
    </row>
    <row r="34" spans="2:12" s="163" customFormat="1" ht="14.45" customHeight="1">
      <c r="B34" s="162"/>
      <c r="E34" s="161" t="s">
        <v>38</v>
      </c>
      <c r="F34" s="172">
        <f>ROUND((SUM(BF79:BF93)),  2)</f>
        <v>0</v>
      </c>
      <c r="I34" s="173">
        <v>0.15</v>
      </c>
      <c r="J34" s="172">
        <f>ROUND(((SUM(BF79:BF93))*I34),  2)</f>
        <v>0</v>
      </c>
      <c r="L34" s="162"/>
    </row>
    <row r="35" spans="2:12" s="163" customFormat="1" ht="14.45" hidden="1" customHeight="1">
      <c r="B35" s="162"/>
      <c r="E35" s="161" t="s">
        <v>39</v>
      </c>
      <c r="F35" s="172">
        <f>ROUND((SUM(BG79:BG93)),  2)</f>
        <v>0</v>
      </c>
      <c r="I35" s="173">
        <v>0.21</v>
      </c>
      <c r="J35" s="172">
        <f>0</f>
        <v>0</v>
      </c>
      <c r="L35" s="162"/>
    </row>
    <row r="36" spans="2:12" s="163" customFormat="1" ht="14.45" hidden="1" customHeight="1">
      <c r="B36" s="162"/>
      <c r="E36" s="161" t="s">
        <v>40</v>
      </c>
      <c r="F36" s="172">
        <f>ROUND((SUM(BH79:BH93)),  2)</f>
        <v>0</v>
      </c>
      <c r="I36" s="173">
        <v>0.15</v>
      </c>
      <c r="J36" s="172">
        <f>0</f>
        <v>0</v>
      </c>
      <c r="L36" s="162"/>
    </row>
    <row r="37" spans="2:12" s="163" customFormat="1" ht="14.45" hidden="1" customHeight="1">
      <c r="B37" s="162"/>
      <c r="E37" s="161" t="s">
        <v>41</v>
      </c>
      <c r="F37" s="172">
        <f>ROUND((SUM(BI79:BI93)),  2)</f>
        <v>0</v>
      </c>
      <c r="I37" s="173">
        <v>0</v>
      </c>
      <c r="J37" s="172">
        <f>0</f>
        <v>0</v>
      </c>
      <c r="L37" s="162"/>
    </row>
    <row r="38" spans="2:12" s="163" customFormat="1" ht="7" customHeight="1">
      <c r="B38" s="162"/>
      <c r="L38" s="162"/>
    </row>
    <row r="39" spans="2:12" s="163" customFormat="1" ht="25.3" customHeight="1">
      <c r="B39" s="162"/>
      <c r="C39" s="174"/>
      <c r="D39" s="175" t="s">
        <v>42</v>
      </c>
      <c r="E39" s="176"/>
      <c r="F39" s="176"/>
      <c r="G39" s="177" t="s">
        <v>43</v>
      </c>
      <c r="H39" s="178" t="s">
        <v>44</v>
      </c>
      <c r="I39" s="176"/>
      <c r="J39" s="179">
        <f>SUM(J30:J37)</f>
        <v>0</v>
      </c>
      <c r="K39" s="180"/>
      <c r="L39" s="162"/>
    </row>
    <row r="40" spans="2:12" s="163" customFormat="1" ht="14.45" customHeight="1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62"/>
    </row>
    <row r="44" spans="2:12" s="163" customFormat="1" ht="7" customHeight="1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62"/>
    </row>
    <row r="45" spans="2:12" s="163" customFormat="1" ht="25" customHeight="1">
      <c r="B45" s="162"/>
      <c r="C45" s="159" t="s">
        <v>86</v>
      </c>
      <c r="L45" s="162"/>
    </row>
    <row r="46" spans="2:12" s="163" customFormat="1" ht="7" customHeight="1">
      <c r="B46" s="162"/>
      <c r="L46" s="162"/>
    </row>
    <row r="47" spans="2:12" s="163" customFormat="1" ht="12.1" customHeight="1">
      <c r="B47" s="162"/>
      <c r="C47" s="161" t="s">
        <v>16</v>
      </c>
      <c r="L47" s="162"/>
    </row>
    <row r="48" spans="2:12" s="163" customFormat="1" ht="16.5" customHeight="1">
      <c r="B48" s="162"/>
      <c r="E48" s="260" t="str">
        <f>E7</f>
        <v>Dodání audiotechniky včetně montáže v hlavním sále a místnosti zvukaře objektu K-TRIO</v>
      </c>
      <c r="F48" s="261"/>
      <c r="G48" s="261"/>
      <c r="H48" s="261"/>
      <c r="L48" s="162"/>
    </row>
    <row r="49" spans="2:47" s="163" customFormat="1" ht="12.1" customHeight="1">
      <c r="B49" s="162"/>
      <c r="C49" s="161" t="s">
        <v>84</v>
      </c>
      <c r="L49" s="162"/>
    </row>
    <row r="50" spans="2:47" s="163" customFormat="1" ht="16.5" customHeight="1">
      <c r="B50" s="162"/>
      <c r="E50" s="258" t="str">
        <f>E9</f>
        <v>AVT 3 - Videotechnika</v>
      </c>
      <c r="F50" s="259"/>
      <c r="G50" s="259"/>
      <c r="H50" s="259"/>
      <c r="L50" s="162"/>
    </row>
    <row r="51" spans="2:47" s="163" customFormat="1" ht="7" customHeight="1">
      <c r="B51" s="162"/>
      <c r="L51" s="162"/>
    </row>
    <row r="52" spans="2:47" s="163" customFormat="1" ht="12.1" customHeight="1">
      <c r="B52" s="162"/>
      <c r="C52" s="161" t="s">
        <v>19</v>
      </c>
      <c r="F52" s="164" t="str">
        <f>F12</f>
        <v>Dr. Martínka 1439/4, Ostrava-Hhrabůvka, 700 30</v>
      </c>
      <c r="I52" s="161" t="s">
        <v>20</v>
      </c>
      <c r="J52" s="153" t="str">
        <f>IF(J12="","",J12)</f>
        <v>Vyplň údaj</v>
      </c>
      <c r="L52" s="162"/>
    </row>
    <row r="53" spans="2:47" s="163" customFormat="1" ht="7" customHeight="1">
      <c r="B53" s="162"/>
      <c r="L53" s="162"/>
    </row>
    <row r="54" spans="2:47" s="163" customFormat="1" ht="15.3" customHeight="1">
      <c r="B54" s="162"/>
      <c r="C54" s="161" t="s">
        <v>21</v>
      </c>
      <c r="F54" s="164" t="str">
        <f>E15</f>
        <v>městský obvod Ostrava-Jih, Horní 791/3, Ostrava-Hrabůvka, 700 30</v>
      </c>
      <c r="I54" s="161" t="s">
        <v>26</v>
      </c>
      <c r="J54" s="185" t="str">
        <f>E21</f>
        <v xml:space="preserve"> </v>
      </c>
      <c r="L54" s="162"/>
    </row>
    <row r="55" spans="2:47" s="163" customFormat="1" ht="15.3" customHeight="1">
      <c r="B55" s="162"/>
      <c r="C55" s="161" t="s">
        <v>24</v>
      </c>
      <c r="F55" s="164" t="str">
        <f>IF(E18="","",E18)</f>
        <v>Vyplň údaj</v>
      </c>
      <c r="I55" s="161" t="s">
        <v>29</v>
      </c>
      <c r="J55" s="185" t="str">
        <f>E24</f>
        <v xml:space="preserve"> </v>
      </c>
      <c r="L55" s="162"/>
    </row>
    <row r="56" spans="2:47" s="163" customFormat="1" ht="10.4" customHeight="1">
      <c r="B56" s="162"/>
      <c r="L56" s="162"/>
    </row>
    <row r="57" spans="2:47" s="163" customFormat="1" ht="29.25" customHeight="1">
      <c r="B57" s="162"/>
      <c r="C57" s="186" t="s">
        <v>87</v>
      </c>
      <c r="D57" s="174"/>
      <c r="E57" s="174"/>
      <c r="F57" s="174"/>
      <c r="G57" s="174"/>
      <c r="H57" s="174"/>
      <c r="I57" s="174"/>
      <c r="J57" s="187" t="s">
        <v>88</v>
      </c>
      <c r="K57" s="174"/>
      <c r="L57" s="162"/>
    </row>
    <row r="58" spans="2:47" s="163" customFormat="1" ht="10.4" customHeight="1">
      <c r="B58" s="162"/>
      <c r="L58" s="162"/>
    </row>
    <row r="59" spans="2:47" s="163" customFormat="1" ht="22.95" customHeight="1">
      <c r="B59" s="162"/>
      <c r="C59" s="188" t="s">
        <v>64</v>
      </c>
      <c r="J59" s="169">
        <f>J79</f>
        <v>0</v>
      </c>
      <c r="L59" s="162"/>
      <c r="AU59" s="155" t="s">
        <v>89</v>
      </c>
    </row>
    <row r="60" spans="2:47" s="163" customFormat="1" ht="21.75" customHeight="1">
      <c r="B60" s="162"/>
      <c r="L60" s="162"/>
    </row>
    <row r="61" spans="2:47" s="163" customFormat="1" ht="7" customHeight="1"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62"/>
    </row>
    <row r="65" spans="2:65" s="163" customFormat="1" ht="7" customHeight="1"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62"/>
    </row>
    <row r="66" spans="2:65" s="163" customFormat="1" ht="25" customHeight="1">
      <c r="B66" s="162"/>
      <c r="C66" s="159" t="s">
        <v>90</v>
      </c>
      <c r="L66" s="162"/>
    </row>
    <row r="67" spans="2:65" s="163" customFormat="1" ht="7" customHeight="1">
      <c r="B67" s="162"/>
      <c r="L67" s="162"/>
    </row>
    <row r="68" spans="2:65" s="163" customFormat="1" ht="12.1" customHeight="1">
      <c r="B68" s="162"/>
      <c r="C68" s="161" t="s">
        <v>16</v>
      </c>
      <c r="L68" s="162"/>
    </row>
    <row r="69" spans="2:65" s="163" customFormat="1" ht="16.5" customHeight="1">
      <c r="B69" s="162"/>
      <c r="E69" s="260" t="str">
        <f>E7</f>
        <v>Dodání audiotechniky včetně montáže v hlavním sále a místnosti zvukaře objektu K-TRIO</v>
      </c>
      <c r="F69" s="261"/>
      <c r="G69" s="261"/>
      <c r="H69" s="261"/>
      <c r="L69" s="162"/>
    </row>
    <row r="70" spans="2:65" s="163" customFormat="1" ht="12.1" customHeight="1">
      <c r="B70" s="162"/>
      <c r="C70" s="161" t="s">
        <v>84</v>
      </c>
      <c r="L70" s="162"/>
    </row>
    <row r="71" spans="2:65" s="163" customFormat="1" ht="16.5" customHeight="1">
      <c r="B71" s="162"/>
      <c r="E71" s="258" t="str">
        <f>E9</f>
        <v>AVT 3 - Videotechnika</v>
      </c>
      <c r="F71" s="259"/>
      <c r="G71" s="259"/>
      <c r="H71" s="259"/>
      <c r="L71" s="162"/>
    </row>
    <row r="72" spans="2:65" s="163" customFormat="1" ht="7" customHeight="1">
      <c r="B72" s="162"/>
      <c r="L72" s="162"/>
    </row>
    <row r="73" spans="2:65" s="163" customFormat="1" ht="12.1" customHeight="1">
      <c r="B73" s="162"/>
      <c r="C73" s="161" t="s">
        <v>19</v>
      </c>
      <c r="F73" s="164" t="str">
        <f>F12</f>
        <v>Dr. Martínka 1439/4, Ostrava-Hhrabůvka, 700 30</v>
      </c>
      <c r="I73" s="161" t="s">
        <v>20</v>
      </c>
      <c r="J73" s="153" t="str">
        <f>IF(J12="","",J12)</f>
        <v>Vyplň údaj</v>
      </c>
      <c r="L73" s="162"/>
    </row>
    <row r="74" spans="2:65" s="163" customFormat="1" ht="7" customHeight="1">
      <c r="B74" s="162"/>
      <c r="L74" s="162"/>
    </row>
    <row r="75" spans="2:65" s="163" customFormat="1" ht="15.3" customHeight="1">
      <c r="B75" s="162"/>
      <c r="C75" s="161" t="s">
        <v>21</v>
      </c>
      <c r="F75" s="164" t="str">
        <f>E15</f>
        <v>městský obvod Ostrava-Jih, Horní 791/3, Ostrava-Hrabůvka, 700 30</v>
      </c>
      <c r="I75" s="161" t="s">
        <v>26</v>
      </c>
      <c r="J75" s="185" t="str">
        <f>E21</f>
        <v xml:space="preserve"> </v>
      </c>
      <c r="L75" s="162"/>
    </row>
    <row r="76" spans="2:65" s="163" customFormat="1" ht="15.3" customHeight="1">
      <c r="B76" s="162"/>
      <c r="C76" s="161" t="s">
        <v>24</v>
      </c>
      <c r="F76" s="164" t="str">
        <f>IF(E18="","",E18)</f>
        <v>Vyplň údaj</v>
      </c>
      <c r="I76" s="161" t="s">
        <v>29</v>
      </c>
      <c r="J76" s="185" t="str">
        <f>E24</f>
        <v xml:space="preserve"> </v>
      </c>
      <c r="L76" s="162"/>
    </row>
    <row r="77" spans="2:65" s="163" customFormat="1" ht="10.4" customHeight="1">
      <c r="B77" s="162"/>
      <c r="L77" s="162"/>
    </row>
    <row r="78" spans="2:65" s="196" customFormat="1" ht="29.25" customHeight="1">
      <c r="B78" s="189"/>
      <c r="C78" s="190" t="s">
        <v>91</v>
      </c>
      <c r="D78" s="191" t="s">
        <v>51</v>
      </c>
      <c r="E78" s="191" t="s">
        <v>47</v>
      </c>
      <c r="F78" s="191" t="s">
        <v>48</v>
      </c>
      <c r="G78" s="191" t="s">
        <v>92</v>
      </c>
      <c r="H78" s="191" t="s">
        <v>93</v>
      </c>
      <c r="I78" s="191" t="s">
        <v>94</v>
      </c>
      <c r="J78" s="191" t="s">
        <v>88</v>
      </c>
      <c r="K78" s="192" t="s">
        <v>95</v>
      </c>
      <c r="L78" s="189"/>
      <c r="M78" s="193" t="s">
        <v>3</v>
      </c>
      <c r="N78" s="194" t="s">
        <v>36</v>
      </c>
      <c r="O78" s="194" t="s">
        <v>96</v>
      </c>
      <c r="P78" s="194" t="s">
        <v>97</v>
      </c>
      <c r="Q78" s="194" t="s">
        <v>98</v>
      </c>
      <c r="R78" s="194" t="s">
        <v>99</v>
      </c>
      <c r="S78" s="194" t="s">
        <v>100</v>
      </c>
      <c r="T78" s="195" t="s">
        <v>101</v>
      </c>
    </row>
    <row r="79" spans="2:65" s="163" customFormat="1" ht="22.95" customHeight="1">
      <c r="B79" s="162"/>
      <c r="C79" s="197" t="s">
        <v>102</v>
      </c>
      <c r="J79" s="198">
        <f>BK79</f>
        <v>0</v>
      </c>
      <c r="L79" s="162"/>
      <c r="M79" s="199"/>
      <c r="N79" s="167"/>
      <c r="O79" s="167"/>
      <c r="P79" s="200">
        <f>SUM(P80:P93)</f>
        <v>0</v>
      </c>
      <c r="Q79" s="167"/>
      <c r="R79" s="200">
        <f>SUM(R80:R93)</f>
        <v>0</v>
      </c>
      <c r="S79" s="167"/>
      <c r="T79" s="201">
        <f>SUM(T80:T93)</f>
        <v>0</v>
      </c>
      <c r="AT79" s="155" t="s">
        <v>65</v>
      </c>
      <c r="AU79" s="155" t="s">
        <v>89</v>
      </c>
      <c r="BK79" s="202">
        <f>SUM(BK80:BK93)</f>
        <v>0</v>
      </c>
    </row>
    <row r="80" spans="2:65" s="163" customFormat="1" ht="44.35" customHeight="1">
      <c r="B80" s="162"/>
      <c r="C80" s="203" t="s">
        <v>74</v>
      </c>
      <c r="D80" s="203" t="s">
        <v>103</v>
      </c>
      <c r="E80" s="204" t="s">
        <v>104</v>
      </c>
      <c r="F80" s="205" t="s">
        <v>213</v>
      </c>
      <c r="G80" s="206" t="s">
        <v>129</v>
      </c>
      <c r="H80" s="207">
        <v>2</v>
      </c>
      <c r="I80" s="24"/>
      <c r="J80" s="208">
        <f t="shared" ref="J80:J93" si="0">ROUND(I80*H80,2)</f>
        <v>0</v>
      </c>
      <c r="K80" s="205" t="s">
        <v>107</v>
      </c>
      <c r="L80" s="162"/>
      <c r="M80" s="209" t="s">
        <v>3</v>
      </c>
      <c r="N80" s="210" t="s">
        <v>37</v>
      </c>
      <c r="P80" s="211">
        <f t="shared" ref="P80:P93" si="1">O80*H80</f>
        <v>0</v>
      </c>
      <c r="Q80" s="211">
        <v>0</v>
      </c>
      <c r="R80" s="211">
        <f t="shared" ref="R80:R93" si="2">Q80*H80</f>
        <v>0</v>
      </c>
      <c r="S80" s="211">
        <v>0</v>
      </c>
      <c r="T80" s="212">
        <f t="shared" ref="T80:T93" si="3">S80*H80</f>
        <v>0</v>
      </c>
      <c r="AR80" s="213" t="s">
        <v>108</v>
      </c>
      <c r="AT80" s="213" t="s">
        <v>103</v>
      </c>
      <c r="AU80" s="213" t="s">
        <v>66</v>
      </c>
      <c r="AY80" s="155" t="s">
        <v>109</v>
      </c>
      <c r="BE80" s="214">
        <f t="shared" ref="BE80:BE93" si="4">IF(N80="základní",J80,0)</f>
        <v>0</v>
      </c>
      <c r="BF80" s="214">
        <f t="shared" ref="BF80:BF93" si="5">IF(N80="snížená",J80,0)</f>
        <v>0</v>
      </c>
      <c r="BG80" s="214">
        <f t="shared" ref="BG80:BG93" si="6">IF(N80="zákl. přenesená",J80,0)</f>
        <v>0</v>
      </c>
      <c r="BH80" s="214">
        <f t="shared" ref="BH80:BH93" si="7">IF(N80="sníž. přenesená",J80,0)</f>
        <v>0</v>
      </c>
      <c r="BI80" s="214">
        <f t="shared" ref="BI80:BI93" si="8">IF(N80="nulová",J80,0)</f>
        <v>0</v>
      </c>
      <c r="BJ80" s="155" t="s">
        <v>74</v>
      </c>
      <c r="BK80" s="214">
        <f t="shared" ref="BK80:BK93" si="9">ROUND(I80*H80,2)</f>
        <v>0</v>
      </c>
      <c r="BL80" s="155" t="s">
        <v>108</v>
      </c>
      <c r="BM80" s="213" t="s">
        <v>76</v>
      </c>
    </row>
    <row r="81" spans="2:65" s="163" customFormat="1" ht="37.9" customHeight="1">
      <c r="B81" s="162"/>
      <c r="C81" s="203" t="s">
        <v>76</v>
      </c>
      <c r="D81" s="203" t="s">
        <v>103</v>
      </c>
      <c r="E81" s="204" t="s">
        <v>110</v>
      </c>
      <c r="F81" s="205" t="s">
        <v>214</v>
      </c>
      <c r="G81" s="206" t="s">
        <v>129</v>
      </c>
      <c r="H81" s="207">
        <v>2</v>
      </c>
      <c r="I81" s="24"/>
      <c r="J81" s="208">
        <f t="shared" si="0"/>
        <v>0</v>
      </c>
      <c r="K81" s="205" t="s">
        <v>107</v>
      </c>
      <c r="L81" s="162"/>
      <c r="M81" s="209" t="s">
        <v>3</v>
      </c>
      <c r="N81" s="210" t="s">
        <v>37</v>
      </c>
      <c r="P81" s="211">
        <f t="shared" si="1"/>
        <v>0</v>
      </c>
      <c r="Q81" s="211">
        <v>0</v>
      </c>
      <c r="R81" s="211">
        <f t="shared" si="2"/>
        <v>0</v>
      </c>
      <c r="S81" s="211">
        <v>0</v>
      </c>
      <c r="T81" s="212">
        <f t="shared" si="3"/>
        <v>0</v>
      </c>
      <c r="AR81" s="213" t="s">
        <v>108</v>
      </c>
      <c r="AT81" s="213" t="s">
        <v>103</v>
      </c>
      <c r="AU81" s="213" t="s">
        <v>66</v>
      </c>
      <c r="AY81" s="155" t="s">
        <v>109</v>
      </c>
      <c r="BE81" s="214">
        <f t="shared" si="4"/>
        <v>0</v>
      </c>
      <c r="BF81" s="214">
        <f t="shared" si="5"/>
        <v>0</v>
      </c>
      <c r="BG81" s="214">
        <f t="shared" si="6"/>
        <v>0</v>
      </c>
      <c r="BH81" s="214">
        <f t="shared" si="7"/>
        <v>0</v>
      </c>
      <c r="BI81" s="214">
        <f t="shared" si="8"/>
        <v>0</v>
      </c>
      <c r="BJ81" s="155" t="s">
        <v>74</v>
      </c>
      <c r="BK81" s="214">
        <f t="shared" si="9"/>
        <v>0</v>
      </c>
      <c r="BL81" s="155" t="s">
        <v>108</v>
      </c>
      <c r="BM81" s="213" t="s">
        <v>108</v>
      </c>
    </row>
    <row r="82" spans="2:65" s="163" customFormat="1" ht="32.950000000000003" customHeight="1">
      <c r="B82" s="162"/>
      <c r="C82" s="203" t="s">
        <v>112</v>
      </c>
      <c r="D82" s="203" t="s">
        <v>103</v>
      </c>
      <c r="E82" s="204" t="s">
        <v>113</v>
      </c>
      <c r="F82" s="205" t="s">
        <v>215</v>
      </c>
      <c r="G82" s="206" t="s">
        <v>129</v>
      </c>
      <c r="H82" s="207">
        <v>1</v>
      </c>
      <c r="I82" s="24"/>
      <c r="J82" s="208">
        <f t="shared" si="0"/>
        <v>0</v>
      </c>
      <c r="K82" s="205" t="s">
        <v>107</v>
      </c>
      <c r="L82" s="162"/>
      <c r="M82" s="209" t="s">
        <v>3</v>
      </c>
      <c r="N82" s="210" t="s">
        <v>37</v>
      </c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13" t="s">
        <v>108</v>
      </c>
      <c r="AT82" s="213" t="s">
        <v>103</v>
      </c>
      <c r="AU82" s="213" t="s">
        <v>66</v>
      </c>
      <c r="AY82" s="155" t="s">
        <v>109</v>
      </c>
      <c r="BE82" s="214">
        <f t="shared" si="4"/>
        <v>0</v>
      </c>
      <c r="BF82" s="214">
        <f t="shared" si="5"/>
        <v>0</v>
      </c>
      <c r="BG82" s="214">
        <f t="shared" si="6"/>
        <v>0</v>
      </c>
      <c r="BH82" s="214">
        <f t="shared" si="7"/>
        <v>0</v>
      </c>
      <c r="BI82" s="214">
        <f t="shared" si="8"/>
        <v>0</v>
      </c>
      <c r="BJ82" s="155" t="s">
        <v>74</v>
      </c>
      <c r="BK82" s="214">
        <f t="shared" si="9"/>
        <v>0</v>
      </c>
      <c r="BL82" s="155" t="s">
        <v>108</v>
      </c>
      <c r="BM82" s="213" t="s">
        <v>115</v>
      </c>
    </row>
    <row r="83" spans="2:65" s="163" customFormat="1" ht="16.5" customHeight="1">
      <c r="B83" s="162"/>
      <c r="C83" s="203" t="s">
        <v>108</v>
      </c>
      <c r="D83" s="203" t="s">
        <v>103</v>
      </c>
      <c r="E83" s="204" t="s">
        <v>116</v>
      </c>
      <c r="F83" s="205" t="s">
        <v>216</v>
      </c>
      <c r="G83" s="206" t="s">
        <v>129</v>
      </c>
      <c r="H83" s="207">
        <v>1</v>
      </c>
      <c r="I83" s="24"/>
      <c r="J83" s="208">
        <f t="shared" si="0"/>
        <v>0</v>
      </c>
      <c r="K83" s="205" t="s">
        <v>107</v>
      </c>
      <c r="L83" s="162"/>
      <c r="M83" s="209" t="s">
        <v>3</v>
      </c>
      <c r="N83" s="210" t="s">
        <v>37</v>
      </c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13" t="s">
        <v>108</v>
      </c>
      <c r="AT83" s="213" t="s">
        <v>103</v>
      </c>
      <c r="AU83" s="213" t="s">
        <v>66</v>
      </c>
      <c r="AY83" s="155" t="s">
        <v>109</v>
      </c>
      <c r="BE83" s="214">
        <f t="shared" si="4"/>
        <v>0</v>
      </c>
      <c r="BF83" s="214">
        <f t="shared" si="5"/>
        <v>0</v>
      </c>
      <c r="BG83" s="214">
        <f t="shared" si="6"/>
        <v>0</v>
      </c>
      <c r="BH83" s="214">
        <f t="shared" si="7"/>
        <v>0</v>
      </c>
      <c r="BI83" s="214">
        <f t="shared" si="8"/>
        <v>0</v>
      </c>
      <c r="BJ83" s="155" t="s">
        <v>74</v>
      </c>
      <c r="BK83" s="214">
        <f t="shared" si="9"/>
        <v>0</v>
      </c>
      <c r="BL83" s="155" t="s">
        <v>108</v>
      </c>
      <c r="BM83" s="213" t="s">
        <v>118</v>
      </c>
    </row>
    <row r="84" spans="2:65" s="163" customFormat="1" ht="21.75" customHeight="1">
      <c r="B84" s="162"/>
      <c r="C84" s="203" t="s">
        <v>119</v>
      </c>
      <c r="D84" s="203" t="s">
        <v>103</v>
      </c>
      <c r="E84" s="204" t="s">
        <v>120</v>
      </c>
      <c r="F84" s="205" t="s">
        <v>217</v>
      </c>
      <c r="G84" s="206" t="s">
        <v>129</v>
      </c>
      <c r="H84" s="207">
        <v>2</v>
      </c>
      <c r="I84" s="24"/>
      <c r="J84" s="208">
        <f t="shared" si="0"/>
        <v>0</v>
      </c>
      <c r="K84" s="205" t="s">
        <v>107</v>
      </c>
      <c r="L84" s="162"/>
      <c r="M84" s="209" t="s">
        <v>3</v>
      </c>
      <c r="N84" s="210" t="s">
        <v>37</v>
      </c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13" t="s">
        <v>108</v>
      </c>
      <c r="AT84" s="213" t="s">
        <v>103</v>
      </c>
      <c r="AU84" s="213" t="s">
        <v>66</v>
      </c>
      <c r="AY84" s="155" t="s">
        <v>109</v>
      </c>
      <c r="BE84" s="214">
        <f t="shared" si="4"/>
        <v>0</v>
      </c>
      <c r="BF84" s="214">
        <f t="shared" si="5"/>
        <v>0</v>
      </c>
      <c r="BG84" s="214">
        <f t="shared" si="6"/>
        <v>0</v>
      </c>
      <c r="BH84" s="214">
        <f t="shared" si="7"/>
        <v>0</v>
      </c>
      <c r="BI84" s="214">
        <f t="shared" si="8"/>
        <v>0</v>
      </c>
      <c r="BJ84" s="155" t="s">
        <v>74</v>
      </c>
      <c r="BK84" s="214">
        <f t="shared" si="9"/>
        <v>0</v>
      </c>
      <c r="BL84" s="155" t="s">
        <v>108</v>
      </c>
      <c r="BM84" s="213" t="s">
        <v>122</v>
      </c>
    </row>
    <row r="85" spans="2:65" s="163" customFormat="1" ht="49.1" customHeight="1">
      <c r="B85" s="162"/>
      <c r="C85" s="203" t="s">
        <v>115</v>
      </c>
      <c r="D85" s="203" t="s">
        <v>103</v>
      </c>
      <c r="E85" s="204" t="s">
        <v>123</v>
      </c>
      <c r="F85" s="205" t="s">
        <v>218</v>
      </c>
      <c r="G85" s="206" t="s">
        <v>129</v>
      </c>
      <c r="H85" s="207">
        <v>1</v>
      </c>
      <c r="I85" s="24"/>
      <c r="J85" s="208">
        <f t="shared" si="0"/>
        <v>0</v>
      </c>
      <c r="K85" s="205" t="s">
        <v>107</v>
      </c>
      <c r="L85" s="162"/>
      <c r="M85" s="209" t="s">
        <v>3</v>
      </c>
      <c r="N85" s="210" t="s">
        <v>37</v>
      </c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13" t="s">
        <v>108</v>
      </c>
      <c r="AT85" s="213" t="s">
        <v>103</v>
      </c>
      <c r="AU85" s="213" t="s">
        <v>66</v>
      </c>
      <c r="AY85" s="155" t="s">
        <v>109</v>
      </c>
      <c r="BE85" s="214">
        <f t="shared" si="4"/>
        <v>0</v>
      </c>
      <c r="BF85" s="214">
        <f t="shared" si="5"/>
        <v>0</v>
      </c>
      <c r="BG85" s="214">
        <f t="shared" si="6"/>
        <v>0</v>
      </c>
      <c r="BH85" s="214">
        <f t="shared" si="7"/>
        <v>0</v>
      </c>
      <c r="BI85" s="214">
        <f t="shared" si="8"/>
        <v>0</v>
      </c>
      <c r="BJ85" s="155" t="s">
        <v>74</v>
      </c>
      <c r="BK85" s="214">
        <f t="shared" si="9"/>
        <v>0</v>
      </c>
      <c r="BL85" s="155" t="s">
        <v>108</v>
      </c>
      <c r="BM85" s="213" t="s">
        <v>125</v>
      </c>
    </row>
    <row r="86" spans="2:65" s="163" customFormat="1" ht="16.5" customHeight="1">
      <c r="B86" s="162"/>
      <c r="C86" s="203" t="s">
        <v>126</v>
      </c>
      <c r="D86" s="203" t="s">
        <v>103</v>
      </c>
      <c r="E86" s="204" t="s">
        <v>127</v>
      </c>
      <c r="F86" s="205" t="s">
        <v>204</v>
      </c>
      <c r="G86" s="206" t="s">
        <v>129</v>
      </c>
      <c r="H86" s="207">
        <v>1</v>
      </c>
      <c r="I86" s="24"/>
      <c r="J86" s="208">
        <f t="shared" si="0"/>
        <v>0</v>
      </c>
      <c r="K86" s="205" t="s">
        <v>107</v>
      </c>
      <c r="L86" s="162"/>
      <c r="M86" s="209" t="s">
        <v>3</v>
      </c>
      <c r="N86" s="210" t="s">
        <v>37</v>
      </c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13" t="s">
        <v>108</v>
      </c>
      <c r="AT86" s="213" t="s">
        <v>103</v>
      </c>
      <c r="AU86" s="213" t="s">
        <v>66</v>
      </c>
      <c r="AY86" s="155" t="s">
        <v>109</v>
      </c>
      <c r="BE86" s="214">
        <f t="shared" si="4"/>
        <v>0</v>
      </c>
      <c r="BF86" s="214">
        <f t="shared" si="5"/>
        <v>0</v>
      </c>
      <c r="BG86" s="214">
        <f t="shared" si="6"/>
        <v>0</v>
      </c>
      <c r="BH86" s="214">
        <f t="shared" si="7"/>
        <v>0</v>
      </c>
      <c r="BI86" s="214">
        <f t="shared" si="8"/>
        <v>0</v>
      </c>
      <c r="BJ86" s="155" t="s">
        <v>74</v>
      </c>
      <c r="BK86" s="214">
        <f t="shared" si="9"/>
        <v>0</v>
      </c>
      <c r="BL86" s="155" t="s">
        <v>108</v>
      </c>
      <c r="BM86" s="213" t="s">
        <v>130</v>
      </c>
    </row>
    <row r="87" spans="2:65" s="163" customFormat="1" ht="16.5" customHeight="1">
      <c r="B87" s="162"/>
      <c r="C87" s="203" t="s">
        <v>118</v>
      </c>
      <c r="D87" s="203" t="s">
        <v>103</v>
      </c>
      <c r="E87" s="204" t="s">
        <v>131</v>
      </c>
      <c r="F87" s="205" t="s">
        <v>156</v>
      </c>
      <c r="G87" s="206" t="s">
        <v>129</v>
      </c>
      <c r="H87" s="207">
        <v>1</v>
      </c>
      <c r="I87" s="24"/>
      <c r="J87" s="208">
        <f t="shared" si="0"/>
        <v>0</v>
      </c>
      <c r="K87" s="205" t="s">
        <v>107</v>
      </c>
      <c r="L87" s="162"/>
      <c r="M87" s="209" t="s">
        <v>3</v>
      </c>
      <c r="N87" s="210" t="s">
        <v>37</v>
      </c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13" t="s">
        <v>108</v>
      </c>
      <c r="AT87" s="213" t="s">
        <v>103</v>
      </c>
      <c r="AU87" s="213" t="s">
        <v>66</v>
      </c>
      <c r="AY87" s="155" t="s">
        <v>109</v>
      </c>
      <c r="BE87" s="214">
        <f t="shared" si="4"/>
        <v>0</v>
      </c>
      <c r="BF87" s="214">
        <f t="shared" si="5"/>
        <v>0</v>
      </c>
      <c r="BG87" s="214">
        <f t="shared" si="6"/>
        <v>0</v>
      </c>
      <c r="BH87" s="214">
        <f t="shared" si="7"/>
        <v>0</v>
      </c>
      <c r="BI87" s="214">
        <f t="shared" si="8"/>
        <v>0</v>
      </c>
      <c r="BJ87" s="155" t="s">
        <v>74</v>
      </c>
      <c r="BK87" s="214">
        <f t="shared" si="9"/>
        <v>0</v>
      </c>
      <c r="BL87" s="155" t="s">
        <v>108</v>
      </c>
      <c r="BM87" s="213" t="s">
        <v>133</v>
      </c>
    </row>
    <row r="88" spans="2:65" s="163" customFormat="1" ht="16.5" customHeight="1">
      <c r="B88" s="162"/>
      <c r="C88" s="203" t="s">
        <v>134</v>
      </c>
      <c r="D88" s="203" t="s">
        <v>103</v>
      </c>
      <c r="E88" s="204" t="s">
        <v>135</v>
      </c>
      <c r="F88" s="205" t="s">
        <v>209</v>
      </c>
      <c r="G88" s="206" t="s">
        <v>129</v>
      </c>
      <c r="H88" s="207">
        <v>1</v>
      </c>
      <c r="I88" s="24"/>
      <c r="J88" s="208">
        <f t="shared" si="0"/>
        <v>0</v>
      </c>
      <c r="K88" s="205" t="s">
        <v>107</v>
      </c>
      <c r="L88" s="162"/>
      <c r="M88" s="209" t="s">
        <v>3</v>
      </c>
      <c r="N88" s="210" t="s">
        <v>37</v>
      </c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13" t="s">
        <v>108</v>
      </c>
      <c r="AT88" s="213" t="s">
        <v>103</v>
      </c>
      <c r="AU88" s="213" t="s">
        <v>66</v>
      </c>
      <c r="AY88" s="155" t="s">
        <v>109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155" t="s">
        <v>74</v>
      </c>
      <c r="BK88" s="214">
        <f t="shared" si="9"/>
        <v>0</v>
      </c>
      <c r="BL88" s="155" t="s">
        <v>108</v>
      </c>
      <c r="BM88" s="213" t="s">
        <v>137</v>
      </c>
    </row>
    <row r="89" spans="2:65" s="163" customFormat="1" ht="16.5" customHeight="1">
      <c r="B89" s="162"/>
      <c r="C89" s="203" t="s">
        <v>122</v>
      </c>
      <c r="D89" s="203" t="s">
        <v>103</v>
      </c>
      <c r="E89" s="204" t="s">
        <v>138</v>
      </c>
      <c r="F89" s="205" t="s">
        <v>219</v>
      </c>
      <c r="G89" s="206" t="s">
        <v>129</v>
      </c>
      <c r="H89" s="207">
        <v>1</v>
      </c>
      <c r="I89" s="24"/>
      <c r="J89" s="208">
        <f t="shared" si="0"/>
        <v>0</v>
      </c>
      <c r="K89" s="205" t="s">
        <v>107</v>
      </c>
      <c r="L89" s="162"/>
      <c r="M89" s="209" t="s">
        <v>3</v>
      </c>
      <c r="N89" s="210" t="s">
        <v>37</v>
      </c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13" t="s">
        <v>108</v>
      </c>
      <c r="AT89" s="213" t="s">
        <v>103</v>
      </c>
      <c r="AU89" s="213" t="s">
        <v>66</v>
      </c>
      <c r="AY89" s="155" t="s">
        <v>109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155" t="s">
        <v>74</v>
      </c>
      <c r="BK89" s="214">
        <f t="shared" si="9"/>
        <v>0</v>
      </c>
      <c r="BL89" s="155" t="s">
        <v>108</v>
      </c>
      <c r="BM89" s="213" t="s">
        <v>140</v>
      </c>
    </row>
    <row r="90" spans="2:65" s="163" customFormat="1" ht="16.5" customHeight="1">
      <c r="B90" s="162"/>
      <c r="C90" s="203" t="s">
        <v>141</v>
      </c>
      <c r="D90" s="203" t="s">
        <v>103</v>
      </c>
      <c r="E90" s="204" t="s">
        <v>142</v>
      </c>
      <c r="F90" s="205" t="s">
        <v>211</v>
      </c>
      <c r="G90" s="206" t="s">
        <v>129</v>
      </c>
      <c r="H90" s="207">
        <v>1</v>
      </c>
      <c r="I90" s="24"/>
      <c r="J90" s="208">
        <f t="shared" si="0"/>
        <v>0</v>
      </c>
      <c r="K90" s="205" t="s">
        <v>107</v>
      </c>
      <c r="L90" s="162"/>
      <c r="M90" s="209" t="s">
        <v>3</v>
      </c>
      <c r="N90" s="210" t="s">
        <v>37</v>
      </c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13" t="s">
        <v>108</v>
      </c>
      <c r="AT90" s="213" t="s">
        <v>103</v>
      </c>
      <c r="AU90" s="213" t="s">
        <v>66</v>
      </c>
      <c r="AY90" s="155" t="s">
        <v>109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155" t="s">
        <v>74</v>
      </c>
      <c r="BK90" s="214">
        <f t="shared" si="9"/>
        <v>0</v>
      </c>
      <c r="BL90" s="155" t="s">
        <v>108</v>
      </c>
      <c r="BM90" s="213" t="s">
        <v>144</v>
      </c>
    </row>
    <row r="91" spans="2:65" s="163" customFormat="1" ht="16.5" customHeight="1">
      <c r="B91" s="162"/>
      <c r="C91" s="203" t="s">
        <v>125</v>
      </c>
      <c r="D91" s="203" t="s">
        <v>103</v>
      </c>
      <c r="E91" s="204" t="s">
        <v>145</v>
      </c>
      <c r="F91" s="205" t="s">
        <v>183</v>
      </c>
      <c r="G91" s="206" t="s">
        <v>129</v>
      </c>
      <c r="H91" s="207">
        <v>1</v>
      </c>
      <c r="I91" s="24"/>
      <c r="J91" s="208">
        <f t="shared" si="0"/>
        <v>0</v>
      </c>
      <c r="K91" s="205" t="s">
        <v>107</v>
      </c>
      <c r="L91" s="162"/>
      <c r="M91" s="209" t="s">
        <v>3</v>
      </c>
      <c r="N91" s="210" t="s">
        <v>37</v>
      </c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13" t="s">
        <v>108</v>
      </c>
      <c r="AT91" s="213" t="s">
        <v>103</v>
      </c>
      <c r="AU91" s="213" t="s">
        <v>66</v>
      </c>
      <c r="AY91" s="155" t="s">
        <v>109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155" t="s">
        <v>74</v>
      </c>
      <c r="BK91" s="214">
        <f t="shared" si="9"/>
        <v>0</v>
      </c>
      <c r="BL91" s="155" t="s">
        <v>108</v>
      </c>
      <c r="BM91" s="213" t="s">
        <v>147</v>
      </c>
    </row>
    <row r="92" spans="2:65" s="163" customFormat="1" ht="16.5" customHeight="1">
      <c r="B92" s="162"/>
      <c r="C92" s="203" t="s">
        <v>148</v>
      </c>
      <c r="D92" s="203" t="s">
        <v>103</v>
      </c>
      <c r="E92" s="204" t="s">
        <v>149</v>
      </c>
      <c r="F92" s="205" t="s">
        <v>186</v>
      </c>
      <c r="G92" s="206" t="s">
        <v>129</v>
      </c>
      <c r="H92" s="207">
        <v>1</v>
      </c>
      <c r="I92" s="24"/>
      <c r="J92" s="208">
        <f t="shared" si="0"/>
        <v>0</v>
      </c>
      <c r="K92" s="205" t="s">
        <v>107</v>
      </c>
      <c r="L92" s="162"/>
      <c r="M92" s="209" t="s">
        <v>3</v>
      </c>
      <c r="N92" s="210" t="s">
        <v>37</v>
      </c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13" t="s">
        <v>108</v>
      </c>
      <c r="AT92" s="213" t="s">
        <v>103</v>
      </c>
      <c r="AU92" s="213" t="s">
        <v>66</v>
      </c>
      <c r="AY92" s="155" t="s">
        <v>109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155" t="s">
        <v>74</v>
      </c>
      <c r="BK92" s="214">
        <f t="shared" si="9"/>
        <v>0</v>
      </c>
      <c r="BL92" s="155" t="s">
        <v>108</v>
      </c>
      <c r="BM92" s="213" t="s">
        <v>151</v>
      </c>
    </row>
    <row r="93" spans="2:65" s="163" customFormat="1" ht="16.5" customHeight="1">
      <c r="B93" s="162"/>
      <c r="C93" s="203" t="s">
        <v>130</v>
      </c>
      <c r="D93" s="203" t="s">
        <v>103</v>
      </c>
      <c r="E93" s="204" t="s">
        <v>152</v>
      </c>
      <c r="F93" s="205" t="s">
        <v>190</v>
      </c>
      <c r="G93" s="206" t="s">
        <v>129</v>
      </c>
      <c r="H93" s="207">
        <v>1</v>
      </c>
      <c r="I93" s="24"/>
      <c r="J93" s="208">
        <f t="shared" si="0"/>
        <v>0</v>
      </c>
      <c r="K93" s="205" t="s">
        <v>107</v>
      </c>
      <c r="L93" s="162"/>
      <c r="M93" s="215" t="s">
        <v>3</v>
      </c>
      <c r="N93" s="216" t="s">
        <v>37</v>
      </c>
      <c r="O93" s="217"/>
      <c r="P93" s="218">
        <f t="shared" si="1"/>
        <v>0</v>
      </c>
      <c r="Q93" s="218">
        <v>0</v>
      </c>
      <c r="R93" s="218">
        <f t="shared" si="2"/>
        <v>0</v>
      </c>
      <c r="S93" s="218">
        <v>0</v>
      </c>
      <c r="T93" s="219">
        <f t="shared" si="3"/>
        <v>0</v>
      </c>
      <c r="AR93" s="213" t="s">
        <v>108</v>
      </c>
      <c r="AT93" s="213" t="s">
        <v>103</v>
      </c>
      <c r="AU93" s="213" t="s">
        <v>66</v>
      </c>
      <c r="AY93" s="155" t="s">
        <v>109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155" t="s">
        <v>74</v>
      </c>
      <c r="BK93" s="214">
        <f t="shared" si="9"/>
        <v>0</v>
      </c>
      <c r="BL93" s="155" t="s">
        <v>108</v>
      </c>
      <c r="BM93" s="213" t="s">
        <v>154</v>
      </c>
    </row>
    <row r="94" spans="2:65" s="163" customFormat="1" ht="7" customHeight="1">
      <c r="B94" s="181"/>
      <c r="C94" s="182"/>
      <c r="D94" s="182"/>
      <c r="E94" s="182"/>
      <c r="F94" s="182"/>
      <c r="G94" s="182"/>
      <c r="H94" s="182"/>
      <c r="I94" s="182"/>
      <c r="J94" s="182"/>
      <c r="K94" s="182"/>
      <c r="L94" s="162"/>
    </row>
  </sheetData>
  <sheetProtection algorithmName="SHA-512" hashValue="JTHNSkHIc1REYG51RWeAzxUBsLO3jCO8UyXPxiIH3Oa1Ik/uMtIsUwKxcGcbStiD2L8Iz37P50RtG5XR0ZaUbA==" saltValue="MCJOf9Fdt8cjG1HFJvXP4A==" spinCount="100000" sheet="1" objects="1" scenarios="1"/>
  <autoFilter ref="C78:K93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I46" sqref="I46"/>
    </sheetView>
  </sheetViews>
  <sheetFormatPr defaultRowHeight="10.9"/>
  <cols>
    <col min="1" max="1" width="8.28515625" style="25" customWidth="1"/>
    <col min="2" max="2" width="1.7109375" style="25" customWidth="1"/>
    <col min="3" max="4" width="5" style="25" customWidth="1"/>
    <col min="5" max="5" width="11.7109375" style="25" customWidth="1"/>
    <col min="6" max="6" width="9.140625" style="25" customWidth="1"/>
    <col min="7" max="7" width="5" style="25" customWidth="1"/>
    <col min="8" max="8" width="77.85546875" style="25" customWidth="1"/>
    <col min="9" max="10" width="20" style="25" customWidth="1"/>
    <col min="11" max="11" width="1.7109375" style="25" customWidth="1"/>
  </cols>
  <sheetData>
    <row r="1" spans="2:11" customFormat="1" ht="37.549999999999997" customHeight="1"/>
    <row r="2" spans="2:11" customFormat="1" ht="7.5" customHeight="1">
      <c r="B2" s="26"/>
      <c r="C2" s="27"/>
      <c r="D2" s="27"/>
      <c r="E2" s="27"/>
      <c r="F2" s="27"/>
      <c r="G2" s="27"/>
      <c r="H2" s="27"/>
      <c r="I2" s="27"/>
      <c r="J2" s="27"/>
      <c r="K2" s="28"/>
    </row>
    <row r="3" spans="2:11" s="2" customFormat="1" ht="45" customHeight="1">
      <c r="B3" s="29"/>
      <c r="C3" s="268" t="s">
        <v>220</v>
      </c>
      <c r="D3" s="268"/>
      <c r="E3" s="268"/>
      <c r="F3" s="268"/>
      <c r="G3" s="268"/>
      <c r="H3" s="268"/>
      <c r="I3" s="268"/>
      <c r="J3" s="268"/>
      <c r="K3" s="30"/>
    </row>
    <row r="4" spans="2:11" customFormat="1" ht="25.5" customHeight="1">
      <c r="B4" s="31"/>
      <c r="C4" s="269" t="s">
        <v>221</v>
      </c>
      <c r="D4" s="269"/>
      <c r="E4" s="269"/>
      <c r="F4" s="269"/>
      <c r="G4" s="269"/>
      <c r="H4" s="269"/>
      <c r="I4" s="269"/>
      <c r="J4" s="269"/>
      <c r="K4" s="32"/>
    </row>
    <row r="5" spans="2:11" customFormat="1" ht="5.3" customHeight="1">
      <c r="B5" s="31"/>
      <c r="C5" s="33"/>
      <c r="D5" s="33"/>
      <c r="E5" s="33"/>
      <c r="F5" s="33"/>
      <c r="G5" s="33"/>
      <c r="H5" s="33"/>
      <c r="I5" s="33"/>
      <c r="J5" s="33"/>
      <c r="K5" s="32"/>
    </row>
    <row r="6" spans="2:11" customFormat="1" ht="14.95" customHeight="1">
      <c r="B6" s="31"/>
      <c r="C6" s="267" t="s">
        <v>222</v>
      </c>
      <c r="D6" s="267"/>
      <c r="E6" s="267"/>
      <c r="F6" s="267"/>
      <c r="G6" s="267"/>
      <c r="H6" s="267"/>
      <c r="I6" s="267"/>
      <c r="J6" s="267"/>
      <c r="K6" s="32"/>
    </row>
    <row r="7" spans="2:11" customFormat="1" ht="14.95" customHeight="1">
      <c r="B7" s="35"/>
      <c r="C7" s="267" t="s">
        <v>223</v>
      </c>
      <c r="D7" s="267"/>
      <c r="E7" s="267"/>
      <c r="F7" s="267"/>
      <c r="G7" s="267"/>
      <c r="H7" s="267"/>
      <c r="I7" s="267"/>
      <c r="J7" s="267"/>
      <c r="K7" s="32"/>
    </row>
    <row r="8" spans="2:11" customFormat="1" ht="12.75" customHeight="1">
      <c r="B8" s="35"/>
      <c r="C8" s="34"/>
      <c r="D8" s="34"/>
      <c r="E8" s="34"/>
      <c r="F8" s="34"/>
      <c r="G8" s="34"/>
      <c r="H8" s="34"/>
      <c r="I8" s="34"/>
      <c r="J8" s="34"/>
      <c r="K8" s="32"/>
    </row>
    <row r="9" spans="2:11" customFormat="1" ht="14.95" customHeight="1">
      <c r="B9" s="35"/>
      <c r="C9" s="267" t="s">
        <v>224</v>
      </c>
      <c r="D9" s="267"/>
      <c r="E9" s="267"/>
      <c r="F9" s="267"/>
      <c r="G9" s="267"/>
      <c r="H9" s="267"/>
      <c r="I9" s="267"/>
      <c r="J9" s="267"/>
      <c r="K9" s="32"/>
    </row>
    <row r="10" spans="2:11" customFormat="1" ht="14.95" customHeight="1">
      <c r="B10" s="35"/>
      <c r="C10" s="34"/>
      <c r="D10" s="267" t="s">
        <v>225</v>
      </c>
      <c r="E10" s="267"/>
      <c r="F10" s="267"/>
      <c r="G10" s="267"/>
      <c r="H10" s="267"/>
      <c r="I10" s="267"/>
      <c r="J10" s="267"/>
      <c r="K10" s="32"/>
    </row>
    <row r="11" spans="2:11" customFormat="1" ht="14.95" customHeight="1">
      <c r="B11" s="35"/>
      <c r="C11" s="36"/>
      <c r="D11" s="267" t="s">
        <v>226</v>
      </c>
      <c r="E11" s="267"/>
      <c r="F11" s="267"/>
      <c r="G11" s="267"/>
      <c r="H11" s="267"/>
      <c r="I11" s="267"/>
      <c r="J11" s="267"/>
      <c r="K11" s="32"/>
    </row>
    <row r="12" spans="2:11" customFormat="1" ht="14.95" customHeight="1">
      <c r="B12" s="35"/>
      <c r="C12" s="36"/>
      <c r="D12" s="34"/>
      <c r="E12" s="34"/>
      <c r="F12" s="34"/>
      <c r="G12" s="34"/>
      <c r="H12" s="34"/>
      <c r="I12" s="34"/>
      <c r="J12" s="34"/>
      <c r="K12" s="32"/>
    </row>
    <row r="13" spans="2:11" customFormat="1" ht="14.95" customHeight="1">
      <c r="B13" s="35"/>
      <c r="C13" s="36"/>
      <c r="D13" s="37" t="s">
        <v>227</v>
      </c>
      <c r="E13" s="34"/>
      <c r="F13" s="34"/>
      <c r="G13" s="34"/>
      <c r="H13" s="34"/>
      <c r="I13" s="34"/>
      <c r="J13" s="34"/>
      <c r="K13" s="32"/>
    </row>
    <row r="14" spans="2:11" customFormat="1" ht="12.75" customHeight="1">
      <c r="B14" s="35"/>
      <c r="C14" s="36"/>
      <c r="D14" s="36"/>
      <c r="E14" s="36"/>
      <c r="F14" s="36"/>
      <c r="G14" s="36"/>
      <c r="H14" s="36"/>
      <c r="I14" s="36"/>
      <c r="J14" s="36"/>
      <c r="K14" s="32"/>
    </row>
    <row r="15" spans="2:11" customFormat="1" ht="14.95" customHeight="1">
      <c r="B15" s="35"/>
      <c r="C15" s="36"/>
      <c r="D15" s="267" t="s">
        <v>228</v>
      </c>
      <c r="E15" s="267"/>
      <c r="F15" s="267"/>
      <c r="G15" s="267"/>
      <c r="H15" s="267"/>
      <c r="I15" s="267"/>
      <c r="J15" s="267"/>
      <c r="K15" s="32"/>
    </row>
    <row r="16" spans="2:11" customFormat="1" ht="14.95" customHeight="1">
      <c r="B16" s="35"/>
      <c r="C16" s="36"/>
      <c r="D16" s="267" t="s">
        <v>229</v>
      </c>
      <c r="E16" s="267"/>
      <c r="F16" s="267"/>
      <c r="G16" s="267"/>
      <c r="H16" s="267"/>
      <c r="I16" s="267"/>
      <c r="J16" s="267"/>
      <c r="K16" s="32"/>
    </row>
    <row r="17" spans="2:11" customFormat="1" ht="14.95" customHeight="1">
      <c r="B17" s="35"/>
      <c r="C17" s="36"/>
      <c r="D17" s="267" t="s">
        <v>230</v>
      </c>
      <c r="E17" s="267"/>
      <c r="F17" s="267"/>
      <c r="G17" s="267"/>
      <c r="H17" s="267"/>
      <c r="I17" s="267"/>
      <c r="J17" s="267"/>
      <c r="K17" s="32"/>
    </row>
    <row r="18" spans="2:11" customFormat="1" ht="14.95" customHeight="1">
      <c r="B18" s="35"/>
      <c r="C18" s="36"/>
      <c r="D18" s="36"/>
      <c r="E18" s="38" t="s">
        <v>73</v>
      </c>
      <c r="F18" s="267" t="s">
        <v>231</v>
      </c>
      <c r="G18" s="267"/>
      <c r="H18" s="267"/>
      <c r="I18" s="267"/>
      <c r="J18" s="267"/>
      <c r="K18" s="32"/>
    </row>
    <row r="19" spans="2:11" customFormat="1" ht="14.95" customHeight="1">
      <c r="B19" s="35"/>
      <c r="C19" s="36"/>
      <c r="D19" s="36"/>
      <c r="E19" s="38" t="s">
        <v>232</v>
      </c>
      <c r="F19" s="267" t="s">
        <v>233</v>
      </c>
      <c r="G19" s="267"/>
      <c r="H19" s="267"/>
      <c r="I19" s="267"/>
      <c r="J19" s="267"/>
      <c r="K19" s="32"/>
    </row>
    <row r="20" spans="2:11" customFormat="1" ht="14.95" customHeight="1">
      <c r="B20" s="35"/>
      <c r="C20" s="36"/>
      <c r="D20" s="36"/>
      <c r="E20" s="38" t="s">
        <v>234</v>
      </c>
      <c r="F20" s="267" t="s">
        <v>235</v>
      </c>
      <c r="G20" s="267"/>
      <c r="H20" s="267"/>
      <c r="I20" s="267"/>
      <c r="J20" s="267"/>
      <c r="K20" s="32"/>
    </row>
    <row r="21" spans="2:11" customFormat="1" ht="14.95" customHeight="1">
      <c r="B21" s="35"/>
      <c r="C21" s="36"/>
      <c r="D21" s="36"/>
      <c r="E21" s="38" t="s">
        <v>236</v>
      </c>
      <c r="F21" s="267" t="s">
        <v>237</v>
      </c>
      <c r="G21" s="267"/>
      <c r="H21" s="267"/>
      <c r="I21" s="267"/>
      <c r="J21" s="267"/>
      <c r="K21" s="32"/>
    </row>
    <row r="22" spans="2:11" customFormat="1" ht="14.95" customHeight="1">
      <c r="B22" s="35"/>
      <c r="C22" s="36"/>
      <c r="D22" s="36"/>
      <c r="E22" s="38" t="s">
        <v>238</v>
      </c>
      <c r="F22" s="267" t="s">
        <v>239</v>
      </c>
      <c r="G22" s="267"/>
      <c r="H22" s="267"/>
      <c r="I22" s="267"/>
      <c r="J22" s="267"/>
      <c r="K22" s="32"/>
    </row>
    <row r="23" spans="2:11" customFormat="1" ht="14.95" customHeight="1">
      <c r="B23" s="35"/>
      <c r="C23" s="36"/>
      <c r="D23" s="36"/>
      <c r="E23" s="38" t="s">
        <v>240</v>
      </c>
      <c r="F23" s="267" t="s">
        <v>241</v>
      </c>
      <c r="G23" s="267"/>
      <c r="H23" s="267"/>
      <c r="I23" s="267"/>
      <c r="J23" s="267"/>
      <c r="K23" s="32"/>
    </row>
    <row r="24" spans="2:11" customFormat="1" ht="12.75" customHeight="1">
      <c r="B24" s="35"/>
      <c r="C24" s="36"/>
      <c r="D24" s="36"/>
      <c r="E24" s="36"/>
      <c r="F24" s="36"/>
      <c r="G24" s="36"/>
      <c r="H24" s="36"/>
      <c r="I24" s="36"/>
      <c r="J24" s="36"/>
      <c r="K24" s="32"/>
    </row>
    <row r="25" spans="2:11" customFormat="1" ht="14.95" customHeight="1">
      <c r="B25" s="35"/>
      <c r="C25" s="267" t="s">
        <v>242</v>
      </c>
      <c r="D25" s="267"/>
      <c r="E25" s="267"/>
      <c r="F25" s="267"/>
      <c r="G25" s="267"/>
      <c r="H25" s="267"/>
      <c r="I25" s="267"/>
      <c r="J25" s="267"/>
      <c r="K25" s="32"/>
    </row>
    <row r="26" spans="2:11" customFormat="1" ht="14.95" customHeight="1">
      <c r="B26" s="35"/>
      <c r="C26" s="267" t="s">
        <v>243</v>
      </c>
      <c r="D26" s="267"/>
      <c r="E26" s="267"/>
      <c r="F26" s="267"/>
      <c r="G26" s="267"/>
      <c r="H26" s="267"/>
      <c r="I26" s="267"/>
      <c r="J26" s="267"/>
      <c r="K26" s="32"/>
    </row>
    <row r="27" spans="2:11" customFormat="1" ht="14.95" customHeight="1">
      <c r="B27" s="35"/>
      <c r="C27" s="34"/>
      <c r="D27" s="267" t="s">
        <v>244</v>
      </c>
      <c r="E27" s="267"/>
      <c r="F27" s="267"/>
      <c r="G27" s="267"/>
      <c r="H27" s="267"/>
      <c r="I27" s="267"/>
      <c r="J27" s="267"/>
      <c r="K27" s="32"/>
    </row>
    <row r="28" spans="2:11" customFormat="1" ht="14.95" customHeight="1">
      <c r="B28" s="35"/>
      <c r="C28" s="36"/>
      <c r="D28" s="267" t="s">
        <v>245</v>
      </c>
      <c r="E28" s="267"/>
      <c r="F28" s="267"/>
      <c r="G28" s="267"/>
      <c r="H28" s="267"/>
      <c r="I28" s="267"/>
      <c r="J28" s="267"/>
      <c r="K28" s="32"/>
    </row>
    <row r="29" spans="2:11" customFormat="1" ht="12.75" customHeight="1">
      <c r="B29" s="35"/>
      <c r="C29" s="36"/>
      <c r="D29" s="36"/>
      <c r="E29" s="36"/>
      <c r="F29" s="36"/>
      <c r="G29" s="36"/>
      <c r="H29" s="36"/>
      <c r="I29" s="36"/>
      <c r="J29" s="36"/>
      <c r="K29" s="32"/>
    </row>
    <row r="30" spans="2:11" customFormat="1" ht="14.95" customHeight="1">
      <c r="B30" s="35"/>
      <c r="C30" s="36"/>
      <c r="D30" s="267" t="s">
        <v>246</v>
      </c>
      <c r="E30" s="267"/>
      <c r="F30" s="267"/>
      <c r="G30" s="267"/>
      <c r="H30" s="267"/>
      <c r="I30" s="267"/>
      <c r="J30" s="267"/>
      <c r="K30" s="32"/>
    </row>
    <row r="31" spans="2:11" customFormat="1" ht="14.95" customHeight="1">
      <c r="B31" s="35"/>
      <c r="C31" s="36"/>
      <c r="D31" s="267" t="s">
        <v>247</v>
      </c>
      <c r="E31" s="267"/>
      <c r="F31" s="267"/>
      <c r="G31" s="267"/>
      <c r="H31" s="267"/>
      <c r="I31" s="267"/>
      <c r="J31" s="267"/>
      <c r="K31" s="32"/>
    </row>
    <row r="32" spans="2:11" customFormat="1" ht="12.75" customHeight="1">
      <c r="B32" s="35"/>
      <c r="C32" s="36"/>
      <c r="D32" s="36"/>
      <c r="E32" s="36"/>
      <c r="F32" s="36"/>
      <c r="G32" s="36"/>
      <c r="H32" s="36"/>
      <c r="I32" s="36"/>
      <c r="J32" s="36"/>
      <c r="K32" s="32"/>
    </row>
    <row r="33" spans="2:11" customFormat="1" ht="14.95" customHeight="1">
      <c r="B33" s="35"/>
      <c r="C33" s="36"/>
      <c r="D33" s="267" t="s">
        <v>248</v>
      </c>
      <c r="E33" s="267"/>
      <c r="F33" s="267"/>
      <c r="G33" s="267"/>
      <c r="H33" s="267"/>
      <c r="I33" s="267"/>
      <c r="J33" s="267"/>
      <c r="K33" s="32"/>
    </row>
    <row r="34" spans="2:11" customFormat="1" ht="14.95" customHeight="1">
      <c r="B34" s="35"/>
      <c r="C34" s="36"/>
      <c r="D34" s="267" t="s">
        <v>249</v>
      </c>
      <c r="E34" s="267"/>
      <c r="F34" s="267"/>
      <c r="G34" s="267"/>
      <c r="H34" s="267"/>
      <c r="I34" s="267"/>
      <c r="J34" s="267"/>
      <c r="K34" s="32"/>
    </row>
    <row r="35" spans="2:11" customFormat="1" ht="14.95" customHeight="1">
      <c r="B35" s="35"/>
      <c r="C35" s="36"/>
      <c r="D35" s="267" t="s">
        <v>250</v>
      </c>
      <c r="E35" s="267"/>
      <c r="F35" s="267"/>
      <c r="G35" s="267"/>
      <c r="H35" s="267"/>
      <c r="I35" s="267"/>
      <c r="J35" s="267"/>
      <c r="K35" s="32"/>
    </row>
    <row r="36" spans="2:11" customFormat="1" ht="14.95" customHeight="1">
      <c r="B36" s="35"/>
      <c r="C36" s="36"/>
      <c r="D36" s="34"/>
      <c r="E36" s="37" t="s">
        <v>91</v>
      </c>
      <c r="F36" s="34"/>
      <c r="G36" s="267" t="s">
        <v>251</v>
      </c>
      <c r="H36" s="267"/>
      <c r="I36" s="267"/>
      <c r="J36" s="267"/>
      <c r="K36" s="32"/>
    </row>
    <row r="37" spans="2:11" customFormat="1" ht="30.75" customHeight="1">
      <c r="B37" s="35"/>
      <c r="C37" s="36"/>
      <c r="D37" s="34"/>
      <c r="E37" s="37" t="s">
        <v>252</v>
      </c>
      <c r="F37" s="34"/>
      <c r="G37" s="267" t="s">
        <v>253</v>
      </c>
      <c r="H37" s="267"/>
      <c r="I37" s="267"/>
      <c r="J37" s="267"/>
      <c r="K37" s="32"/>
    </row>
    <row r="38" spans="2:11" customFormat="1" ht="14.95" customHeight="1">
      <c r="B38" s="35"/>
      <c r="C38" s="36"/>
      <c r="D38" s="34"/>
      <c r="E38" s="37" t="s">
        <v>47</v>
      </c>
      <c r="F38" s="34"/>
      <c r="G38" s="267" t="s">
        <v>254</v>
      </c>
      <c r="H38" s="267"/>
      <c r="I38" s="267"/>
      <c r="J38" s="267"/>
      <c r="K38" s="32"/>
    </row>
    <row r="39" spans="2:11" customFormat="1" ht="14.95" customHeight="1">
      <c r="B39" s="35"/>
      <c r="C39" s="36"/>
      <c r="D39" s="34"/>
      <c r="E39" s="37" t="s">
        <v>48</v>
      </c>
      <c r="F39" s="34"/>
      <c r="G39" s="267" t="s">
        <v>255</v>
      </c>
      <c r="H39" s="267"/>
      <c r="I39" s="267"/>
      <c r="J39" s="267"/>
      <c r="K39" s="32"/>
    </row>
    <row r="40" spans="2:11" customFormat="1" ht="14.95" customHeight="1">
      <c r="B40" s="35"/>
      <c r="C40" s="36"/>
      <c r="D40" s="34"/>
      <c r="E40" s="37" t="s">
        <v>92</v>
      </c>
      <c r="F40" s="34"/>
      <c r="G40" s="267" t="s">
        <v>256</v>
      </c>
      <c r="H40" s="267"/>
      <c r="I40" s="267"/>
      <c r="J40" s="267"/>
      <c r="K40" s="32"/>
    </row>
    <row r="41" spans="2:11" customFormat="1" ht="14.95" customHeight="1">
      <c r="B41" s="35"/>
      <c r="C41" s="36"/>
      <c r="D41" s="34"/>
      <c r="E41" s="37" t="s">
        <v>93</v>
      </c>
      <c r="F41" s="34"/>
      <c r="G41" s="267" t="s">
        <v>257</v>
      </c>
      <c r="H41" s="267"/>
      <c r="I41" s="267"/>
      <c r="J41" s="267"/>
      <c r="K41" s="32"/>
    </row>
    <row r="42" spans="2:11" customFormat="1" ht="14.95" customHeight="1">
      <c r="B42" s="35"/>
      <c r="C42" s="36"/>
      <c r="D42" s="34"/>
      <c r="E42" s="37" t="s">
        <v>258</v>
      </c>
      <c r="F42" s="34"/>
      <c r="G42" s="267" t="s">
        <v>259</v>
      </c>
      <c r="H42" s="267"/>
      <c r="I42" s="267"/>
      <c r="J42" s="267"/>
      <c r="K42" s="32"/>
    </row>
    <row r="43" spans="2:11" customFormat="1" ht="14.95" customHeight="1">
      <c r="B43" s="35"/>
      <c r="C43" s="36"/>
      <c r="D43" s="34"/>
      <c r="E43" s="37"/>
      <c r="F43" s="34"/>
      <c r="G43" s="267" t="s">
        <v>260</v>
      </c>
      <c r="H43" s="267"/>
      <c r="I43" s="267"/>
      <c r="J43" s="267"/>
      <c r="K43" s="32"/>
    </row>
    <row r="44" spans="2:11" customFormat="1" ht="14.95" customHeight="1">
      <c r="B44" s="35"/>
      <c r="C44" s="36"/>
      <c r="D44" s="34"/>
      <c r="E44" s="37" t="s">
        <v>261</v>
      </c>
      <c r="F44" s="34"/>
      <c r="G44" s="267" t="s">
        <v>262</v>
      </c>
      <c r="H44" s="267"/>
      <c r="I44" s="267"/>
      <c r="J44" s="267"/>
      <c r="K44" s="32"/>
    </row>
    <row r="45" spans="2:11" customFormat="1" ht="14.95" customHeight="1">
      <c r="B45" s="35"/>
      <c r="C45" s="36"/>
      <c r="D45" s="34"/>
      <c r="E45" s="37" t="s">
        <v>95</v>
      </c>
      <c r="F45" s="34"/>
      <c r="G45" s="267" t="s">
        <v>263</v>
      </c>
      <c r="H45" s="267"/>
      <c r="I45" s="267"/>
      <c r="J45" s="267"/>
      <c r="K45" s="32"/>
    </row>
    <row r="46" spans="2:11" customFormat="1" ht="12.75" customHeight="1">
      <c r="B46" s="35"/>
      <c r="C46" s="36"/>
      <c r="D46" s="34"/>
      <c r="E46" s="34"/>
      <c r="F46" s="34"/>
      <c r="G46" s="34"/>
      <c r="H46" s="34"/>
      <c r="I46" s="34"/>
      <c r="J46" s="34"/>
      <c r="K46" s="32"/>
    </row>
    <row r="47" spans="2:11" customFormat="1" ht="14.95" customHeight="1">
      <c r="B47" s="35"/>
      <c r="C47" s="36"/>
      <c r="D47" s="267" t="s">
        <v>264</v>
      </c>
      <c r="E47" s="267"/>
      <c r="F47" s="267"/>
      <c r="G47" s="267"/>
      <c r="H47" s="267"/>
      <c r="I47" s="267"/>
      <c r="J47" s="267"/>
      <c r="K47" s="32"/>
    </row>
    <row r="48" spans="2:11" customFormat="1" ht="14.95" customHeight="1">
      <c r="B48" s="35"/>
      <c r="C48" s="36"/>
      <c r="D48" s="36"/>
      <c r="E48" s="267" t="s">
        <v>265</v>
      </c>
      <c r="F48" s="267"/>
      <c r="G48" s="267"/>
      <c r="H48" s="267"/>
      <c r="I48" s="267"/>
      <c r="J48" s="267"/>
      <c r="K48" s="32"/>
    </row>
    <row r="49" spans="2:11" customFormat="1" ht="14.95" customHeight="1">
      <c r="B49" s="35"/>
      <c r="C49" s="36"/>
      <c r="D49" s="36"/>
      <c r="E49" s="267" t="s">
        <v>266</v>
      </c>
      <c r="F49" s="267"/>
      <c r="G49" s="267"/>
      <c r="H49" s="267"/>
      <c r="I49" s="267"/>
      <c r="J49" s="267"/>
      <c r="K49" s="32"/>
    </row>
    <row r="50" spans="2:11" customFormat="1" ht="14.95" customHeight="1">
      <c r="B50" s="35"/>
      <c r="C50" s="36"/>
      <c r="D50" s="36"/>
      <c r="E50" s="267" t="s">
        <v>267</v>
      </c>
      <c r="F50" s="267"/>
      <c r="G50" s="267"/>
      <c r="H50" s="267"/>
      <c r="I50" s="267"/>
      <c r="J50" s="267"/>
      <c r="K50" s="32"/>
    </row>
    <row r="51" spans="2:11" customFormat="1" ht="14.95" customHeight="1">
      <c r="B51" s="35"/>
      <c r="C51" s="36"/>
      <c r="D51" s="267" t="s">
        <v>268</v>
      </c>
      <c r="E51" s="267"/>
      <c r="F51" s="267"/>
      <c r="G51" s="267"/>
      <c r="H51" s="267"/>
      <c r="I51" s="267"/>
      <c r="J51" s="267"/>
      <c r="K51" s="32"/>
    </row>
    <row r="52" spans="2:11" customFormat="1" ht="25.5" customHeight="1">
      <c r="B52" s="31"/>
      <c r="C52" s="269" t="s">
        <v>269</v>
      </c>
      <c r="D52" s="269"/>
      <c r="E52" s="269"/>
      <c r="F52" s="269"/>
      <c r="G52" s="269"/>
      <c r="H52" s="269"/>
      <c r="I52" s="269"/>
      <c r="J52" s="269"/>
      <c r="K52" s="32"/>
    </row>
    <row r="53" spans="2:11" customFormat="1" ht="5.3" customHeight="1">
      <c r="B53" s="31"/>
      <c r="C53" s="33"/>
      <c r="D53" s="33"/>
      <c r="E53" s="33"/>
      <c r="F53" s="33"/>
      <c r="G53" s="33"/>
      <c r="H53" s="33"/>
      <c r="I53" s="33"/>
      <c r="J53" s="33"/>
      <c r="K53" s="32"/>
    </row>
    <row r="54" spans="2:11" customFormat="1" ht="14.95" customHeight="1">
      <c r="B54" s="31"/>
      <c r="C54" s="267" t="s">
        <v>270</v>
      </c>
      <c r="D54" s="267"/>
      <c r="E54" s="267"/>
      <c r="F54" s="267"/>
      <c r="G54" s="267"/>
      <c r="H54" s="267"/>
      <c r="I54" s="267"/>
      <c r="J54" s="267"/>
      <c r="K54" s="32"/>
    </row>
    <row r="55" spans="2:11" customFormat="1" ht="14.95" customHeight="1">
      <c r="B55" s="31"/>
      <c r="C55" s="267" t="s">
        <v>271</v>
      </c>
      <c r="D55" s="267"/>
      <c r="E55" s="267"/>
      <c r="F55" s="267"/>
      <c r="G55" s="267"/>
      <c r="H55" s="267"/>
      <c r="I55" s="267"/>
      <c r="J55" s="267"/>
      <c r="K55" s="32"/>
    </row>
    <row r="56" spans="2:11" customFormat="1" ht="12.75" customHeight="1">
      <c r="B56" s="31"/>
      <c r="C56" s="34"/>
      <c r="D56" s="34"/>
      <c r="E56" s="34"/>
      <c r="F56" s="34"/>
      <c r="G56" s="34"/>
      <c r="H56" s="34"/>
      <c r="I56" s="34"/>
      <c r="J56" s="34"/>
      <c r="K56" s="32"/>
    </row>
    <row r="57" spans="2:11" customFormat="1" ht="14.95" customHeight="1">
      <c r="B57" s="31"/>
      <c r="C57" s="267" t="s">
        <v>272</v>
      </c>
      <c r="D57" s="267"/>
      <c r="E57" s="267"/>
      <c r="F57" s="267"/>
      <c r="G57" s="267"/>
      <c r="H57" s="267"/>
      <c r="I57" s="267"/>
      <c r="J57" s="267"/>
      <c r="K57" s="32"/>
    </row>
    <row r="58" spans="2:11" customFormat="1" ht="14.95" customHeight="1">
      <c r="B58" s="31"/>
      <c r="C58" s="36"/>
      <c r="D58" s="267" t="s">
        <v>273</v>
      </c>
      <c r="E58" s="267"/>
      <c r="F58" s="267"/>
      <c r="G58" s="267"/>
      <c r="H58" s="267"/>
      <c r="I58" s="267"/>
      <c r="J58" s="267"/>
      <c r="K58" s="32"/>
    </row>
    <row r="59" spans="2:11" customFormat="1" ht="14.95" customHeight="1">
      <c r="B59" s="31"/>
      <c r="C59" s="36"/>
      <c r="D59" s="267" t="s">
        <v>274</v>
      </c>
      <c r="E59" s="267"/>
      <c r="F59" s="267"/>
      <c r="G59" s="267"/>
      <c r="H59" s="267"/>
      <c r="I59" s="267"/>
      <c r="J59" s="267"/>
      <c r="K59" s="32"/>
    </row>
    <row r="60" spans="2:11" customFormat="1" ht="14.95" customHeight="1">
      <c r="B60" s="31"/>
      <c r="C60" s="36"/>
      <c r="D60" s="267" t="s">
        <v>275</v>
      </c>
      <c r="E60" s="267"/>
      <c r="F60" s="267"/>
      <c r="G60" s="267"/>
      <c r="H60" s="267"/>
      <c r="I60" s="267"/>
      <c r="J60" s="267"/>
      <c r="K60" s="32"/>
    </row>
    <row r="61" spans="2:11" customFormat="1" ht="14.95" customHeight="1">
      <c r="B61" s="31"/>
      <c r="C61" s="36"/>
      <c r="D61" s="267" t="s">
        <v>276</v>
      </c>
      <c r="E61" s="267"/>
      <c r="F61" s="267"/>
      <c r="G61" s="267"/>
      <c r="H61" s="267"/>
      <c r="I61" s="267"/>
      <c r="J61" s="267"/>
      <c r="K61" s="32"/>
    </row>
    <row r="62" spans="2:11" customFormat="1" ht="14.95" customHeight="1">
      <c r="B62" s="31"/>
      <c r="C62" s="36"/>
      <c r="D62" s="271" t="s">
        <v>277</v>
      </c>
      <c r="E62" s="271"/>
      <c r="F62" s="271"/>
      <c r="G62" s="271"/>
      <c r="H62" s="271"/>
      <c r="I62" s="271"/>
      <c r="J62" s="271"/>
      <c r="K62" s="32"/>
    </row>
    <row r="63" spans="2:11" customFormat="1" ht="14.95" customHeight="1">
      <c r="B63" s="31"/>
      <c r="C63" s="36"/>
      <c r="D63" s="267" t="s">
        <v>278</v>
      </c>
      <c r="E63" s="267"/>
      <c r="F63" s="267"/>
      <c r="G63" s="267"/>
      <c r="H63" s="267"/>
      <c r="I63" s="267"/>
      <c r="J63" s="267"/>
      <c r="K63" s="32"/>
    </row>
    <row r="64" spans="2:11" customFormat="1" ht="12.75" customHeight="1">
      <c r="B64" s="31"/>
      <c r="C64" s="36"/>
      <c r="D64" s="36"/>
      <c r="E64" s="39"/>
      <c r="F64" s="36"/>
      <c r="G64" s="36"/>
      <c r="H64" s="36"/>
      <c r="I64" s="36"/>
      <c r="J64" s="36"/>
      <c r="K64" s="32"/>
    </row>
    <row r="65" spans="2:11" customFormat="1" ht="14.95" customHeight="1">
      <c r="B65" s="31"/>
      <c r="C65" s="36"/>
      <c r="D65" s="267" t="s">
        <v>279</v>
      </c>
      <c r="E65" s="267"/>
      <c r="F65" s="267"/>
      <c r="G65" s="267"/>
      <c r="H65" s="267"/>
      <c r="I65" s="267"/>
      <c r="J65" s="267"/>
      <c r="K65" s="32"/>
    </row>
    <row r="66" spans="2:11" customFormat="1" ht="14.95" customHeight="1">
      <c r="B66" s="31"/>
      <c r="C66" s="36"/>
      <c r="D66" s="271" t="s">
        <v>280</v>
      </c>
      <c r="E66" s="271"/>
      <c r="F66" s="271"/>
      <c r="G66" s="271"/>
      <c r="H66" s="271"/>
      <c r="I66" s="271"/>
      <c r="J66" s="271"/>
      <c r="K66" s="32"/>
    </row>
    <row r="67" spans="2:11" customFormat="1" ht="14.95" customHeight="1">
      <c r="B67" s="31"/>
      <c r="C67" s="36"/>
      <c r="D67" s="267" t="s">
        <v>281</v>
      </c>
      <c r="E67" s="267"/>
      <c r="F67" s="267"/>
      <c r="G67" s="267"/>
      <c r="H67" s="267"/>
      <c r="I67" s="267"/>
      <c r="J67" s="267"/>
      <c r="K67" s="32"/>
    </row>
    <row r="68" spans="2:11" customFormat="1" ht="14.95" customHeight="1">
      <c r="B68" s="31"/>
      <c r="C68" s="36"/>
      <c r="D68" s="267" t="s">
        <v>282</v>
      </c>
      <c r="E68" s="267"/>
      <c r="F68" s="267"/>
      <c r="G68" s="267"/>
      <c r="H68" s="267"/>
      <c r="I68" s="267"/>
      <c r="J68" s="267"/>
      <c r="K68" s="32"/>
    </row>
    <row r="69" spans="2:11" customFormat="1" ht="14.95" customHeight="1">
      <c r="B69" s="31"/>
      <c r="C69" s="36"/>
      <c r="D69" s="267" t="s">
        <v>283</v>
      </c>
      <c r="E69" s="267"/>
      <c r="F69" s="267"/>
      <c r="G69" s="267"/>
      <c r="H69" s="267"/>
      <c r="I69" s="267"/>
      <c r="J69" s="267"/>
      <c r="K69" s="32"/>
    </row>
    <row r="70" spans="2:11" customFormat="1" ht="14.95" customHeight="1">
      <c r="B70" s="31"/>
      <c r="C70" s="36"/>
      <c r="D70" s="267" t="s">
        <v>284</v>
      </c>
      <c r="E70" s="267"/>
      <c r="F70" s="267"/>
      <c r="G70" s="267"/>
      <c r="H70" s="267"/>
      <c r="I70" s="267"/>
      <c r="J70" s="267"/>
      <c r="K70" s="32"/>
    </row>
    <row r="71" spans="2:11" customFormat="1" ht="12.75" customHeight="1">
      <c r="B71" s="40"/>
      <c r="C71" s="41"/>
      <c r="D71" s="41"/>
      <c r="E71" s="41"/>
      <c r="F71" s="41"/>
      <c r="G71" s="41"/>
      <c r="H71" s="41"/>
      <c r="I71" s="41"/>
      <c r="J71" s="41"/>
      <c r="K71" s="42"/>
    </row>
    <row r="72" spans="2:11" customFormat="1" ht="18.7" customHeight="1">
      <c r="B72" s="43"/>
      <c r="C72" s="43"/>
      <c r="D72" s="43"/>
      <c r="E72" s="43"/>
      <c r="F72" s="43"/>
      <c r="G72" s="43"/>
      <c r="H72" s="43"/>
      <c r="I72" s="43"/>
      <c r="J72" s="43"/>
      <c r="K72" s="44"/>
    </row>
    <row r="73" spans="2:11" customFormat="1" ht="18.7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2:11" customFormat="1" ht="7.5" customHeight="1">
      <c r="B74" s="45"/>
      <c r="C74" s="46"/>
      <c r="D74" s="46"/>
      <c r="E74" s="46"/>
      <c r="F74" s="46"/>
      <c r="G74" s="46"/>
      <c r="H74" s="46"/>
      <c r="I74" s="46"/>
      <c r="J74" s="46"/>
      <c r="K74" s="47"/>
    </row>
    <row r="75" spans="2:11" customFormat="1" ht="45" customHeight="1">
      <c r="B75" s="48"/>
      <c r="C75" s="270" t="s">
        <v>285</v>
      </c>
      <c r="D75" s="270"/>
      <c r="E75" s="270"/>
      <c r="F75" s="270"/>
      <c r="G75" s="270"/>
      <c r="H75" s="270"/>
      <c r="I75" s="270"/>
      <c r="J75" s="270"/>
      <c r="K75" s="49"/>
    </row>
    <row r="76" spans="2:11" customFormat="1" ht="17.350000000000001" customHeight="1">
      <c r="B76" s="48"/>
      <c r="C76" s="50" t="s">
        <v>286</v>
      </c>
      <c r="D76" s="50"/>
      <c r="E76" s="50"/>
      <c r="F76" s="50" t="s">
        <v>287</v>
      </c>
      <c r="G76" s="51"/>
      <c r="H76" s="50" t="s">
        <v>48</v>
      </c>
      <c r="I76" s="50" t="s">
        <v>51</v>
      </c>
      <c r="J76" s="50" t="s">
        <v>288</v>
      </c>
      <c r="K76" s="49"/>
    </row>
    <row r="77" spans="2:11" customFormat="1" ht="17.350000000000001" customHeight="1">
      <c r="B77" s="48"/>
      <c r="C77" s="52" t="s">
        <v>289</v>
      </c>
      <c r="D77" s="52"/>
      <c r="E77" s="52"/>
      <c r="F77" s="53" t="s">
        <v>290</v>
      </c>
      <c r="G77" s="54"/>
      <c r="H77" s="52"/>
      <c r="I77" s="52"/>
      <c r="J77" s="52" t="s">
        <v>291</v>
      </c>
      <c r="K77" s="49"/>
    </row>
    <row r="78" spans="2:11" customFormat="1" ht="5.3" customHeight="1">
      <c r="B78" s="48"/>
      <c r="C78" s="55"/>
      <c r="D78" s="55"/>
      <c r="E78" s="55"/>
      <c r="F78" s="55"/>
      <c r="G78" s="56"/>
      <c r="H78" s="55"/>
      <c r="I78" s="55"/>
      <c r="J78" s="55"/>
      <c r="K78" s="49"/>
    </row>
    <row r="79" spans="2:11" customFormat="1" ht="14.95" customHeight="1">
      <c r="B79" s="48"/>
      <c r="C79" s="37" t="s">
        <v>47</v>
      </c>
      <c r="D79" s="57"/>
      <c r="E79" s="57"/>
      <c r="F79" s="58" t="s">
        <v>292</v>
      </c>
      <c r="G79" s="59"/>
      <c r="H79" s="37" t="s">
        <v>293</v>
      </c>
      <c r="I79" s="37" t="s">
        <v>294</v>
      </c>
      <c r="J79" s="37">
        <v>20</v>
      </c>
      <c r="K79" s="49"/>
    </row>
    <row r="80" spans="2:11" customFormat="1" ht="14.95" customHeight="1">
      <c r="B80" s="48"/>
      <c r="C80" s="37" t="s">
        <v>295</v>
      </c>
      <c r="D80" s="37"/>
      <c r="E80" s="37"/>
      <c r="F80" s="58" t="s">
        <v>292</v>
      </c>
      <c r="G80" s="59"/>
      <c r="H80" s="37" t="s">
        <v>296</v>
      </c>
      <c r="I80" s="37" t="s">
        <v>294</v>
      </c>
      <c r="J80" s="37">
        <v>120</v>
      </c>
      <c r="K80" s="49"/>
    </row>
    <row r="81" spans="2:11" customFormat="1" ht="14.95" customHeight="1">
      <c r="B81" s="60"/>
      <c r="C81" s="37" t="s">
        <v>297</v>
      </c>
      <c r="D81" s="37"/>
      <c r="E81" s="37"/>
      <c r="F81" s="58" t="s">
        <v>298</v>
      </c>
      <c r="G81" s="59"/>
      <c r="H81" s="37" t="s">
        <v>299</v>
      </c>
      <c r="I81" s="37" t="s">
        <v>294</v>
      </c>
      <c r="J81" s="37">
        <v>50</v>
      </c>
      <c r="K81" s="49"/>
    </row>
    <row r="82" spans="2:11" customFormat="1" ht="14.95" customHeight="1">
      <c r="B82" s="60"/>
      <c r="C82" s="37" t="s">
        <v>300</v>
      </c>
      <c r="D82" s="37"/>
      <c r="E82" s="37"/>
      <c r="F82" s="58" t="s">
        <v>292</v>
      </c>
      <c r="G82" s="59"/>
      <c r="H82" s="37" t="s">
        <v>301</v>
      </c>
      <c r="I82" s="37" t="s">
        <v>302</v>
      </c>
      <c r="J82" s="37"/>
      <c r="K82" s="49"/>
    </row>
    <row r="83" spans="2:11" customFormat="1" ht="14.95" customHeight="1">
      <c r="B83" s="60"/>
      <c r="C83" s="37" t="s">
        <v>303</v>
      </c>
      <c r="D83" s="37"/>
      <c r="E83" s="37"/>
      <c r="F83" s="58" t="s">
        <v>298</v>
      </c>
      <c r="G83" s="37"/>
      <c r="H83" s="37" t="s">
        <v>304</v>
      </c>
      <c r="I83" s="37" t="s">
        <v>294</v>
      </c>
      <c r="J83" s="37">
        <v>15</v>
      </c>
      <c r="K83" s="49"/>
    </row>
    <row r="84" spans="2:11" customFormat="1" ht="14.95" customHeight="1">
      <c r="B84" s="60"/>
      <c r="C84" s="37" t="s">
        <v>305</v>
      </c>
      <c r="D84" s="37"/>
      <c r="E84" s="37"/>
      <c r="F84" s="58" t="s">
        <v>298</v>
      </c>
      <c r="G84" s="37"/>
      <c r="H84" s="37" t="s">
        <v>306</v>
      </c>
      <c r="I84" s="37" t="s">
        <v>294</v>
      </c>
      <c r="J84" s="37">
        <v>15</v>
      </c>
      <c r="K84" s="49"/>
    </row>
    <row r="85" spans="2:11" customFormat="1" ht="14.95" customHeight="1">
      <c r="B85" s="60"/>
      <c r="C85" s="37" t="s">
        <v>307</v>
      </c>
      <c r="D85" s="37"/>
      <c r="E85" s="37"/>
      <c r="F85" s="58" t="s">
        <v>298</v>
      </c>
      <c r="G85" s="37"/>
      <c r="H85" s="37" t="s">
        <v>308</v>
      </c>
      <c r="I85" s="37" t="s">
        <v>294</v>
      </c>
      <c r="J85" s="37">
        <v>20</v>
      </c>
      <c r="K85" s="49"/>
    </row>
    <row r="86" spans="2:11" customFormat="1" ht="14.95" customHeight="1">
      <c r="B86" s="60"/>
      <c r="C86" s="37" t="s">
        <v>309</v>
      </c>
      <c r="D86" s="37"/>
      <c r="E86" s="37"/>
      <c r="F86" s="58" t="s">
        <v>298</v>
      </c>
      <c r="G86" s="37"/>
      <c r="H86" s="37" t="s">
        <v>310</v>
      </c>
      <c r="I86" s="37" t="s">
        <v>294</v>
      </c>
      <c r="J86" s="37">
        <v>20</v>
      </c>
      <c r="K86" s="49"/>
    </row>
    <row r="87" spans="2:11" customFormat="1" ht="14.95" customHeight="1">
      <c r="B87" s="60"/>
      <c r="C87" s="37" t="s">
        <v>311</v>
      </c>
      <c r="D87" s="37"/>
      <c r="E87" s="37"/>
      <c r="F87" s="58" t="s">
        <v>298</v>
      </c>
      <c r="G87" s="59"/>
      <c r="H87" s="37" t="s">
        <v>312</v>
      </c>
      <c r="I87" s="37" t="s">
        <v>294</v>
      </c>
      <c r="J87" s="37">
        <v>50</v>
      </c>
      <c r="K87" s="49"/>
    </row>
    <row r="88" spans="2:11" customFormat="1" ht="14.95" customHeight="1">
      <c r="B88" s="60"/>
      <c r="C88" s="37" t="s">
        <v>313</v>
      </c>
      <c r="D88" s="37"/>
      <c r="E88" s="37"/>
      <c r="F88" s="58" t="s">
        <v>298</v>
      </c>
      <c r="G88" s="59"/>
      <c r="H88" s="37" t="s">
        <v>314</v>
      </c>
      <c r="I88" s="37" t="s">
        <v>294</v>
      </c>
      <c r="J88" s="37">
        <v>20</v>
      </c>
      <c r="K88" s="49"/>
    </row>
    <row r="89" spans="2:11" customFormat="1" ht="14.95" customHeight="1">
      <c r="B89" s="60"/>
      <c r="C89" s="37" t="s">
        <v>315</v>
      </c>
      <c r="D89" s="37"/>
      <c r="E89" s="37"/>
      <c r="F89" s="58" t="s">
        <v>298</v>
      </c>
      <c r="G89" s="59"/>
      <c r="H89" s="37" t="s">
        <v>316</v>
      </c>
      <c r="I89" s="37" t="s">
        <v>294</v>
      </c>
      <c r="J89" s="37">
        <v>20</v>
      </c>
      <c r="K89" s="49"/>
    </row>
    <row r="90" spans="2:11" customFormat="1" ht="14.95" customHeight="1">
      <c r="B90" s="60"/>
      <c r="C90" s="37" t="s">
        <v>317</v>
      </c>
      <c r="D90" s="37"/>
      <c r="E90" s="37"/>
      <c r="F90" s="58" t="s">
        <v>298</v>
      </c>
      <c r="G90" s="59"/>
      <c r="H90" s="37" t="s">
        <v>318</v>
      </c>
      <c r="I90" s="37" t="s">
        <v>294</v>
      </c>
      <c r="J90" s="37">
        <v>50</v>
      </c>
      <c r="K90" s="49"/>
    </row>
    <row r="91" spans="2:11" customFormat="1" ht="14.95" customHeight="1">
      <c r="B91" s="60"/>
      <c r="C91" s="37" t="s">
        <v>319</v>
      </c>
      <c r="D91" s="37"/>
      <c r="E91" s="37"/>
      <c r="F91" s="58" t="s">
        <v>298</v>
      </c>
      <c r="G91" s="59"/>
      <c r="H91" s="37" t="s">
        <v>319</v>
      </c>
      <c r="I91" s="37" t="s">
        <v>294</v>
      </c>
      <c r="J91" s="37">
        <v>50</v>
      </c>
      <c r="K91" s="49"/>
    </row>
    <row r="92" spans="2:11" customFormat="1" ht="14.95" customHeight="1">
      <c r="B92" s="60"/>
      <c r="C92" s="37" t="s">
        <v>320</v>
      </c>
      <c r="D92" s="37"/>
      <c r="E92" s="37"/>
      <c r="F92" s="58" t="s">
        <v>298</v>
      </c>
      <c r="G92" s="59"/>
      <c r="H92" s="37" t="s">
        <v>321</v>
      </c>
      <c r="I92" s="37" t="s">
        <v>294</v>
      </c>
      <c r="J92" s="37">
        <v>255</v>
      </c>
      <c r="K92" s="49"/>
    </row>
    <row r="93" spans="2:11" customFormat="1" ht="14.95" customHeight="1">
      <c r="B93" s="60"/>
      <c r="C93" s="37" t="s">
        <v>322</v>
      </c>
      <c r="D93" s="37"/>
      <c r="E93" s="37"/>
      <c r="F93" s="58" t="s">
        <v>292</v>
      </c>
      <c r="G93" s="59"/>
      <c r="H93" s="37" t="s">
        <v>323</v>
      </c>
      <c r="I93" s="37" t="s">
        <v>324</v>
      </c>
      <c r="J93" s="37"/>
      <c r="K93" s="49"/>
    </row>
    <row r="94" spans="2:11" customFormat="1" ht="14.95" customHeight="1">
      <c r="B94" s="60"/>
      <c r="C94" s="37" t="s">
        <v>325</v>
      </c>
      <c r="D94" s="37"/>
      <c r="E94" s="37"/>
      <c r="F94" s="58" t="s">
        <v>292</v>
      </c>
      <c r="G94" s="59"/>
      <c r="H94" s="37" t="s">
        <v>326</v>
      </c>
      <c r="I94" s="37" t="s">
        <v>327</v>
      </c>
      <c r="J94" s="37"/>
      <c r="K94" s="49"/>
    </row>
    <row r="95" spans="2:11" customFormat="1" ht="14.95" customHeight="1">
      <c r="B95" s="60"/>
      <c r="C95" s="37" t="s">
        <v>328</v>
      </c>
      <c r="D95" s="37"/>
      <c r="E95" s="37"/>
      <c r="F95" s="58" t="s">
        <v>292</v>
      </c>
      <c r="G95" s="59"/>
      <c r="H95" s="37" t="s">
        <v>328</v>
      </c>
      <c r="I95" s="37" t="s">
        <v>327</v>
      </c>
      <c r="J95" s="37"/>
      <c r="K95" s="49"/>
    </row>
    <row r="96" spans="2:11" customFormat="1" ht="14.95" customHeight="1">
      <c r="B96" s="60"/>
      <c r="C96" s="37" t="s">
        <v>32</v>
      </c>
      <c r="D96" s="37"/>
      <c r="E96" s="37"/>
      <c r="F96" s="58" t="s">
        <v>292</v>
      </c>
      <c r="G96" s="59"/>
      <c r="H96" s="37" t="s">
        <v>329</v>
      </c>
      <c r="I96" s="37" t="s">
        <v>327</v>
      </c>
      <c r="J96" s="37"/>
      <c r="K96" s="49"/>
    </row>
    <row r="97" spans="2:11" customFormat="1" ht="14.95" customHeight="1">
      <c r="B97" s="60"/>
      <c r="C97" s="37" t="s">
        <v>42</v>
      </c>
      <c r="D97" s="37"/>
      <c r="E97" s="37"/>
      <c r="F97" s="58" t="s">
        <v>292</v>
      </c>
      <c r="G97" s="59"/>
      <c r="H97" s="37" t="s">
        <v>330</v>
      </c>
      <c r="I97" s="37" t="s">
        <v>327</v>
      </c>
      <c r="J97" s="37"/>
      <c r="K97" s="49"/>
    </row>
    <row r="98" spans="2:11" customFormat="1" ht="14.95" customHeight="1">
      <c r="B98" s="61"/>
      <c r="C98" s="62"/>
      <c r="D98" s="62"/>
      <c r="E98" s="62"/>
      <c r="F98" s="62"/>
      <c r="G98" s="62"/>
      <c r="H98" s="62"/>
      <c r="I98" s="62"/>
      <c r="J98" s="62"/>
      <c r="K98" s="63"/>
    </row>
    <row r="99" spans="2:11" customFormat="1" ht="18.7" customHeight="1">
      <c r="B99" s="64"/>
      <c r="C99" s="65"/>
      <c r="D99" s="65"/>
      <c r="E99" s="65"/>
      <c r="F99" s="65"/>
      <c r="G99" s="65"/>
      <c r="H99" s="65"/>
      <c r="I99" s="65"/>
      <c r="J99" s="65"/>
      <c r="K99" s="64"/>
    </row>
    <row r="100" spans="2:11" customFormat="1" ht="18.7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customFormat="1" ht="7.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7"/>
    </row>
    <row r="102" spans="2:11" customFormat="1" ht="45" customHeight="1">
      <c r="B102" s="48"/>
      <c r="C102" s="270" t="s">
        <v>331</v>
      </c>
      <c r="D102" s="270"/>
      <c r="E102" s="270"/>
      <c r="F102" s="270"/>
      <c r="G102" s="270"/>
      <c r="H102" s="270"/>
      <c r="I102" s="270"/>
      <c r="J102" s="270"/>
      <c r="K102" s="49"/>
    </row>
    <row r="103" spans="2:11" customFormat="1" ht="17.350000000000001" customHeight="1">
      <c r="B103" s="48"/>
      <c r="C103" s="50" t="s">
        <v>286</v>
      </c>
      <c r="D103" s="50"/>
      <c r="E103" s="50"/>
      <c r="F103" s="50" t="s">
        <v>287</v>
      </c>
      <c r="G103" s="51"/>
      <c r="H103" s="50" t="s">
        <v>48</v>
      </c>
      <c r="I103" s="50" t="s">
        <v>51</v>
      </c>
      <c r="J103" s="50" t="s">
        <v>288</v>
      </c>
      <c r="K103" s="49"/>
    </row>
    <row r="104" spans="2:11" customFormat="1" ht="17.350000000000001" customHeight="1">
      <c r="B104" s="48"/>
      <c r="C104" s="52" t="s">
        <v>289</v>
      </c>
      <c r="D104" s="52"/>
      <c r="E104" s="52"/>
      <c r="F104" s="53" t="s">
        <v>290</v>
      </c>
      <c r="G104" s="54"/>
      <c r="H104" s="52"/>
      <c r="I104" s="52"/>
      <c r="J104" s="52" t="s">
        <v>291</v>
      </c>
      <c r="K104" s="49"/>
    </row>
    <row r="105" spans="2:11" customFormat="1" ht="5.3" customHeight="1">
      <c r="B105" s="48"/>
      <c r="C105" s="50"/>
      <c r="D105" s="50"/>
      <c r="E105" s="50"/>
      <c r="F105" s="50"/>
      <c r="G105" s="66"/>
      <c r="H105" s="50"/>
      <c r="I105" s="50"/>
      <c r="J105" s="50"/>
      <c r="K105" s="49"/>
    </row>
    <row r="106" spans="2:11" customFormat="1" ht="14.95" customHeight="1">
      <c r="B106" s="48"/>
      <c r="C106" s="37" t="s">
        <v>47</v>
      </c>
      <c r="D106" s="57"/>
      <c r="E106" s="57"/>
      <c r="F106" s="58" t="s">
        <v>292</v>
      </c>
      <c r="G106" s="37"/>
      <c r="H106" s="37" t="s">
        <v>332</v>
      </c>
      <c r="I106" s="37" t="s">
        <v>294</v>
      </c>
      <c r="J106" s="37">
        <v>20</v>
      </c>
      <c r="K106" s="49"/>
    </row>
    <row r="107" spans="2:11" customFormat="1" ht="14.95" customHeight="1">
      <c r="B107" s="48"/>
      <c r="C107" s="37" t="s">
        <v>295</v>
      </c>
      <c r="D107" s="37"/>
      <c r="E107" s="37"/>
      <c r="F107" s="58" t="s">
        <v>292</v>
      </c>
      <c r="G107" s="37"/>
      <c r="H107" s="37" t="s">
        <v>332</v>
      </c>
      <c r="I107" s="37" t="s">
        <v>294</v>
      </c>
      <c r="J107" s="37">
        <v>120</v>
      </c>
      <c r="K107" s="49"/>
    </row>
    <row r="108" spans="2:11" customFormat="1" ht="14.95" customHeight="1">
      <c r="B108" s="60"/>
      <c r="C108" s="37" t="s">
        <v>297</v>
      </c>
      <c r="D108" s="37"/>
      <c r="E108" s="37"/>
      <c r="F108" s="58" t="s">
        <v>298</v>
      </c>
      <c r="G108" s="37"/>
      <c r="H108" s="37" t="s">
        <v>332</v>
      </c>
      <c r="I108" s="37" t="s">
        <v>294</v>
      </c>
      <c r="J108" s="37">
        <v>50</v>
      </c>
      <c r="K108" s="49"/>
    </row>
    <row r="109" spans="2:11" customFormat="1" ht="14.95" customHeight="1">
      <c r="B109" s="60"/>
      <c r="C109" s="37" t="s">
        <v>300</v>
      </c>
      <c r="D109" s="37"/>
      <c r="E109" s="37"/>
      <c r="F109" s="58" t="s">
        <v>292</v>
      </c>
      <c r="G109" s="37"/>
      <c r="H109" s="37" t="s">
        <v>332</v>
      </c>
      <c r="I109" s="37" t="s">
        <v>302</v>
      </c>
      <c r="J109" s="37"/>
      <c r="K109" s="49"/>
    </row>
    <row r="110" spans="2:11" customFormat="1" ht="14.95" customHeight="1">
      <c r="B110" s="60"/>
      <c r="C110" s="37" t="s">
        <v>311</v>
      </c>
      <c r="D110" s="37"/>
      <c r="E110" s="37"/>
      <c r="F110" s="58" t="s">
        <v>298</v>
      </c>
      <c r="G110" s="37"/>
      <c r="H110" s="37" t="s">
        <v>332</v>
      </c>
      <c r="I110" s="37" t="s">
        <v>294</v>
      </c>
      <c r="J110" s="37">
        <v>50</v>
      </c>
      <c r="K110" s="49"/>
    </row>
    <row r="111" spans="2:11" customFormat="1" ht="14.95" customHeight="1">
      <c r="B111" s="60"/>
      <c r="C111" s="37" t="s">
        <v>319</v>
      </c>
      <c r="D111" s="37"/>
      <c r="E111" s="37"/>
      <c r="F111" s="58" t="s">
        <v>298</v>
      </c>
      <c r="G111" s="37"/>
      <c r="H111" s="37" t="s">
        <v>332</v>
      </c>
      <c r="I111" s="37" t="s">
        <v>294</v>
      </c>
      <c r="J111" s="37">
        <v>50</v>
      </c>
      <c r="K111" s="49"/>
    </row>
    <row r="112" spans="2:11" customFormat="1" ht="14.95" customHeight="1">
      <c r="B112" s="60"/>
      <c r="C112" s="37" t="s">
        <v>317</v>
      </c>
      <c r="D112" s="37"/>
      <c r="E112" s="37"/>
      <c r="F112" s="58" t="s">
        <v>298</v>
      </c>
      <c r="G112" s="37"/>
      <c r="H112" s="37" t="s">
        <v>332</v>
      </c>
      <c r="I112" s="37" t="s">
        <v>294</v>
      </c>
      <c r="J112" s="37">
        <v>50</v>
      </c>
      <c r="K112" s="49"/>
    </row>
    <row r="113" spans="2:11" customFormat="1" ht="14.95" customHeight="1">
      <c r="B113" s="60"/>
      <c r="C113" s="37" t="s">
        <v>47</v>
      </c>
      <c r="D113" s="37"/>
      <c r="E113" s="37"/>
      <c r="F113" s="58" t="s">
        <v>292</v>
      </c>
      <c r="G113" s="37"/>
      <c r="H113" s="37" t="s">
        <v>333</v>
      </c>
      <c r="I113" s="37" t="s">
        <v>294</v>
      </c>
      <c r="J113" s="37">
        <v>20</v>
      </c>
      <c r="K113" s="49"/>
    </row>
    <row r="114" spans="2:11" customFormat="1" ht="14.95" customHeight="1">
      <c r="B114" s="60"/>
      <c r="C114" s="37" t="s">
        <v>334</v>
      </c>
      <c r="D114" s="37"/>
      <c r="E114" s="37"/>
      <c r="F114" s="58" t="s">
        <v>292</v>
      </c>
      <c r="G114" s="37"/>
      <c r="H114" s="37" t="s">
        <v>335</v>
      </c>
      <c r="I114" s="37" t="s">
        <v>294</v>
      </c>
      <c r="J114" s="37">
        <v>120</v>
      </c>
      <c r="K114" s="49"/>
    </row>
    <row r="115" spans="2:11" customFormat="1" ht="14.95" customHeight="1">
      <c r="B115" s="60"/>
      <c r="C115" s="37" t="s">
        <v>32</v>
      </c>
      <c r="D115" s="37"/>
      <c r="E115" s="37"/>
      <c r="F115" s="58" t="s">
        <v>292</v>
      </c>
      <c r="G115" s="37"/>
      <c r="H115" s="37" t="s">
        <v>336</v>
      </c>
      <c r="I115" s="37" t="s">
        <v>327</v>
      </c>
      <c r="J115" s="37"/>
      <c r="K115" s="49"/>
    </row>
    <row r="116" spans="2:11" customFormat="1" ht="14.95" customHeight="1">
      <c r="B116" s="60"/>
      <c r="C116" s="37" t="s">
        <v>42</v>
      </c>
      <c r="D116" s="37"/>
      <c r="E116" s="37"/>
      <c r="F116" s="58" t="s">
        <v>292</v>
      </c>
      <c r="G116" s="37"/>
      <c r="H116" s="37" t="s">
        <v>337</v>
      </c>
      <c r="I116" s="37" t="s">
        <v>327</v>
      </c>
      <c r="J116" s="37"/>
      <c r="K116" s="49"/>
    </row>
    <row r="117" spans="2:11" customFormat="1" ht="14.95" customHeight="1">
      <c r="B117" s="60"/>
      <c r="C117" s="37" t="s">
        <v>51</v>
      </c>
      <c r="D117" s="37"/>
      <c r="E117" s="37"/>
      <c r="F117" s="58" t="s">
        <v>292</v>
      </c>
      <c r="G117" s="37"/>
      <c r="H117" s="37" t="s">
        <v>338</v>
      </c>
      <c r="I117" s="37" t="s">
        <v>339</v>
      </c>
      <c r="J117" s="37"/>
      <c r="K117" s="49"/>
    </row>
    <row r="118" spans="2:11" customFormat="1" ht="14.95" customHeight="1">
      <c r="B118" s="61"/>
      <c r="C118" s="67"/>
      <c r="D118" s="67"/>
      <c r="E118" s="67"/>
      <c r="F118" s="67"/>
      <c r="G118" s="67"/>
      <c r="H118" s="67"/>
      <c r="I118" s="67"/>
      <c r="J118" s="67"/>
      <c r="K118" s="63"/>
    </row>
    <row r="119" spans="2:11" customFormat="1" ht="18.7" customHeight="1">
      <c r="B119" s="68"/>
      <c r="C119" s="69"/>
      <c r="D119" s="69"/>
      <c r="E119" s="69"/>
      <c r="F119" s="70"/>
      <c r="G119" s="69"/>
      <c r="H119" s="69"/>
      <c r="I119" s="69"/>
      <c r="J119" s="69"/>
      <c r="K119" s="68"/>
    </row>
    <row r="120" spans="2:11" customFormat="1" ht="18.7" customHeight="1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customFormat="1" ht="7.5" customHeight="1">
      <c r="B121" s="71"/>
      <c r="C121" s="72"/>
      <c r="D121" s="72"/>
      <c r="E121" s="72"/>
      <c r="F121" s="72"/>
      <c r="G121" s="72"/>
      <c r="H121" s="72"/>
      <c r="I121" s="72"/>
      <c r="J121" s="72"/>
      <c r="K121" s="73"/>
    </row>
    <row r="122" spans="2:11" customFormat="1" ht="45" customHeight="1">
      <c r="B122" s="74"/>
      <c r="C122" s="268" t="s">
        <v>340</v>
      </c>
      <c r="D122" s="268"/>
      <c r="E122" s="268"/>
      <c r="F122" s="268"/>
      <c r="G122" s="268"/>
      <c r="H122" s="268"/>
      <c r="I122" s="268"/>
      <c r="J122" s="268"/>
      <c r="K122" s="75"/>
    </row>
    <row r="123" spans="2:11" customFormat="1" ht="17.350000000000001" customHeight="1">
      <c r="B123" s="76"/>
      <c r="C123" s="50" t="s">
        <v>286</v>
      </c>
      <c r="D123" s="50"/>
      <c r="E123" s="50"/>
      <c r="F123" s="50" t="s">
        <v>287</v>
      </c>
      <c r="G123" s="51"/>
      <c r="H123" s="50" t="s">
        <v>48</v>
      </c>
      <c r="I123" s="50" t="s">
        <v>51</v>
      </c>
      <c r="J123" s="50" t="s">
        <v>288</v>
      </c>
      <c r="K123" s="77"/>
    </row>
    <row r="124" spans="2:11" customFormat="1" ht="17.350000000000001" customHeight="1">
      <c r="B124" s="76"/>
      <c r="C124" s="52" t="s">
        <v>289</v>
      </c>
      <c r="D124" s="52"/>
      <c r="E124" s="52"/>
      <c r="F124" s="53" t="s">
        <v>290</v>
      </c>
      <c r="G124" s="54"/>
      <c r="H124" s="52"/>
      <c r="I124" s="52"/>
      <c r="J124" s="52" t="s">
        <v>291</v>
      </c>
      <c r="K124" s="77"/>
    </row>
    <row r="125" spans="2:11" customFormat="1" ht="5.3" customHeight="1">
      <c r="B125" s="78"/>
      <c r="C125" s="55"/>
      <c r="D125" s="55"/>
      <c r="E125" s="55"/>
      <c r="F125" s="55"/>
      <c r="G125" s="79"/>
      <c r="H125" s="55"/>
      <c r="I125" s="55"/>
      <c r="J125" s="55"/>
      <c r="K125" s="80"/>
    </row>
    <row r="126" spans="2:11" customFormat="1" ht="14.95" customHeight="1">
      <c r="B126" s="78"/>
      <c r="C126" s="37" t="s">
        <v>295</v>
      </c>
      <c r="D126" s="57"/>
      <c r="E126" s="57"/>
      <c r="F126" s="58" t="s">
        <v>292</v>
      </c>
      <c r="G126" s="37"/>
      <c r="H126" s="37" t="s">
        <v>332</v>
      </c>
      <c r="I126" s="37" t="s">
        <v>294</v>
      </c>
      <c r="J126" s="37">
        <v>120</v>
      </c>
      <c r="K126" s="81"/>
    </row>
    <row r="127" spans="2:11" customFormat="1" ht="14.95" customHeight="1">
      <c r="B127" s="78"/>
      <c r="C127" s="37" t="s">
        <v>341</v>
      </c>
      <c r="D127" s="37"/>
      <c r="E127" s="37"/>
      <c r="F127" s="58" t="s">
        <v>292</v>
      </c>
      <c r="G127" s="37"/>
      <c r="H127" s="37" t="s">
        <v>342</v>
      </c>
      <c r="I127" s="37" t="s">
        <v>294</v>
      </c>
      <c r="J127" s="37" t="s">
        <v>343</v>
      </c>
      <c r="K127" s="81"/>
    </row>
    <row r="128" spans="2:11" customFormat="1" ht="14.95" customHeight="1">
      <c r="B128" s="78"/>
      <c r="C128" s="37" t="s">
        <v>240</v>
      </c>
      <c r="D128" s="37"/>
      <c r="E128" s="37"/>
      <c r="F128" s="58" t="s">
        <v>292</v>
      </c>
      <c r="G128" s="37"/>
      <c r="H128" s="37" t="s">
        <v>344</v>
      </c>
      <c r="I128" s="37" t="s">
        <v>294</v>
      </c>
      <c r="J128" s="37" t="s">
        <v>343</v>
      </c>
      <c r="K128" s="81"/>
    </row>
    <row r="129" spans="2:11" customFormat="1" ht="14.95" customHeight="1">
      <c r="B129" s="78"/>
      <c r="C129" s="37" t="s">
        <v>303</v>
      </c>
      <c r="D129" s="37"/>
      <c r="E129" s="37"/>
      <c r="F129" s="58" t="s">
        <v>298</v>
      </c>
      <c r="G129" s="37"/>
      <c r="H129" s="37" t="s">
        <v>304</v>
      </c>
      <c r="I129" s="37" t="s">
        <v>294</v>
      </c>
      <c r="J129" s="37">
        <v>15</v>
      </c>
      <c r="K129" s="81"/>
    </row>
    <row r="130" spans="2:11" customFormat="1" ht="14.95" customHeight="1">
      <c r="B130" s="78"/>
      <c r="C130" s="37" t="s">
        <v>305</v>
      </c>
      <c r="D130" s="37"/>
      <c r="E130" s="37"/>
      <c r="F130" s="58" t="s">
        <v>298</v>
      </c>
      <c r="G130" s="37"/>
      <c r="H130" s="37" t="s">
        <v>306</v>
      </c>
      <c r="I130" s="37" t="s">
        <v>294</v>
      </c>
      <c r="J130" s="37">
        <v>15</v>
      </c>
      <c r="K130" s="81"/>
    </row>
    <row r="131" spans="2:11" customFormat="1" ht="14.95" customHeight="1">
      <c r="B131" s="78"/>
      <c r="C131" s="37" t="s">
        <v>307</v>
      </c>
      <c r="D131" s="37"/>
      <c r="E131" s="37"/>
      <c r="F131" s="58" t="s">
        <v>298</v>
      </c>
      <c r="G131" s="37"/>
      <c r="H131" s="37" t="s">
        <v>308</v>
      </c>
      <c r="I131" s="37" t="s">
        <v>294</v>
      </c>
      <c r="J131" s="37">
        <v>20</v>
      </c>
      <c r="K131" s="81"/>
    </row>
    <row r="132" spans="2:11" customFormat="1" ht="14.95" customHeight="1">
      <c r="B132" s="78"/>
      <c r="C132" s="37" t="s">
        <v>309</v>
      </c>
      <c r="D132" s="37"/>
      <c r="E132" s="37"/>
      <c r="F132" s="58" t="s">
        <v>298</v>
      </c>
      <c r="G132" s="37"/>
      <c r="H132" s="37" t="s">
        <v>310</v>
      </c>
      <c r="I132" s="37" t="s">
        <v>294</v>
      </c>
      <c r="J132" s="37">
        <v>20</v>
      </c>
      <c r="K132" s="81"/>
    </row>
    <row r="133" spans="2:11" customFormat="1" ht="14.95" customHeight="1">
      <c r="B133" s="78"/>
      <c r="C133" s="37" t="s">
        <v>297</v>
      </c>
      <c r="D133" s="37"/>
      <c r="E133" s="37"/>
      <c r="F133" s="58" t="s">
        <v>298</v>
      </c>
      <c r="G133" s="37"/>
      <c r="H133" s="37" t="s">
        <v>332</v>
      </c>
      <c r="I133" s="37" t="s">
        <v>294</v>
      </c>
      <c r="J133" s="37">
        <v>50</v>
      </c>
      <c r="K133" s="81"/>
    </row>
    <row r="134" spans="2:11" customFormat="1" ht="14.95" customHeight="1">
      <c r="B134" s="78"/>
      <c r="C134" s="37" t="s">
        <v>311</v>
      </c>
      <c r="D134" s="37"/>
      <c r="E134" s="37"/>
      <c r="F134" s="58" t="s">
        <v>298</v>
      </c>
      <c r="G134" s="37"/>
      <c r="H134" s="37" t="s">
        <v>332</v>
      </c>
      <c r="I134" s="37" t="s">
        <v>294</v>
      </c>
      <c r="J134" s="37">
        <v>50</v>
      </c>
      <c r="K134" s="81"/>
    </row>
    <row r="135" spans="2:11" customFormat="1" ht="14.95" customHeight="1">
      <c r="B135" s="78"/>
      <c r="C135" s="37" t="s">
        <v>317</v>
      </c>
      <c r="D135" s="37"/>
      <c r="E135" s="37"/>
      <c r="F135" s="58" t="s">
        <v>298</v>
      </c>
      <c r="G135" s="37"/>
      <c r="H135" s="37" t="s">
        <v>332</v>
      </c>
      <c r="I135" s="37" t="s">
        <v>294</v>
      </c>
      <c r="J135" s="37">
        <v>50</v>
      </c>
      <c r="K135" s="81"/>
    </row>
    <row r="136" spans="2:11" customFormat="1" ht="14.95" customHeight="1">
      <c r="B136" s="78"/>
      <c r="C136" s="37" t="s">
        <v>319</v>
      </c>
      <c r="D136" s="37"/>
      <c r="E136" s="37"/>
      <c r="F136" s="58" t="s">
        <v>298</v>
      </c>
      <c r="G136" s="37"/>
      <c r="H136" s="37" t="s">
        <v>332</v>
      </c>
      <c r="I136" s="37" t="s">
        <v>294</v>
      </c>
      <c r="J136" s="37">
        <v>50</v>
      </c>
      <c r="K136" s="81"/>
    </row>
    <row r="137" spans="2:11" customFormat="1" ht="14.95" customHeight="1">
      <c r="B137" s="78"/>
      <c r="C137" s="37" t="s">
        <v>320</v>
      </c>
      <c r="D137" s="37"/>
      <c r="E137" s="37"/>
      <c r="F137" s="58" t="s">
        <v>298</v>
      </c>
      <c r="G137" s="37"/>
      <c r="H137" s="37" t="s">
        <v>345</v>
      </c>
      <c r="I137" s="37" t="s">
        <v>294</v>
      </c>
      <c r="J137" s="37">
        <v>255</v>
      </c>
      <c r="K137" s="81"/>
    </row>
    <row r="138" spans="2:11" customFormat="1" ht="14.95" customHeight="1">
      <c r="B138" s="78"/>
      <c r="C138" s="37" t="s">
        <v>322</v>
      </c>
      <c r="D138" s="37"/>
      <c r="E138" s="37"/>
      <c r="F138" s="58" t="s">
        <v>292</v>
      </c>
      <c r="G138" s="37"/>
      <c r="H138" s="37" t="s">
        <v>346</v>
      </c>
      <c r="I138" s="37" t="s">
        <v>324</v>
      </c>
      <c r="J138" s="37"/>
      <c r="K138" s="81"/>
    </row>
    <row r="139" spans="2:11" customFormat="1" ht="14.95" customHeight="1">
      <c r="B139" s="78"/>
      <c r="C139" s="37" t="s">
        <v>325</v>
      </c>
      <c r="D139" s="37"/>
      <c r="E139" s="37"/>
      <c r="F139" s="58" t="s">
        <v>292</v>
      </c>
      <c r="G139" s="37"/>
      <c r="H139" s="37" t="s">
        <v>347</v>
      </c>
      <c r="I139" s="37" t="s">
        <v>327</v>
      </c>
      <c r="J139" s="37"/>
      <c r="K139" s="81"/>
    </row>
    <row r="140" spans="2:11" customFormat="1" ht="14.95" customHeight="1">
      <c r="B140" s="78"/>
      <c r="C140" s="37" t="s">
        <v>328</v>
      </c>
      <c r="D140" s="37"/>
      <c r="E140" s="37"/>
      <c r="F140" s="58" t="s">
        <v>292</v>
      </c>
      <c r="G140" s="37"/>
      <c r="H140" s="37" t="s">
        <v>328</v>
      </c>
      <c r="I140" s="37" t="s">
        <v>327</v>
      </c>
      <c r="J140" s="37"/>
      <c r="K140" s="81"/>
    </row>
    <row r="141" spans="2:11" customFormat="1" ht="14.95" customHeight="1">
      <c r="B141" s="78"/>
      <c r="C141" s="37" t="s">
        <v>32</v>
      </c>
      <c r="D141" s="37"/>
      <c r="E141" s="37"/>
      <c r="F141" s="58" t="s">
        <v>292</v>
      </c>
      <c r="G141" s="37"/>
      <c r="H141" s="37" t="s">
        <v>348</v>
      </c>
      <c r="I141" s="37" t="s">
        <v>327</v>
      </c>
      <c r="J141" s="37"/>
      <c r="K141" s="81"/>
    </row>
    <row r="142" spans="2:11" customFormat="1" ht="14.95" customHeight="1">
      <c r="B142" s="78"/>
      <c r="C142" s="37" t="s">
        <v>349</v>
      </c>
      <c r="D142" s="37"/>
      <c r="E142" s="37"/>
      <c r="F142" s="58" t="s">
        <v>292</v>
      </c>
      <c r="G142" s="37"/>
      <c r="H142" s="37" t="s">
        <v>350</v>
      </c>
      <c r="I142" s="37" t="s">
        <v>327</v>
      </c>
      <c r="J142" s="37"/>
      <c r="K142" s="81"/>
    </row>
    <row r="143" spans="2:11" customFormat="1" ht="14.95" customHeight="1">
      <c r="B143" s="82"/>
      <c r="C143" s="83"/>
      <c r="D143" s="83"/>
      <c r="E143" s="83"/>
      <c r="F143" s="83"/>
      <c r="G143" s="83"/>
      <c r="H143" s="83"/>
      <c r="I143" s="83"/>
      <c r="J143" s="83"/>
      <c r="K143" s="84"/>
    </row>
    <row r="144" spans="2:11" customFormat="1" ht="18.7" customHeight="1">
      <c r="B144" s="69"/>
      <c r="C144" s="69"/>
      <c r="D144" s="69"/>
      <c r="E144" s="69"/>
      <c r="F144" s="70"/>
      <c r="G144" s="69"/>
      <c r="H144" s="69"/>
      <c r="I144" s="69"/>
      <c r="J144" s="69"/>
      <c r="K144" s="69"/>
    </row>
    <row r="145" spans="2:11" customFormat="1" ht="18.7" customHeight="1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customFormat="1" ht="7.5" customHeight="1">
      <c r="B146" s="45"/>
      <c r="C146" s="46"/>
      <c r="D146" s="46"/>
      <c r="E146" s="46"/>
      <c r="F146" s="46"/>
      <c r="G146" s="46"/>
      <c r="H146" s="46"/>
      <c r="I146" s="46"/>
      <c r="J146" s="46"/>
      <c r="K146" s="47"/>
    </row>
    <row r="147" spans="2:11" customFormat="1" ht="45" customHeight="1">
      <c r="B147" s="48"/>
      <c r="C147" s="270" t="s">
        <v>351</v>
      </c>
      <c r="D147" s="270"/>
      <c r="E147" s="270"/>
      <c r="F147" s="270"/>
      <c r="G147" s="270"/>
      <c r="H147" s="270"/>
      <c r="I147" s="270"/>
      <c r="J147" s="270"/>
      <c r="K147" s="49"/>
    </row>
    <row r="148" spans="2:11" customFormat="1" ht="17.350000000000001" customHeight="1">
      <c r="B148" s="48"/>
      <c r="C148" s="50" t="s">
        <v>286</v>
      </c>
      <c r="D148" s="50"/>
      <c r="E148" s="50"/>
      <c r="F148" s="50" t="s">
        <v>287</v>
      </c>
      <c r="G148" s="51"/>
      <c r="H148" s="50" t="s">
        <v>48</v>
      </c>
      <c r="I148" s="50" t="s">
        <v>51</v>
      </c>
      <c r="J148" s="50" t="s">
        <v>288</v>
      </c>
      <c r="K148" s="49"/>
    </row>
    <row r="149" spans="2:11" customFormat="1" ht="17.350000000000001" customHeight="1">
      <c r="B149" s="48"/>
      <c r="C149" s="52" t="s">
        <v>289</v>
      </c>
      <c r="D149" s="52"/>
      <c r="E149" s="52"/>
      <c r="F149" s="53" t="s">
        <v>290</v>
      </c>
      <c r="G149" s="54"/>
      <c r="H149" s="52"/>
      <c r="I149" s="52"/>
      <c r="J149" s="52" t="s">
        <v>291</v>
      </c>
      <c r="K149" s="49"/>
    </row>
    <row r="150" spans="2:11" customFormat="1" ht="5.3" customHeight="1">
      <c r="B150" s="60"/>
      <c r="C150" s="55"/>
      <c r="D150" s="55"/>
      <c r="E150" s="55"/>
      <c r="F150" s="55"/>
      <c r="G150" s="56"/>
      <c r="H150" s="55"/>
      <c r="I150" s="55"/>
      <c r="J150" s="55"/>
      <c r="K150" s="81"/>
    </row>
    <row r="151" spans="2:11" customFormat="1" ht="14.95" customHeight="1">
      <c r="B151" s="60"/>
      <c r="C151" s="85" t="s">
        <v>295</v>
      </c>
      <c r="D151" s="37"/>
      <c r="E151" s="37"/>
      <c r="F151" s="86" t="s">
        <v>292</v>
      </c>
      <c r="G151" s="37"/>
      <c r="H151" s="85" t="s">
        <v>332</v>
      </c>
      <c r="I151" s="85" t="s">
        <v>294</v>
      </c>
      <c r="J151" s="85">
        <v>120</v>
      </c>
      <c r="K151" s="81"/>
    </row>
    <row r="152" spans="2:11" customFormat="1" ht="14.95" customHeight="1">
      <c r="B152" s="60"/>
      <c r="C152" s="85" t="s">
        <v>341</v>
      </c>
      <c r="D152" s="37"/>
      <c r="E152" s="37"/>
      <c r="F152" s="86" t="s">
        <v>292</v>
      </c>
      <c r="G152" s="37"/>
      <c r="H152" s="85" t="s">
        <v>352</v>
      </c>
      <c r="I152" s="85" t="s">
        <v>294</v>
      </c>
      <c r="J152" s="85" t="s">
        <v>343</v>
      </c>
      <c r="K152" s="81"/>
    </row>
    <row r="153" spans="2:11" customFormat="1" ht="14.95" customHeight="1">
      <c r="B153" s="60"/>
      <c r="C153" s="85" t="s">
        <v>240</v>
      </c>
      <c r="D153" s="37"/>
      <c r="E153" s="37"/>
      <c r="F153" s="86" t="s">
        <v>292</v>
      </c>
      <c r="G153" s="37"/>
      <c r="H153" s="85" t="s">
        <v>353</v>
      </c>
      <c r="I153" s="85" t="s">
        <v>294</v>
      </c>
      <c r="J153" s="85" t="s">
        <v>343</v>
      </c>
      <c r="K153" s="81"/>
    </row>
    <row r="154" spans="2:11" customFormat="1" ht="14.95" customHeight="1">
      <c r="B154" s="60"/>
      <c r="C154" s="85" t="s">
        <v>297</v>
      </c>
      <c r="D154" s="37"/>
      <c r="E154" s="37"/>
      <c r="F154" s="86" t="s">
        <v>298</v>
      </c>
      <c r="G154" s="37"/>
      <c r="H154" s="85" t="s">
        <v>332</v>
      </c>
      <c r="I154" s="85" t="s">
        <v>294</v>
      </c>
      <c r="J154" s="85">
        <v>50</v>
      </c>
      <c r="K154" s="81"/>
    </row>
    <row r="155" spans="2:11" customFormat="1" ht="14.95" customHeight="1">
      <c r="B155" s="60"/>
      <c r="C155" s="85" t="s">
        <v>300</v>
      </c>
      <c r="D155" s="37"/>
      <c r="E155" s="37"/>
      <c r="F155" s="86" t="s">
        <v>292</v>
      </c>
      <c r="G155" s="37"/>
      <c r="H155" s="85" t="s">
        <v>332</v>
      </c>
      <c r="I155" s="85" t="s">
        <v>302</v>
      </c>
      <c r="J155" s="85"/>
      <c r="K155" s="81"/>
    </row>
    <row r="156" spans="2:11" customFormat="1" ht="14.95" customHeight="1">
      <c r="B156" s="60"/>
      <c r="C156" s="85" t="s">
        <v>311</v>
      </c>
      <c r="D156" s="37"/>
      <c r="E156" s="37"/>
      <c r="F156" s="86" t="s">
        <v>298</v>
      </c>
      <c r="G156" s="37"/>
      <c r="H156" s="85" t="s">
        <v>332</v>
      </c>
      <c r="I156" s="85" t="s">
        <v>294</v>
      </c>
      <c r="J156" s="85">
        <v>50</v>
      </c>
      <c r="K156" s="81"/>
    </row>
    <row r="157" spans="2:11" customFormat="1" ht="14.95" customHeight="1">
      <c r="B157" s="60"/>
      <c r="C157" s="85" t="s">
        <v>319</v>
      </c>
      <c r="D157" s="37"/>
      <c r="E157" s="37"/>
      <c r="F157" s="86" t="s">
        <v>298</v>
      </c>
      <c r="G157" s="37"/>
      <c r="H157" s="85" t="s">
        <v>332</v>
      </c>
      <c r="I157" s="85" t="s">
        <v>294</v>
      </c>
      <c r="J157" s="85">
        <v>50</v>
      </c>
      <c r="K157" s="81"/>
    </row>
    <row r="158" spans="2:11" customFormat="1" ht="14.95" customHeight="1">
      <c r="B158" s="60"/>
      <c r="C158" s="85" t="s">
        <v>317</v>
      </c>
      <c r="D158" s="37"/>
      <c r="E158" s="37"/>
      <c r="F158" s="86" t="s">
        <v>298</v>
      </c>
      <c r="G158" s="37"/>
      <c r="H158" s="85" t="s">
        <v>332</v>
      </c>
      <c r="I158" s="85" t="s">
        <v>294</v>
      </c>
      <c r="J158" s="85">
        <v>50</v>
      </c>
      <c r="K158" s="81"/>
    </row>
    <row r="159" spans="2:11" customFormat="1" ht="14.95" customHeight="1">
      <c r="B159" s="60"/>
      <c r="C159" s="85" t="s">
        <v>87</v>
      </c>
      <c r="D159" s="37"/>
      <c r="E159" s="37"/>
      <c r="F159" s="86" t="s">
        <v>292</v>
      </c>
      <c r="G159" s="37"/>
      <c r="H159" s="85" t="s">
        <v>354</v>
      </c>
      <c r="I159" s="85" t="s">
        <v>294</v>
      </c>
      <c r="J159" s="85" t="s">
        <v>355</v>
      </c>
      <c r="K159" s="81"/>
    </row>
    <row r="160" spans="2:11" customFormat="1" ht="14.95" customHeight="1">
      <c r="B160" s="60"/>
      <c r="C160" s="85" t="s">
        <v>356</v>
      </c>
      <c r="D160" s="37"/>
      <c r="E160" s="37"/>
      <c r="F160" s="86" t="s">
        <v>292</v>
      </c>
      <c r="G160" s="37"/>
      <c r="H160" s="85" t="s">
        <v>357</v>
      </c>
      <c r="I160" s="85" t="s">
        <v>327</v>
      </c>
      <c r="J160" s="85"/>
      <c r="K160" s="81"/>
    </row>
    <row r="161" spans="2:11" customFormat="1" ht="14.95" customHeight="1">
      <c r="B161" s="87"/>
      <c r="C161" s="67"/>
      <c r="D161" s="67"/>
      <c r="E161" s="67"/>
      <c r="F161" s="67"/>
      <c r="G161" s="67"/>
      <c r="H161" s="67"/>
      <c r="I161" s="67"/>
      <c r="J161" s="67"/>
      <c r="K161" s="88"/>
    </row>
    <row r="162" spans="2:11" customFormat="1" ht="18.7" customHeight="1">
      <c r="B162" s="69"/>
      <c r="C162" s="79"/>
      <c r="D162" s="79"/>
      <c r="E162" s="79"/>
      <c r="F162" s="89"/>
      <c r="G162" s="79"/>
      <c r="H162" s="79"/>
      <c r="I162" s="79"/>
      <c r="J162" s="79"/>
      <c r="K162" s="69"/>
    </row>
    <row r="163" spans="2:11" customFormat="1" ht="18.7" customHeight="1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customFormat="1" ht="7.5" customHeight="1">
      <c r="B164" s="26"/>
      <c r="C164" s="27"/>
      <c r="D164" s="27"/>
      <c r="E164" s="27"/>
      <c r="F164" s="27"/>
      <c r="G164" s="27"/>
      <c r="H164" s="27"/>
      <c r="I164" s="27"/>
      <c r="J164" s="27"/>
      <c r="K164" s="28"/>
    </row>
    <row r="165" spans="2:11" customFormat="1" ht="45" customHeight="1">
      <c r="B165" s="29"/>
      <c r="C165" s="268" t="s">
        <v>358</v>
      </c>
      <c r="D165" s="268"/>
      <c r="E165" s="268"/>
      <c r="F165" s="268"/>
      <c r="G165" s="268"/>
      <c r="H165" s="268"/>
      <c r="I165" s="268"/>
      <c r="J165" s="268"/>
      <c r="K165" s="30"/>
    </row>
    <row r="166" spans="2:11" customFormat="1" ht="17.350000000000001" customHeight="1">
      <c r="B166" s="29"/>
      <c r="C166" s="50" t="s">
        <v>286</v>
      </c>
      <c r="D166" s="50"/>
      <c r="E166" s="50"/>
      <c r="F166" s="50" t="s">
        <v>287</v>
      </c>
      <c r="G166" s="90"/>
      <c r="H166" s="91" t="s">
        <v>48</v>
      </c>
      <c r="I166" s="91" t="s">
        <v>51</v>
      </c>
      <c r="J166" s="50" t="s">
        <v>288</v>
      </c>
      <c r="K166" s="30"/>
    </row>
    <row r="167" spans="2:11" customFormat="1" ht="17.350000000000001" customHeight="1">
      <c r="B167" s="31"/>
      <c r="C167" s="52" t="s">
        <v>289</v>
      </c>
      <c r="D167" s="52"/>
      <c r="E167" s="52"/>
      <c r="F167" s="53" t="s">
        <v>290</v>
      </c>
      <c r="G167" s="92"/>
      <c r="H167" s="93"/>
      <c r="I167" s="93"/>
      <c r="J167" s="52" t="s">
        <v>291</v>
      </c>
      <c r="K167" s="32"/>
    </row>
    <row r="168" spans="2:11" customFormat="1" ht="5.3" customHeight="1">
      <c r="B168" s="60"/>
      <c r="C168" s="55"/>
      <c r="D168" s="55"/>
      <c r="E168" s="55"/>
      <c r="F168" s="55"/>
      <c r="G168" s="56"/>
      <c r="H168" s="55"/>
      <c r="I168" s="55"/>
      <c r="J168" s="55"/>
      <c r="K168" s="81"/>
    </row>
    <row r="169" spans="2:11" customFormat="1" ht="14.95" customHeight="1">
      <c r="B169" s="60"/>
      <c r="C169" s="37" t="s">
        <v>295</v>
      </c>
      <c r="D169" s="37"/>
      <c r="E169" s="37"/>
      <c r="F169" s="58" t="s">
        <v>292</v>
      </c>
      <c r="G169" s="37"/>
      <c r="H169" s="37" t="s">
        <v>332</v>
      </c>
      <c r="I169" s="37" t="s">
        <v>294</v>
      </c>
      <c r="J169" s="37">
        <v>120</v>
      </c>
      <c r="K169" s="81"/>
    </row>
    <row r="170" spans="2:11" customFormat="1" ht="14.95" customHeight="1">
      <c r="B170" s="60"/>
      <c r="C170" s="37" t="s">
        <v>341</v>
      </c>
      <c r="D170" s="37"/>
      <c r="E170" s="37"/>
      <c r="F170" s="58" t="s">
        <v>292</v>
      </c>
      <c r="G170" s="37"/>
      <c r="H170" s="37" t="s">
        <v>342</v>
      </c>
      <c r="I170" s="37" t="s">
        <v>294</v>
      </c>
      <c r="J170" s="37" t="s">
        <v>343</v>
      </c>
      <c r="K170" s="81"/>
    </row>
    <row r="171" spans="2:11" customFormat="1" ht="14.95" customHeight="1">
      <c r="B171" s="60"/>
      <c r="C171" s="37" t="s">
        <v>240</v>
      </c>
      <c r="D171" s="37"/>
      <c r="E171" s="37"/>
      <c r="F171" s="58" t="s">
        <v>292</v>
      </c>
      <c r="G171" s="37"/>
      <c r="H171" s="37" t="s">
        <v>359</v>
      </c>
      <c r="I171" s="37" t="s">
        <v>294</v>
      </c>
      <c r="J171" s="37" t="s">
        <v>343</v>
      </c>
      <c r="K171" s="81"/>
    </row>
    <row r="172" spans="2:11" customFormat="1" ht="14.95" customHeight="1">
      <c r="B172" s="60"/>
      <c r="C172" s="37" t="s">
        <v>297</v>
      </c>
      <c r="D172" s="37"/>
      <c r="E172" s="37"/>
      <c r="F172" s="58" t="s">
        <v>298</v>
      </c>
      <c r="G172" s="37"/>
      <c r="H172" s="37" t="s">
        <v>359</v>
      </c>
      <c r="I172" s="37" t="s">
        <v>294</v>
      </c>
      <c r="J172" s="37">
        <v>50</v>
      </c>
      <c r="K172" s="81"/>
    </row>
    <row r="173" spans="2:11" customFormat="1" ht="14.95" customHeight="1">
      <c r="B173" s="60"/>
      <c r="C173" s="37" t="s">
        <v>300</v>
      </c>
      <c r="D173" s="37"/>
      <c r="E173" s="37"/>
      <c r="F173" s="58" t="s">
        <v>292</v>
      </c>
      <c r="G173" s="37"/>
      <c r="H173" s="37" t="s">
        <v>359</v>
      </c>
      <c r="I173" s="37" t="s">
        <v>302</v>
      </c>
      <c r="J173" s="37"/>
      <c r="K173" s="81"/>
    </row>
    <row r="174" spans="2:11" customFormat="1" ht="14.95" customHeight="1">
      <c r="B174" s="60"/>
      <c r="C174" s="37" t="s">
        <v>311</v>
      </c>
      <c r="D174" s="37"/>
      <c r="E174" s="37"/>
      <c r="F174" s="58" t="s">
        <v>298</v>
      </c>
      <c r="G174" s="37"/>
      <c r="H174" s="37" t="s">
        <v>359</v>
      </c>
      <c r="I174" s="37" t="s">
        <v>294</v>
      </c>
      <c r="J174" s="37">
        <v>50</v>
      </c>
      <c r="K174" s="81"/>
    </row>
    <row r="175" spans="2:11" customFormat="1" ht="14.95" customHeight="1">
      <c r="B175" s="60"/>
      <c r="C175" s="37" t="s">
        <v>319</v>
      </c>
      <c r="D175" s="37"/>
      <c r="E175" s="37"/>
      <c r="F175" s="58" t="s">
        <v>298</v>
      </c>
      <c r="G175" s="37"/>
      <c r="H175" s="37" t="s">
        <v>359</v>
      </c>
      <c r="I175" s="37" t="s">
        <v>294</v>
      </c>
      <c r="J175" s="37">
        <v>50</v>
      </c>
      <c r="K175" s="81"/>
    </row>
    <row r="176" spans="2:11" customFormat="1" ht="14.95" customHeight="1">
      <c r="B176" s="60"/>
      <c r="C176" s="37" t="s">
        <v>317</v>
      </c>
      <c r="D176" s="37"/>
      <c r="E176" s="37"/>
      <c r="F176" s="58" t="s">
        <v>298</v>
      </c>
      <c r="G176" s="37"/>
      <c r="H176" s="37" t="s">
        <v>359</v>
      </c>
      <c r="I176" s="37" t="s">
        <v>294</v>
      </c>
      <c r="J176" s="37">
        <v>50</v>
      </c>
      <c r="K176" s="81"/>
    </row>
    <row r="177" spans="2:11" customFormat="1" ht="14.95" customHeight="1">
      <c r="B177" s="60"/>
      <c r="C177" s="37" t="s">
        <v>91</v>
      </c>
      <c r="D177" s="37"/>
      <c r="E177" s="37"/>
      <c r="F177" s="58" t="s">
        <v>292</v>
      </c>
      <c r="G177" s="37"/>
      <c r="H177" s="37" t="s">
        <v>360</v>
      </c>
      <c r="I177" s="37" t="s">
        <v>361</v>
      </c>
      <c r="J177" s="37"/>
      <c r="K177" s="81"/>
    </row>
    <row r="178" spans="2:11" customFormat="1" ht="14.95" customHeight="1">
      <c r="B178" s="60"/>
      <c r="C178" s="37" t="s">
        <v>51</v>
      </c>
      <c r="D178" s="37"/>
      <c r="E178" s="37"/>
      <c r="F178" s="58" t="s">
        <v>292</v>
      </c>
      <c r="G178" s="37"/>
      <c r="H178" s="37" t="s">
        <v>362</v>
      </c>
      <c r="I178" s="37" t="s">
        <v>363</v>
      </c>
      <c r="J178" s="37">
        <v>1</v>
      </c>
      <c r="K178" s="81"/>
    </row>
    <row r="179" spans="2:11" customFormat="1" ht="14.95" customHeight="1">
      <c r="B179" s="60"/>
      <c r="C179" s="37" t="s">
        <v>47</v>
      </c>
      <c r="D179" s="37"/>
      <c r="E179" s="37"/>
      <c r="F179" s="58" t="s">
        <v>292</v>
      </c>
      <c r="G179" s="37"/>
      <c r="H179" s="37" t="s">
        <v>364</v>
      </c>
      <c r="I179" s="37" t="s">
        <v>294</v>
      </c>
      <c r="J179" s="37">
        <v>20</v>
      </c>
      <c r="K179" s="81"/>
    </row>
    <row r="180" spans="2:11" customFormat="1" ht="14.95" customHeight="1">
      <c r="B180" s="60"/>
      <c r="C180" s="37" t="s">
        <v>48</v>
      </c>
      <c r="D180" s="37"/>
      <c r="E180" s="37"/>
      <c r="F180" s="58" t="s">
        <v>292</v>
      </c>
      <c r="G180" s="37"/>
      <c r="H180" s="37" t="s">
        <v>365</v>
      </c>
      <c r="I180" s="37" t="s">
        <v>294</v>
      </c>
      <c r="J180" s="37">
        <v>255</v>
      </c>
      <c r="K180" s="81"/>
    </row>
    <row r="181" spans="2:11" customFormat="1" ht="14.95" customHeight="1">
      <c r="B181" s="60"/>
      <c r="C181" s="37" t="s">
        <v>92</v>
      </c>
      <c r="D181" s="37"/>
      <c r="E181" s="37"/>
      <c r="F181" s="58" t="s">
        <v>292</v>
      </c>
      <c r="G181" s="37"/>
      <c r="H181" s="37" t="s">
        <v>256</v>
      </c>
      <c r="I181" s="37" t="s">
        <v>294</v>
      </c>
      <c r="J181" s="37">
        <v>10</v>
      </c>
      <c r="K181" s="81"/>
    </row>
    <row r="182" spans="2:11" customFormat="1" ht="14.95" customHeight="1">
      <c r="B182" s="60"/>
      <c r="C182" s="37" t="s">
        <v>93</v>
      </c>
      <c r="D182" s="37"/>
      <c r="E182" s="37"/>
      <c r="F182" s="58" t="s">
        <v>292</v>
      </c>
      <c r="G182" s="37"/>
      <c r="H182" s="37" t="s">
        <v>366</v>
      </c>
      <c r="I182" s="37" t="s">
        <v>327</v>
      </c>
      <c r="J182" s="37"/>
      <c r="K182" s="81"/>
    </row>
    <row r="183" spans="2:11" customFormat="1" ht="14.95" customHeight="1">
      <c r="B183" s="60"/>
      <c r="C183" s="37" t="s">
        <v>367</v>
      </c>
      <c r="D183" s="37"/>
      <c r="E183" s="37"/>
      <c r="F183" s="58" t="s">
        <v>292</v>
      </c>
      <c r="G183" s="37"/>
      <c r="H183" s="37" t="s">
        <v>368</v>
      </c>
      <c r="I183" s="37" t="s">
        <v>327</v>
      </c>
      <c r="J183" s="37"/>
      <c r="K183" s="81"/>
    </row>
    <row r="184" spans="2:11" customFormat="1" ht="14.95" customHeight="1">
      <c r="B184" s="60"/>
      <c r="C184" s="37" t="s">
        <v>356</v>
      </c>
      <c r="D184" s="37"/>
      <c r="E184" s="37"/>
      <c r="F184" s="58" t="s">
        <v>292</v>
      </c>
      <c r="G184" s="37"/>
      <c r="H184" s="37" t="s">
        <v>369</v>
      </c>
      <c r="I184" s="37" t="s">
        <v>327</v>
      </c>
      <c r="J184" s="37"/>
      <c r="K184" s="81"/>
    </row>
    <row r="185" spans="2:11" customFormat="1" ht="14.95" customHeight="1">
      <c r="B185" s="60"/>
      <c r="C185" s="37" t="s">
        <v>95</v>
      </c>
      <c r="D185" s="37"/>
      <c r="E185" s="37"/>
      <c r="F185" s="58" t="s">
        <v>298</v>
      </c>
      <c r="G185" s="37"/>
      <c r="H185" s="37" t="s">
        <v>370</v>
      </c>
      <c r="I185" s="37" t="s">
        <v>294</v>
      </c>
      <c r="J185" s="37">
        <v>50</v>
      </c>
      <c r="K185" s="81"/>
    </row>
    <row r="186" spans="2:11" customFormat="1" ht="14.95" customHeight="1">
      <c r="B186" s="60"/>
      <c r="C186" s="37" t="s">
        <v>371</v>
      </c>
      <c r="D186" s="37"/>
      <c r="E186" s="37"/>
      <c r="F186" s="58" t="s">
        <v>298</v>
      </c>
      <c r="G186" s="37"/>
      <c r="H186" s="37" t="s">
        <v>372</v>
      </c>
      <c r="I186" s="37" t="s">
        <v>373</v>
      </c>
      <c r="J186" s="37"/>
      <c r="K186" s="81"/>
    </row>
    <row r="187" spans="2:11" customFormat="1" ht="14.95" customHeight="1">
      <c r="B187" s="60"/>
      <c r="C187" s="37" t="s">
        <v>374</v>
      </c>
      <c r="D187" s="37"/>
      <c r="E187" s="37"/>
      <c r="F187" s="58" t="s">
        <v>298</v>
      </c>
      <c r="G187" s="37"/>
      <c r="H187" s="37" t="s">
        <v>375</v>
      </c>
      <c r="I187" s="37" t="s">
        <v>373</v>
      </c>
      <c r="J187" s="37"/>
      <c r="K187" s="81"/>
    </row>
    <row r="188" spans="2:11" customFormat="1" ht="14.95" customHeight="1">
      <c r="B188" s="60"/>
      <c r="C188" s="37" t="s">
        <v>376</v>
      </c>
      <c r="D188" s="37"/>
      <c r="E188" s="37"/>
      <c r="F188" s="58" t="s">
        <v>298</v>
      </c>
      <c r="G188" s="37"/>
      <c r="H188" s="37" t="s">
        <v>377</v>
      </c>
      <c r="I188" s="37" t="s">
        <v>373</v>
      </c>
      <c r="J188" s="37"/>
      <c r="K188" s="81"/>
    </row>
    <row r="189" spans="2:11" customFormat="1" ht="14.95" customHeight="1">
      <c r="B189" s="60"/>
      <c r="C189" s="94" t="s">
        <v>378</v>
      </c>
      <c r="D189" s="37"/>
      <c r="E189" s="37"/>
      <c r="F189" s="58" t="s">
        <v>298</v>
      </c>
      <c r="G189" s="37"/>
      <c r="H189" s="37" t="s">
        <v>379</v>
      </c>
      <c r="I189" s="37" t="s">
        <v>380</v>
      </c>
      <c r="J189" s="95" t="s">
        <v>381</v>
      </c>
      <c r="K189" s="81"/>
    </row>
    <row r="190" spans="2:11" customFormat="1" ht="14.95" customHeight="1">
      <c r="B190" s="60"/>
      <c r="C190" s="94" t="s">
        <v>36</v>
      </c>
      <c r="D190" s="37"/>
      <c r="E190" s="37"/>
      <c r="F190" s="58" t="s">
        <v>292</v>
      </c>
      <c r="G190" s="37"/>
      <c r="H190" s="34" t="s">
        <v>382</v>
      </c>
      <c r="I190" s="37" t="s">
        <v>383</v>
      </c>
      <c r="J190" s="37"/>
      <c r="K190" s="81"/>
    </row>
    <row r="191" spans="2:11" customFormat="1" ht="14.95" customHeight="1">
      <c r="B191" s="60"/>
      <c r="C191" s="94" t="s">
        <v>384</v>
      </c>
      <c r="D191" s="37"/>
      <c r="E191" s="37"/>
      <c r="F191" s="58" t="s">
        <v>292</v>
      </c>
      <c r="G191" s="37"/>
      <c r="H191" s="37" t="s">
        <v>385</v>
      </c>
      <c r="I191" s="37" t="s">
        <v>327</v>
      </c>
      <c r="J191" s="37"/>
      <c r="K191" s="81"/>
    </row>
    <row r="192" spans="2:11" customFormat="1" ht="14.95" customHeight="1">
      <c r="B192" s="60"/>
      <c r="C192" s="94" t="s">
        <v>386</v>
      </c>
      <c r="D192" s="37"/>
      <c r="E192" s="37"/>
      <c r="F192" s="58" t="s">
        <v>292</v>
      </c>
      <c r="G192" s="37"/>
      <c r="H192" s="37" t="s">
        <v>387</v>
      </c>
      <c r="I192" s="37" t="s">
        <v>327</v>
      </c>
      <c r="J192" s="37"/>
      <c r="K192" s="81"/>
    </row>
    <row r="193" spans="2:11" customFormat="1" ht="14.95" customHeight="1">
      <c r="B193" s="60"/>
      <c r="C193" s="94" t="s">
        <v>388</v>
      </c>
      <c r="D193" s="37"/>
      <c r="E193" s="37"/>
      <c r="F193" s="58" t="s">
        <v>298</v>
      </c>
      <c r="G193" s="37"/>
      <c r="H193" s="37" t="s">
        <v>389</v>
      </c>
      <c r="I193" s="37" t="s">
        <v>327</v>
      </c>
      <c r="J193" s="37"/>
      <c r="K193" s="81"/>
    </row>
    <row r="194" spans="2:11" customFormat="1" ht="14.95" customHeight="1">
      <c r="B194" s="87"/>
      <c r="C194" s="96"/>
      <c r="D194" s="67"/>
      <c r="E194" s="67"/>
      <c r="F194" s="67"/>
      <c r="G194" s="67"/>
      <c r="H194" s="67"/>
      <c r="I194" s="67"/>
      <c r="J194" s="67"/>
      <c r="K194" s="88"/>
    </row>
    <row r="195" spans="2:11" customFormat="1" ht="18.7" customHeight="1">
      <c r="B195" s="69"/>
      <c r="C195" s="79"/>
      <c r="D195" s="79"/>
      <c r="E195" s="79"/>
      <c r="F195" s="89"/>
      <c r="G195" s="79"/>
      <c r="H195" s="79"/>
      <c r="I195" s="79"/>
      <c r="J195" s="79"/>
      <c r="K195" s="69"/>
    </row>
    <row r="196" spans="2:11" customFormat="1" ht="18.7" customHeight="1">
      <c r="B196" s="69"/>
      <c r="C196" s="79"/>
      <c r="D196" s="79"/>
      <c r="E196" s="79"/>
      <c r="F196" s="89"/>
      <c r="G196" s="79"/>
      <c r="H196" s="79"/>
      <c r="I196" s="79"/>
      <c r="J196" s="79"/>
      <c r="K196" s="69"/>
    </row>
    <row r="197" spans="2:11" customFormat="1" ht="18.7" customHeight="1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customFormat="1" ht="13.6">
      <c r="B198" s="26"/>
      <c r="C198" s="27"/>
      <c r="D198" s="27"/>
      <c r="E198" s="27"/>
      <c r="F198" s="27"/>
      <c r="G198" s="27"/>
      <c r="H198" s="27"/>
      <c r="I198" s="27"/>
      <c r="J198" s="27"/>
      <c r="K198" s="28"/>
    </row>
    <row r="199" spans="2:11" customFormat="1" ht="21.1">
      <c r="B199" s="29"/>
      <c r="C199" s="268" t="s">
        <v>390</v>
      </c>
      <c r="D199" s="268"/>
      <c r="E199" s="268"/>
      <c r="F199" s="268"/>
      <c r="G199" s="268"/>
      <c r="H199" s="268"/>
      <c r="I199" s="268"/>
      <c r="J199" s="268"/>
      <c r="K199" s="30"/>
    </row>
    <row r="200" spans="2:11" customFormat="1" ht="25.5" customHeight="1">
      <c r="B200" s="29"/>
      <c r="C200" s="97" t="s">
        <v>391</v>
      </c>
      <c r="D200" s="97"/>
      <c r="E200" s="97"/>
      <c r="F200" s="97" t="s">
        <v>392</v>
      </c>
      <c r="G200" s="98"/>
      <c r="H200" s="274" t="s">
        <v>393</v>
      </c>
      <c r="I200" s="274"/>
      <c r="J200" s="274"/>
      <c r="K200" s="30"/>
    </row>
    <row r="201" spans="2:11" customFormat="1" ht="5.3" customHeight="1">
      <c r="B201" s="60"/>
      <c r="C201" s="55"/>
      <c r="D201" s="55"/>
      <c r="E201" s="55"/>
      <c r="F201" s="55"/>
      <c r="G201" s="79"/>
      <c r="H201" s="55"/>
      <c r="I201" s="55"/>
      <c r="J201" s="55"/>
      <c r="K201" s="81"/>
    </row>
    <row r="202" spans="2:11" customFormat="1" ht="14.95" customHeight="1">
      <c r="B202" s="60"/>
      <c r="C202" s="37" t="s">
        <v>383</v>
      </c>
      <c r="D202" s="37"/>
      <c r="E202" s="37"/>
      <c r="F202" s="58" t="s">
        <v>37</v>
      </c>
      <c r="G202" s="37"/>
      <c r="H202" s="273" t="s">
        <v>394</v>
      </c>
      <c r="I202" s="273"/>
      <c r="J202" s="273"/>
      <c r="K202" s="81"/>
    </row>
    <row r="203" spans="2:11" customFormat="1" ht="14.95" customHeight="1">
      <c r="B203" s="60"/>
      <c r="C203" s="37"/>
      <c r="D203" s="37"/>
      <c r="E203" s="37"/>
      <c r="F203" s="58" t="s">
        <v>38</v>
      </c>
      <c r="G203" s="37"/>
      <c r="H203" s="273" t="s">
        <v>395</v>
      </c>
      <c r="I203" s="273"/>
      <c r="J203" s="273"/>
      <c r="K203" s="81"/>
    </row>
    <row r="204" spans="2:11" customFormat="1" ht="14.95" customHeight="1">
      <c r="B204" s="60"/>
      <c r="C204" s="37"/>
      <c r="D204" s="37"/>
      <c r="E204" s="37"/>
      <c r="F204" s="58" t="s">
        <v>41</v>
      </c>
      <c r="G204" s="37"/>
      <c r="H204" s="273" t="s">
        <v>396</v>
      </c>
      <c r="I204" s="273"/>
      <c r="J204" s="273"/>
      <c r="K204" s="81"/>
    </row>
    <row r="205" spans="2:11" customFormat="1" ht="14.95" customHeight="1">
      <c r="B205" s="60"/>
      <c r="C205" s="37"/>
      <c r="D205" s="37"/>
      <c r="E205" s="37"/>
      <c r="F205" s="58" t="s">
        <v>39</v>
      </c>
      <c r="G205" s="37"/>
      <c r="H205" s="273" t="s">
        <v>397</v>
      </c>
      <c r="I205" s="273"/>
      <c r="J205" s="273"/>
      <c r="K205" s="81"/>
    </row>
    <row r="206" spans="2:11" customFormat="1" ht="14.95" customHeight="1">
      <c r="B206" s="60"/>
      <c r="C206" s="37"/>
      <c r="D206" s="37"/>
      <c r="E206" s="37"/>
      <c r="F206" s="58" t="s">
        <v>40</v>
      </c>
      <c r="G206" s="37"/>
      <c r="H206" s="273" t="s">
        <v>398</v>
      </c>
      <c r="I206" s="273"/>
      <c r="J206" s="273"/>
      <c r="K206" s="81"/>
    </row>
    <row r="207" spans="2:11" customFormat="1" ht="14.95" customHeight="1">
      <c r="B207" s="60"/>
      <c r="C207" s="37"/>
      <c r="D207" s="37"/>
      <c r="E207" s="37"/>
      <c r="F207" s="58"/>
      <c r="G207" s="37"/>
      <c r="H207" s="37"/>
      <c r="I207" s="37"/>
      <c r="J207" s="37"/>
      <c r="K207" s="81"/>
    </row>
    <row r="208" spans="2:11" customFormat="1" ht="14.95" customHeight="1">
      <c r="B208" s="60"/>
      <c r="C208" s="37" t="s">
        <v>339</v>
      </c>
      <c r="D208" s="37"/>
      <c r="E208" s="37"/>
      <c r="F208" s="58" t="s">
        <v>73</v>
      </c>
      <c r="G208" s="37"/>
      <c r="H208" s="273" t="s">
        <v>399</v>
      </c>
      <c r="I208" s="273"/>
      <c r="J208" s="273"/>
      <c r="K208" s="81"/>
    </row>
    <row r="209" spans="2:11" customFormat="1" ht="14.95" customHeight="1">
      <c r="B209" s="60"/>
      <c r="C209" s="37"/>
      <c r="D209" s="37"/>
      <c r="E209" s="37"/>
      <c r="F209" s="58" t="s">
        <v>234</v>
      </c>
      <c r="G209" s="37"/>
      <c r="H209" s="273" t="s">
        <v>235</v>
      </c>
      <c r="I209" s="273"/>
      <c r="J209" s="273"/>
      <c r="K209" s="81"/>
    </row>
    <row r="210" spans="2:11" customFormat="1" ht="14.95" customHeight="1">
      <c r="B210" s="60"/>
      <c r="C210" s="37"/>
      <c r="D210" s="37"/>
      <c r="E210" s="37"/>
      <c r="F210" s="58" t="s">
        <v>232</v>
      </c>
      <c r="G210" s="37"/>
      <c r="H210" s="273" t="s">
        <v>400</v>
      </c>
      <c r="I210" s="273"/>
      <c r="J210" s="273"/>
      <c r="K210" s="81"/>
    </row>
    <row r="211" spans="2:11" customFormat="1" ht="14.95" customHeight="1">
      <c r="B211" s="99"/>
      <c r="C211" s="37"/>
      <c r="D211" s="37"/>
      <c r="E211" s="37"/>
      <c r="F211" s="58" t="s">
        <v>236</v>
      </c>
      <c r="G211" s="94"/>
      <c r="H211" s="272" t="s">
        <v>237</v>
      </c>
      <c r="I211" s="272"/>
      <c r="J211" s="272"/>
      <c r="K211" s="100"/>
    </row>
    <row r="212" spans="2:11" customFormat="1" ht="14.95" customHeight="1">
      <c r="B212" s="99"/>
      <c r="C212" s="37"/>
      <c r="D212" s="37"/>
      <c r="E212" s="37"/>
      <c r="F212" s="58" t="s">
        <v>238</v>
      </c>
      <c r="G212" s="94"/>
      <c r="H212" s="272" t="s">
        <v>401</v>
      </c>
      <c r="I212" s="272"/>
      <c r="J212" s="272"/>
      <c r="K212" s="100"/>
    </row>
    <row r="213" spans="2:11" customFormat="1" ht="14.95" customHeight="1">
      <c r="B213" s="99"/>
      <c r="C213" s="37"/>
      <c r="D213" s="37"/>
      <c r="E213" s="37"/>
      <c r="F213" s="58"/>
      <c r="G213" s="94"/>
      <c r="H213" s="85"/>
      <c r="I213" s="85"/>
      <c r="J213" s="85"/>
      <c r="K213" s="100"/>
    </row>
    <row r="214" spans="2:11" customFormat="1" ht="14.95" customHeight="1">
      <c r="B214" s="99"/>
      <c r="C214" s="37" t="s">
        <v>363</v>
      </c>
      <c r="D214" s="37"/>
      <c r="E214" s="37"/>
      <c r="F214" s="58">
        <v>1</v>
      </c>
      <c r="G214" s="94"/>
      <c r="H214" s="272" t="s">
        <v>402</v>
      </c>
      <c r="I214" s="272"/>
      <c r="J214" s="272"/>
      <c r="K214" s="100"/>
    </row>
    <row r="215" spans="2:11" customFormat="1" ht="14.95" customHeight="1">
      <c r="B215" s="99"/>
      <c r="C215" s="37"/>
      <c r="D215" s="37"/>
      <c r="E215" s="37"/>
      <c r="F215" s="58">
        <v>2</v>
      </c>
      <c r="G215" s="94"/>
      <c r="H215" s="272" t="s">
        <v>403</v>
      </c>
      <c r="I215" s="272"/>
      <c r="J215" s="272"/>
      <c r="K215" s="100"/>
    </row>
    <row r="216" spans="2:11" customFormat="1" ht="14.95" customHeight="1">
      <c r="B216" s="99"/>
      <c r="C216" s="37"/>
      <c r="D216" s="37"/>
      <c r="E216" s="37"/>
      <c r="F216" s="58">
        <v>3</v>
      </c>
      <c r="G216" s="94"/>
      <c r="H216" s="272" t="s">
        <v>404</v>
      </c>
      <c r="I216" s="272"/>
      <c r="J216" s="272"/>
      <c r="K216" s="100"/>
    </row>
    <row r="217" spans="2:11" customFormat="1" ht="14.95" customHeight="1">
      <c r="B217" s="99"/>
      <c r="C217" s="37"/>
      <c r="D217" s="37"/>
      <c r="E217" s="37"/>
      <c r="F217" s="58">
        <v>4</v>
      </c>
      <c r="G217" s="94"/>
      <c r="H217" s="272" t="s">
        <v>405</v>
      </c>
      <c r="I217" s="272"/>
      <c r="J217" s="272"/>
      <c r="K217" s="100"/>
    </row>
    <row r="218" spans="2:11" customFormat="1" ht="12.75" customHeight="1">
      <c r="B218" s="101"/>
      <c r="C218" s="102"/>
      <c r="D218" s="102"/>
      <c r="E218" s="102"/>
      <c r="F218" s="102"/>
      <c r="G218" s="102"/>
      <c r="H218" s="102"/>
      <c r="I218" s="102"/>
      <c r="J218" s="102"/>
      <c r="K218" s="103"/>
    </row>
  </sheetData>
  <sheetProtection algorithmName="SHA-512" hashValue="HeOIHrCxf6nckU/EzI2q4NFAMUjKrq0kcRjXrtfrFbj2RM9XNQysCeOXfIlA/zGWek49rOLy6u1F2E96ecBEgA==" saltValue="alTSVJKlDkOnXd2x3JmHuA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AVT 1 - Kabeláže</vt:lpstr>
      <vt:lpstr>AVT 2 - Audiotechnika</vt:lpstr>
      <vt:lpstr>AVT 3 - Videotechnika</vt:lpstr>
      <vt:lpstr>Pokyny pro vyplnění</vt:lpstr>
      <vt:lpstr>'AVT 1 - Kabeláže'!Názvy_tisku</vt:lpstr>
      <vt:lpstr>'AVT 2 - Audiotechnika'!Názvy_tisku</vt:lpstr>
      <vt:lpstr>'AVT 3 - Videotechnika'!Názvy_tisku</vt:lpstr>
      <vt:lpstr>'Rekapitulace stavby'!Názvy_tisku</vt:lpstr>
      <vt:lpstr>'AVT 1 - Kabeláže'!Oblast_tisku</vt:lpstr>
      <vt:lpstr>'AVT 2 - Audiotechnika'!Oblast_tisku</vt:lpstr>
      <vt:lpstr>'AVT 3 - Videotechnika'!Oblast_tisku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2023-04-04T11:46:29Z</dcterms:created>
  <dcterms:modified xsi:type="dcterms:W3CDTF">2023-04-20T10:13:55Z</dcterms:modified>
</cp:coreProperties>
</file>