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00 ČIH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2" l="1"/>
  <c r="G27" i="12"/>
  <c r="G26" i="12" l="1"/>
  <c r="I52" i="1" s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V105" i="12"/>
  <c r="V104" i="12" s="1"/>
  <c r="G107" i="12"/>
  <c r="M107" i="12" s="1"/>
  <c r="I107" i="12"/>
  <c r="K107" i="12"/>
  <c r="O107" i="12"/>
  <c r="Q107" i="12"/>
  <c r="V107" i="12"/>
  <c r="G108" i="12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AF118" i="12"/>
  <c r="I20" i="1"/>
  <c r="V100" i="12" l="1"/>
  <c r="M25" i="12"/>
  <c r="M24" i="12" s="1"/>
  <c r="K82" i="12"/>
  <c r="G47" i="12"/>
  <c r="I56" i="1" s="1"/>
  <c r="Q113" i="12"/>
  <c r="K91" i="12"/>
  <c r="K100" i="12"/>
  <c r="Q54" i="12"/>
  <c r="I106" i="12"/>
  <c r="I113" i="12"/>
  <c r="K106" i="12"/>
  <c r="G66" i="12"/>
  <c r="G54" i="12"/>
  <c r="I57" i="1" s="1"/>
  <c r="G29" i="12"/>
  <c r="I53" i="1" s="1"/>
  <c r="K8" i="12"/>
  <c r="O47" i="12"/>
  <c r="V29" i="12"/>
  <c r="O113" i="12"/>
  <c r="Q106" i="12"/>
  <c r="G41" i="1"/>
  <c r="G39" i="1"/>
  <c r="G42" i="1" s="1"/>
  <c r="G25" i="1" s="1"/>
  <c r="A25" i="1" s="1"/>
  <c r="A26" i="1" s="1"/>
  <c r="G26" i="1" s="1"/>
  <c r="K113" i="12"/>
  <c r="G104" i="12"/>
  <c r="I62" i="1" s="1"/>
  <c r="I18" i="1" s="1"/>
  <c r="V91" i="12"/>
  <c r="V82" i="12"/>
  <c r="O66" i="12"/>
  <c r="I54" i="12"/>
  <c r="O54" i="12"/>
  <c r="O8" i="12"/>
  <c r="G40" i="1"/>
  <c r="V113" i="12"/>
  <c r="V106" i="12"/>
  <c r="M100" i="12"/>
  <c r="G91" i="12"/>
  <c r="I60" i="1" s="1"/>
  <c r="K66" i="12"/>
  <c r="Q66" i="12"/>
  <c r="I66" i="12"/>
  <c r="K54" i="12"/>
  <c r="K47" i="12"/>
  <c r="Q47" i="12"/>
  <c r="I47" i="12"/>
  <c r="G43" i="12"/>
  <c r="I55" i="1" s="1"/>
  <c r="O29" i="12"/>
  <c r="G21" i="12"/>
  <c r="I50" i="1" s="1"/>
  <c r="V8" i="12"/>
  <c r="I8" i="12"/>
  <c r="O106" i="12"/>
  <c r="G106" i="12"/>
  <c r="I63" i="1" s="1"/>
  <c r="Q100" i="12"/>
  <c r="I100" i="12"/>
  <c r="O100" i="12"/>
  <c r="Q91" i="12"/>
  <c r="I91" i="12"/>
  <c r="O91" i="12"/>
  <c r="Q82" i="12"/>
  <c r="I82" i="12"/>
  <c r="O82" i="12"/>
  <c r="V66" i="12"/>
  <c r="V54" i="12"/>
  <c r="V47" i="12"/>
  <c r="K29" i="12"/>
  <c r="Q29" i="12"/>
  <c r="I29" i="12"/>
  <c r="G8" i="12"/>
  <c r="Q8" i="12"/>
  <c r="M82" i="12"/>
  <c r="M113" i="12"/>
  <c r="AE118" i="12"/>
  <c r="G113" i="12"/>
  <c r="M108" i="12"/>
  <c r="M106" i="12" s="1"/>
  <c r="G100" i="12"/>
  <c r="I61" i="1" s="1"/>
  <c r="M92" i="12"/>
  <c r="M91" i="12" s="1"/>
  <c r="G82" i="12"/>
  <c r="I59" i="1" s="1"/>
  <c r="M55" i="12"/>
  <c r="M54" i="12" s="1"/>
  <c r="M32" i="12"/>
  <c r="M29" i="12" s="1"/>
  <c r="M17" i="12"/>
  <c r="M8" i="12" s="1"/>
  <c r="M68" i="12"/>
  <c r="M66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64" i="1" l="1"/>
  <c r="I19" i="1" s="1"/>
  <c r="G118" i="12"/>
  <c r="I58" i="1"/>
  <c r="I17" i="1"/>
  <c r="I49" i="1"/>
  <c r="F40" i="1"/>
  <c r="H40" i="1" s="1"/>
  <c r="I40" i="1" s="1"/>
  <c r="F39" i="1"/>
  <c r="F41" i="1"/>
  <c r="H41" i="1" s="1"/>
  <c r="I41" i="1" s="1"/>
  <c r="I65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4" i="1"/>
  <c r="J54" i="1"/>
  <c r="J58" i="1"/>
  <c r="J50" i="1"/>
  <c r="J59" i="1"/>
  <c r="J55" i="1"/>
  <c r="J62" i="1"/>
  <c r="J51" i="1"/>
  <c r="J53" i="1"/>
  <c r="J61" i="1"/>
  <c r="J60" i="1"/>
  <c r="J63" i="1"/>
  <c r="J56" i="1"/>
  <c r="J49" i="1"/>
  <c r="J57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<sst xmlns="http://schemas.openxmlformats.org/spreadsheetml/2006/main" count="707" uniqueCount="309">
  <si>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</si>
  <si>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</si>
  <si>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</si>
  <si>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</si>
  <si>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</si>
  <si>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</si>
  <si>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</si>
  <si>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</si>
  <si>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</si>
  <si>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</si>
  <si>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</si>
  <si>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</si>
  <si>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</si>
  <si>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</si>
  <si>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</si>
  <si>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</si>
  <si>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</si>
  <si>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</si>
  <si>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</si>
  <si>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</si>
  <si>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</si>
  <si>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</si>
  <si>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</si>
  <si>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</si>
  <si>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</si>
  <si>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</si>
  <si>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</si>
  <si>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</si>
  <si>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</si>
  <si>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</si>
  <si>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</si>
  <si>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</si>
  <si>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</si>
  <si>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</si>
  <si>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</si>
  <si>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</si>
  <si>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</si>
  <si>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</si>
  <si>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</si>
  <si>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</si>
  <si>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</si>
  <si>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</si>
  <si>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</si>
  <si>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</si>
  <si>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</si>
  <si>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</si>
  <si>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</si>
  <si>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</si>
  <si>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</si>
  <si>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</si>
  <si>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</si>
  <si>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</si>
  <si>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</si>
  <si>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</si>
  <si>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</si>
  <si>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</si>
  <si>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</si>
  <si>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</si>
  <si>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</si>
  <si>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</si>
  <si>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</si>
  <si>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</si>
  <si>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</si>
  <si>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</si>
  <si>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</si>
  <si>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</si>
  <si>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</si>
  <si>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</si>
  <si>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</si>
  <si>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</si>
  <si>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</si>
  <si>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</si>
  <si>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</si>
  <si>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</si>
  <si>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</si>
  <si>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</si>
  <si>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</si>
  <si>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</si>
  <si>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</si>
  <si>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</si>
  <si>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</si>
  <si>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</si>
  <si>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</si>
  <si>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</si>
  <si>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</si>
  <si>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</si>
  <si>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</si>
  <si>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</si>
  <si>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</si>
  <si>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</si>
  <si>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</si>
  <si>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</si>
  <si>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</si>
  <si>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</si>
  <si>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</si>
  <si>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</si>
  <si>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</si>
  <si>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</si>
  <si>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</si>
  <si>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</si>
  <si>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</si>
  <si>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</si>
  <si>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</si>
  <si>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</si>
  <si>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</si>
  <si>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</si>
  <si>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</si>
  <si>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</si>
  <si>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</si>
  <si>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</si>
  <si>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</si>
  <si>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</si>
  <si>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</si>
  <si>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</si>
  <si>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</si>
  <si>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</si>
  <si>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</si>
  <si>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</si>
  <si>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</si>
  <si>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</si>
  <si>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</si>
  <si>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</si>
  <si>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</si>
  <si>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</si>
  <si>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</si>
  <si>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</si>
  <si>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</si>
  <si>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</si>
  <si>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</si>
  <si>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</si>
  <si>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</si>
  <si>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</si>
  <si>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</si>
  <si>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</si>
  <si>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</si>
  <si>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</si>
  <si>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</si>
  <si>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</si>
  <si>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</si>
  <si>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</si>
  <si>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</si>
  <si>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</si>
  <si>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</si>
  <si>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</si>
  <si>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</si>
  <si>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</si>
  <si>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</si>
  <si>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</si>
  <si>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</si>
  <si>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</si>
  <si>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</si>
  <si>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</si>
  <si>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</si>
  <si>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</si>
  <si>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</si>
  <si>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</si>
  <si>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</si>
  <si>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</si>
  <si>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</si>
  <si>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</si>
  <si>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</si>
  <si>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</si>
  <si>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</si>
  <si>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</si>
  <si>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</si>
  <si>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</si>
  <si>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</si>
  <si>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</si>
  <si>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</si>
  <si>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</si>
  <si>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</si>
  <si>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</si>
  <si>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</si>
  <si>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</si>
  <si>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</si>
  <si>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</si>
  <si>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</si>
  <si>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</si>
  <si>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</si>
  <si>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</si>
  <si>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</si>
  <si>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</si>
  <si>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</si>
  <si>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</si>
  <si>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</si>
  <si>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</si>
  <si>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</si>
  <si>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</si>
  <si>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</si>
  <si>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</si>
  <si>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</si>
  <si>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</si>
  <si>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</si>
  <si>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</si>
  <si>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</si>
  <si>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</si>
  <si>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</si>
  <si>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</si>
  <si>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</si>
  <si>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</si>
  <si>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</si>
  <si>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</si>
  <si>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725219401</t>
  </si>
  <si>
    <t>Montáž umyvadel na šrouby do zdiva</t>
  </si>
  <si>
    <t>soubor</t>
  </si>
  <si>
    <t>725229102</t>
  </si>
  <si>
    <t>725819402</t>
  </si>
  <si>
    <t>Montáž ventilu rohového bez trubičky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</si>
  <si>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</si>
  <si>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</si>
  <si>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</si>
  <si>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</si>
  <si>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</si>
  <si>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</si>
  <si>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</si>
  <si>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</si>
  <si>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</si>
  <si>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Roltechnik</t>
  </si>
  <si>
    <t>Ventil</t>
  </si>
  <si>
    <t>Ventil kulový k WC, pračce, umyvadlům</t>
  </si>
  <si>
    <t>WC</t>
  </si>
  <si>
    <t>POL12_1</t>
  </si>
  <si>
    <t>998725201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</si>
  <si>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</si>
  <si>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</si>
  <si>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</si>
  <si>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</si>
  <si>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</si>
  <si>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</si>
  <si>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</si>
  <si>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</si>
  <si>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</si>
  <si>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</si>
  <si>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781419705</t>
  </si>
  <si>
    <t>781471107</t>
  </si>
  <si>
    <t>781491001</t>
  </si>
  <si>
    <t>59782420</t>
  </si>
  <si>
    <t>SPCM</t>
  </si>
  <si>
    <t>998781204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</si>
  <si>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</si>
  <si>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</si>
  <si>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</si>
  <si>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</si>
  <si>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</si>
  <si>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</si>
  <si>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</si>
  <si>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</si>
  <si>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</si>
  <si>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</si>
  <si>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</si>
  <si>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</si>
  <si>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</si>
  <si>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</si>
  <si>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</si>
  <si>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</si>
  <si>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</si>
  <si>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</si>
  <si>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</si>
  <si>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</si>
  <si>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</si>
  <si>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</si>
  <si>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</si>
  <si>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</si>
  <si>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</si>
  <si>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</si>
  <si>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</si>
  <si>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</si>
  <si>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</si>
  <si>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</si>
  <si>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</si>
  <si>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</si>
  <si>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</si>
  <si>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</si>
  <si>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</si>
  <si>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</si>
  <si>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</si>
  <si>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</si>
  <si>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</si>
  <si>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</si>
  <si>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</si>
  <si>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</si>
  <si>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</si>
  <si>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</si>
  <si>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</si>
  <si>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</si>
  <si>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</si>
  <si>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</si>
  <si>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</si>
  <si>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</si>
  <si>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</si>
  <si>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</si>
  <si>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</si>
  <si>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</si>
  <si>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</si>
  <si>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</si>
  <si>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</si>
  <si>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</si>
  <si>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D+M Dvirka kontrolni 60x30 dle obkladu na magnet</t>
  </si>
  <si>
    <t>Obklad vnitř.stěn,keram.režný,hladký, MC, 60x30 cm</t>
  </si>
  <si>
    <t>Obkládačka pórov. 600x300x6,8, dle výběru objednatele</t>
  </si>
  <si>
    <t>zhotovení soklu do sprchového koutu do výšky max 150 mm</t>
  </si>
  <si>
    <t>podbetonování sprchového koutu</t>
  </si>
  <si>
    <t>zástěna sprchová zásuvná, otvíravá středem, min průchod 60 cm, do výšky 2000 mm a šířky 1500 mm</t>
  </si>
  <si>
    <t>žlab sprchového koutu se zápachovou uzávěrkou š. 1000 mm</t>
  </si>
  <si>
    <t>rošt žlabu sprchového koutu š. koutu 1000 mm</t>
  </si>
  <si>
    <t>Umyvadlo např.JIKA s otvorem pro stojánkovou baterii 55 cm</t>
  </si>
  <si>
    <t>Montáž sprchpvací zástěny</t>
  </si>
  <si>
    <t>Baterie  sprchová V169, záruka min.5 let, včetně tyčového držáku na sprchu</t>
  </si>
  <si>
    <t>Rozpočet Volgogradská sprchovací 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</si>
</sst>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B59" sqref="A59:XFD5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69" t="s">
        <v>24</v>
      </c>
      <c r="C2" s="70"/>
      <c r="D2" s="71" t="s">
        <v>50</v>
      </c>
      <c r="E2" s="193" t="s">
        <v>51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274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0"/>
      <c r="E11" s="200"/>
      <c r="F11" s="200"/>
      <c r="G11" s="200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0"/>
      <c r="F16" s="191"/>
      <c r="G16" s="190"/>
      <c r="H16" s="191"/>
      <c r="I16" s="190">
        <f>SUMIF(F49:F64,A16,I49:I64)+SUMIF(F49:F64,"PSU",I49:I64)</f>
        <v>0</v>
      </c>
      <c r="J16" s="192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0"/>
      <c r="F17" s="191"/>
      <c r="G17" s="190"/>
      <c r="H17" s="191"/>
      <c r="I17" s="190">
        <f>SUMIF(F49:F64,A17,I49:I64)</f>
        <v>0</v>
      </c>
      <c r="J17" s="192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0"/>
      <c r="F18" s="191"/>
      <c r="G18" s="190"/>
      <c r="H18" s="191"/>
      <c r="I18" s="190">
        <f>SUMIF(F49:F64,A18,I49:I64)</f>
        <v>0</v>
      </c>
      <c r="J18" s="192"/>
    </row>
    <row r="19" spans="1:10" ht="23.25" customHeight="1" x14ac:dyDescent="0.2">
      <c r="A19" s="129" t="s">
        <v>86</v>
      </c>
      <c r="B19" s="46" t="s">
        <v>29</v>
      </c>
      <c r="C19" s="47"/>
      <c r="D19" s="48"/>
      <c r="E19" s="190"/>
      <c r="F19" s="191"/>
      <c r="G19" s="190"/>
      <c r="H19" s="191"/>
      <c r="I19" s="190">
        <f>SUMIF(F49:F64,A19,I49:I64)</f>
        <v>0</v>
      </c>
      <c r="J19" s="192"/>
    </row>
    <row r="20" spans="1:10" ht="23.25" customHeight="1" x14ac:dyDescent="0.2">
      <c r="A20" s="129" t="s">
        <v>87</v>
      </c>
      <c r="B20" s="46" t="s">
        <v>30</v>
      </c>
      <c r="C20" s="47"/>
      <c r="D20" s="48"/>
      <c r="E20" s="190"/>
      <c r="F20" s="191"/>
      <c r="G20" s="190"/>
      <c r="H20" s="191"/>
      <c r="I20" s="190">
        <f>SUMIF(F49:F64,A20,I49:I64)</f>
        <v>0</v>
      </c>
      <c r="J20" s="192"/>
    </row>
    <row r="21" spans="1:10" ht="23.25" customHeight="1" x14ac:dyDescent="0.2">
      <c r="A21" s="2"/>
      <c r="B21" s="63" t="s">
        <v>31</v>
      </c>
      <c r="C21" s="64"/>
      <c r="D21" s="65"/>
      <c r="E21" s="203"/>
      <c r="F21" s="204"/>
      <c r="G21" s="203"/>
      <c r="H21" s="204"/>
      <c r="I21" s="203">
        <f t="shared" ref="I21" si="0">SUM(I65)</f>
        <v>0</v>
      </c>
      <c r="J21" s="215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13">
        <f t="shared" ref="G23" si="1">SUM(I21)</f>
        <v>0</v>
      </c>
      <c r="H23" s="214"/>
      <c r="I23" s="214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11">
        <f>IF(A24&gt;50, ROUNDUP(A23, 0), ROUNDDOWN(A23, 0))</f>
        <v>0</v>
      </c>
      <c r="H24" s="212"/>
      <c r="I24" s="212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187">
        <f>IF(A26&gt;50, ROUNDUP(A25, 0), ROUNDDOWN(A25, 0))</f>
        <v>0</v>
      </c>
      <c r="H26" s="188"/>
      <c r="I26" s="188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89">
        <f>CenaCelkem-(ZakladDPHSni+DPHSni+ZakladDPHZakl+DPHZakl)</f>
        <v>0</v>
      </c>
      <c r="H27" s="189"/>
      <c r="I27" s="189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17">
        <f>ZakladDPHSniVypocet+ZakladDPHZaklVypocet</f>
        <v>0</v>
      </c>
      <c r="H28" s="217"/>
      <c r="I28" s="217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16">
        <f>IF(A29&gt;50, ROUNDUP(A27, 0), ROUNDDOWN(A27, 0))</f>
        <v>0</v>
      </c>
      <c r="H29" s="216"/>
      <c r="I29" s="216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45070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18"/>
      <c r="D39" s="219"/>
      <c r="E39" s="219"/>
      <c r="F39" s="93">
        <f>'01 02 Pol'!AE118</f>
        <v>0</v>
      </c>
      <c r="G39" s="94">
        <f>'01 02 Pol'!AF118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20" t="s">
        <v>46</v>
      </c>
      <c r="D40" s="221"/>
      <c r="E40" s="221"/>
      <c r="F40" s="98">
        <f>'01 02 Pol'!AE118</f>
        <v>0</v>
      </c>
      <c r="G40" s="99">
        <f>'01 02 Pol'!AF118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18" t="s">
        <v>44</v>
      </c>
      <c r="D41" s="219"/>
      <c r="E41" s="219"/>
      <c r="F41" s="102">
        <f>'01 02 Pol'!AE118</f>
        <v>0</v>
      </c>
      <c r="G41" s="95">
        <f>'01 02 Pol'!AF118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22" t="s">
        <v>53</v>
      </c>
      <c r="C42" s="223"/>
      <c r="D42" s="223"/>
      <c r="E42" s="224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25" t="s">
        <v>58</v>
      </c>
      <c r="D49" s="226"/>
      <c r="E49" s="226"/>
      <c r="F49" s="125" t="s">
        <v>26</v>
      </c>
      <c r="G49" s="126"/>
      <c r="H49" s="126"/>
      <c r="I49" s="126">
        <f>'01 02 Pol'!G8</f>
        <v>0</v>
      </c>
      <c r="J49" s="123" t="str">
        <f>IF(I65=0,"",I49/I65*100)</f>
        <v/>
      </c>
    </row>
    <row r="50" spans="1:10" ht="25.5" customHeight="1" x14ac:dyDescent="0.2">
      <c r="A50" s="115"/>
      <c r="B50" s="120" t="s">
        <v>59</v>
      </c>
      <c r="C50" s="225" t="s">
        <v>60</v>
      </c>
      <c r="D50" s="226"/>
      <c r="E50" s="226"/>
      <c r="F50" s="125" t="s">
        <v>26</v>
      </c>
      <c r="G50" s="126"/>
      <c r="H50" s="126"/>
      <c r="I50" s="126">
        <f>'01 02 Pol'!G21</f>
        <v>0</v>
      </c>
      <c r="J50" s="123" t="str">
        <f>IF(I65=0,"",I50/I65*100)</f>
        <v/>
      </c>
    </row>
    <row r="51" spans="1:10" ht="25.5" customHeight="1" x14ac:dyDescent="0.2">
      <c r="A51" s="115"/>
      <c r="B51" s="120" t="s">
        <v>61</v>
      </c>
      <c r="C51" s="225" t="s">
        <v>62</v>
      </c>
      <c r="D51" s="226"/>
      <c r="E51" s="226"/>
      <c r="F51" s="125" t="s">
        <v>26</v>
      </c>
      <c r="G51" s="126"/>
      <c r="H51" s="126"/>
      <c r="I51" s="126">
        <f>'01 02 Pol'!G24</f>
        <v>0</v>
      </c>
      <c r="J51" s="123" t="str">
        <f>IF(I65=0,"",I51/I65*100)</f>
        <v/>
      </c>
    </row>
    <row r="52" spans="1:10" ht="25.5" customHeight="1" x14ac:dyDescent="0.2">
      <c r="A52" s="115"/>
      <c r="B52" s="120" t="s">
        <v>290</v>
      </c>
      <c r="C52" s="225" t="s">
        <v>291</v>
      </c>
      <c r="D52" s="226"/>
      <c r="E52" s="226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25" t="s">
        <v>64</v>
      </c>
      <c r="D53" s="226"/>
      <c r="E53" s="226"/>
      <c r="F53" s="125" t="s">
        <v>26</v>
      </c>
      <c r="G53" s="126"/>
      <c r="H53" s="126"/>
      <c r="I53" s="126">
        <f>'01 02 Pol'!G29</f>
        <v>0</v>
      </c>
      <c r="J53" s="123" t="str">
        <f>IF(I65=0,"",I53/I65*100)</f>
        <v/>
      </c>
    </row>
    <row r="54" spans="1:10" ht="25.5" customHeight="1" x14ac:dyDescent="0.2">
      <c r="A54" s="115"/>
      <c r="B54" s="120" t="s">
        <v>65</v>
      </c>
      <c r="C54" s="225" t="s">
        <v>66</v>
      </c>
      <c r="D54" s="226"/>
      <c r="E54" s="226"/>
      <c r="F54" s="125" t="s">
        <v>26</v>
      </c>
      <c r="G54" s="126"/>
      <c r="H54" s="126"/>
      <c r="I54" s="126">
        <f>'01 02 Pol'!G41</f>
        <v>0</v>
      </c>
      <c r="J54" s="123" t="str">
        <f>IF(I65=0,"",I54/I65*100)</f>
        <v/>
      </c>
    </row>
    <row r="55" spans="1:10" ht="25.5" customHeight="1" x14ac:dyDescent="0.2">
      <c r="A55" s="115"/>
      <c r="B55" s="120" t="s">
        <v>67</v>
      </c>
      <c r="C55" s="225" t="s">
        <v>68</v>
      </c>
      <c r="D55" s="226"/>
      <c r="E55" s="226"/>
      <c r="F55" s="125" t="s">
        <v>27</v>
      </c>
      <c r="G55" s="126"/>
      <c r="H55" s="126"/>
      <c r="I55" s="126">
        <f>'01 02 Pol'!G43</f>
        <v>0</v>
      </c>
      <c r="J55" s="123" t="str">
        <f>IF(I65=0,"",I55/I65*100)</f>
        <v/>
      </c>
    </row>
    <row r="56" spans="1:10" ht="25.5" customHeight="1" x14ac:dyDescent="0.2">
      <c r="A56" s="115"/>
      <c r="B56" s="120" t="s">
        <v>69</v>
      </c>
      <c r="C56" s="225" t="s">
        <v>70</v>
      </c>
      <c r="D56" s="226"/>
      <c r="E56" s="226"/>
      <c r="F56" s="125" t="s">
        <v>27</v>
      </c>
      <c r="G56" s="126"/>
      <c r="H56" s="126"/>
      <c r="I56" s="126">
        <f>'01 02 Pol'!G47</f>
        <v>0</v>
      </c>
      <c r="J56" s="123" t="str">
        <f>IF(I65=0,"",I56/I65*100)</f>
        <v/>
      </c>
    </row>
    <row r="57" spans="1:10" ht="25.5" customHeight="1" x14ac:dyDescent="0.2">
      <c r="A57" s="115"/>
      <c r="B57" s="120" t="s">
        <v>71</v>
      </c>
      <c r="C57" s="225" t="s">
        <v>72</v>
      </c>
      <c r="D57" s="226"/>
      <c r="E57" s="226"/>
      <c r="F57" s="125" t="s">
        <v>27</v>
      </c>
      <c r="G57" s="126"/>
      <c r="H57" s="126"/>
      <c r="I57" s="126">
        <f>'01 02 Pol'!G54</f>
        <v>0</v>
      </c>
      <c r="J57" s="123" t="str">
        <f>IF(I65=0,"",I57/I65*100)</f>
        <v/>
      </c>
    </row>
    <row r="58" spans="1:10" ht="25.5" customHeight="1" x14ac:dyDescent="0.2">
      <c r="A58" s="115"/>
      <c r="B58" s="120" t="s">
        <v>73</v>
      </c>
      <c r="C58" s="225" t="s">
        <v>74</v>
      </c>
      <c r="D58" s="226"/>
      <c r="E58" s="226"/>
      <c r="F58" s="125" t="s">
        <v>27</v>
      </c>
      <c r="G58" s="126"/>
      <c r="H58" s="126"/>
      <c r="I58" s="126">
        <f>'01 02 Pol'!G66</f>
        <v>0</v>
      </c>
      <c r="J58" s="123" t="str">
        <f>IF(I65=0,"",I58/I65*100)</f>
        <v/>
      </c>
    </row>
    <row r="59" spans="1:10" ht="25.5" customHeight="1" x14ac:dyDescent="0.2">
      <c r="A59" s="115"/>
      <c r="B59" s="120" t="s">
        <v>75</v>
      </c>
      <c r="C59" s="225" t="s">
        <v>76</v>
      </c>
      <c r="D59" s="226"/>
      <c r="E59" s="226"/>
      <c r="F59" s="125" t="s">
        <v>27</v>
      </c>
      <c r="G59" s="126"/>
      <c r="H59" s="126"/>
      <c r="I59" s="126">
        <f>'01 02 Pol'!G82</f>
        <v>0</v>
      </c>
      <c r="J59" s="123" t="str">
        <f>IF(I65=0,"",I59/I65*100)</f>
        <v/>
      </c>
    </row>
    <row r="60" spans="1:10" ht="25.5" customHeight="1" x14ac:dyDescent="0.2">
      <c r="A60" s="115"/>
      <c r="B60" s="120" t="s">
        <v>77</v>
      </c>
      <c r="C60" s="225" t="s">
        <v>78</v>
      </c>
      <c r="D60" s="226"/>
      <c r="E60" s="226"/>
      <c r="F60" s="125" t="s">
        <v>27</v>
      </c>
      <c r="G60" s="126"/>
      <c r="H60" s="126"/>
      <c r="I60" s="126">
        <f>'01 02 Pol'!G91</f>
        <v>0</v>
      </c>
      <c r="J60" s="123" t="str">
        <f>IF(I65=0,"",I60/I65*100)</f>
        <v/>
      </c>
    </row>
    <row r="61" spans="1:10" ht="25.5" customHeight="1" x14ac:dyDescent="0.2">
      <c r="A61" s="115"/>
      <c r="B61" s="120" t="s">
        <v>79</v>
      </c>
      <c r="C61" s="225" t="s">
        <v>80</v>
      </c>
      <c r="D61" s="226"/>
      <c r="E61" s="226"/>
      <c r="F61" s="125" t="s">
        <v>27</v>
      </c>
      <c r="G61" s="126"/>
      <c r="H61" s="126"/>
      <c r="I61" s="126">
        <f>'01 02 Pol'!G100</f>
        <v>0</v>
      </c>
      <c r="J61" s="123" t="str">
        <f>IF(I65=0,"",I61/I65*100)</f>
        <v/>
      </c>
    </row>
    <row r="62" spans="1:10" ht="25.5" customHeight="1" x14ac:dyDescent="0.2">
      <c r="A62" s="115"/>
      <c r="B62" s="120" t="s">
        <v>81</v>
      </c>
      <c r="C62" s="225" t="s">
        <v>82</v>
      </c>
      <c r="D62" s="226"/>
      <c r="E62" s="226"/>
      <c r="F62" s="125" t="s">
        <v>28</v>
      </c>
      <c r="G62" s="126"/>
      <c r="H62" s="126"/>
      <c r="I62" s="126">
        <f>'01 02 Pol'!G104</f>
        <v>0</v>
      </c>
      <c r="J62" s="123" t="str">
        <f>IF(I65=0,"",I62/I65*100)</f>
        <v/>
      </c>
    </row>
    <row r="63" spans="1:10" ht="25.5" customHeight="1" x14ac:dyDescent="0.2">
      <c r="A63" s="115"/>
      <c r="B63" s="120" t="s">
        <v>83</v>
      </c>
      <c r="C63" s="225" t="s">
        <v>84</v>
      </c>
      <c r="D63" s="226"/>
      <c r="E63" s="226"/>
      <c r="F63" s="125" t="s">
        <v>85</v>
      </c>
      <c r="G63" s="126"/>
      <c r="H63" s="126"/>
      <c r="I63" s="126">
        <f>'01 02 Pol'!G106</f>
        <v>0</v>
      </c>
      <c r="J63" s="123" t="str">
        <f>IF(I65=0,"",I63/I65*100)</f>
        <v/>
      </c>
    </row>
    <row r="64" spans="1:10" ht="25.5" customHeight="1" x14ac:dyDescent="0.2">
      <c r="A64" s="115"/>
      <c r="B64" s="120" t="s">
        <v>86</v>
      </c>
      <c r="C64" s="225" t="s">
        <v>29</v>
      </c>
      <c r="D64" s="226"/>
      <c r="E64" s="226"/>
      <c r="F64" s="125" t="s">
        <v>86</v>
      </c>
      <c r="G64" s="126"/>
      <c r="H64" s="126"/>
      <c r="I64" s="126">
        <f>'01 02 Pol'!G113</f>
        <v>0</v>
      </c>
      <c r="J64" s="123" t="str">
        <f>IF(I65=0,"",I64/I65*100)</f>
        <v/>
      </c>
    </row>
    <row r="65" spans="1:10" ht="25.5" customHeight="1" x14ac:dyDescent="0.2">
      <c r="A65" s="116"/>
      <c r="B65" s="121" t="s">
        <v>1</v>
      </c>
      <c r="C65" s="121"/>
      <c r="D65" s="122"/>
      <c r="E65" s="122"/>
      <c r="F65" s="127"/>
      <c r="G65" s="128"/>
      <c r="H65" s="128"/>
      <c r="I65" s="128">
        <f>SUM(I49:I64)</f>
        <v>0</v>
      </c>
      <c r="J65" s="124">
        <f>SUM(J49:J64)</f>
        <v>0</v>
      </c>
    </row>
    <row r="66" spans="1:10" x14ac:dyDescent="0.2">
      <c r="F66" s="80"/>
      <c r="G66" s="80"/>
      <c r="H66" s="80"/>
      <c r="I66" s="80"/>
      <c r="J66" s="81"/>
    </row>
    <row r="67" spans="1:10" x14ac:dyDescent="0.2">
      <c r="F67" s="80"/>
      <c r="G67" s="80"/>
      <c r="H67" s="80"/>
      <c r="I67" s="80"/>
      <c r="J67" s="81"/>
    </row>
    <row r="68" spans="1:10" x14ac:dyDescent="0.2">
      <c r="F68" s="80"/>
      <c r="G68" s="80"/>
      <c r="H68" s="80"/>
      <c r="I68" s="80"/>
      <c r="J68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4:E64"/>
    <mergeCell ref="C59:E59"/>
    <mergeCell ref="C60:E60"/>
    <mergeCell ref="C61:E61"/>
    <mergeCell ref="C62:E62"/>
    <mergeCell ref="C63:E63"/>
    <mergeCell ref="C56:E56"/>
    <mergeCell ref="C57:E57"/>
    <mergeCell ref="C58:E58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88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89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89</v>
      </c>
      <c r="AG3" t="s">
        <v>90</v>
      </c>
    </row>
    <row r="4" spans="1:60" ht="24.95" customHeight="1" x14ac:dyDescent="0.2">
      <c r="A4" s="131" t="s">
        <v>10</v>
      </c>
      <c r="B4" s="132" t="s">
        <v>43</v>
      </c>
      <c r="C4" s="247" t="s">
        <v>308</v>
      </c>
      <c r="D4" s="248"/>
      <c r="E4" s="248"/>
      <c r="F4" s="248"/>
      <c r="G4" s="249"/>
      <c r="AG4" t="s">
        <v>91</v>
      </c>
    </row>
    <row r="5" spans="1:60" x14ac:dyDescent="0.2">
      <c r="D5" s="10"/>
    </row>
    <row r="6" spans="1:60" ht="38.25" x14ac:dyDescent="0.2">
      <c r="A6" s="134" t="s">
        <v>92</v>
      </c>
      <c r="B6" s="136" t="s">
        <v>93</v>
      </c>
      <c r="C6" s="136" t="s">
        <v>94</v>
      </c>
      <c r="D6" s="135" t="s">
        <v>95</v>
      </c>
      <c r="E6" s="134" t="s">
        <v>96</v>
      </c>
      <c r="F6" s="133" t="s">
        <v>97</v>
      </c>
      <c r="G6" s="134" t="s">
        <v>31</v>
      </c>
      <c r="H6" s="137" t="s">
        <v>32</v>
      </c>
      <c r="I6" s="137" t="s">
        <v>98</v>
      </c>
      <c r="J6" s="137" t="s">
        <v>33</v>
      </c>
      <c r="K6" s="137" t="s">
        <v>99</v>
      </c>
      <c r="L6" s="137" t="s">
        <v>100</v>
      </c>
      <c r="M6" s="137" t="s">
        <v>101</v>
      </c>
      <c r="N6" s="137" t="s">
        <v>102</v>
      </c>
      <c r="O6" s="137" t="s">
        <v>103</v>
      </c>
      <c r="P6" s="137" t="s">
        <v>104</v>
      </c>
      <c r="Q6" s="137" t="s">
        <v>105</v>
      </c>
      <c r="R6" s="137" t="s">
        <v>106</v>
      </c>
      <c r="S6" s="137" t="s">
        <v>107</v>
      </c>
      <c r="T6" s="137" t="s">
        <v>108</v>
      </c>
      <c r="U6" s="137" t="s">
        <v>109</v>
      </c>
      <c r="V6" s="137" t="s">
        <v>110</v>
      </c>
      <c r="W6" s="137" t="s">
        <v>111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112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113</v>
      </c>
    </row>
    <row r="9" spans="1:60" ht="22.5" outlineLevel="1" x14ac:dyDescent="0.2">
      <c r="A9" s="159">
        <v>1</v>
      </c>
      <c r="B9" s="160" t="s">
        <v>114</v>
      </c>
      <c r="C9" s="174" t="s">
        <v>275</v>
      </c>
      <c r="D9" s="161" t="s">
        <v>115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116</v>
      </c>
      <c r="T9" s="148" t="s">
        <v>116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117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278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118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119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118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120</v>
      </c>
      <c r="C12" s="174" t="s">
        <v>273</v>
      </c>
      <c r="D12" s="161" t="s">
        <v>115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116</v>
      </c>
      <c r="T12" s="148" t="s">
        <v>116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121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122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118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123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118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124</v>
      </c>
      <c r="C15" s="174" t="s">
        <v>125</v>
      </c>
      <c r="D15" s="161" t="s">
        <v>115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126</v>
      </c>
      <c r="T15" s="148" t="s">
        <v>127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117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128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118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129</v>
      </c>
      <c r="C17" s="174" t="s">
        <v>130</v>
      </c>
      <c r="D17" s="161" t="s">
        <v>115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116</v>
      </c>
      <c r="T17" s="148" t="s">
        <v>116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117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131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118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132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118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133</v>
      </c>
      <c r="C20" s="176" t="s">
        <v>282</v>
      </c>
      <c r="D20" s="167" t="s">
        <v>115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116</v>
      </c>
      <c r="T20" s="148" t="s">
        <v>116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117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112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113</v>
      </c>
    </row>
    <row r="22" spans="1:60" outlineLevel="1" x14ac:dyDescent="0.2">
      <c r="A22" s="159">
        <v>6</v>
      </c>
      <c r="B22" s="160" t="s">
        <v>135</v>
      </c>
      <c r="C22" s="174" t="s">
        <v>136</v>
      </c>
      <c r="D22" s="161" t="s">
        <v>115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116</v>
      </c>
      <c r="T22" s="148" t="s">
        <v>116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117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137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118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112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113</v>
      </c>
    </row>
    <row r="25" spans="1:60" outlineLevel="1" x14ac:dyDescent="0.2">
      <c r="A25" s="165">
        <v>7</v>
      </c>
      <c r="B25" s="166" t="s">
        <v>138</v>
      </c>
      <c r="C25" s="176" t="s">
        <v>139</v>
      </c>
      <c r="D25" s="167" t="s">
        <v>115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116</v>
      </c>
      <c r="T25" s="148" t="s">
        <v>116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117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112</v>
      </c>
      <c r="B26" s="154" t="s">
        <v>290</v>
      </c>
      <c r="C26" s="181" t="s">
        <v>291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292</v>
      </c>
      <c r="C27" s="174" t="s">
        <v>295</v>
      </c>
      <c r="D27" s="161" t="s">
        <v>296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293</v>
      </c>
      <c r="C28" s="174" t="s">
        <v>294</v>
      </c>
      <c r="D28" s="161" t="s">
        <v>134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112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113</v>
      </c>
    </row>
    <row r="30" spans="1:60" outlineLevel="1" x14ac:dyDescent="0.2">
      <c r="A30" s="159">
        <v>10</v>
      </c>
      <c r="B30" s="160" t="s">
        <v>140</v>
      </c>
      <c r="C30" s="174" t="s">
        <v>281</v>
      </c>
      <c r="D30" s="161" t="s">
        <v>115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116</v>
      </c>
      <c r="T30" s="148" t="s">
        <v>116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117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118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141</v>
      </c>
      <c r="C32" s="176" t="s">
        <v>142</v>
      </c>
      <c r="D32" s="167" t="s">
        <v>115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116</v>
      </c>
      <c r="T32" s="148" t="s">
        <v>116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117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143</v>
      </c>
      <c r="C33" s="176" t="s">
        <v>144</v>
      </c>
      <c r="D33" s="167" t="s">
        <v>145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116</v>
      </c>
      <c r="T33" s="148" t="s">
        <v>116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117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146</v>
      </c>
      <c r="C34" s="174" t="s">
        <v>147</v>
      </c>
      <c r="D34" s="161" t="s">
        <v>115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116</v>
      </c>
      <c r="T34" s="148" t="s">
        <v>116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117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280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118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148</v>
      </c>
      <c r="C36" s="176" t="s">
        <v>149</v>
      </c>
      <c r="D36" s="167" t="s">
        <v>134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150</v>
      </c>
      <c r="T36" s="148" t="s">
        <v>151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117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152</v>
      </c>
      <c r="C37" s="176" t="s">
        <v>153</v>
      </c>
      <c r="D37" s="167" t="s">
        <v>154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150</v>
      </c>
      <c r="T37" s="148" t="s">
        <v>151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117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155</v>
      </c>
      <c r="C38" s="176" t="s">
        <v>156</v>
      </c>
      <c r="D38" s="167" t="s">
        <v>154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150</v>
      </c>
      <c r="T38" s="148" t="s">
        <v>157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117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158</v>
      </c>
      <c r="C39" s="176" t="s">
        <v>279</v>
      </c>
      <c r="D39" s="167" t="s">
        <v>134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150</v>
      </c>
      <c r="T39" s="148" t="s">
        <v>151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121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159</v>
      </c>
      <c r="C40" s="176" t="s">
        <v>297</v>
      </c>
      <c r="D40" s="167" t="s">
        <v>134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150</v>
      </c>
      <c r="T40" s="148" t="s">
        <v>157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117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112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113</v>
      </c>
    </row>
    <row r="42" spans="1:60" outlineLevel="1" x14ac:dyDescent="0.2">
      <c r="A42" s="165">
        <v>19</v>
      </c>
      <c r="B42" s="166" t="s">
        <v>160</v>
      </c>
      <c r="C42" s="176" t="s">
        <v>161</v>
      </c>
      <c r="D42" s="167" t="s">
        <v>162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116</v>
      </c>
      <c r="T42" s="148" t="s">
        <v>116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163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112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113</v>
      </c>
    </row>
    <row r="44" spans="1:60" ht="22.5" outlineLevel="1" x14ac:dyDescent="0.2">
      <c r="A44" s="159">
        <v>20</v>
      </c>
      <c r="B44" s="160" t="s">
        <v>164</v>
      </c>
      <c r="C44" s="174" t="s">
        <v>289</v>
      </c>
      <c r="D44" s="161" t="s">
        <v>115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116</v>
      </c>
      <c r="T44" s="148" t="s">
        <v>116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165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131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118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284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118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112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113</v>
      </c>
    </row>
    <row r="48" spans="1:60" outlineLevel="1" x14ac:dyDescent="0.2">
      <c r="A48" s="165">
        <v>21</v>
      </c>
      <c r="B48" s="166" t="s">
        <v>166</v>
      </c>
      <c r="C48" s="176" t="s">
        <v>167</v>
      </c>
      <c r="D48" s="167" t="s">
        <v>145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116</v>
      </c>
      <c r="T48" s="148" t="s">
        <v>116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168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169</v>
      </c>
      <c r="C49" s="176" t="s">
        <v>170</v>
      </c>
      <c r="D49" s="167" t="s">
        <v>145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116</v>
      </c>
      <c r="T49" s="148" t="s">
        <v>116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168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171</v>
      </c>
      <c r="C50" s="176" t="s">
        <v>172</v>
      </c>
      <c r="D50" s="167" t="s">
        <v>145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116</v>
      </c>
      <c r="T50" s="148" t="s">
        <v>116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121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173</v>
      </c>
      <c r="C51" s="176" t="s">
        <v>174</v>
      </c>
      <c r="D51" s="167" t="s">
        <v>134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116</v>
      </c>
      <c r="T51" s="148" t="s">
        <v>116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168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175</v>
      </c>
      <c r="C52" s="174" t="s">
        <v>176</v>
      </c>
      <c r="D52" s="161" t="s">
        <v>134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150</v>
      </c>
      <c r="T52" s="148" t="s">
        <v>151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121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177</v>
      </c>
      <c r="C53" s="177" t="s">
        <v>178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116</v>
      </c>
      <c r="T53" s="148" t="s">
        <v>116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179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112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113</v>
      </c>
    </row>
    <row r="55" spans="1:60" outlineLevel="1" x14ac:dyDescent="0.2">
      <c r="A55" s="165">
        <v>27</v>
      </c>
      <c r="B55" s="166" t="s">
        <v>180</v>
      </c>
      <c r="C55" s="176" t="s">
        <v>181</v>
      </c>
      <c r="D55" s="167" t="s">
        <v>134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116</v>
      </c>
      <c r="T55" s="148" t="s">
        <v>116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168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182</v>
      </c>
      <c r="C56" s="176" t="s">
        <v>183</v>
      </c>
      <c r="D56" s="167" t="s">
        <v>134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116</v>
      </c>
      <c r="T56" s="148" t="s">
        <v>116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168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184</v>
      </c>
      <c r="C57" s="176" t="s">
        <v>185</v>
      </c>
      <c r="D57" s="167" t="s">
        <v>145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116</v>
      </c>
      <c r="T57" s="148" t="s">
        <v>116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168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186</v>
      </c>
      <c r="C58" s="176" t="s">
        <v>187</v>
      </c>
      <c r="D58" s="167" t="s">
        <v>145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116</v>
      </c>
      <c r="T58" s="148" t="s">
        <v>116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121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188</v>
      </c>
      <c r="C59" s="176" t="s">
        <v>189</v>
      </c>
      <c r="D59" s="167" t="s">
        <v>134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116</v>
      </c>
      <c r="T59" s="148" t="s">
        <v>116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168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190</v>
      </c>
      <c r="C60" s="176" t="s">
        <v>191</v>
      </c>
      <c r="D60" s="167" t="s">
        <v>192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116</v>
      </c>
      <c r="T60" s="148" t="s">
        <v>116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168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193</v>
      </c>
      <c r="C61" s="176" t="s">
        <v>194</v>
      </c>
      <c r="D61" s="167" t="s">
        <v>134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116</v>
      </c>
      <c r="T61" s="148" t="s">
        <v>116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168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195</v>
      </c>
      <c r="C62" s="176" t="s">
        <v>196</v>
      </c>
      <c r="D62" s="167" t="s">
        <v>145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116</v>
      </c>
      <c r="T62" s="148" t="s">
        <v>116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168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197</v>
      </c>
      <c r="C63" s="176" t="s">
        <v>198</v>
      </c>
      <c r="D63" s="167" t="s">
        <v>145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116</v>
      </c>
      <c r="T63" s="148" t="s">
        <v>116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168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199</v>
      </c>
      <c r="D64" s="161" t="s">
        <v>145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150</v>
      </c>
      <c r="T64" s="148" t="s">
        <v>157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117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200</v>
      </c>
      <c r="C65" s="177" t="s">
        <v>201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116</v>
      </c>
      <c r="T65" s="148" t="s">
        <v>116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179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112</v>
      </c>
      <c r="B66" s="154" t="s">
        <v>73</v>
      </c>
      <c r="C66" s="173" t="s">
        <v>74</v>
      </c>
      <c r="D66" s="155"/>
      <c r="E66" s="156"/>
      <c r="F66" s="157"/>
      <c r="G66" s="158">
        <f>SUMIF(AG67:AG81,"&lt;&gt;NOR",G67:G81)</f>
        <v>0</v>
      </c>
      <c r="H66" s="152"/>
      <c r="I66" s="152">
        <f>SUM(I67:I81)</f>
        <v>0</v>
      </c>
      <c r="J66" s="152"/>
      <c r="K66" s="152">
        <f>SUM(K67:K81)</f>
        <v>0</v>
      </c>
      <c r="L66" s="152"/>
      <c r="M66" s="152">
        <f>SUM(M67:M81)</f>
        <v>0</v>
      </c>
      <c r="N66" s="152"/>
      <c r="O66" s="152">
        <f>SUM(O67:O81)</f>
        <v>0</v>
      </c>
      <c r="P66" s="152"/>
      <c r="Q66" s="152">
        <f>SUM(Q67:Q81)</f>
        <v>0</v>
      </c>
      <c r="R66" s="152"/>
      <c r="S66" s="152"/>
      <c r="T66" s="152"/>
      <c r="U66" s="152"/>
      <c r="V66" s="152">
        <f>SUM(V67:V81)</f>
        <v>8.08</v>
      </c>
      <c r="W66" s="152"/>
      <c r="AG66" t="s">
        <v>113</v>
      </c>
    </row>
    <row r="67" spans="1:60" outlineLevel="1" x14ac:dyDescent="0.2">
      <c r="A67" s="165">
        <v>42</v>
      </c>
      <c r="B67" s="166" t="s">
        <v>202</v>
      </c>
      <c r="C67" s="176" t="s">
        <v>203</v>
      </c>
      <c r="D67" s="167" t="s">
        <v>204</v>
      </c>
      <c r="E67" s="168">
        <v>1</v>
      </c>
      <c r="F67" s="169"/>
      <c r="G67" s="170">
        <f t="shared" ref="G67:G81" si="14">ROUND(E67*F67,2)</f>
        <v>0</v>
      </c>
      <c r="H67" s="149"/>
      <c r="I67" s="148">
        <f t="shared" ref="I67:I81" si="15">ROUND(E67*H67,2)</f>
        <v>0</v>
      </c>
      <c r="J67" s="149"/>
      <c r="K67" s="148">
        <f t="shared" ref="K67:K81" si="16">ROUND(E67*J67,2)</f>
        <v>0</v>
      </c>
      <c r="L67" s="148">
        <v>15</v>
      </c>
      <c r="M67" s="148">
        <f t="shared" ref="M67:M81" si="17">G67*(1+L67/100)</f>
        <v>0</v>
      </c>
      <c r="N67" s="148">
        <v>1.41E-3</v>
      </c>
      <c r="O67" s="148">
        <f t="shared" ref="O67:O81" si="18">ROUND(E67*N67,2)</f>
        <v>0</v>
      </c>
      <c r="P67" s="148">
        <v>0</v>
      </c>
      <c r="Q67" s="148">
        <f t="shared" ref="Q67:Q81" si="19">ROUND(E67*P67,2)</f>
        <v>0</v>
      </c>
      <c r="R67" s="148"/>
      <c r="S67" s="148" t="s">
        <v>116</v>
      </c>
      <c r="T67" s="148" t="s">
        <v>116</v>
      </c>
      <c r="U67" s="148">
        <v>1.575</v>
      </c>
      <c r="V67" s="148">
        <f t="shared" ref="V67:V81" si="20">ROUND(E67*U67,2)</f>
        <v>1.58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117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43</v>
      </c>
      <c r="B68" s="166" t="s">
        <v>205</v>
      </c>
      <c r="C68" s="176" t="s">
        <v>306</v>
      </c>
      <c r="D68" s="167" t="s">
        <v>204</v>
      </c>
      <c r="E68" s="168">
        <v>1</v>
      </c>
      <c r="F68" s="169"/>
      <c r="G68" s="170">
        <f t="shared" si="14"/>
        <v>0</v>
      </c>
      <c r="H68" s="149"/>
      <c r="I68" s="148">
        <f t="shared" si="15"/>
        <v>0</v>
      </c>
      <c r="J68" s="149"/>
      <c r="K68" s="148">
        <f t="shared" si="16"/>
        <v>0</v>
      </c>
      <c r="L68" s="148">
        <v>15</v>
      </c>
      <c r="M68" s="148">
        <f t="shared" si="17"/>
        <v>0</v>
      </c>
      <c r="N68" s="148">
        <v>4.8999999999999998E-4</v>
      </c>
      <c r="O68" s="148">
        <f t="shared" si="18"/>
        <v>0</v>
      </c>
      <c r="P68" s="148">
        <v>0</v>
      </c>
      <c r="Q68" s="148">
        <f t="shared" si="19"/>
        <v>0</v>
      </c>
      <c r="R68" s="148"/>
      <c r="S68" s="148" t="s">
        <v>116</v>
      </c>
      <c r="T68" s="148" t="s">
        <v>116</v>
      </c>
      <c r="U68" s="148">
        <v>3.6</v>
      </c>
      <c r="V68" s="148">
        <f t="shared" si="20"/>
        <v>3.6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117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65">
        <v>44</v>
      </c>
      <c r="B69" s="166" t="s">
        <v>206</v>
      </c>
      <c r="C69" s="176" t="s">
        <v>207</v>
      </c>
      <c r="D69" s="167" t="s">
        <v>204</v>
      </c>
      <c r="E69" s="168">
        <v>3</v>
      </c>
      <c r="F69" s="169"/>
      <c r="G69" s="170">
        <f t="shared" si="14"/>
        <v>0</v>
      </c>
      <c r="H69" s="149"/>
      <c r="I69" s="148">
        <f t="shared" si="15"/>
        <v>0</v>
      </c>
      <c r="J69" s="149"/>
      <c r="K69" s="148">
        <f t="shared" si="16"/>
        <v>0</v>
      </c>
      <c r="L69" s="148">
        <v>15</v>
      </c>
      <c r="M69" s="148">
        <f t="shared" si="17"/>
        <v>0</v>
      </c>
      <c r="N69" s="148">
        <v>8.0000000000000007E-5</v>
      </c>
      <c r="O69" s="148">
        <f t="shared" si="18"/>
        <v>0</v>
      </c>
      <c r="P69" s="148">
        <v>0</v>
      </c>
      <c r="Q69" s="148">
        <f t="shared" si="19"/>
        <v>0</v>
      </c>
      <c r="R69" s="148"/>
      <c r="S69" s="148" t="s">
        <v>116</v>
      </c>
      <c r="T69" s="148" t="s">
        <v>116</v>
      </c>
      <c r="U69" s="148">
        <v>0.28999999999999998</v>
      </c>
      <c r="V69" s="148">
        <f t="shared" si="20"/>
        <v>0.87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168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65">
        <v>46</v>
      </c>
      <c r="B70" s="166" t="s">
        <v>208</v>
      </c>
      <c r="C70" s="176" t="s">
        <v>209</v>
      </c>
      <c r="D70" s="167" t="s">
        <v>134</v>
      </c>
      <c r="E70" s="168">
        <v>2</v>
      </c>
      <c r="F70" s="169"/>
      <c r="G70" s="170">
        <f t="shared" si="14"/>
        <v>0</v>
      </c>
      <c r="H70" s="149"/>
      <c r="I70" s="148">
        <f t="shared" si="15"/>
        <v>0</v>
      </c>
      <c r="J70" s="149"/>
      <c r="K70" s="148">
        <f t="shared" si="16"/>
        <v>0</v>
      </c>
      <c r="L70" s="148">
        <v>15</v>
      </c>
      <c r="M70" s="148">
        <f t="shared" si="17"/>
        <v>0</v>
      </c>
      <c r="N70" s="148">
        <v>1.8000000000000001E-4</v>
      </c>
      <c r="O70" s="148">
        <f t="shared" si="18"/>
        <v>0</v>
      </c>
      <c r="P70" s="148">
        <v>0</v>
      </c>
      <c r="Q70" s="148">
        <f t="shared" si="19"/>
        <v>0</v>
      </c>
      <c r="R70" s="148"/>
      <c r="S70" s="148" t="s">
        <v>116</v>
      </c>
      <c r="T70" s="148" t="s">
        <v>116</v>
      </c>
      <c r="U70" s="148">
        <v>0.52200000000000002</v>
      </c>
      <c r="V70" s="148">
        <f t="shared" si="20"/>
        <v>1.04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117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outlineLevel="1" x14ac:dyDescent="0.2">
      <c r="A71" s="165">
        <v>47</v>
      </c>
      <c r="B71" s="166" t="s">
        <v>210</v>
      </c>
      <c r="C71" s="176" t="s">
        <v>211</v>
      </c>
      <c r="D71" s="167" t="s">
        <v>134</v>
      </c>
      <c r="E71" s="168">
        <v>1</v>
      </c>
      <c r="F71" s="169"/>
      <c r="G71" s="170">
        <f t="shared" si="14"/>
        <v>0</v>
      </c>
      <c r="H71" s="149"/>
      <c r="I71" s="148">
        <f t="shared" si="15"/>
        <v>0</v>
      </c>
      <c r="J71" s="149"/>
      <c r="K71" s="148">
        <f t="shared" si="16"/>
        <v>0</v>
      </c>
      <c r="L71" s="148">
        <v>15</v>
      </c>
      <c r="M71" s="148">
        <f t="shared" si="17"/>
        <v>0</v>
      </c>
      <c r="N71" s="148">
        <v>4.0999999999999999E-4</v>
      </c>
      <c r="O71" s="148">
        <f t="shared" si="18"/>
        <v>0</v>
      </c>
      <c r="P71" s="148">
        <v>0</v>
      </c>
      <c r="Q71" s="148">
        <f t="shared" si="19"/>
        <v>0</v>
      </c>
      <c r="R71" s="148"/>
      <c r="S71" s="148" t="s">
        <v>116</v>
      </c>
      <c r="T71" s="148" t="s">
        <v>116</v>
      </c>
      <c r="U71" s="148">
        <v>0.246</v>
      </c>
      <c r="V71" s="148">
        <f t="shared" si="20"/>
        <v>0.25</v>
      </c>
      <c r="W71" s="148"/>
      <c r="X71" s="138"/>
      <c r="Y71" s="138"/>
      <c r="Z71" s="138"/>
      <c r="AA71" s="138"/>
      <c r="AB71" s="138"/>
      <c r="AC71" s="138"/>
      <c r="AD71" s="138"/>
      <c r="AE71" s="138"/>
      <c r="AF71" s="138"/>
      <c r="AG71" s="138" t="s">
        <v>168</v>
      </c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1" x14ac:dyDescent="0.2">
      <c r="A72" s="165">
        <v>48</v>
      </c>
      <c r="B72" s="166" t="s">
        <v>212</v>
      </c>
      <c r="C72" s="176" t="s">
        <v>213</v>
      </c>
      <c r="D72" s="167" t="s">
        <v>134</v>
      </c>
      <c r="E72" s="168">
        <v>1</v>
      </c>
      <c r="F72" s="169"/>
      <c r="G72" s="170">
        <f t="shared" si="14"/>
        <v>0</v>
      </c>
      <c r="H72" s="149"/>
      <c r="I72" s="148">
        <f t="shared" si="15"/>
        <v>0</v>
      </c>
      <c r="J72" s="149"/>
      <c r="K72" s="148">
        <f t="shared" si="16"/>
        <v>0</v>
      </c>
      <c r="L72" s="148">
        <v>15</v>
      </c>
      <c r="M72" s="148">
        <f t="shared" si="17"/>
        <v>0</v>
      </c>
      <c r="N72" s="148">
        <v>2.7999999999999998E-4</v>
      </c>
      <c r="O72" s="148">
        <f t="shared" si="18"/>
        <v>0</v>
      </c>
      <c r="P72" s="148">
        <v>0</v>
      </c>
      <c r="Q72" s="148">
        <f t="shared" si="19"/>
        <v>0</v>
      </c>
      <c r="R72" s="148"/>
      <c r="S72" s="148" t="s">
        <v>116</v>
      </c>
      <c r="T72" s="148" t="s">
        <v>116</v>
      </c>
      <c r="U72" s="148">
        <v>0.246</v>
      </c>
      <c r="V72" s="148">
        <f t="shared" si="20"/>
        <v>0.25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168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ht="22.5" outlineLevel="1" x14ac:dyDescent="0.2">
      <c r="A73" s="165">
        <v>49</v>
      </c>
      <c r="B73" s="166" t="s">
        <v>214</v>
      </c>
      <c r="C73" s="176" t="s">
        <v>285</v>
      </c>
      <c r="D73" s="167" t="s">
        <v>134</v>
      </c>
      <c r="E73" s="168">
        <v>2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2.0000000000000001E-4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116</v>
      </c>
      <c r="T73" s="148" t="s">
        <v>116</v>
      </c>
      <c r="U73" s="148">
        <v>0.246</v>
      </c>
      <c r="V73" s="148">
        <f t="shared" si="20"/>
        <v>0.49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168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50</v>
      </c>
      <c r="B74" s="166" t="s">
        <v>215</v>
      </c>
      <c r="C74" s="176" t="s">
        <v>269</v>
      </c>
      <c r="D74" s="167" t="s">
        <v>154</v>
      </c>
      <c r="E74" s="168">
        <v>2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0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150</v>
      </c>
      <c r="T74" s="148" t="s">
        <v>157</v>
      </c>
      <c r="U74" s="148">
        <v>0</v>
      </c>
      <c r="V74" s="148">
        <f t="shared" si="20"/>
        <v>0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117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ht="22.5" outlineLevel="1" x14ac:dyDescent="0.2">
      <c r="A75" s="165">
        <v>51</v>
      </c>
      <c r="B75" s="166" t="s">
        <v>216</v>
      </c>
      <c r="C75" s="176" t="s">
        <v>305</v>
      </c>
      <c r="D75" s="167" t="s">
        <v>134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0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150</v>
      </c>
      <c r="T75" s="148" t="s">
        <v>151</v>
      </c>
      <c r="U75" s="148">
        <v>0</v>
      </c>
      <c r="V75" s="148">
        <f t="shared" si="20"/>
        <v>0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121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ht="22.5" outlineLevel="1" x14ac:dyDescent="0.2">
      <c r="A76" s="165">
        <v>53</v>
      </c>
      <c r="B76" s="166" t="s">
        <v>217</v>
      </c>
      <c r="C76" s="176" t="s">
        <v>307</v>
      </c>
      <c r="D76" s="167" t="s">
        <v>134</v>
      </c>
      <c r="E76" s="168">
        <v>1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0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150</v>
      </c>
      <c r="T76" s="148" t="s">
        <v>157</v>
      </c>
      <c r="U76" s="148">
        <v>0</v>
      </c>
      <c r="V76" s="148">
        <f t="shared" si="20"/>
        <v>0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117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54</v>
      </c>
      <c r="B77" s="166" t="s">
        <v>218</v>
      </c>
      <c r="C77" s="176" t="s">
        <v>219</v>
      </c>
      <c r="D77" s="167" t="s">
        <v>134</v>
      </c>
      <c r="E77" s="168">
        <v>3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0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150</v>
      </c>
      <c r="T77" s="148" t="s">
        <v>157</v>
      </c>
      <c r="U77" s="148">
        <v>0</v>
      </c>
      <c r="V77" s="148">
        <f t="shared" si="20"/>
        <v>0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117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55</v>
      </c>
      <c r="B78" s="166" t="s">
        <v>220</v>
      </c>
      <c r="C78" s="176" t="s">
        <v>283</v>
      </c>
      <c r="D78" s="167" t="s">
        <v>134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0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150</v>
      </c>
      <c r="T78" s="148" t="s">
        <v>151</v>
      </c>
      <c r="U78" s="148">
        <v>0</v>
      </c>
      <c r="V78" s="148">
        <f t="shared" si="20"/>
        <v>0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117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57</v>
      </c>
      <c r="B79" s="166" t="s">
        <v>217</v>
      </c>
      <c r="C79" s="176" t="s">
        <v>302</v>
      </c>
      <c r="D79" s="167" t="s">
        <v>134</v>
      </c>
      <c r="E79" s="168">
        <v>1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0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150</v>
      </c>
      <c r="T79" s="148" t="s">
        <v>151</v>
      </c>
      <c r="U79" s="148">
        <v>0</v>
      </c>
      <c r="V79" s="148">
        <f t="shared" si="20"/>
        <v>0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221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59">
        <v>58</v>
      </c>
      <c r="B80" s="160" t="s">
        <v>217</v>
      </c>
      <c r="C80" s="174" t="s">
        <v>303</v>
      </c>
      <c r="D80" s="161" t="s">
        <v>134</v>
      </c>
      <c r="E80" s="162">
        <v>1</v>
      </c>
      <c r="F80" s="163"/>
      <c r="G80" s="164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150</v>
      </c>
      <c r="T80" s="148" t="s">
        <v>151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221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">
      <c r="A81" s="145">
        <v>59</v>
      </c>
      <c r="B81" s="146" t="s">
        <v>222</v>
      </c>
      <c r="C81" s="177" t="s">
        <v>304</v>
      </c>
      <c r="D81" s="147" t="s">
        <v>0</v>
      </c>
      <c r="E81" s="171"/>
      <c r="F81" s="149"/>
      <c r="G81" s="148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116</v>
      </c>
      <c r="T81" s="148" t="s">
        <v>116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179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x14ac:dyDescent="0.2">
      <c r="A82" s="153" t="s">
        <v>112</v>
      </c>
      <c r="B82" s="154" t="s">
        <v>75</v>
      </c>
      <c r="C82" s="173" t="s">
        <v>76</v>
      </c>
      <c r="D82" s="155"/>
      <c r="E82" s="156"/>
      <c r="F82" s="157"/>
      <c r="G82" s="158">
        <f>SUMIF(AG83:AG90,"&lt;&gt;NOR",G83:G90)</f>
        <v>0</v>
      </c>
      <c r="H82" s="152"/>
      <c r="I82" s="152">
        <f>SUM(I83:I90)</f>
        <v>0</v>
      </c>
      <c r="J82" s="152"/>
      <c r="K82" s="152">
        <f>SUM(K83:K90)</f>
        <v>0</v>
      </c>
      <c r="L82" s="152"/>
      <c r="M82" s="152">
        <f>SUM(M83:M90)</f>
        <v>0</v>
      </c>
      <c r="N82" s="152"/>
      <c r="O82" s="152">
        <f>SUM(O83:O90)</f>
        <v>0.02</v>
      </c>
      <c r="P82" s="152"/>
      <c r="Q82" s="152">
        <f>SUM(Q83:Q90)</f>
        <v>0</v>
      </c>
      <c r="R82" s="152"/>
      <c r="S82" s="152"/>
      <c r="T82" s="152"/>
      <c r="U82" s="152"/>
      <c r="V82" s="152">
        <f>SUM(V83:V90)</f>
        <v>3.7800000000000002</v>
      </c>
      <c r="W82" s="152"/>
      <c r="AG82" t="s">
        <v>113</v>
      </c>
    </row>
    <row r="83" spans="1:60" outlineLevel="1" x14ac:dyDescent="0.2">
      <c r="A83" s="159">
        <v>61</v>
      </c>
      <c r="B83" s="160" t="s">
        <v>224</v>
      </c>
      <c r="C83" s="174" t="s">
        <v>225</v>
      </c>
      <c r="D83" s="161" t="s">
        <v>115</v>
      </c>
      <c r="E83" s="162">
        <v>3.1960000000000002</v>
      </c>
      <c r="F83" s="163"/>
      <c r="G83" s="164">
        <f>ROUND(E83*F83,2)</f>
        <v>0</v>
      </c>
      <c r="H83" s="149"/>
      <c r="I83" s="148">
        <f>ROUND(E83*H83,2)</f>
        <v>0</v>
      </c>
      <c r="J83" s="149"/>
      <c r="K83" s="148">
        <f>ROUND(E83*J83,2)</f>
        <v>0</v>
      </c>
      <c r="L83" s="148">
        <v>15</v>
      </c>
      <c r="M83" s="148">
        <f>G83*(1+L83/100)</f>
        <v>0</v>
      </c>
      <c r="N83" s="148">
        <v>0</v>
      </c>
      <c r="O83" s="148">
        <f>ROUND(E83*N83,2)</f>
        <v>0</v>
      </c>
      <c r="P83" s="148">
        <v>0</v>
      </c>
      <c r="Q83" s="148">
        <f>ROUND(E83*P83,2)</f>
        <v>0</v>
      </c>
      <c r="R83" s="148"/>
      <c r="S83" s="148" t="s">
        <v>116</v>
      </c>
      <c r="T83" s="148" t="s">
        <v>116</v>
      </c>
      <c r="U83" s="148">
        <v>0.33100000000000002</v>
      </c>
      <c r="V83" s="148">
        <f>ROUND(E83*U83,2)</f>
        <v>1.06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168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45"/>
      <c r="B84" s="146"/>
      <c r="C84" s="175" t="s">
        <v>226</v>
      </c>
      <c r="D84" s="150"/>
      <c r="E84" s="151">
        <v>3.1960000000000002</v>
      </c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118</v>
      </c>
      <c r="AH84" s="138">
        <v>0</v>
      </c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ht="22.5" outlineLevel="1" x14ac:dyDescent="0.2">
      <c r="A85" s="165">
        <v>62</v>
      </c>
      <c r="B85" s="166" t="s">
        <v>227</v>
      </c>
      <c r="C85" s="176" t="s">
        <v>276</v>
      </c>
      <c r="D85" s="167" t="s">
        <v>115</v>
      </c>
      <c r="E85" s="168">
        <v>3.1960000000000002</v>
      </c>
      <c r="F85" s="169"/>
      <c r="G85" s="170">
        <f>ROUND(E85*F85,2)</f>
        <v>0</v>
      </c>
      <c r="H85" s="149"/>
      <c r="I85" s="148">
        <f>ROUND(E85*H85,2)</f>
        <v>0</v>
      </c>
      <c r="J85" s="149"/>
      <c r="K85" s="148">
        <f>ROUND(E85*J85,2)</f>
        <v>0</v>
      </c>
      <c r="L85" s="148">
        <v>15</v>
      </c>
      <c r="M85" s="148">
        <f>G85*(1+L85/100)</f>
        <v>0</v>
      </c>
      <c r="N85" s="148">
        <v>2.5000000000000001E-3</v>
      </c>
      <c r="O85" s="148">
        <f>ROUND(E85*N85,2)</f>
        <v>0.01</v>
      </c>
      <c r="P85" s="148">
        <v>0</v>
      </c>
      <c r="Q85" s="148">
        <f>ROUND(E85*P85,2)</f>
        <v>0</v>
      </c>
      <c r="R85" s="148"/>
      <c r="S85" s="148" t="s">
        <v>228</v>
      </c>
      <c r="T85" s="148" t="s">
        <v>228</v>
      </c>
      <c r="U85" s="148">
        <v>0.85</v>
      </c>
      <c r="V85" s="148">
        <f>ROUND(E85*U85,2)</f>
        <v>2.72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168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59">
        <v>63</v>
      </c>
      <c r="B86" s="160" t="s">
        <v>229</v>
      </c>
      <c r="C86" s="174" t="s">
        <v>270</v>
      </c>
      <c r="D86" s="161" t="s">
        <v>115</v>
      </c>
      <c r="E86" s="162">
        <v>3.1960000000000002</v>
      </c>
      <c r="F86" s="163"/>
      <c r="G86" s="164">
        <f>ROUND(E86*F86,2)</f>
        <v>0</v>
      </c>
      <c r="H86" s="149"/>
      <c r="I86" s="148">
        <f>ROUND(E86*H86,2)</f>
        <v>0</v>
      </c>
      <c r="J86" s="149"/>
      <c r="K86" s="148">
        <f>ROUND(E86*J86,2)</f>
        <v>0</v>
      </c>
      <c r="L86" s="148">
        <v>15</v>
      </c>
      <c r="M86" s="148">
        <f>G86*(1+L86/100)</f>
        <v>0</v>
      </c>
      <c r="N86" s="148">
        <v>4.0000000000000002E-4</v>
      </c>
      <c r="O86" s="148">
        <f>ROUND(E86*N86,2)</f>
        <v>0</v>
      </c>
      <c r="P86" s="148">
        <v>0</v>
      </c>
      <c r="Q86" s="148">
        <f>ROUND(E86*P86,2)</f>
        <v>0</v>
      </c>
      <c r="R86" s="148"/>
      <c r="S86" s="148" t="s">
        <v>116</v>
      </c>
      <c r="T86" s="148" t="s">
        <v>116</v>
      </c>
      <c r="U86" s="148">
        <v>0</v>
      </c>
      <c r="V86" s="148">
        <f>ROUND(E86*U86,2)</f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168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45"/>
      <c r="B87" s="146"/>
      <c r="C87" s="175" t="s">
        <v>226</v>
      </c>
      <c r="D87" s="150"/>
      <c r="E87" s="151">
        <v>3.1960000000000002</v>
      </c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118</v>
      </c>
      <c r="AH87" s="138">
        <v>0</v>
      </c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ht="22.5" outlineLevel="1" x14ac:dyDescent="0.2">
      <c r="A88" s="159">
        <v>64</v>
      </c>
      <c r="B88" s="160" t="s">
        <v>230</v>
      </c>
      <c r="C88" s="174" t="s">
        <v>277</v>
      </c>
      <c r="D88" s="161" t="s">
        <v>115</v>
      </c>
      <c r="E88" s="162">
        <v>3.5156000000000001</v>
      </c>
      <c r="F88" s="163"/>
      <c r="G88" s="164">
        <f>ROUND(E88*F88,2)</f>
        <v>0</v>
      </c>
      <c r="H88" s="149"/>
      <c r="I88" s="148">
        <f>ROUND(E88*H88,2)</f>
        <v>0</v>
      </c>
      <c r="J88" s="149"/>
      <c r="K88" s="148">
        <f>ROUND(E88*J88,2)</f>
        <v>0</v>
      </c>
      <c r="L88" s="148">
        <v>15</v>
      </c>
      <c r="M88" s="148">
        <f>G88*(1+L88/100)</f>
        <v>0</v>
      </c>
      <c r="N88" s="148">
        <v>1.5399999999999999E-3</v>
      </c>
      <c r="O88" s="148">
        <f>ROUND(E88*N88,2)</f>
        <v>0.01</v>
      </c>
      <c r="P88" s="148">
        <v>0</v>
      </c>
      <c r="Q88" s="148">
        <f>ROUND(E88*P88,2)</f>
        <v>0</v>
      </c>
      <c r="R88" s="148"/>
      <c r="S88" s="148" t="s">
        <v>150</v>
      </c>
      <c r="T88" s="148" t="s">
        <v>157</v>
      </c>
      <c r="U88" s="148">
        <v>0</v>
      </c>
      <c r="V88" s="148">
        <f>ROUND(E88*U88,2)</f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117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/>
      <c r="B89" s="146"/>
      <c r="C89" s="175" t="s">
        <v>231</v>
      </c>
      <c r="D89" s="150"/>
      <c r="E89" s="151">
        <v>3.5156000000000001</v>
      </c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118</v>
      </c>
      <c r="AH89" s="138">
        <v>0</v>
      </c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outlineLevel="1" x14ac:dyDescent="0.2">
      <c r="A90" s="145">
        <v>65</v>
      </c>
      <c r="B90" s="146" t="s">
        <v>232</v>
      </c>
      <c r="C90" s="177" t="s">
        <v>301</v>
      </c>
      <c r="D90" s="147" t="s">
        <v>115</v>
      </c>
      <c r="E90" s="171">
        <v>1.2</v>
      </c>
      <c r="F90" s="149"/>
      <c r="G90" s="148">
        <f>ROUND(E90*F90,2)</f>
        <v>0</v>
      </c>
      <c r="H90" s="149"/>
      <c r="I90" s="148">
        <f>ROUND(E90*H90,2)</f>
        <v>0</v>
      </c>
      <c r="J90" s="149"/>
      <c r="K90" s="148">
        <f>ROUND(E90*J90,2)</f>
        <v>0</v>
      </c>
      <c r="L90" s="148">
        <v>15</v>
      </c>
      <c r="M90" s="148">
        <f>G90*(1+L90/100)</f>
        <v>0</v>
      </c>
      <c r="N90" s="148">
        <v>0</v>
      </c>
      <c r="O90" s="148">
        <f>ROUND(E90*N90,2)</f>
        <v>0</v>
      </c>
      <c r="P90" s="148">
        <v>0</v>
      </c>
      <c r="Q90" s="148">
        <f>ROUND(E90*P90,2)</f>
        <v>0</v>
      </c>
      <c r="R90" s="148"/>
      <c r="S90" s="148" t="s">
        <v>116</v>
      </c>
      <c r="T90" s="148" t="s">
        <v>116</v>
      </c>
      <c r="U90" s="148">
        <v>0</v>
      </c>
      <c r="V90" s="148">
        <f>ROUND(E90*U90,2)</f>
        <v>0</v>
      </c>
      <c r="W90" s="148"/>
      <c r="X90" s="138"/>
      <c r="Y90" s="138"/>
      <c r="Z90" s="138"/>
      <c r="AA90" s="138"/>
      <c r="AB90" s="138"/>
      <c r="AC90" s="138"/>
      <c r="AD90" s="138"/>
      <c r="AE90" s="138"/>
      <c r="AF90" s="138"/>
      <c r="AG90" s="138" t="s">
        <v>179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x14ac:dyDescent="0.2">
      <c r="A91" s="153" t="s">
        <v>112</v>
      </c>
      <c r="B91" s="154" t="s">
        <v>77</v>
      </c>
      <c r="C91" s="173" t="s">
        <v>78</v>
      </c>
      <c r="D91" s="155"/>
      <c r="E91" s="156"/>
      <c r="F91" s="157"/>
      <c r="G91" s="158">
        <f>SUMIF(AG92:AG99,"&lt;&gt;NOR",G92:G99)</f>
        <v>0</v>
      </c>
      <c r="H91" s="152"/>
      <c r="I91" s="152">
        <f>SUM(I92:I99)</f>
        <v>0</v>
      </c>
      <c r="J91" s="152"/>
      <c r="K91" s="152">
        <f>SUM(K92:K99)</f>
        <v>0</v>
      </c>
      <c r="L91" s="152"/>
      <c r="M91" s="152">
        <f>SUM(M92:M99)</f>
        <v>0</v>
      </c>
      <c r="N91" s="152"/>
      <c r="O91" s="152">
        <f>SUM(O92:O99)</f>
        <v>1.82</v>
      </c>
      <c r="P91" s="152"/>
      <c r="Q91" s="152">
        <f>SUM(Q92:Q99)</f>
        <v>0</v>
      </c>
      <c r="R91" s="152"/>
      <c r="S91" s="152"/>
      <c r="T91" s="152"/>
      <c r="U91" s="152"/>
      <c r="V91" s="152">
        <f>SUM(V92:V99)</f>
        <v>39.54</v>
      </c>
      <c r="W91" s="152"/>
      <c r="AG91" t="s">
        <v>113</v>
      </c>
    </row>
    <row r="92" spans="1:60" ht="22.5" outlineLevel="1" x14ac:dyDescent="0.2">
      <c r="A92" s="159">
        <v>66</v>
      </c>
      <c r="B92" s="160" t="s">
        <v>233</v>
      </c>
      <c r="C92" s="174" t="s">
        <v>271</v>
      </c>
      <c r="D92" s="161" t="s">
        <v>115</v>
      </c>
      <c r="E92" s="162">
        <v>23</v>
      </c>
      <c r="F92" s="163"/>
      <c r="G92" s="164">
        <f>ROUND(E92*F92,2)</f>
        <v>0</v>
      </c>
      <c r="H92" s="149"/>
      <c r="I92" s="148">
        <f>ROUND(E92*H92,2)</f>
        <v>0</v>
      </c>
      <c r="J92" s="149"/>
      <c r="K92" s="148">
        <f>ROUND(E92*J92,2)</f>
        <v>0</v>
      </c>
      <c r="L92" s="148">
        <v>15</v>
      </c>
      <c r="M92" s="148">
        <f>G92*(1+L92/100)</f>
        <v>0</v>
      </c>
      <c r="N92" s="148">
        <v>2.9999999999999997E-4</v>
      </c>
      <c r="O92" s="148">
        <f>ROUND(E92*N92,2)</f>
        <v>0.01</v>
      </c>
      <c r="P92" s="148">
        <v>0</v>
      </c>
      <c r="Q92" s="148">
        <f>ROUND(E92*P92,2)</f>
        <v>0</v>
      </c>
      <c r="R92" s="148"/>
      <c r="S92" s="148" t="s">
        <v>116</v>
      </c>
      <c r="T92" s="148" t="s">
        <v>116</v>
      </c>
      <c r="U92" s="148">
        <v>0</v>
      </c>
      <c r="V92" s="148">
        <f>ROUND(E92*U92,2)</f>
        <v>0</v>
      </c>
      <c r="W92" s="148"/>
      <c r="X92" s="138"/>
      <c r="Y92" s="138"/>
      <c r="Z92" s="138"/>
      <c r="AA92" s="138"/>
      <c r="AB92" s="138"/>
      <c r="AC92" s="138"/>
      <c r="AD92" s="138"/>
      <c r="AE92" s="138"/>
      <c r="AF92" s="138"/>
      <c r="AG92" s="138" t="s">
        <v>168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 x14ac:dyDescent="0.2">
      <c r="A93" s="145"/>
      <c r="B93" s="146"/>
      <c r="C93" s="175" t="s">
        <v>286</v>
      </c>
      <c r="D93" s="150"/>
      <c r="E93" s="151">
        <v>23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118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59">
        <v>67</v>
      </c>
      <c r="B94" s="160" t="s">
        <v>234</v>
      </c>
      <c r="C94" s="174" t="s">
        <v>298</v>
      </c>
      <c r="D94" s="161" t="s">
        <v>115</v>
      </c>
      <c r="E94" s="162">
        <v>28</v>
      </c>
      <c r="F94" s="163"/>
      <c r="G94" s="164">
        <f>ROUND(E94*F94,2)</f>
        <v>0</v>
      </c>
      <c r="H94" s="149"/>
      <c r="I94" s="148">
        <f>ROUND(E94*H94,2)</f>
        <v>0</v>
      </c>
      <c r="J94" s="149"/>
      <c r="K94" s="148">
        <f>ROUND(E94*J94,2)</f>
        <v>0</v>
      </c>
      <c r="L94" s="148">
        <v>15</v>
      </c>
      <c r="M94" s="148">
        <f>G94*(1+L94/100)</f>
        <v>0</v>
      </c>
      <c r="N94" s="148">
        <v>5.5800000000000002E-2</v>
      </c>
      <c r="O94" s="148">
        <f>ROUND(E94*N94,2)</f>
        <v>1.56</v>
      </c>
      <c r="P94" s="148">
        <v>0</v>
      </c>
      <c r="Q94" s="148">
        <f>ROUND(E94*P94,2)</f>
        <v>0</v>
      </c>
      <c r="R94" s="148"/>
      <c r="S94" s="148" t="s">
        <v>116</v>
      </c>
      <c r="T94" s="148" t="s">
        <v>116</v>
      </c>
      <c r="U94" s="148">
        <v>1.3480000000000001</v>
      </c>
      <c r="V94" s="148">
        <f>ROUND(E94*U94,2)</f>
        <v>37.74</v>
      </c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168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outlineLevel="1" x14ac:dyDescent="0.2">
      <c r="A95" s="145"/>
      <c r="B95" s="146"/>
      <c r="C95" s="175" t="s">
        <v>286</v>
      </c>
      <c r="D95" s="150"/>
      <c r="E95" s="151">
        <v>23</v>
      </c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118</v>
      </c>
      <c r="AH95" s="138">
        <v>0</v>
      </c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65">
        <v>68</v>
      </c>
      <c r="B96" s="166" t="s">
        <v>235</v>
      </c>
      <c r="C96" s="176" t="s">
        <v>288</v>
      </c>
      <c r="D96" s="167" t="s">
        <v>145</v>
      </c>
      <c r="E96" s="168">
        <v>15</v>
      </c>
      <c r="F96" s="169"/>
      <c r="G96" s="170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0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116</v>
      </c>
      <c r="T96" s="148" t="s">
        <v>116</v>
      </c>
      <c r="U96" s="148">
        <v>0.12</v>
      </c>
      <c r="V96" s="148">
        <f>ROUND(E96*U96,2)</f>
        <v>1.8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168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ht="22.5" outlineLevel="1" x14ac:dyDescent="0.2">
      <c r="A97" s="159">
        <v>69</v>
      </c>
      <c r="B97" s="160" t="s">
        <v>236</v>
      </c>
      <c r="C97" s="174" t="s">
        <v>299</v>
      </c>
      <c r="D97" s="161" t="s">
        <v>115</v>
      </c>
      <c r="E97" s="162">
        <v>25.3</v>
      </c>
      <c r="F97" s="163"/>
      <c r="G97" s="164">
        <f>ROUND(E97*F97,2)</f>
        <v>0</v>
      </c>
      <c r="H97" s="149"/>
      <c r="I97" s="148">
        <f>ROUND(E97*H97,2)</f>
        <v>0</v>
      </c>
      <c r="J97" s="149"/>
      <c r="K97" s="148">
        <f>ROUND(E97*J97,2)</f>
        <v>0</v>
      </c>
      <c r="L97" s="148">
        <v>15</v>
      </c>
      <c r="M97" s="148">
        <f>G97*(1+L97/100)</f>
        <v>0</v>
      </c>
      <c r="N97" s="148">
        <v>0.01</v>
      </c>
      <c r="O97" s="148">
        <f>ROUND(E97*N97,2)</f>
        <v>0.25</v>
      </c>
      <c r="P97" s="148">
        <v>0</v>
      </c>
      <c r="Q97" s="148">
        <f>ROUND(E97*P97,2)</f>
        <v>0</v>
      </c>
      <c r="R97" s="148" t="s">
        <v>237</v>
      </c>
      <c r="S97" s="148" t="s">
        <v>116</v>
      </c>
      <c r="T97" s="148" t="s">
        <v>151</v>
      </c>
      <c r="U97" s="148">
        <v>0</v>
      </c>
      <c r="V97" s="148">
        <f>ROUND(E97*U97,2)</f>
        <v>0</v>
      </c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223</v>
      </c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outlineLevel="1" x14ac:dyDescent="0.2">
      <c r="A98" s="145"/>
      <c r="B98" s="146"/>
      <c r="C98" s="175" t="s">
        <v>287</v>
      </c>
      <c r="D98" s="150"/>
      <c r="E98" s="151">
        <v>25.3</v>
      </c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118</v>
      </c>
      <c r="AH98" s="138">
        <v>0</v>
      </c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ht="21.75" customHeight="1" outlineLevel="1" x14ac:dyDescent="0.2">
      <c r="A99" s="145">
        <v>70</v>
      </c>
      <c r="B99" s="146" t="s">
        <v>238</v>
      </c>
      <c r="C99" s="177" t="s">
        <v>300</v>
      </c>
      <c r="D99" s="147" t="s">
        <v>115</v>
      </c>
      <c r="E99" s="171">
        <v>1.5</v>
      </c>
      <c r="F99" s="149"/>
      <c r="G99" s="148">
        <f>ROUND(E99*F99,2)</f>
        <v>0</v>
      </c>
      <c r="H99" s="149"/>
      <c r="I99" s="148">
        <f>ROUND(E99*H99,2)</f>
        <v>0</v>
      </c>
      <c r="J99" s="149"/>
      <c r="K99" s="148">
        <f>ROUND(E99*J99,2)</f>
        <v>0</v>
      </c>
      <c r="L99" s="148">
        <v>15</v>
      </c>
      <c r="M99" s="148">
        <f>G99*(1+L99/100)</f>
        <v>0</v>
      </c>
      <c r="N99" s="148">
        <v>0</v>
      </c>
      <c r="O99" s="148">
        <f>ROUND(E99*N99,2)</f>
        <v>0</v>
      </c>
      <c r="P99" s="148">
        <v>0</v>
      </c>
      <c r="Q99" s="148">
        <f>ROUND(E99*P99,2)</f>
        <v>0</v>
      </c>
      <c r="R99" s="148"/>
      <c r="S99" s="148" t="s">
        <v>116</v>
      </c>
      <c r="T99" s="148" t="s">
        <v>116</v>
      </c>
      <c r="U99" s="148">
        <v>0</v>
      </c>
      <c r="V99" s="148">
        <f>ROUND(E99*U99,2)</f>
        <v>0</v>
      </c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179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x14ac:dyDescent="0.2">
      <c r="A100" s="153" t="s">
        <v>112</v>
      </c>
      <c r="B100" s="154" t="s">
        <v>79</v>
      </c>
      <c r="C100" s="173" t="s">
        <v>80</v>
      </c>
      <c r="D100" s="155"/>
      <c r="E100" s="156"/>
      <c r="F100" s="157"/>
      <c r="G100" s="158">
        <f>SUMIF(AG101:AG103,"&lt;&gt;NOR",G101:G103)</f>
        <v>0</v>
      </c>
      <c r="H100" s="152"/>
      <c r="I100" s="152">
        <f>SUM(I101:I103)</f>
        <v>0</v>
      </c>
      <c r="J100" s="152"/>
      <c r="K100" s="152">
        <f>SUM(K101:K103)</f>
        <v>0</v>
      </c>
      <c r="L100" s="152"/>
      <c r="M100" s="152">
        <f>SUM(M101:M103)</f>
        <v>0</v>
      </c>
      <c r="N100" s="152"/>
      <c r="O100" s="152">
        <f>SUM(O101:O103)</f>
        <v>0</v>
      </c>
      <c r="P100" s="152"/>
      <c r="Q100" s="152">
        <f>SUM(Q101:Q103)</f>
        <v>0</v>
      </c>
      <c r="R100" s="152"/>
      <c r="S100" s="152"/>
      <c r="T100" s="152"/>
      <c r="U100" s="152"/>
      <c r="V100" s="152">
        <f>SUM(V101:V103)</f>
        <v>0.51</v>
      </c>
      <c r="W100" s="152"/>
      <c r="AG100" t="s">
        <v>113</v>
      </c>
    </row>
    <row r="101" spans="1:60" outlineLevel="1" x14ac:dyDescent="0.2">
      <c r="A101" s="159">
        <v>71</v>
      </c>
      <c r="B101" s="160" t="s">
        <v>239</v>
      </c>
      <c r="C101" s="174" t="s">
        <v>240</v>
      </c>
      <c r="D101" s="161" t="s">
        <v>115</v>
      </c>
      <c r="E101" s="162">
        <v>3</v>
      </c>
      <c r="F101" s="163"/>
      <c r="G101" s="164">
        <f>ROUND(E101*F101,2)</f>
        <v>0</v>
      </c>
      <c r="H101" s="149"/>
      <c r="I101" s="148">
        <f>ROUND(E101*H101,2)</f>
        <v>0</v>
      </c>
      <c r="J101" s="149"/>
      <c r="K101" s="148">
        <f>ROUND(E101*J101,2)</f>
        <v>0</v>
      </c>
      <c r="L101" s="148">
        <v>15</v>
      </c>
      <c r="M101" s="148">
        <f>G101*(1+L101/100)</f>
        <v>0</v>
      </c>
      <c r="N101" s="148">
        <v>7.6999999999999996E-4</v>
      </c>
      <c r="O101" s="148">
        <f>ROUND(E101*N101,2)</f>
        <v>0</v>
      </c>
      <c r="P101" s="148">
        <v>0</v>
      </c>
      <c r="Q101" s="148">
        <f>ROUND(E101*P101,2)</f>
        <v>0</v>
      </c>
      <c r="R101" s="148"/>
      <c r="S101" s="148" t="s">
        <v>116</v>
      </c>
      <c r="T101" s="148" t="s">
        <v>116</v>
      </c>
      <c r="U101" s="148">
        <v>9.7439999999999999E-2</v>
      </c>
      <c r="V101" s="148">
        <f>ROUND(E101*U101,2)</f>
        <v>0.28999999999999998</v>
      </c>
      <c r="W101" s="14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168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45"/>
      <c r="B102" s="146"/>
      <c r="C102" s="175"/>
      <c r="D102" s="150"/>
      <c r="E102" s="151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118</v>
      </c>
      <c r="AH102" s="138">
        <v>0</v>
      </c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65">
        <v>72</v>
      </c>
      <c r="B103" s="166" t="s">
        <v>241</v>
      </c>
      <c r="C103" s="176" t="s">
        <v>272</v>
      </c>
      <c r="D103" s="167" t="s">
        <v>115</v>
      </c>
      <c r="E103" s="168">
        <v>3</v>
      </c>
      <c r="F103" s="169"/>
      <c r="G103" s="170">
        <f>ROUND(E103*F103,2)</f>
        <v>0</v>
      </c>
      <c r="H103" s="149"/>
      <c r="I103" s="148">
        <f>ROUND(E103*H103,2)</f>
        <v>0</v>
      </c>
      <c r="J103" s="149"/>
      <c r="K103" s="148">
        <f>ROUND(E103*J103,2)</f>
        <v>0</v>
      </c>
      <c r="L103" s="148">
        <v>15</v>
      </c>
      <c r="M103" s="148">
        <f>G103*(1+L103/100)</f>
        <v>0</v>
      </c>
      <c r="N103" s="148">
        <v>4.6000000000000001E-4</v>
      </c>
      <c r="O103" s="148">
        <f>ROUND(E103*N103,2)</f>
        <v>0</v>
      </c>
      <c r="P103" s="148">
        <v>0</v>
      </c>
      <c r="Q103" s="148">
        <f>ROUND(E103*P103,2)</f>
        <v>0</v>
      </c>
      <c r="R103" s="148"/>
      <c r="S103" s="148" t="s">
        <v>116</v>
      </c>
      <c r="T103" s="148" t="s">
        <v>116</v>
      </c>
      <c r="U103" s="148">
        <v>7.3099999999999998E-2</v>
      </c>
      <c r="V103" s="148">
        <f>ROUND(E103*U103,2)</f>
        <v>0.22</v>
      </c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168</v>
      </c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x14ac:dyDescent="0.2">
      <c r="A104" s="153" t="s">
        <v>112</v>
      </c>
      <c r="B104" s="154" t="s">
        <v>81</v>
      </c>
      <c r="C104" s="173" t="s">
        <v>82</v>
      </c>
      <c r="D104" s="155"/>
      <c r="E104" s="156"/>
      <c r="F104" s="157"/>
      <c r="G104" s="158">
        <f>SUMIF(AG105:AG105,"&lt;&gt;NOR",G105:G105)</f>
        <v>0</v>
      </c>
      <c r="H104" s="152"/>
      <c r="I104" s="152">
        <f>SUM(I105:I105)</f>
        <v>0</v>
      </c>
      <c r="J104" s="152"/>
      <c r="K104" s="152">
        <f>SUM(K105:K105)</f>
        <v>0</v>
      </c>
      <c r="L104" s="152"/>
      <c r="M104" s="152">
        <f>SUM(M105:M105)</f>
        <v>0</v>
      </c>
      <c r="N104" s="152"/>
      <c r="O104" s="152">
        <f>SUM(O105:O105)</f>
        <v>0</v>
      </c>
      <c r="P104" s="152"/>
      <c r="Q104" s="152">
        <f>SUM(Q105:Q105)</f>
        <v>0</v>
      </c>
      <c r="R104" s="152"/>
      <c r="S104" s="152"/>
      <c r="T104" s="152"/>
      <c r="U104" s="152"/>
      <c r="V104" s="152">
        <f>SUM(V105:V105)</f>
        <v>0</v>
      </c>
      <c r="W104" s="152"/>
      <c r="AG104" t="s">
        <v>113</v>
      </c>
    </row>
    <row r="105" spans="1:60" outlineLevel="1" x14ac:dyDescent="0.2">
      <c r="A105" s="165">
        <v>73</v>
      </c>
      <c r="B105" s="166" t="s">
        <v>242</v>
      </c>
      <c r="C105" s="176" t="s">
        <v>243</v>
      </c>
      <c r="D105" s="167" t="s">
        <v>154</v>
      </c>
      <c r="E105" s="168">
        <v>1</v>
      </c>
      <c r="F105" s="169"/>
      <c r="G105" s="170">
        <f>ROUND(E105*F105,2)</f>
        <v>0</v>
      </c>
      <c r="H105" s="149"/>
      <c r="I105" s="148">
        <f>ROUND(E105*H105,2)</f>
        <v>0</v>
      </c>
      <c r="J105" s="149"/>
      <c r="K105" s="148">
        <f>ROUND(E105*J105,2)</f>
        <v>0</v>
      </c>
      <c r="L105" s="148">
        <v>15</v>
      </c>
      <c r="M105" s="148">
        <f>G105*(1+L105/100)</f>
        <v>0</v>
      </c>
      <c r="N105" s="148">
        <v>0</v>
      </c>
      <c r="O105" s="148">
        <f>ROUND(E105*N105,2)</f>
        <v>0</v>
      </c>
      <c r="P105" s="148">
        <v>0</v>
      </c>
      <c r="Q105" s="148">
        <f>ROUND(E105*P105,2)</f>
        <v>0</v>
      </c>
      <c r="R105" s="148"/>
      <c r="S105" s="148" t="s">
        <v>150</v>
      </c>
      <c r="T105" s="148" t="s">
        <v>151</v>
      </c>
      <c r="U105" s="148">
        <v>0</v>
      </c>
      <c r="V105" s="148">
        <f>ROUND(E105*U105,2)</f>
        <v>0</v>
      </c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117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x14ac:dyDescent="0.2">
      <c r="A106" s="153" t="s">
        <v>112</v>
      </c>
      <c r="B106" s="154" t="s">
        <v>83</v>
      </c>
      <c r="C106" s="173" t="s">
        <v>84</v>
      </c>
      <c r="D106" s="155"/>
      <c r="E106" s="156"/>
      <c r="F106" s="157"/>
      <c r="G106" s="158">
        <f>SUMIF(AG107:AG112,"&lt;&gt;NOR",G107:G112)</f>
        <v>0</v>
      </c>
      <c r="H106" s="152"/>
      <c r="I106" s="152">
        <f>SUM(I107:I112)</f>
        <v>0</v>
      </c>
      <c r="J106" s="152"/>
      <c r="K106" s="152">
        <f>SUM(K107:K112)</f>
        <v>0</v>
      </c>
      <c r="L106" s="152"/>
      <c r="M106" s="152">
        <f>SUM(M107:M112)</f>
        <v>0</v>
      </c>
      <c r="N106" s="152"/>
      <c r="O106" s="152">
        <f>SUM(O107:O112)</f>
        <v>0</v>
      </c>
      <c r="P106" s="152"/>
      <c r="Q106" s="152">
        <f>SUM(Q107:Q112)</f>
        <v>0</v>
      </c>
      <c r="R106" s="152"/>
      <c r="S106" s="152"/>
      <c r="T106" s="152"/>
      <c r="U106" s="152"/>
      <c r="V106" s="152">
        <f>SUM(V107:V112)</f>
        <v>7.68</v>
      </c>
      <c r="W106" s="152"/>
      <c r="AG106" t="s">
        <v>113</v>
      </c>
    </row>
    <row r="107" spans="1:60" outlineLevel="1" x14ac:dyDescent="0.2">
      <c r="A107" s="165">
        <v>74</v>
      </c>
      <c r="B107" s="166" t="s">
        <v>244</v>
      </c>
      <c r="C107" s="176" t="s">
        <v>245</v>
      </c>
      <c r="D107" s="167" t="s">
        <v>162</v>
      </c>
      <c r="E107" s="168">
        <v>1.774</v>
      </c>
      <c r="F107" s="169"/>
      <c r="G107" s="170">
        <f t="shared" ref="G107:G112" si="21">ROUND(E107*F107,2)</f>
        <v>0</v>
      </c>
      <c r="H107" s="149"/>
      <c r="I107" s="148">
        <f t="shared" ref="I107:I112" si="22">ROUND(E107*H107,2)</f>
        <v>0</v>
      </c>
      <c r="J107" s="149"/>
      <c r="K107" s="148">
        <f t="shared" ref="K107:K112" si="23">ROUND(E107*J107,2)</f>
        <v>0</v>
      </c>
      <c r="L107" s="148">
        <v>15</v>
      </c>
      <c r="M107" s="148">
        <f t="shared" ref="M107:M112" si="24">G107*(1+L107/100)</f>
        <v>0</v>
      </c>
      <c r="N107" s="148">
        <v>0</v>
      </c>
      <c r="O107" s="148">
        <f t="shared" ref="O107:O112" si="25">ROUND(E107*N107,2)</f>
        <v>0</v>
      </c>
      <c r="P107" s="148">
        <v>0</v>
      </c>
      <c r="Q107" s="148">
        <f t="shared" ref="Q107:Q112" si="26">ROUND(E107*P107,2)</f>
        <v>0</v>
      </c>
      <c r="R107" s="148"/>
      <c r="S107" s="148" t="s">
        <v>116</v>
      </c>
      <c r="T107" s="148" t="s">
        <v>116</v>
      </c>
      <c r="U107" s="148">
        <v>0.93300000000000005</v>
      </c>
      <c r="V107" s="148">
        <f t="shared" ref="V107:V112" si="27">ROUND(E107*U107,2)</f>
        <v>1.66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246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65">
        <v>75</v>
      </c>
      <c r="B108" s="166" t="s">
        <v>247</v>
      </c>
      <c r="C108" s="176" t="s">
        <v>248</v>
      </c>
      <c r="D108" s="167" t="s">
        <v>162</v>
      </c>
      <c r="E108" s="168">
        <v>5.3220000000000001</v>
      </c>
      <c r="F108" s="169"/>
      <c r="G108" s="170">
        <f t="shared" si="21"/>
        <v>0</v>
      </c>
      <c r="H108" s="149"/>
      <c r="I108" s="148">
        <f t="shared" si="22"/>
        <v>0</v>
      </c>
      <c r="J108" s="149"/>
      <c r="K108" s="148">
        <f t="shared" si="23"/>
        <v>0</v>
      </c>
      <c r="L108" s="148">
        <v>15</v>
      </c>
      <c r="M108" s="148">
        <f t="shared" si="24"/>
        <v>0</v>
      </c>
      <c r="N108" s="148">
        <v>0</v>
      </c>
      <c r="O108" s="148">
        <f t="shared" si="25"/>
        <v>0</v>
      </c>
      <c r="P108" s="148">
        <v>0</v>
      </c>
      <c r="Q108" s="148">
        <f t="shared" si="26"/>
        <v>0</v>
      </c>
      <c r="R108" s="148"/>
      <c r="S108" s="148" t="s">
        <v>116</v>
      </c>
      <c r="T108" s="148" t="s">
        <v>116</v>
      </c>
      <c r="U108" s="148">
        <v>0.65300000000000002</v>
      </c>
      <c r="V108" s="148">
        <f t="shared" si="27"/>
        <v>3.48</v>
      </c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246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65">
        <v>76</v>
      </c>
      <c r="B109" s="166" t="s">
        <v>249</v>
      </c>
      <c r="C109" s="176" t="s">
        <v>250</v>
      </c>
      <c r="D109" s="167" t="s">
        <v>162</v>
      </c>
      <c r="E109" s="168">
        <v>1.774</v>
      </c>
      <c r="F109" s="169"/>
      <c r="G109" s="170">
        <f t="shared" si="21"/>
        <v>0</v>
      </c>
      <c r="H109" s="149"/>
      <c r="I109" s="148">
        <f t="shared" si="22"/>
        <v>0</v>
      </c>
      <c r="J109" s="149"/>
      <c r="K109" s="148">
        <f t="shared" si="23"/>
        <v>0</v>
      </c>
      <c r="L109" s="148">
        <v>15</v>
      </c>
      <c r="M109" s="148">
        <f t="shared" si="24"/>
        <v>0</v>
      </c>
      <c r="N109" s="148">
        <v>0</v>
      </c>
      <c r="O109" s="148">
        <f t="shared" si="25"/>
        <v>0</v>
      </c>
      <c r="P109" s="148">
        <v>0</v>
      </c>
      <c r="Q109" s="148">
        <f t="shared" si="26"/>
        <v>0</v>
      </c>
      <c r="R109" s="148"/>
      <c r="S109" s="148" t="s">
        <v>116</v>
      </c>
      <c r="T109" s="148" t="s">
        <v>116</v>
      </c>
      <c r="U109" s="148">
        <v>0.49</v>
      </c>
      <c r="V109" s="148">
        <f t="shared" si="27"/>
        <v>0.87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246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outlineLevel="1" x14ac:dyDescent="0.2">
      <c r="A110" s="165">
        <v>77</v>
      </c>
      <c r="B110" s="166" t="s">
        <v>251</v>
      </c>
      <c r="C110" s="176" t="s">
        <v>252</v>
      </c>
      <c r="D110" s="167" t="s">
        <v>162</v>
      </c>
      <c r="E110" s="168">
        <v>15.965999999999999</v>
      </c>
      <c r="F110" s="169"/>
      <c r="G110" s="170">
        <f t="shared" si="21"/>
        <v>0</v>
      </c>
      <c r="H110" s="149"/>
      <c r="I110" s="148">
        <f t="shared" si="22"/>
        <v>0</v>
      </c>
      <c r="J110" s="149"/>
      <c r="K110" s="148">
        <f t="shared" si="23"/>
        <v>0</v>
      </c>
      <c r="L110" s="148">
        <v>15</v>
      </c>
      <c r="M110" s="148">
        <f t="shared" si="24"/>
        <v>0</v>
      </c>
      <c r="N110" s="148">
        <v>0</v>
      </c>
      <c r="O110" s="148">
        <f t="shared" si="25"/>
        <v>0</v>
      </c>
      <c r="P110" s="148">
        <v>0</v>
      </c>
      <c r="Q110" s="148">
        <f t="shared" si="26"/>
        <v>0</v>
      </c>
      <c r="R110" s="148"/>
      <c r="S110" s="148" t="s">
        <v>116</v>
      </c>
      <c r="T110" s="148" t="s">
        <v>116</v>
      </c>
      <c r="U110" s="148">
        <v>0</v>
      </c>
      <c r="V110" s="148">
        <f t="shared" si="27"/>
        <v>0</v>
      </c>
      <c r="W110" s="14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 t="s">
        <v>246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 x14ac:dyDescent="0.2">
      <c r="A111" s="165">
        <v>78</v>
      </c>
      <c r="B111" s="166" t="s">
        <v>253</v>
      </c>
      <c r="C111" s="176" t="s">
        <v>254</v>
      </c>
      <c r="D111" s="167" t="s">
        <v>162</v>
      </c>
      <c r="E111" s="168">
        <v>1.774</v>
      </c>
      <c r="F111" s="169"/>
      <c r="G111" s="170">
        <f t="shared" si="21"/>
        <v>0</v>
      </c>
      <c r="H111" s="149"/>
      <c r="I111" s="148">
        <f t="shared" si="22"/>
        <v>0</v>
      </c>
      <c r="J111" s="149"/>
      <c r="K111" s="148">
        <f t="shared" si="23"/>
        <v>0</v>
      </c>
      <c r="L111" s="148">
        <v>15</v>
      </c>
      <c r="M111" s="148">
        <f t="shared" si="24"/>
        <v>0</v>
      </c>
      <c r="N111" s="148">
        <v>0</v>
      </c>
      <c r="O111" s="148">
        <f t="shared" si="25"/>
        <v>0</v>
      </c>
      <c r="P111" s="148">
        <v>0</v>
      </c>
      <c r="Q111" s="148">
        <f t="shared" si="26"/>
        <v>0</v>
      </c>
      <c r="R111" s="148"/>
      <c r="S111" s="148" t="s">
        <v>116</v>
      </c>
      <c r="T111" s="148" t="s">
        <v>116</v>
      </c>
      <c r="U111" s="148">
        <v>0.94199999999999995</v>
      </c>
      <c r="V111" s="148">
        <f t="shared" si="27"/>
        <v>1.67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246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65">
        <v>79</v>
      </c>
      <c r="B112" s="166" t="s">
        <v>255</v>
      </c>
      <c r="C112" s="176" t="s">
        <v>256</v>
      </c>
      <c r="D112" s="167" t="s">
        <v>162</v>
      </c>
      <c r="E112" s="168">
        <v>1.774</v>
      </c>
      <c r="F112" s="169"/>
      <c r="G112" s="170">
        <f t="shared" si="21"/>
        <v>0</v>
      </c>
      <c r="H112" s="149"/>
      <c r="I112" s="148">
        <f t="shared" si="22"/>
        <v>0</v>
      </c>
      <c r="J112" s="149"/>
      <c r="K112" s="148">
        <f t="shared" si="23"/>
        <v>0</v>
      </c>
      <c r="L112" s="148">
        <v>15</v>
      </c>
      <c r="M112" s="148">
        <f t="shared" si="24"/>
        <v>0</v>
      </c>
      <c r="N112" s="148">
        <v>0</v>
      </c>
      <c r="O112" s="148">
        <f t="shared" si="25"/>
        <v>0</v>
      </c>
      <c r="P112" s="148">
        <v>0</v>
      </c>
      <c r="Q112" s="148">
        <f t="shared" si="26"/>
        <v>0</v>
      </c>
      <c r="R112" s="148"/>
      <c r="S112" s="148" t="s">
        <v>116</v>
      </c>
      <c r="T112" s="148" t="s">
        <v>116</v>
      </c>
      <c r="U112" s="148">
        <v>0</v>
      </c>
      <c r="V112" s="148">
        <f t="shared" si="27"/>
        <v>0</v>
      </c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246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x14ac:dyDescent="0.2">
      <c r="A113" s="153" t="s">
        <v>112</v>
      </c>
      <c r="B113" s="154" t="s">
        <v>86</v>
      </c>
      <c r="C113" s="173" t="s">
        <v>29</v>
      </c>
      <c r="D113" s="155"/>
      <c r="E113" s="156"/>
      <c r="F113" s="157"/>
      <c r="G113" s="158">
        <f>SUMIF(AG114:AG116,"&lt;&gt;NOR",G114:G116)</f>
        <v>0</v>
      </c>
      <c r="H113" s="152"/>
      <c r="I113" s="152">
        <f>SUM(I114:I116)</f>
        <v>0</v>
      </c>
      <c r="J113" s="152"/>
      <c r="K113" s="152">
        <f>SUM(K114:K116)</f>
        <v>0</v>
      </c>
      <c r="L113" s="152"/>
      <c r="M113" s="152">
        <f>SUM(M114:M116)</f>
        <v>0</v>
      </c>
      <c r="N113" s="152"/>
      <c r="O113" s="152">
        <f>SUM(O114:O116)</f>
        <v>0</v>
      </c>
      <c r="P113" s="152"/>
      <c r="Q113" s="152">
        <f>SUM(Q114:Q116)</f>
        <v>0</v>
      </c>
      <c r="R113" s="152"/>
      <c r="S113" s="152"/>
      <c r="T113" s="152"/>
      <c r="U113" s="152"/>
      <c r="V113" s="152">
        <f>SUM(V114:V116)</f>
        <v>0</v>
      </c>
      <c r="W113" s="152"/>
      <c r="AG113" t="s">
        <v>113</v>
      </c>
    </row>
    <row r="114" spans="1:60" outlineLevel="1" x14ac:dyDescent="0.2">
      <c r="A114" s="165">
        <v>80</v>
      </c>
      <c r="B114" s="166" t="s">
        <v>257</v>
      </c>
      <c r="C114" s="176" t="s">
        <v>258</v>
      </c>
      <c r="D114" s="167" t="s">
        <v>259</v>
      </c>
      <c r="E114" s="168">
        <v>1</v>
      </c>
      <c r="F114" s="169"/>
      <c r="G114" s="170">
        <f>ROUND(E114*F114,2)</f>
        <v>0</v>
      </c>
      <c r="H114" s="149"/>
      <c r="I114" s="148">
        <f>ROUND(E114*H114,2)</f>
        <v>0</v>
      </c>
      <c r="J114" s="149"/>
      <c r="K114" s="148">
        <f>ROUND(E114*J114,2)</f>
        <v>0</v>
      </c>
      <c r="L114" s="148">
        <v>15</v>
      </c>
      <c r="M114" s="148">
        <f>G114*(1+L114/100)</f>
        <v>0</v>
      </c>
      <c r="N114" s="148">
        <v>0</v>
      </c>
      <c r="O114" s="148">
        <f>ROUND(E114*N114,2)</f>
        <v>0</v>
      </c>
      <c r="P114" s="148">
        <v>0</v>
      </c>
      <c r="Q114" s="148">
        <f>ROUND(E114*P114,2)</f>
        <v>0</v>
      </c>
      <c r="R114" s="148"/>
      <c r="S114" s="148" t="s">
        <v>116</v>
      </c>
      <c r="T114" s="148" t="s">
        <v>151</v>
      </c>
      <c r="U114" s="148">
        <v>0</v>
      </c>
      <c r="V114" s="148">
        <f>ROUND(E114*U114,2)</f>
        <v>0</v>
      </c>
      <c r="W114" s="14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 t="s">
        <v>260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outlineLevel="1" x14ac:dyDescent="0.2">
      <c r="A115" s="165">
        <v>81</v>
      </c>
      <c r="B115" s="166" t="s">
        <v>261</v>
      </c>
      <c r="C115" s="176" t="s">
        <v>262</v>
      </c>
      <c r="D115" s="167" t="s">
        <v>259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150</v>
      </c>
      <c r="T115" s="148" t="s">
        <v>151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260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outlineLevel="1" x14ac:dyDescent="0.2">
      <c r="A116" s="159">
        <v>82</v>
      </c>
      <c r="B116" s="160" t="s">
        <v>263</v>
      </c>
      <c r="C116" s="174" t="s">
        <v>264</v>
      </c>
      <c r="D116" s="161" t="s">
        <v>259</v>
      </c>
      <c r="E116" s="162">
        <v>1</v>
      </c>
      <c r="F116" s="163"/>
      <c r="G116" s="164">
        <f>ROUND(E116*F116,2)</f>
        <v>0</v>
      </c>
      <c r="H116" s="149"/>
      <c r="I116" s="148">
        <f>ROUND(E116*H116,2)</f>
        <v>0</v>
      </c>
      <c r="J116" s="149"/>
      <c r="K116" s="148">
        <f>ROUND(E116*J116,2)</f>
        <v>0</v>
      </c>
      <c r="L116" s="148">
        <v>15</v>
      </c>
      <c r="M116" s="148">
        <f>G116*(1+L116/100)</f>
        <v>0</v>
      </c>
      <c r="N116" s="148">
        <v>0</v>
      </c>
      <c r="O116" s="148">
        <f>ROUND(E116*N116,2)</f>
        <v>0</v>
      </c>
      <c r="P116" s="148">
        <v>0</v>
      </c>
      <c r="Q116" s="148">
        <f>ROUND(E116*P116,2)</f>
        <v>0</v>
      </c>
      <c r="R116" s="148"/>
      <c r="S116" s="148" t="s">
        <v>150</v>
      </c>
      <c r="T116" s="148" t="s">
        <v>151</v>
      </c>
      <c r="U116" s="148">
        <v>0</v>
      </c>
      <c r="V116" s="148">
        <f>ROUND(E116*U116,2)</f>
        <v>0</v>
      </c>
      <c r="W116" s="14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 t="s">
        <v>260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x14ac:dyDescent="0.2">
      <c r="A117" s="3"/>
      <c r="B117" s="4"/>
      <c r="C117" s="178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E117">
        <v>15</v>
      </c>
      <c r="AF117">
        <v>21</v>
      </c>
    </row>
    <row r="118" spans="1:60" x14ac:dyDescent="0.2">
      <c r="A118" s="141"/>
      <c r="B118" s="142" t="s">
        <v>31</v>
      </c>
      <c r="C118" s="179"/>
      <c r="D118" s="143"/>
      <c r="E118" s="144"/>
      <c r="F118" s="144"/>
      <c r="G118" s="172">
        <f>SUM(G113+G106+G104+G100+G91+G82+G66+G54+G47+G43+G41+G29+G26+G24+G21+G8)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E118">
        <f>SUMIF(L7:L116,AE117,G7:G116)</f>
        <v>0</v>
      </c>
      <c r="AF118">
        <f>SUMIF(L7:L116,AF117,G7:G116)</f>
        <v>0</v>
      </c>
      <c r="AG118" t="s">
        <v>265</v>
      </c>
    </row>
    <row r="119" spans="1:60" x14ac:dyDescent="0.2">
      <c r="A119" s="3"/>
      <c r="B119" s="4"/>
      <c r="C119" s="178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60" x14ac:dyDescent="0.2">
      <c r="A120" s="250" t="s">
        <v>266</v>
      </c>
      <c r="B120" s="250"/>
      <c r="C120" s="25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60" x14ac:dyDescent="0.2">
      <c r="A121" s="231"/>
      <c r="B121" s="232"/>
      <c r="C121" s="233"/>
      <c r="D121" s="232"/>
      <c r="E121" s="232"/>
      <c r="F121" s="232"/>
      <c r="G121" s="2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G121" t="s">
        <v>267</v>
      </c>
    </row>
    <row r="122" spans="1:60" x14ac:dyDescent="0.2">
      <c r="A122" s="235"/>
      <c r="B122" s="236"/>
      <c r="C122" s="237"/>
      <c r="D122" s="236"/>
      <c r="E122" s="236"/>
      <c r="F122" s="236"/>
      <c r="G122" s="23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60" x14ac:dyDescent="0.2">
      <c r="A123" s="235"/>
      <c r="B123" s="236"/>
      <c r="C123" s="237"/>
      <c r="D123" s="236"/>
      <c r="E123" s="236"/>
      <c r="F123" s="236"/>
      <c r="G123" s="23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60" x14ac:dyDescent="0.2">
      <c r="A124" s="235"/>
      <c r="B124" s="236"/>
      <c r="C124" s="237"/>
      <c r="D124" s="236"/>
      <c r="E124" s="236"/>
      <c r="F124" s="236"/>
      <c r="G124" s="23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60" x14ac:dyDescent="0.2">
      <c r="A125" s="239"/>
      <c r="B125" s="240"/>
      <c r="C125" s="241"/>
      <c r="D125" s="240"/>
      <c r="E125" s="240"/>
      <c r="F125" s="240"/>
      <c r="G125" s="24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60" x14ac:dyDescent="0.2">
      <c r="A126" s="3"/>
      <c r="B126" s="4"/>
      <c r="C126" s="178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C127" s="180"/>
      <c r="D127" s="10"/>
      <c r="AG127" t="s">
        <v>268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</sheetData>
  <mergeCells count="6">
    <mergeCell ref="A121:G125"/>
    <mergeCell ref="A1:G1"/>
    <mergeCell ref="C2:G2"/>
    <mergeCell ref="C3:G3"/>
    <mergeCell ref="C4:G4"/>
    <mergeCell ref="A120:C120"/>
  </mergeCells>
  <pageMargins left="0.59055118110236204" right="0.196850393700787" top="0.78740157499999996" bottom="0.78740157499999996" header="0.3" footer="0.3"/>
  <pageSetup paperSize="9" orientation="portrait" horizontalDpi="4294967294" verticalDpi="4294967294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2023-05-23T04:28:27Z</cp:lastPrinted>
  <dcterms:created xsi:type="dcterms:W3CDTF">2009-04-08T07:15:50Z</dcterms:created>
  <dcterms:modified xsi:type="dcterms:W3CDTF">2023-05-24T05:54:16Z</dcterms:modified>
</cp:coreProperties>
</file>