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miroslava.morska\Desktop\"/>
    </mc:Choice>
  </mc:AlternateContent>
  <xr:revisionPtr revIDLastSave="0" documentId="13_ncr:1_{CD605627-73F5-4FCD-B688-078BF24BF24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itulní stránka" sheetId="4" r:id="rId1"/>
    <sheet name="Rekapitulace stavby" sheetId="1" r:id="rId2"/>
    <sheet name="D - Dokumentace objektů a..." sheetId="2" r:id="rId3"/>
    <sheet name="VON - Vedlejší a ostatní ..." sheetId="3" r:id="rId4"/>
  </sheets>
  <externalReferences>
    <externalReference r:id="rId5"/>
  </externalReferences>
  <definedNames>
    <definedName name="__MAIN__" localSheetId="0">#REF!</definedName>
    <definedName name="__MAIN__">#REF!</definedName>
    <definedName name="__MAIN1__" localSheetId="0">#REF!</definedName>
    <definedName name="__MAIN1__">#REF!</definedName>
    <definedName name="__MvymF__" localSheetId="0">#REF!</definedName>
    <definedName name="__MvymF__">#REF!</definedName>
    <definedName name="__OobjF__" localSheetId="0">#REF!</definedName>
    <definedName name="__OobjF__">#REF!</definedName>
    <definedName name="__OoddF__" localSheetId="0">#REF!</definedName>
    <definedName name="__OoddF__">#REF!</definedName>
    <definedName name="__OradF__" localSheetId="0">#REF!</definedName>
    <definedName name="__OradF__">#REF!</definedName>
    <definedName name="_xlnm._FilterDatabase" localSheetId="2" hidden="1">'D - Dokumentace objektů a...'!$C$130:$K$457</definedName>
    <definedName name="_xlnm._FilterDatabase" localSheetId="3" hidden="1">'VON - Vedlejší a ostatní ...'!$C$124:$K$144</definedName>
    <definedName name="_xlnm.Print_Titles" localSheetId="2">'D - Dokumentace objektů a...'!$130:$130</definedName>
    <definedName name="_xlnm.Print_Titles" localSheetId="1">'Rekapitulace stavby'!$92:$92</definedName>
    <definedName name="_xlnm.Print_Titles" localSheetId="3">'VON - Vedlejší a ostatní ...'!$124:$124</definedName>
    <definedName name="_xlnm.Print_Area" localSheetId="2">'D - Dokumentace objektů a...'!$C$116:$J$457</definedName>
    <definedName name="_xlnm.Print_Area" localSheetId="1">'Rekapitulace stavby'!$D$4:$AO$76,'Rekapitulace stavby'!$C$82:$AQ$98</definedName>
    <definedName name="_xlnm.Print_Area" localSheetId="3">'VON - Vedlejší a ostatní ...'!$C$110:$J$144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/>
  <c r="J37" i="3"/>
  <c r="AX97" i="1"/>
  <c r="BI141" i="3"/>
  <c r="BH141" i="3"/>
  <c r="BG141" i="3"/>
  <c r="BF141" i="3"/>
  <c r="T141" i="3"/>
  <c r="T140" i="3" s="1"/>
  <c r="R141" i="3"/>
  <c r="R140" i="3"/>
  <c r="P141" i="3"/>
  <c r="P140" i="3"/>
  <c r="BI137" i="3"/>
  <c r="BH137" i="3"/>
  <c r="BG137" i="3"/>
  <c r="BF137" i="3"/>
  <c r="T137" i="3"/>
  <c r="T136" i="3"/>
  <c r="R137" i="3"/>
  <c r="R136" i="3"/>
  <c r="P137" i="3"/>
  <c r="P136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T127" i="3"/>
  <c r="R128" i="3"/>
  <c r="R127" i="3"/>
  <c r="P128" i="3"/>
  <c r="P127" i="3"/>
  <c r="J122" i="3"/>
  <c r="J121" i="3"/>
  <c r="F121" i="3"/>
  <c r="F119" i="3"/>
  <c r="E117" i="3"/>
  <c r="J94" i="3"/>
  <c r="J93" i="3"/>
  <c r="F93" i="3"/>
  <c r="F91" i="3"/>
  <c r="E89" i="3"/>
  <c r="J20" i="3"/>
  <c r="E20" i="3"/>
  <c r="F122" i="3"/>
  <c r="J19" i="3"/>
  <c r="J14" i="3"/>
  <c r="J119" i="3"/>
  <c r="E7" i="3"/>
  <c r="E113" i="3"/>
  <c r="J39" i="2"/>
  <c r="J38" i="2"/>
  <c r="AY96" i="1"/>
  <c r="J37" i="2"/>
  <c r="AX96" i="1"/>
  <c r="BI444" i="2"/>
  <c r="BH444" i="2"/>
  <c r="BG444" i="2"/>
  <c r="BF444" i="2"/>
  <c r="T444" i="2"/>
  <c r="R444" i="2"/>
  <c r="P444" i="2"/>
  <c r="BI433" i="2"/>
  <c r="BH433" i="2"/>
  <c r="BG433" i="2"/>
  <c r="BF433" i="2"/>
  <c r="T433" i="2"/>
  <c r="R433" i="2"/>
  <c r="P433" i="2"/>
  <c r="BI420" i="2"/>
  <c r="BH420" i="2"/>
  <c r="BG420" i="2"/>
  <c r="BF420" i="2"/>
  <c r="T420" i="2"/>
  <c r="R420" i="2"/>
  <c r="P420" i="2"/>
  <c r="BI401" i="2"/>
  <c r="BH401" i="2"/>
  <c r="BG401" i="2"/>
  <c r="BF401" i="2"/>
  <c r="T401" i="2"/>
  <c r="R401" i="2"/>
  <c r="P401" i="2"/>
  <c r="BI385" i="2"/>
  <c r="BH385" i="2"/>
  <c r="BG385" i="2"/>
  <c r="BF385" i="2"/>
  <c r="T385" i="2"/>
  <c r="R385" i="2"/>
  <c r="P385" i="2"/>
  <c r="BI368" i="2"/>
  <c r="BH368" i="2"/>
  <c r="BG368" i="2"/>
  <c r="BF368" i="2"/>
  <c r="T368" i="2"/>
  <c r="R368" i="2"/>
  <c r="P368" i="2"/>
  <c r="BI361" i="2"/>
  <c r="BH361" i="2"/>
  <c r="BG361" i="2"/>
  <c r="BF361" i="2"/>
  <c r="T361" i="2"/>
  <c r="R361" i="2"/>
  <c r="P361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299" i="2"/>
  <c r="BH299" i="2"/>
  <c r="BG299" i="2"/>
  <c r="BF299" i="2"/>
  <c r="T299" i="2"/>
  <c r="R299" i="2"/>
  <c r="P299" i="2"/>
  <c r="BI291" i="2"/>
  <c r="BH291" i="2"/>
  <c r="BG291" i="2"/>
  <c r="BF291" i="2"/>
  <c r="T291" i="2"/>
  <c r="R291" i="2"/>
  <c r="P291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2" i="2"/>
  <c r="BH252" i="2"/>
  <c r="BG252" i="2"/>
  <c r="BF252" i="2"/>
  <c r="T252" i="2"/>
  <c r="T251" i="2"/>
  <c r="R252" i="2"/>
  <c r="R251" i="2"/>
  <c r="P252" i="2"/>
  <c r="P251" i="2"/>
  <c r="BI250" i="2"/>
  <c r="BH250" i="2"/>
  <c r="BG250" i="2"/>
  <c r="BF250" i="2"/>
  <c r="T250" i="2"/>
  <c r="T249" i="2"/>
  <c r="R250" i="2"/>
  <c r="R249" i="2"/>
  <c r="P250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4" i="2"/>
  <c r="BH204" i="2"/>
  <c r="BG204" i="2"/>
  <c r="BF204" i="2"/>
  <c r="T204" i="2"/>
  <c r="R204" i="2"/>
  <c r="P204" i="2"/>
  <c r="BI198" i="2"/>
  <c r="BH198" i="2"/>
  <c r="BG198" i="2"/>
  <c r="BF198" i="2"/>
  <c r="T198" i="2"/>
  <c r="R198" i="2"/>
  <c r="P198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4" i="2"/>
  <c r="J93" i="2"/>
  <c r="F93" i="2"/>
  <c r="F91" i="2"/>
  <c r="E89" i="2"/>
  <c r="J20" i="2"/>
  <c r="E20" i="2"/>
  <c r="F128" i="2"/>
  <c r="J19" i="2"/>
  <c r="J14" i="2"/>
  <c r="J125" i="2"/>
  <c r="E7" i="2"/>
  <c r="E119" i="2"/>
  <c r="L90" i="1"/>
  <c r="AM90" i="1"/>
  <c r="AM89" i="1"/>
  <c r="L89" i="1"/>
  <c r="AM87" i="1"/>
  <c r="L87" i="1"/>
  <c r="L85" i="1"/>
  <c r="L84" i="1"/>
  <c r="J444" i="2"/>
  <c r="BK433" i="2"/>
  <c r="BK420" i="2"/>
  <c r="J420" i="2"/>
  <c r="BK385" i="2"/>
  <c r="BK368" i="2"/>
  <c r="BK361" i="2"/>
  <c r="BK354" i="2"/>
  <c r="BK353" i="2"/>
  <c r="BK348" i="2"/>
  <c r="BK347" i="2"/>
  <c r="BK335" i="2"/>
  <c r="BK334" i="2"/>
  <c r="BK325" i="2"/>
  <c r="BK324" i="2"/>
  <c r="BK313" i="2"/>
  <c r="J313" i="2"/>
  <c r="J308" i="2"/>
  <c r="J299" i="2"/>
  <c r="J291" i="2"/>
  <c r="J276" i="2"/>
  <c r="J274" i="2"/>
  <c r="J269" i="2"/>
  <c r="J268" i="2"/>
  <c r="J262" i="2"/>
  <c r="BK252" i="2"/>
  <c r="J252" i="2"/>
  <c r="J250" i="2"/>
  <c r="J248" i="2"/>
  <c r="J247" i="2"/>
  <c r="J246" i="2"/>
  <c r="J244" i="2"/>
  <c r="J243" i="2"/>
  <c r="J242" i="2"/>
  <c r="J233" i="2"/>
  <c r="J227" i="2"/>
  <c r="J222" i="2"/>
  <c r="BK216" i="2"/>
  <c r="BK211" i="2"/>
  <c r="BK204" i="2"/>
  <c r="J204" i="2"/>
  <c r="J198" i="2"/>
  <c r="J189" i="2"/>
  <c r="J183" i="2"/>
  <c r="J180" i="2"/>
  <c r="J178" i="2"/>
  <c r="J168" i="2"/>
  <c r="J166" i="2"/>
  <c r="J162" i="2"/>
  <c r="J157" i="2"/>
  <c r="J152" i="2"/>
  <c r="J146" i="2"/>
  <c r="J141" i="2"/>
  <c r="J134" i="2"/>
  <c r="AS95" i="1"/>
  <c r="J137" i="3"/>
  <c r="J135" i="3"/>
  <c r="J130" i="3"/>
  <c r="J128" i="3"/>
  <c r="BK444" i="2"/>
  <c r="J433" i="2"/>
  <c r="BK401" i="2"/>
  <c r="J401" i="2"/>
  <c r="J385" i="2"/>
  <c r="J368" i="2"/>
  <c r="J361" i="2"/>
  <c r="J354" i="2"/>
  <c r="J353" i="2"/>
  <c r="J348" i="2"/>
  <c r="J347" i="2"/>
  <c r="J335" i="2"/>
  <c r="J334" i="2"/>
  <c r="J325" i="2"/>
  <c r="J324" i="2"/>
  <c r="BK308" i="2"/>
  <c r="BK299" i="2"/>
  <c r="BK291" i="2"/>
  <c r="BK276" i="2"/>
  <c r="BK274" i="2"/>
  <c r="BK269" i="2"/>
  <c r="BK268" i="2"/>
  <c r="BK262" i="2"/>
  <c r="BK259" i="2"/>
  <c r="J259" i="2"/>
  <c r="BK250" i="2"/>
  <c r="BK248" i="2"/>
  <c r="BK247" i="2"/>
  <c r="BK246" i="2"/>
  <c r="BK244" i="2"/>
  <c r="BK243" i="2"/>
  <c r="BK242" i="2"/>
  <c r="BK233" i="2"/>
  <c r="BK227" i="2"/>
  <c r="BK222" i="2"/>
  <c r="BK221" i="2"/>
  <c r="J221" i="2"/>
  <c r="J216" i="2"/>
  <c r="J211" i="2"/>
  <c r="BK198" i="2"/>
  <c r="BK189" i="2"/>
  <c r="BK183" i="2"/>
  <c r="BK180" i="2"/>
  <c r="BK178" i="2"/>
  <c r="BK168" i="2"/>
  <c r="BK166" i="2"/>
  <c r="BK162" i="2"/>
  <c r="BK157" i="2"/>
  <c r="BK152" i="2"/>
  <c r="BK146" i="2"/>
  <c r="BK141" i="2"/>
  <c r="BK134" i="2"/>
  <c r="BK141" i="3"/>
  <c r="J141" i="3"/>
  <c r="BK137" i="3"/>
  <c r="BK135" i="3"/>
  <c r="BK130" i="3"/>
  <c r="BK128" i="3"/>
  <c r="P133" i="2" l="1"/>
  <c r="T133" i="2"/>
  <c r="P177" i="2"/>
  <c r="T177" i="2"/>
  <c r="BK241" i="2"/>
  <c r="J241" i="2"/>
  <c r="J102" i="2"/>
  <c r="R241" i="2"/>
  <c r="P258" i="2"/>
  <c r="T258" i="2"/>
  <c r="P267" i="2"/>
  <c r="R267" i="2"/>
  <c r="T267" i="2"/>
  <c r="P275" i="2"/>
  <c r="T275" i="2"/>
  <c r="P312" i="2"/>
  <c r="T312" i="2"/>
  <c r="BK129" i="3"/>
  <c r="J129" i="3"/>
  <c r="J101" i="3"/>
  <c r="P129" i="3"/>
  <c r="P126" i="3"/>
  <c r="P125" i="3"/>
  <c r="AU97" i="1"/>
  <c r="R129" i="3"/>
  <c r="R126" i="3"/>
  <c r="R125" i="3"/>
  <c r="T129" i="3"/>
  <c r="T126" i="3"/>
  <c r="T125" i="3"/>
  <c r="BK133" i="2"/>
  <c r="J133" i="2"/>
  <c r="J100" i="2"/>
  <c r="R133" i="2"/>
  <c r="BK177" i="2"/>
  <c r="J177" i="2"/>
  <c r="J101" i="2"/>
  <c r="R177" i="2"/>
  <c r="P241" i="2"/>
  <c r="T241" i="2"/>
  <c r="BK258" i="2"/>
  <c r="J258" i="2"/>
  <c r="J106" i="2"/>
  <c r="R258" i="2"/>
  <c r="BK267" i="2"/>
  <c r="J267" i="2"/>
  <c r="J107" i="2"/>
  <c r="BK275" i="2"/>
  <c r="J275" i="2"/>
  <c r="J108" i="2"/>
  <c r="R275" i="2"/>
  <c r="BK312" i="2"/>
  <c r="J312" i="2"/>
  <c r="J109" i="2"/>
  <c r="R312" i="2"/>
  <c r="BK127" i="3"/>
  <c r="J127" i="3"/>
  <c r="J100" i="3"/>
  <c r="BK136" i="3"/>
  <c r="J136" i="3"/>
  <c r="J102" i="3"/>
  <c r="BK140" i="3"/>
  <c r="J140" i="3"/>
  <c r="J103" i="3"/>
  <c r="BK249" i="2"/>
  <c r="J249" i="2"/>
  <c r="J103" i="2"/>
  <c r="BK251" i="2"/>
  <c r="J251" i="2"/>
  <c r="J104" i="2"/>
  <c r="E85" i="3"/>
  <c r="J91" i="3"/>
  <c r="F94" i="3"/>
  <c r="BE128" i="3"/>
  <c r="BE130" i="3"/>
  <c r="BE135" i="3"/>
  <c r="BE137" i="3"/>
  <c r="BE141" i="3"/>
  <c r="E85" i="2"/>
  <c r="J91" i="2"/>
  <c r="F94" i="2"/>
  <c r="BE134" i="2"/>
  <c r="BE141" i="2"/>
  <c r="BE146" i="2"/>
  <c r="BE152" i="2"/>
  <c r="BE157" i="2"/>
  <c r="BE162" i="2"/>
  <c r="BE166" i="2"/>
  <c r="BE168" i="2"/>
  <c r="BE178" i="2"/>
  <c r="BE180" i="2"/>
  <c r="BE183" i="2"/>
  <c r="BE189" i="2"/>
  <c r="BE198" i="2"/>
  <c r="BE204" i="2"/>
  <c r="BE211" i="2"/>
  <c r="BE216" i="2"/>
  <c r="BE221" i="2"/>
  <c r="BE222" i="2"/>
  <c r="BE227" i="2"/>
  <c r="BE233" i="2"/>
  <c r="BE242" i="2"/>
  <c r="BE243" i="2"/>
  <c r="BE244" i="2"/>
  <c r="BE246" i="2"/>
  <c r="BE247" i="2"/>
  <c r="BE248" i="2"/>
  <c r="BE250" i="2"/>
  <c r="BE252" i="2"/>
  <c r="BE259" i="2"/>
  <c r="BE262" i="2"/>
  <c r="BE268" i="2"/>
  <c r="BE269" i="2"/>
  <c r="BE274" i="2"/>
  <c r="BE276" i="2"/>
  <c r="BE291" i="2"/>
  <c r="BE299" i="2"/>
  <c r="BE308" i="2"/>
  <c r="BE313" i="2"/>
  <c r="BE324" i="2"/>
  <c r="BE325" i="2"/>
  <c r="BE334" i="2"/>
  <c r="BE335" i="2"/>
  <c r="BE347" i="2"/>
  <c r="BE348" i="2"/>
  <c r="BE353" i="2"/>
  <c r="BE354" i="2"/>
  <c r="BE361" i="2"/>
  <c r="BE368" i="2"/>
  <c r="BE385" i="2"/>
  <c r="BE401" i="2"/>
  <c r="BE420" i="2"/>
  <c r="BE433" i="2"/>
  <c r="BE444" i="2"/>
  <c r="F36" i="2"/>
  <c r="BA96" i="1"/>
  <c r="J36" i="2"/>
  <c r="AW96" i="1"/>
  <c r="F37" i="2"/>
  <c r="BB96" i="1"/>
  <c r="F38" i="2"/>
  <c r="BC96" i="1"/>
  <c r="F39" i="2"/>
  <c r="BD96" i="1"/>
  <c r="AS94" i="1"/>
  <c r="F36" i="3"/>
  <c r="BA97" i="1"/>
  <c r="J36" i="3"/>
  <c r="AW97" i="1"/>
  <c r="F37" i="3"/>
  <c r="BB97" i="1"/>
  <c r="F38" i="3"/>
  <c r="BC97" i="1"/>
  <c r="F39" i="3"/>
  <c r="BD97" i="1"/>
  <c r="R257" i="2" l="1"/>
  <c r="R132" i="2"/>
  <c r="R131" i="2"/>
  <c r="T257" i="2"/>
  <c r="P257" i="2"/>
  <c r="T132" i="2"/>
  <c r="T131" i="2"/>
  <c r="P132" i="2"/>
  <c r="P131" i="2"/>
  <c r="AU96" i="1"/>
  <c r="BK132" i="2"/>
  <c r="J132" i="2"/>
  <c r="J99" i="2"/>
  <c r="BK126" i="3"/>
  <c r="J126" i="3"/>
  <c r="J99" i="3"/>
  <c r="BK257" i="2"/>
  <c r="J257" i="2"/>
  <c r="J105" i="2"/>
  <c r="AU95" i="1"/>
  <c r="AU94" i="1"/>
  <c r="F35" i="2"/>
  <c r="AZ96" i="1"/>
  <c r="J35" i="2"/>
  <c r="AV96" i="1"/>
  <c r="AT96" i="1"/>
  <c r="BD95" i="1"/>
  <c r="BD94" i="1"/>
  <c r="W33" i="1"/>
  <c r="BC95" i="1"/>
  <c r="AY95" i="1"/>
  <c r="BB95" i="1"/>
  <c r="AX95" i="1"/>
  <c r="BA95" i="1"/>
  <c r="AW95" i="1"/>
  <c r="F35" i="3"/>
  <c r="AZ97" i="1"/>
  <c r="J35" i="3"/>
  <c r="AV97" i="1"/>
  <c r="AT97" i="1"/>
  <c r="BK131" i="2" l="1"/>
  <c r="J131" i="2"/>
  <c r="J98" i="2"/>
  <c r="BK125" i="3"/>
  <c r="J125" i="3"/>
  <c r="J98" i="3"/>
  <c r="AZ95" i="1"/>
  <c r="AV95" i="1"/>
  <c r="AT95" i="1"/>
  <c r="BA94" i="1"/>
  <c r="W30" i="1"/>
  <c r="BB94" i="1"/>
  <c r="W31" i="1"/>
  <c r="BC94" i="1"/>
  <c r="W32" i="1"/>
  <c r="J32" i="3" l="1"/>
  <c r="AG97" i="1"/>
  <c r="J32" i="2"/>
  <c r="AG96" i="1"/>
  <c r="AY94" i="1"/>
  <c r="AW94" i="1"/>
  <c r="AK30" i="1"/>
  <c r="AZ94" i="1"/>
  <c r="W29" i="1"/>
  <c r="AX94" i="1"/>
  <c r="J41" i="2" l="1"/>
  <c r="J41" i="3"/>
  <c r="AN96" i="1"/>
  <c r="AN97" i="1"/>
  <c r="AG95" i="1"/>
  <c r="AG94" i="1"/>
  <c r="AK26" i="1"/>
  <c r="AV94" i="1"/>
  <c r="AK29" i="1"/>
  <c r="AK35" i="1"/>
  <c r="AN95" i="1" l="1"/>
  <c r="AT94" i="1"/>
  <c r="AN94" i="1"/>
</calcChain>
</file>

<file path=xl/sharedStrings.xml><?xml version="1.0" encoding="utf-8"?>
<sst xmlns="http://schemas.openxmlformats.org/spreadsheetml/2006/main" count="3952" uniqueCount="525">
  <si>
    <t>Export Komplet</t>
  </si>
  <si>
    <t/>
  </si>
  <si>
    <t>2.0</t>
  </si>
  <si>
    <t>ZAMOK</t>
  </si>
  <si>
    <t>False</t>
  </si>
  <si>
    <t>{07407e4e-d97e-4ef1-bb63-7e787b1deaae}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</si>
  <si>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</si>
  <si>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</si>
  <si>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</si>
  <si>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</si>
  <si>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</si>
  <si>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</si>
  <si>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</si>
  <si>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</si>
  <si>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52081-2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</si>
  <si>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</si>
  <si>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</si>
  <si>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průmyslové podlahy v parkovacím objektu PO 01 na ul. Fr. Formana, Ostrava-Dubina</t>
  </si>
  <si>
    <t>KSO:</t>
  </si>
  <si>
    <t>CC-CZ:</t>
  </si>
  <si>
    <t>Místo:</t>
  </si>
  <si>
    <t>Ostrava-Dubina</t>
  </si>
  <si>
    <t>Datum:</t>
  </si>
  <si>
    <t>11. 11. 2022</t>
  </si>
  <si>
    <t>Zadavatel:</t>
  </si>
  <si>
    <t>IČ:</t>
  </si>
  <si>
    <t>SMO - městský obvod Ostrava-Jih</t>
  </si>
  <si>
    <t>DIČ:</t>
  </si>
  <si>
    <t>Uchazeč:</t>
  </si>
  <si>
    <t>Vyplň údaj</t>
  </si>
  <si>
    <t>Projektant:</t>
  </si>
  <si>
    <t>PROJEKT 2010, s.r.o.</t>
  </si>
  <si>
    <t>True</t>
  </si>
  <si>
    <t>Zpracovatel:</t>
  </si>
  <si>
    <t>M. Morská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</si>
  <si>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</si>
  <si>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</si>
  <si>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</si>
  <si>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</si>
  <si>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</si>
  <si>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</si>
  <si>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</si>
  <si>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</si>
  <si>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</si>
  <si>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</si>
  <si>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</si>
  <si>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</si>
  <si>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</si>
  <si>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</si>
  <si>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</si>
  <si>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</si>
  <si>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</si>
  <si>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</si>
  <si>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</si>
  <si>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</si>
  <si>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</si>
  <si>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</si>
  <si>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</si>
  <si>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</si>
  <si>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</si>
  <si>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</si>
  <si>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</si>
  <si>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</si>
  <si>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</si>
  <si>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</si>
  <si>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</si>
  <si>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</si>
  <si>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</si>
  <si>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</si>
  <si>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</si>
  <si>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</si>
  <si>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</si>
  <si>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</si>
  <si>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</si>
  <si>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</si>
  <si>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</si>
  <si>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</si>
  <si>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</si>
  <si>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</si>
  <si>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</si>
  <si>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02</t>
  </si>
  <si>
    <t>Parkovací objekt PO 01 - část stěny a strop</t>
  </si>
  <si>
    <t>STA</t>
  </si>
  <si>
    <t>1</t>
  </si>
  <si>
    <t>{e9bf442d-36bd-4184-9113-38f6e2478672}</t>
  </si>
  <si>
    <t>2</t>
  </si>
  <si>
    <t>/</t>
  </si>
  <si>
    <t>Dokumentace objektů a technických a technologických zařízení</t>
  </si>
  <si>
    <t>Soupis</t>
  </si>
  <si>
    <t>{3083f2fb-76b2-4ab0-b9cc-e0b7a02d243a}</t>
  </si>
  <si>
    <t>VON</t>
  </si>
  <si>
    <t>Vedlejší a ostatní rozpočtové náklady</t>
  </si>
  <si>
    <t>{7f413e62-33c6-4203-a30d-0886251c1324}</t>
  </si>
  <si>
    <t>KRYCÍ LIST SOUPISU PRACÍ</t>
  </si>
  <si>
    <t>Objekt:</t>
  </si>
  <si>
    <t>SO 02 - Parkovací objekt PO 01 - část stěny a strop</t>
  </si>
  <si>
    <t>Soupis:</t>
  </si>
  <si>
    <t>D - Dokumentace objektů a technických a technologických zařízení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</si>
  <si>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</si>
  <si>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</si>
  <si>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</si>
  <si>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</si>
  <si>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</si>
  <si>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</si>
  <si>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</si>
  <si>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</si>
  <si>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</si>
  <si>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</si>
  <si>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999 - Zkoušky a kontrolní práce</t>
  </si>
  <si>
    <t>PSV - Práce a dodávky PSV</t>
  </si>
  <si>
    <t xml:space="preserve">    727 - Zdravotechnika - požární ochrana</t>
  </si>
  <si>
    <t xml:space="preserve">    764 - Konstrukce klempířské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</si>
  <si>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</si>
  <si>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</si>
  <si>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</si>
  <si>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</si>
  <si>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</si>
  <si>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</si>
  <si>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</si>
  <si>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</si>
  <si>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</si>
  <si>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</si>
  <si>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</si>
  <si>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</si>
  <si>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</si>
  <si>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</si>
  <si>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</si>
  <si>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</si>
  <si>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</si>
  <si>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</si>
  <si>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</si>
  <si>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</si>
  <si>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</si>
  <si>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612131101</t>
  </si>
  <si>
    <t>Cementový postřik vnitřních stěn nanášený celoplošně ručně</t>
  </si>
  <si>
    <t>m2</t>
  </si>
  <si>
    <t>4</t>
  </si>
  <si>
    <t>-2133164849</t>
  </si>
  <si>
    <t>VV</t>
  </si>
  <si>
    <t>"PRO-11825-01</t>
  </si>
  <si>
    <t>"PRO-11825-06</t>
  </si>
  <si>
    <t>"PRO-11825-09</t>
  </si>
  <si>
    <t xml:space="preserve">"50% z celkové plochy 31,80m2 do výšky 1m </t>
  </si>
  <si>
    <t>"So1" 15,90</t>
  </si>
  <si>
    <t>Součet</t>
  </si>
  <si>
    <t>612142001</t>
  </si>
  <si>
    <t>Potažení vnitřních stěn sklovláknitým pletivem vtlačeným do tenkovrstvé hmoty</t>
  </si>
  <si>
    <t>1779041192</t>
  </si>
  <si>
    <t>"So1" 31,80*0,50</t>
  </si>
  <si>
    <t>"So3" 132,00*0,75</t>
  </si>
  <si>
    <t>3</t>
  </si>
  <si>
    <t>612325413</t>
  </si>
  <si>
    <t>Oprava vnitřní vápenocementové hladké omítky stěn v rozsahu plochy přes 30 do 50 %</t>
  </si>
  <si>
    <t>74190510</t>
  </si>
  <si>
    <t>"PRO-11825-05</t>
  </si>
  <si>
    <t>"50% z celkové plochy 31,80m2 do výšky 1m , malta pro vnitřní omítku (GP) dle ČSN EN 998-1, kategorie CSII a WcO</t>
  </si>
  <si>
    <t>"So1" 31,80</t>
  </si>
  <si>
    <t>619991011</t>
  </si>
  <si>
    <t>Obalení konstrukcí a prvků fólií přilepenou lepící páskou</t>
  </si>
  <si>
    <t>-601711948</t>
  </si>
  <si>
    <t>25,00</t>
  </si>
  <si>
    <t>"ochrana konstrukcí a technologických prvků před znečištěním a poškození při provádění stavebních prací, zřízení, odstranění</t>
  </si>
  <si>
    <t xml:space="preserve">"obalení konstrukcí a prvků fólií přilepenou lepící páskou, </t>
  </si>
  <si>
    <t>5</t>
  </si>
  <si>
    <t>619996125</t>
  </si>
  <si>
    <t>Ochrana svislých ploch obedněním z řeziva</t>
  </si>
  <si>
    <t>662420819</t>
  </si>
  <si>
    <t>"ochrana technologických prvků VZT před znečištěním a poškození při provádění stavebních prací, zřízení, odstranění</t>
  </si>
  <si>
    <t>"ochrana konstrukcí bedněním</t>
  </si>
  <si>
    <t>1,50*8</t>
  </si>
  <si>
    <t>619996145</t>
  </si>
  <si>
    <t>Ochrana konstrukcí nebo samostatných prvků obalením geotextilií</t>
  </si>
  <si>
    <t>-715348952</t>
  </si>
  <si>
    <t>"ochrana podlahy před poškozením při provádění stavebních prací</t>
  </si>
  <si>
    <t>1374,00</t>
  </si>
  <si>
    <t>7</t>
  </si>
  <si>
    <t>M</t>
  </si>
  <si>
    <t>69311081</t>
  </si>
  <si>
    <t>geotextilie netkaná separační, ochranná, filtrační, drenážní PES 300g/m2</t>
  </si>
  <si>
    <t>8</t>
  </si>
  <si>
    <t>-71538484</t>
  </si>
  <si>
    <t>1374*1,2 'Přepočtené koeficientem množství</t>
  </si>
  <si>
    <t>622325108</t>
  </si>
  <si>
    <t>Oprava vnější vápenocementové hladké omítky složitosti 1 stěn v rozsahu přes 65 do 80 %</t>
  </si>
  <si>
    <t>-485500984</t>
  </si>
  <si>
    <t>"75% z celkové plochy 132,4m2 do výšky 1m , malta pro vnitřní omítku (GP) dle ČSN EN 998-1, kategorie CSII a WcO</t>
  </si>
  <si>
    <t>"So3" 132,40</t>
  </si>
  <si>
    <t>"75% z celkové plochy 87,10m2 do výšky 1m , malta pro vnitřní omítku (GP) dle ČSN EN 998-1, kategorie CSII a WcO</t>
  </si>
  <si>
    <t>"So5" 87,10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</si>
  <si>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</si>
  <si>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</si>
  <si>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</si>
  <si>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</si>
  <si>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1419248946</t>
  </si>
  <si>
    <t>44,60*30,80</t>
  </si>
  <si>
    <t>10</t>
  </si>
  <si>
    <t>952901221</t>
  </si>
  <si>
    <t>Vyčištění budov průmyslových objektů při jakékoliv výšce podlaží</t>
  </si>
  <si>
    <t>-408667732</t>
  </si>
  <si>
    <t>"půdorys  45,30 x 31,50 m</t>
  </si>
  <si>
    <t>1427,00</t>
  </si>
  <si>
    <t>11</t>
  </si>
  <si>
    <t>978013161</t>
  </si>
  <si>
    <t>Otlučení (osekání) vnitřní vápenné nebo vápenocementové omítky stěn v rozsahu přes 30 do 50 %</t>
  </si>
  <si>
    <t>2082239596</t>
  </si>
  <si>
    <t>"PRO-11825-02</t>
  </si>
  <si>
    <t xml:space="preserve">"Bp1" </t>
  </si>
  <si>
    <t>12</t>
  </si>
  <si>
    <t>978013191</t>
  </si>
  <si>
    <t>Otlučení (osekání) vnitřní vápenné nebo vápenocementové omítky stěn v rozsahu přes 50 do 100 %</t>
  </si>
  <si>
    <t>1099487434</t>
  </si>
  <si>
    <t xml:space="preserve">"Bp2" </t>
  </si>
  <si>
    <t xml:space="preserve">"stěny - 75% z celkové plochy 132,40m2 do výšky 1m </t>
  </si>
  <si>
    <t xml:space="preserve">"sloupy - 75% z celkové plochy 87,10m2 do výšky 1m </t>
  </si>
  <si>
    <t>13</t>
  </si>
  <si>
    <t>985131111</t>
  </si>
  <si>
    <t>Očištění ploch stěn, rubu kleneb a podlah tlakovou vodou</t>
  </si>
  <si>
    <t>-1463290189</t>
  </si>
  <si>
    <t>"So3" 99,30</t>
  </si>
  <si>
    <t>"So5" 65,30</t>
  </si>
  <si>
    <t>14</t>
  </si>
  <si>
    <t>985131211</t>
  </si>
  <si>
    <t>Očištění ploch stěn, rubu kleneb a podlah sušeným křemičitým pískem</t>
  </si>
  <si>
    <t>-2041717911</t>
  </si>
  <si>
    <t>"čištění obnažené zkorodované výztuže v ploše 35% z 99,30 m2 poškozených částí omítek výšky do 1m</t>
  </si>
  <si>
    <t>"So3" 34,80</t>
  </si>
  <si>
    <t>"očištění kotevní výztuže a L profilů sloupů v ploše 10% z 65,30 m2 poškozených částí omítek výšky do 1m</t>
  </si>
  <si>
    <t>"So5" 6,50</t>
  </si>
  <si>
    <t>985311113</t>
  </si>
  <si>
    <t>Reprofilace stěn cementovou sanační maltou tl přes 20 do 30 mm</t>
  </si>
  <si>
    <t>979315663</t>
  </si>
  <si>
    <t>"v ploše 35% z 99,30 m2 poškozených částí omítek výšky do 1m</t>
  </si>
  <si>
    <t>"opravná rychletuhnoucí malta tř. R3, odolná vůči povětrnostním podmínkám, mrazu a rozmrazovacím solím</t>
  </si>
  <si>
    <t>16</t>
  </si>
  <si>
    <t>985311116</t>
  </si>
  <si>
    <t>Reprofilace stěn cementovou sanační maltou tl přes 50 do 60 mm</t>
  </si>
  <si>
    <t>1089110406</t>
  </si>
  <si>
    <t>" v ploše 10% z 65,30 m2 poškozených částí omítek výšky do 1m</t>
  </si>
  <si>
    <t>17</t>
  </si>
  <si>
    <t>985311913</t>
  </si>
  <si>
    <t>Příplatek při reprofilaci sanační maltou za větší členitost povrchu (sloupy, výklenky)</t>
  </si>
  <si>
    <t>1025185666</t>
  </si>
  <si>
    <t>18</t>
  </si>
  <si>
    <t>985312114</t>
  </si>
  <si>
    <t>Stěrka k vyrovnání betonových ploch stěn tl do 5 mm</t>
  </si>
  <si>
    <t>797415042</t>
  </si>
  <si>
    <t>"opravná malta R2</t>
  </si>
  <si>
    <t>19</t>
  </si>
  <si>
    <t>985321111</t>
  </si>
  <si>
    <t>Ochranný nátěr výztuže na cementové bázi stěn, líce kleneb a podhledů 1 vrstva tl 1 mm</t>
  </si>
  <si>
    <t>-488183513</t>
  </si>
  <si>
    <t>Mezisoučet</t>
  </si>
  <si>
    <t>"dvouvrstvý" 41,30*2</t>
  </si>
  <si>
    <t>20</t>
  </si>
  <si>
    <t>985323111</t>
  </si>
  <si>
    <t>Spojovací můstek reprofilovaného betonu na cementové bázi tl 1 mm</t>
  </si>
  <si>
    <t>-1916494259</t>
  </si>
  <si>
    <t>adhezní můstek na cementové bázi</t>
  </si>
  <si>
    <t>997</t>
  </si>
  <si>
    <t>Přesun sutě</t>
  </si>
  <si>
    <t>997013151</t>
  </si>
  <si>
    <t>Vnitrostaveništní doprava suti a vybouraných hmot pro budovy v do 6 m s omezením mechanizace</t>
  </si>
  <si>
    <t>t</t>
  </si>
  <si>
    <t>-57866626</t>
  </si>
  <si>
    <t>22</t>
  </si>
  <si>
    <t>997013501</t>
  </si>
  <si>
    <t>Odvoz suti a vybouraných hmot na skládku nebo meziskládku do 1 km se složením</t>
  </si>
  <si>
    <t>-1930891262</t>
  </si>
  <si>
    <t>23</t>
  </si>
  <si>
    <t>997013509</t>
  </si>
  <si>
    <t>Příplatek k odvozu suti a vybouraných hmot na skládku ZKD 1 km přes 1 km</t>
  </si>
  <si>
    <t>-365550218</t>
  </si>
  <si>
    <t>16,356*14 'Přepočtené koeficientem množství</t>
  </si>
  <si>
    <t>24</t>
  </si>
  <si>
    <t>997013813</t>
  </si>
  <si>
    <t>Poplatek za uložení na skládce (skládkovné) stavebního odpadu z plastických hmot kód odpadu 17 02 03</t>
  </si>
  <si>
    <t>256217010</t>
  </si>
  <si>
    <t>25</t>
  </si>
  <si>
    <t>997013841</t>
  </si>
  <si>
    <t>Poplatek za uložení na skládce (skládkovné) odpadu po otryskávání bez obsahu nebezpečných látek kód odpadu 12 01 17</t>
  </si>
  <si>
    <t>-445132181</t>
  </si>
  <si>
    <t>26</t>
  </si>
  <si>
    <t>997013871</t>
  </si>
  <si>
    <t>Poplatek za uložení stavebního odpadu na recyklační skládce (skládkovné) směsného stavebního a demoličního kód odpadu 17 09 04</t>
  </si>
  <si>
    <t>700130676</t>
  </si>
  <si>
    <t>998</t>
  </si>
  <si>
    <t>Přesun hmot</t>
  </si>
  <si>
    <t>27</t>
  </si>
  <si>
    <t>998011001</t>
  </si>
  <si>
    <t>Přesun hmot pro budovy zděné v do 6 m</t>
  </si>
  <si>
    <t>-1678558333</t>
  </si>
  <si>
    <t>999</t>
  </si>
  <si>
    <t>Zkoušky a kontrolní práce</t>
  </si>
  <si>
    <t>28</t>
  </si>
  <si>
    <t>R999112</t>
  </si>
  <si>
    <t xml:space="preserve">Kontrolní odtrhové zkoušky </t>
  </si>
  <si>
    <t>kus</t>
  </si>
  <si>
    <t>512</t>
  </si>
  <si>
    <t>901531384</t>
  </si>
  <si>
    <t>"So3" 8</t>
  </si>
  <si>
    <t>"So5" 10</t>
  </si>
  <si>
    <t>PSV</t>
  </si>
  <si>
    <t>Práce a dodávky PSV</t>
  </si>
  <si>
    <t>727</t>
  </si>
  <si>
    <t>Zdravotechnika - požární ochrana</t>
  </si>
  <si>
    <t>29</t>
  </si>
  <si>
    <t>R7271119</t>
  </si>
  <si>
    <t>Demontáž a zpětná montáž přenosných hasícíh přístrojů</t>
  </si>
  <si>
    <t>-465641055</t>
  </si>
  <si>
    <t>30</t>
  </si>
  <si>
    <t>R7272211</t>
  </si>
  <si>
    <t>Utěsnění prostupu kabelových rozvodů protipožární ucpávkou; D+M</t>
  </si>
  <si>
    <t>-1664769621</t>
  </si>
  <si>
    <t>"prostup nad dveřmi D/2 v místnosti rozvaděče,</t>
  </si>
  <si>
    <t>"rozměr:  900x150mm, tl. 150mm</t>
  </si>
  <si>
    <t>764</t>
  </si>
  <si>
    <t>Konstrukce klempířské</t>
  </si>
  <si>
    <t>31</t>
  </si>
  <si>
    <t>764001811</t>
  </si>
  <si>
    <t>Demontáž dilatační lišty do suti</t>
  </si>
  <si>
    <t>m</t>
  </si>
  <si>
    <t>-450081958</t>
  </si>
  <si>
    <t>32</t>
  </si>
  <si>
    <t>764244304</t>
  </si>
  <si>
    <t>Oplechování horních ploch a nadezdívek bez rohů z TiZn lesklého plechu kotvené rš 330 mm</t>
  </si>
  <si>
    <t>-1549532705</t>
  </si>
  <si>
    <t>"PRO-11825-08</t>
  </si>
  <si>
    <t>"KV/1 dilatační lišta rš 310mm, celková dl. 35,90m</t>
  </si>
  <si>
    <t>35,90</t>
  </si>
  <si>
    <t>33</t>
  </si>
  <si>
    <t>998764101</t>
  </si>
  <si>
    <t>Přesun hmot tonážní pro konstrukce klempířské v objektech v do 6 m</t>
  </si>
  <si>
    <t>753964060</t>
  </si>
  <si>
    <t>784</t>
  </si>
  <si>
    <t>Dokončovací práce - malby a tapety</t>
  </si>
  <si>
    <t>34</t>
  </si>
  <si>
    <t>784121001</t>
  </si>
  <si>
    <t>Oškrabání malby v mísnostech v do 3,80 m</t>
  </si>
  <si>
    <t>-135042521</t>
  </si>
  <si>
    <t xml:space="preserve">"So1 - 10% z plochy 89,90-(31,80x0,50) m2 </t>
  </si>
  <si>
    <t>74,00*0,10</t>
  </si>
  <si>
    <t>"So3- 10% z plochy 370,60-(132,00x0,75) m2</t>
  </si>
  <si>
    <t>271,60*0,10</t>
  </si>
  <si>
    <t>"So4 - 10% z celkové plochy stropu</t>
  </si>
  <si>
    <t>(2286,80+1488,70)*0,10</t>
  </si>
  <si>
    <t xml:space="preserve">"So5 - 10% z plochy 247,80-(87,10*0,75) m2 </t>
  </si>
  <si>
    <t>182,50*0,10</t>
  </si>
  <si>
    <t>35</t>
  </si>
  <si>
    <t>784181121</t>
  </si>
  <si>
    <t>Hloubková jednonásobná bezbarvá penetrace podkladu v místnostech v do 3,80 m</t>
  </si>
  <si>
    <t>-940251917</t>
  </si>
  <si>
    <t>"hloubkový nátěr, aplikace štětkou</t>
  </si>
  <si>
    <t>"So1" 96,10</t>
  </si>
  <si>
    <t>"So3" 393,90</t>
  </si>
  <si>
    <t>"So4" 2286,80+1488,70</t>
  </si>
  <si>
    <t>"So5" 263,40</t>
  </si>
  <si>
    <t>36</t>
  </si>
  <si>
    <t>784331001</t>
  </si>
  <si>
    <t>Dvojnásobné bílé protiplísňové malby v místnostech v do 3,80 m</t>
  </si>
  <si>
    <t>1326808826</t>
  </si>
  <si>
    <t>"nátěrová hmota doplněna o fungicidní a biocidní přísadu,  aplikace 3 vrstev nástřiku</t>
  </si>
  <si>
    <t>4528,90*1,50</t>
  </si>
  <si>
    <t>37</t>
  </si>
  <si>
    <t>784672021</t>
  </si>
  <si>
    <t>Písmomalířské práce v písmen nebo číslic do 250 mm v místnostech v do 3,80 m</t>
  </si>
  <si>
    <t>-375054985</t>
  </si>
  <si>
    <t>"popisná čísla parkovacích stání 01 - 63, výška textu 200 mm, font ARIAL TUČNÝ</t>
  </si>
  <si>
    <t>"So3, So4" 63*2</t>
  </si>
  <si>
    <t>789</t>
  </si>
  <si>
    <t>Povrchové úpravy ocelových konstrukcí a technologických zařízení</t>
  </si>
  <si>
    <t>38</t>
  </si>
  <si>
    <t>789112152</t>
  </si>
  <si>
    <t>Čištění ručním nářadím členitých zařízení stupeň přípravy podkladu St 2 stupeň zrezivění C</t>
  </si>
  <si>
    <t>917617872</t>
  </si>
  <si>
    <t>"Pko2</t>
  </si>
  <si>
    <t>"VZT žaluzie  - 1030x630mm x 4 + 510x570mm x 2</t>
  </si>
  <si>
    <t>1,03*0,63*4+0,51*0,57*2</t>
  </si>
  <si>
    <t>"ocel. dvířka 620x750mm + 620x660mm</t>
  </si>
  <si>
    <t>0,62*0,75</t>
  </si>
  <si>
    <t>0,62*0,66</t>
  </si>
  <si>
    <t>39</t>
  </si>
  <si>
    <t>789112240</t>
  </si>
  <si>
    <t>Odmaštění členitých zařízení</t>
  </si>
  <si>
    <t>-969247150</t>
  </si>
  <si>
    <t>40</t>
  </si>
  <si>
    <t>789122152</t>
  </si>
  <si>
    <t>Čištění ručním nářadím ocelových konstrukcí třídy II stupeň přípravy St 2 stupeň zrezivění C</t>
  </si>
  <si>
    <t>-915664411</t>
  </si>
  <si>
    <t>"L50 - ostění vrat</t>
  </si>
  <si>
    <t>0,10*1,09*8</t>
  </si>
  <si>
    <t>0,10*2,39*4</t>
  </si>
  <si>
    <t>41</t>
  </si>
  <si>
    <t>789122240</t>
  </si>
  <si>
    <t>Odmaštění ocelových konstrukcí třídy II</t>
  </si>
  <si>
    <t>-683660655</t>
  </si>
  <si>
    <t>42</t>
  </si>
  <si>
    <t>789123152</t>
  </si>
  <si>
    <t>Čištění ručním nářadím ocelových konstrukcí třídy III stupeň přípravy St 2 stupeň zrezivění C</t>
  </si>
  <si>
    <t>101910347</t>
  </si>
  <si>
    <t>"U140 dl. (2,27-1,00)m x (2x32)</t>
  </si>
  <si>
    <t>(0,487*1,27)*2*32</t>
  </si>
  <si>
    <t>"plech 380x(100*2+200)mm x 32</t>
  </si>
  <si>
    <t>(0,38*0,10*2)*32</t>
  </si>
  <si>
    <t>(0,38*0,20)*32</t>
  </si>
  <si>
    <t>0,048*32</t>
  </si>
  <si>
    <t>46,00</t>
  </si>
  <si>
    <t>43</t>
  </si>
  <si>
    <t>789123240</t>
  </si>
  <si>
    <t>Odmaštění ocelových konstrukcí třídy III</t>
  </si>
  <si>
    <t>-1410983317</t>
  </si>
  <si>
    <t>44</t>
  </si>
  <si>
    <t>789124152</t>
  </si>
  <si>
    <t>Čištění ručním nářadím ocelových konstrukcí třídy IV stupeň přípravy St 2 stupeň zrezivění C</t>
  </si>
  <si>
    <t>1272210464</t>
  </si>
  <si>
    <t>" I260 dl. 6,60m x2 x16</t>
  </si>
  <si>
    <t>"1,07*6,60*2*16" 226,00</t>
  </si>
  <si>
    <t>45</t>
  </si>
  <si>
    <t>789124240</t>
  </si>
  <si>
    <t>Odmaštění ocelových konstrukcí třídy IV</t>
  </si>
  <si>
    <t>1893349424</t>
  </si>
  <si>
    <t>46</t>
  </si>
  <si>
    <t>789222532</t>
  </si>
  <si>
    <t>Otryskání abrazivem ze strusky ocelových kcí třídy II stupeň zarezavění C stupeň přípravy Sa 2 1/2</t>
  </si>
  <si>
    <t>1798641662</t>
  </si>
  <si>
    <t>"Pko1</t>
  </si>
  <si>
    <t xml:space="preserve">"L50 dl. 0,7m x 8  </t>
  </si>
  <si>
    <t>0,10*0,70*8</t>
  </si>
  <si>
    <t>47</t>
  </si>
  <si>
    <t>789223532</t>
  </si>
  <si>
    <t>Otryskání abrazivem ze strusky ocelových kcí třídy III stupeň zarezavění C stupeň přípravy Sa 2 1/2</t>
  </si>
  <si>
    <t>-2018310207</t>
  </si>
  <si>
    <t>"U140 dl. 0,70m x (2x32)</t>
  </si>
  <si>
    <t>(0,487*0,70)*2*32</t>
  </si>
  <si>
    <t>"plech š. 380x100mm x 32</t>
  </si>
  <si>
    <t>48</t>
  </si>
  <si>
    <t>R7893011</t>
  </si>
  <si>
    <t>Nátěrový systém členitých zařízení (dle Pko2); D+M</t>
  </si>
  <si>
    <t>467834899</t>
  </si>
  <si>
    <t>"Stupeň korozní agresivity atmosféry:</t>
  </si>
  <si>
    <t>"Interiér a exteriér nad 1 m od podlahy: C3 (městské a průmyslové atmosféry s mírným znečištěním SO2) dle ČSN EN ISO 12944-2</t>
  </si>
  <si>
    <t xml:space="preserve">"Nátěrový systém: Dle ČSN EN ISO 12944-5 – tab. A3 – Nátěrový systém pro nízkouhlíkovou ocel pro stupeň korozní agresivity C3; </t>
  </si>
  <si>
    <t>"a tab. A7 – Nátěrový systém pro žárově zinkované konstrukce.</t>
  </si>
  <si>
    <t>"Předpokládaná životnost nátěrů: 5-15 let, střední dle ČSN EN ISO 12944-5</t>
  </si>
  <si>
    <t>"Kontroly budou prováděny po předúpravě a každém dalším kroku výroby.</t>
  </si>
  <si>
    <t>"Aplikační metoda se bude řídit doporučením výrobce nátěrové hmoty.</t>
  </si>
  <si>
    <t>49</t>
  </si>
  <si>
    <t>R7893012</t>
  </si>
  <si>
    <t>Nátěrový systém ocel. konstrukcí tř. II (dle Pko2); D+M</t>
  </si>
  <si>
    <t>-154260961</t>
  </si>
  <si>
    <t>50</t>
  </si>
  <si>
    <t>R7893013</t>
  </si>
  <si>
    <t>Nátěrový systém ocel. konstrukcí tř. III (dle Pko2); D+M</t>
  </si>
  <si>
    <t>652197203</t>
  </si>
  <si>
    <t>51</t>
  </si>
  <si>
    <t>R7893014</t>
  </si>
  <si>
    <t>Nátěrový systém ocel. konstrukcí tř. IV (dle Pko2); D+M</t>
  </si>
  <si>
    <t>-385604941</t>
  </si>
  <si>
    <t>52</t>
  </si>
  <si>
    <t>R7893211</t>
  </si>
  <si>
    <t>Nátěrový systém ocel. konstrukcí tř. II (dle Pko1); D+M</t>
  </si>
  <si>
    <t>-476205569</t>
  </si>
  <si>
    <t xml:space="preserve">"L50 dl. 0,70m x 8  </t>
  </si>
  <si>
    <t>"interiér a exteriér do výšky 1 m od podlahy: C5-I (průmysl. prostředí s vysokou vlhkostí a agresivní atmosférou) dle ČSN EN ISO 12944-2</t>
  </si>
  <si>
    <t>" Nátěrový systém: Dle ČSN EN ISO 12944-5 – tab. A5 – Nátěrový systém pro nízkouhlíkovou ocel pro stupeň korozní agresivity C5</t>
  </si>
  <si>
    <t>53</t>
  </si>
  <si>
    <t>R7893212</t>
  </si>
  <si>
    <t>Nátěrový systém ocel. konstrukcí tř. III (dle Pko1); D+M</t>
  </si>
  <si>
    <t>1262322344</t>
  </si>
  <si>
    <t>VON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</si>
  <si>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</si>
  <si>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</si>
  <si>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</si>
  <si>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</si>
  <si>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</si>
  <si>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</si>
  <si>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</si>
  <si>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</si>
  <si>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</si>
  <si>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</si>
  <si>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</si>
  <si>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</si>
  <si>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</si>
  <si>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957604643</t>
  </si>
  <si>
    <t>VRN3</t>
  </si>
  <si>
    <t>Zařízení staveniště</t>
  </si>
  <si>
    <t>032103001</t>
  </si>
  <si>
    <t xml:space="preserve">Zařízení staveniště </t>
  </si>
  <si>
    <t>-1021988586</t>
  </si>
  <si>
    <t>"zřízení ZS (WC, unimo buňky pro kancelář a šatnování, skladování materiálu příp. zařízení, strojů, oplocení areálu ZS, oplocení stavby)</t>
  </si>
  <si>
    <t>"provoz zařízení staveniště, pronájem ploch pro ZS</t>
  </si>
  <si>
    <t>"odstranění zařízení staveniště, uvedení dotčených pozemků do původního stavu</t>
  </si>
  <si>
    <t>034303211</t>
  </si>
  <si>
    <t>Dočasné dopravní značení - výjezd vozidel stavby</t>
  </si>
  <si>
    <t>-1951518371</t>
  </si>
  <si>
    <t>VRN6</t>
  </si>
  <si>
    <t>Územní vlivy</t>
  </si>
  <si>
    <t>063103001</t>
  </si>
  <si>
    <t>Práce v podzemí -  zajištění větrání a osvětlení stavby</t>
  </si>
  <si>
    <t>-2062222082</t>
  </si>
  <si>
    <t>" zajištění větrání a osvětlení stavby při provádění stavebních prací</t>
  </si>
  <si>
    <t>VRN7</t>
  </si>
  <si>
    <t>Provozní vlivy</t>
  </si>
  <si>
    <t>075103001</t>
  </si>
  <si>
    <t xml:space="preserve">Ochrana stávajícího elektrického vedení proti poškození </t>
  </si>
  <si>
    <t>-1536147882</t>
  </si>
  <si>
    <t xml:space="preserve">"zajištění a zakrytí el. kabelů proti poškození při provádění stavebních prací </t>
  </si>
  <si>
    <t xml:space="preserve">"zajištění proti případnému úrazu el. proudem při provádění stavebních prací </t>
  </si>
  <si>
    <t>S VÝKAZEM VÝMĚR</t>
  </si>
  <si>
    <t>Stavebník:</t>
  </si>
  <si>
    <t>SMO - městský obvod Ostrava - Jih</t>
  </si>
  <si>
    <t>Název stavby:</t>
  </si>
  <si>
    <t>Oprava průmyslové podlahy v parkovacím objektu</t>
  </si>
  <si>
    <t>PO 01 na ul. Fr. Formana, Ostrava - Dubina</t>
  </si>
  <si>
    <t xml:space="preserve">Část: </t>
  </si>
  <si>
    <t>Stupeň:</t>
  </si>
  <si>
    <t>DPS</t>
  </si>
  <si>
    <t>Vypracoval:</t>
  </si>
  <si>
    <t>Miroslava Morská</t>
  </si>
  <si>
    <t>Schválil:</t>
  </si>
  <si>
    <t>Ing. Tomáš Kuzník</t>
  </si>
  <si>
    <t xml:space="preserve">HIP: </t>
  </si>
  <si>
    <t>Číslo zakázky:</t>
  </si>
  <si>
    <t>zpracováno v CÚ ÚRS 2022/2</t>
  </si>
  <si>
    <t>F.3  SOUPIS PRACÍ, DODÁVEK A SLUŽEB</t>
  </si>
  <si>
    <t>SO 02 Parkovací objekt PO 01 - část stěny a strop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</si>
</sst>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mm\/yyyy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Trebuchet MS"/>
      <family val="2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39" fillId="0" borderId="0" applyNumberFormat="0" applyFill="0" applyBorder="0" applyAlignment="0" applyProtection="0"/>
    <xf numFmtId="0" fontId="40" fillId="0" borderId="0"/>
    <xf numFmtId="0" fontId="44" fillId="0" borderId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0" xfId="2" applyFont="1" applyAlignment="1">
      <alignment horizontal="center"/>
    </xf>
    <xf numFmtId="0" fontId="40" fillId="0" borderId="0" xfId="2"/>
    <xf numFmtId="0" fontId="42" fillId="0" borderId="0" xfId="2" applyFont="1" applyAlignment="1">
      <alignment horizontal="center"/>
    </xf>
    <xf numFmtId="0" fontId="41" fillId="0" borderId="0" xfId="2" applyFont="1"/>
    <xf numFmtId="0" fontId="43" fillId="0" borderId="0" xfId="2" applyFont="1"/>
    <xf numFmtId="0" fontId="45" fillId="0" borderId="0" xfId="3" applyFont="1" applyAlignment="1">
      <alignment wrapText="1"/>
    </xf>
    <xf numFmtId="0" fontId="46" fillId="0" borderId="0" xfId="3" applyFont="1"/>
    <xf numFmtId="0" fontId="47" fillId="0" borderId="0" xfId="2" applyFont="1"/>
    <xf numFmtId="168" fontId="47" fillId="0" borderId="0" xfId="2" applyNumberFormat="1" applyFont="1" applyAlignment="1">
      <alignment horizontal="left"/>
    </xf>
    <xf numFmtId="14" fontId="47" fillId="0" borderId="0" xfId="2" applyNumberFormat="1" applyFont="1" applyAlignment="1">
      <alignment horizontal="left"/>
    </xf>
    <xf numFmtId="3" fontId="47" fillId="0" borderId="0" xfId="2" applyNumberFormat="1" applyFont="1" applyAlignment="1">
      <alignment horizontal="left"/>
    </xf>
    <xf numFmtId="0" fontId="48" fillId="0" borderId="0" xfId="2" applyFont="1"/>
  </cellXfs>
  <cellStyles count="4">
    <cellStyle name="Hypertextový odkaz" xfId="1" builtinId="8"/>
    <cellStyle name="Normální" xfId="0" builtinId="0" customBuiltin="1"/>
    <cellStyle name="Normální 2" xfId="3" xr:uid="{94036403-64D4-4A20-9C4B-0A8CBEB8B409}"/>
    <cellStyle name="normální_ROZPOČET - VZOR" xfId="2" xr:uid="{B92BAB24-D40F-44AF-9A7A-310D413F753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396240</xdr:colOff>
      <xdr:row>39</xdr:row>
      <xdr:rowOff>99060</xdr:rowOff>
    </xdr:from>
    <xdr:to>
      <xdr:col>6</xdr:col>
      <xdr:colOff>45720</xdr:colOff>
      <xdr:row>41</xdr:row>
      <xdr:rowOff>160020</xdr:rowOff>
    </xdr:to>
    <xdr:pic>
      <xdr:nvPicPr>
        <xdr:cNvPr id="2" name="Obrázek 1" descr="C:\Users\jakub.abrle\Desktop\podpis.jpg">
          <a:extLst>
            <a:ext uri="{FF2B5EF4-FFF2-40B4-BE49-F238E27FC236}">
              <a16:creationId xmlns:a16="http://schemas.microsoft.com/office/drawing/2014/main" id="{ACC26CE1-23AF-48BE-BCA3-19FEE09B1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4215" y="7433310"/>
          <a:ext cx="868680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-11823-F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stránka"/>
      <sheetName val="Rekapitulace stavby"/>
      <sheetName val="D - Dokumentace objektů a..."/>
      <sheetName val="VON - Vedlejší a ostatní ...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18A88-91EB-4E4A-84F2-7E218DC54740}">
  <dimension ref="A1:J53"/>
  <sheetViews>
    <sheetView tabSelected="1" topLeftCell="A7" workbookViewId="0">
      <selection activeCell="F28" sqref="F28"/>
    </sheetView>
  </sheetViews>
  <sheetFormatPr defaultColWidth="0" defaultRowHeight="12.75"/>
  <cols>
    <col min="1" max="1" width="9.5" style="321" customWidth="1"/>
    <col min="2" max="2" width="10.6640625" style="321" customWidth="1"/>
    <col min="3" max="3" width="13.1640625" style="321" customWidth="1"/>
    <col min="4" max="4" width="16.5" style="321" customWidth="1"/>
    <col min="5" max="8" width="10.6640625" style="321" customWidth="1"/>
    <col min="9" max="9" width="12.83203125" style="321" customWidth="1"/>
    <col min="10" max="10" width="10.6640625" style="321" customWidth="1"/>
    <col min="11" max="256" width="0" style="321" hidden="1"/>
    <col min="257" max="257" width="9.5" style="321" customWidth="1"/>
    <col min="258" max="258" width="10.6640625" style="321" customWidth="1"/>
    <col min="259" max="259" width="13.1640625" style="321" customWidth="1"/>
    <col min="260" max="260" width="16.5" style="321" customWidth="1"/>
    <col min="261" max="264" width="10.6640625" style="321" customWidth="1"/>
    <col min="265" max="265" width="12.83203125" style="321" customWidth="1"/>
    <col min="266" max="266" width="10.6640625" style="321" customWidth="1"/>
    <col min="267" max="512" width="0" style="321" hidden="1"/>
    <col min="513" max="513" width="9.5" style="321" customWidth="1"/>
    <col min="514" max="514" width="10.6640625" style="321" customWidth="1"/>
    <col min="515" max="515" width="13.1640625" style="321" customWidth="1"/>
    <col min="516" max="516" width="16.5" style="321" customWidth="1"/>
    <col min="517" max="520" width="10.6640625" style="321" customWidth="1"/>
    <col min="521" max="521" width="12.83203125" style="321" customWidth="1"/>
    <col min="522" max="522" width="10.6640625" style="321" customWidth="1"/>
    <col min="523" max="768" width="0" style="321" hidden="1"/>
    <col min="769" max="769" width="9.5" style="321" customWidth="1"/>
    <col min="770" max="770" width="10.6640625" style="321" customWidth="1"/>
    <col min="771" max="771" width="13.1640625" style="321" customWidth="1"/>
    <col min="772" max="772" width="16.5" style="321" customWidth="1"/>
    <col min="773" max="776" width="10.6640625" style="321" customWidth="1"/>
    <col min="777" max="777" width="12.83203125" style="321" customWidth="1"/>
    <col min="778" max="778" width="10.6640625" style="321" customWidth="1"/>
    <col min="779" max="1024" width="0" style="321" hidden="1"/>
    <col min="1025" max="1025" width="9.5" style="321" customWidth="1"/>
    <col min="1026" max="1026" width="10.6640625" style="321" customWidth="1"/>
    <col min="1027" max="1027" width="13.1640625" style="321" customWidth="1"/>
    <col min="1028" max="1028" width="16.5" style="321" customWidth="1"/>
    <col min="1029" max="1032" width="10.6640625" style="321" customWidth="1"/>
    <col min="1033" max="1033" width="12.83203125" style="321" customWidth="1"/>
    <col min="1034" max="1034" width="10.6640625" style="321" customWidth="1"/>
    <col min="1035" max="1280" width="0" style="321" hidden="1"/>
    <col min="1281" max="1281" width="9.5" style="321" customWidth="1"/>
    <col min="1282" max="1282" width="10.6640625" style="321" customWidth="1"/>
    <col min="1283" max="1283" width="13.1640625" style="321" customWidth="1"/>
    <col min="1284" max="1284" width="16.5" style="321" customWidth="1"/>
    <col min="1285" max="1288" width="10.6640625" style="321" customWidth="1"/>
    <col min="1289" max="1289" width="12.83203125" style="321" customWidth="1"/>
    <col min="1290" max="1290" width="10.6640625" style="321" customWidth="1"/>
    <col min="1291" max="1536" width="0" style="321" hidden="1"/>
    <col min="1537" max="1537" width="9.5" style="321" customWidth="1"/>
    <col min="1538" max="1538" width="10.6640625" style="321" customWidth="1"/>
    <col min="1539" max="1539" width="13.1640625" style="321" customWidth="1"/>
    <col min="1540" max="1540" width="16.5" style="321" customWidth="1"/>
    <col min="1541" max="1544" width="10.6640625" style="321" customWidth="1"/>
    <col min="1545" max="1545" width="12.83203125" style="321" customWidth="1"/>
    <col min="1546" max="1546" width="10.6640625" style="321" customWidth="1"/>
    <col min="1547" max="1792" width="0" style="321" hidden="1"/>
    <col min="1793" max="1793" width="9.5" style="321" customWidth="1"/>
    <col min="1794" max="1794" width="10.6640625" style="321" customWidth="1"/>
    <col min="1795" max="1795" width="13.1640625" style="321" customWidth="1"/>
    <col min="1796" max="1796" width="16.5" style="321" customWidth="1"/>
    <col min="1797" max="1800" width="10.6640625" style="321" customWidth="1"/>
    <col min="1801" max="1801" width="12.83203125" style="321" customWidth="1"/>
    <col min="1802" max="1802" width="10.6640625" style="321" customWidth="1"/>
    <col min="1803" max="2048" width="0" style="321" hidden="1"/>
    <col min="2049" max="2049" width="9.5" style="321" customWidth="1"/>
    <col min="2050" max="2050" width="10.6640625" style="321" customWidth="1"/>
    <col min="2051" max="2051" width="13.1640625" style="321" customWidth="1"/>
    <col min="2052" max="2052" width="16.5" style="321" customWidth="1"/>
    <col min="2053" max="2056" width="10.6640625" style="321" customWidth="1"/>
    <col min="2057" max="2057" width="12.83203125" style="321" customWidth="1"/>
    <col min="2058" max="2058" width="10.6640625" style="321" customWidth="1"/>
    <col min="2059" max="2304" width="0" style="321" hidden="1"/>
    <col min="2305" max="2305" width="9.5" style="321" customWidth="1"/>
    <col min="2306" max="2306" width="10.6640625" style="321" customWidth="1"/>
    <col min="2307" max="2307" width="13.1640625" style="321" customWidth="1"/>
    <col min="2308" max="2308" width="16.5" style="321" customWidth="1"/>
    <col min="2309" max="2312" width="10.6640625" style="321" customWidth="1"/>
    <col min="2313" max="2313" width="12.83203125" style="321" customWidth="1"/>
    <col min="2314" max="2314" width="10.6640625" style="321" customWidth="1"/>
    <col min="2315" max="2560" width="0" style="321" hidden="1"/>
    <col min="2561" max="2561" width="9.5" style="321" customWidth="1"/>
    <col min="2562" max="2562" width="10.6640625" style="321" customWidth="1"/>
    <col min="2563" max="2563" width="13.1640625" style="321" customWidth="1"/>
    <col min="2564" max="2564" width="16.5" style="321" customWidth="1"/>
    <col min="2565" max="2568" width="10.6640625" style="321" customWidth="1"/>
    <col min="2569" max="2569" width="12.83203125" style="321" customWidth="1"/>
    <col min="2570" max="2570" width="10.6640625" style="321" customWidth="1"/>
    <col min="2571" max="2816" width="0" style="321" hidden="1"/>
    <col min="2817" max="2817" width="9.5" style="321" customWidth="1"/>
    <col min="2818" max="2818" width="10.6640625" style="321" customWidth="1"/>
    <col min="2819" max="2819" width="13.1640625" style="321" customWidth="1"/>
    <col min="2820" max="2820" width="16.5" style="321" customWidth="1"/>
    <col min="2821" max="2824" width="10.6640625" style="321" customWidth="1"/>
    <col min="2825" max="2825" width="12.83203125" style="321" customWidth="1"/>
    <col min="2826" max="2826" width="10.6640625" style="321" customWidth="1"/>
    <col min="2827" max="3072" width="0" style="321" hidden="1"/>
    <col min="3073" max="3073" width="9.5" style="321" customWidth="1"/>
    <col min="3074" max="3074" width="10.6640625" style="321" customWidth="1"/>
    <col min="3075" max="3075" width="13.1640625" style="321" customWidth="1"/>
    <col min="3076" max="3076" width="16.5" style="321" customWidth="1"/>
    <col min="3077" max="3080" width="10.6640625" style="321" customWidth="1"/>
    <col min="3081" max="3081" width="12.83203125" style="321" customWidth="1"/>
    <col min="3082" max="3082" width="10.6640625" style="321" customWidth="1"/>
    <col min="3083" max="3328" width="0" style="321" hidden="1"/>
    <col min="3329" max="3329" width="9.5" style="321" customWidth="1"/>
    <col min="3330" max="3330" width="10.6640625" style="321" customWidth="1"/>
    <col min="3331" max="3331" width="13.1640625" style="321" customWidth="1"/>
    <col min="3332" max="3332" width="16.5" style="321" customWidth="1"/>
    <col min="3333" max="3336" width="10.6640625" style="321" customWidth="1"/>
    <col min="3337" max="3337" width="12.83203125" style="321" customWidth="1"/>
    <col min="3338" max="3338" width="10.6640625" style="321" customWidth="1"/>
    <col min="3339" max="3584" width="0" style="321" hidden="1"/>
    <col min="3585" max="3585" width="9.5" style="321" customWidth="1"/>
    <col min="3586" max="3586" width="10.6640625" style="321" customWidth="1"/>
    <col min="3587" max="3587" width="13.1640625" style="321" customWidth="1"/>
    <col min="3588" max="3588" width="16.5" style="321" customWidth="1"/>
    <col min="3589" max="3592" width="10.6640625" style="321" customWidth="1"/>
    <col min="3593" max="3593" width="12.83203125" style="321" customWidth="1"/>
    <col min="3594" max="3594" width="10.6640625" style="321" customWidth="1"/>
    <col min="3595" max="3840" width="0" style="321" hidden="1"/>
    <col min="3841" max="3841" width="9.5" style="321" customWidth="1"/>
    <col min="3842" max="3842" width="10.6640625" style="321" customWidth="1"/>
    <col min="3843" max="3843" width="13.1640625" style="321" customWidth="1"/>
    <col min="3844" max="3844" width="16.5" style="321" customWidth="1"/>
    <col min="3845" max="3848" width="10.6640625" style="321" customWidth="1"/>
    <col min="3849" max="3849" width="12.83203125" style="321" customWidth="1"/>
    <col min="3850" max="3850" width="10.6640625" style="321" customWidth="1"/>
    <col min="3851" max="4096" width="0" style="321" hidden="1"/>
    <col min="4097" max="4097" width="9.5" style="321" customWidth="1"/>
    <col min="4098" max="4098" width="10.6640625" style="321" customWidth="1"/>
    <col min="4099" max="4099" width="13.1640625" style="321" customWidth="1"/>
    <col min="4100" max="4100" width="16.5" style="321" customWidth="1"/>
    <col min="4101" max="4104" width="10.6640625" style="321" customWidth="1"/>
    <col min="4105" max="4105" width="12.83203125" style="321" customWidth="1"/>
    <col min="4106" max="4106" width="10.6640625" style="321" customWidth="1"/>
    <col min="4107" max="4352" width="0" style="321" hidden="1"/>
    <col min="4353" max="4353" width="9.5" style="321" customWidth="1"/>
    <col min="4354" max="4354" width="10.6640625" style="321" customWidth="1"/>
    <col min="4355" max="4355" width="13.1640625" style="321" customWidth="1"/>
    <col min="4356" max="4356" width="16.5" style="321" customWidth="1"/>
    <col min="4357" max="4360" width="10.6640625" style="321" customWidth="1"/>
    <col min="4361" max="4361" width="12.83203125" style="321" customWidth="1"/>
    <col min="4362" max="4362" width="10.6640625" style="321" customWidth="1"/>
    <col min="4363" max="4608" width="0" style="321" hidden="1"/>
    <col min="4609" max="4609" width="9.5" style="321" customWidth="1"/>
    <col min="4610" max="4610" width="10.6640625" style="321" customWidth="1"/>
    <col min="4611" max="4611" width="13.1640625" style="321" customWidth="1"/>
    <col min="4612" max="4612" width="16.5" style="321" customWidth="1"/>
    <col min="4613" max="4616" width="10.6640625" style="321" customWidth="1"/>
    <col min="4617" max="4617" width="12.83203125" style="321" customWidth="1"/>
    <col min="4618" max="4618" width="10.6640625" style="321" customWidth="1"/>
    <col min="4619" max="4864" width="0" style="321" hidden="1"/>
    <col min="4865" max="4865" width="9.5" style="321" customWidth="1"/>
    <col min="4866" max="4866" width="10.6640625" style="321" customWidth="1"/>
    <col min="4867" max="4867" width="13.1640625" style="321" customWidth="1"/>
    <col min="4868" max="4868" width="16.5" style="321" customWidth="1"/>
    <col min="4869" max="4872" width="10.6640625" style="321" customWidth="1"/>
    <col min="4873" max="4873" width="12.83203125" style="321" customWidth="1"/>
    <col min="4874" max="4874" width="10.6640625" style="321" customWidth="1"/>
    <col min="4875" max="5120" width="0" style="321" hidden="1"/>
    <col min="5121" max="5121" width="9.5" style="321" customWidth="1"/>
    <col min="5122" max="5122" width="10.6640625" style="321" customWidth="1"/>
    <col min="5123" max="5123" width="13.1640625" style="321" customWidth="1"/>
    <col min="5124" max="5124" width="16.5" style="321" customWidth="1"/>
    <col min="5125" max="5128" width="10.6640625" style="321" customWidth="1"/>
    <col min="5129" max="5129" width="12.83203125" style="321" customWidth="1"/>
    <col min="5130" max="5130" width="10.6640625" style="321" customWidth="1"/>
    <col min="5131" max="5376" width="0" style="321" hidden="1"/>
    <col min="5377" max="5377" width="9.5" style="321" customWidth="1"/>
    <col min="5378" max="5378" width="10.6640625" style="321" customWidth="1"/>
    <col min="5379" max="5379" width="13.1640625" style="321" customWidth="1"/>
    <col min="5380" max="5380" width="16.5" style="321" customWidth="1"/>
    <col min="5381" max="5384" width="10.6640625" style="321" customWidth="1"/>
    <col min="5385" max="5385" width="12.83203125" style="321" customWidth="1"/>
    <col min="5386" max="5386" width="10.6640625" style="321" customWidth="1"/>
    <col min="5387" max="5632" width="0" style="321" hidden="1"/>
    <col min="5633" max="5633" width="9.5" style="321" customWidth="1"/>
    <col min="5634" max="5634" width="10.6640625" style="321" customWidth="1"/>
    <col min="5635" max="5635" width="13.1640625" style="321" customWidth="1"/>
    <col min="5636" max="5636" width="16.5" style="321" customWidth="1"/>
    <col min="5637" max="5640" width="10.6640625" style="321" customWidth="1"/>
    <col min="5641" max="5641" width="12.83203125" style="321" customWidth="1"/>
    <col min="5642" max="5642" width="10.6640625" style="321" customWidth="1"/>
    <col min="5643" max="5888" width="0" style="321" hidden="1"/>
    <col min="5889" max="5889" width="9.5" style="321" customWidth="1"/>
    <col min="5890" max="5890" width="10.6640625" style="321" customWidth="1"/>
    <col min="5891" max="5891" width="13.1640625" style="321" customWidth="1"/>
    <col min="5892" max="5892" width="16.5" style="321" customWidth="1"/>
    <col min="5893" max="5896" width="10.6640625" style="321" customWidth="1"/>
    <col min="5897" max="5897" width="12.83203125" style="321" customWidth="1"/>
    <col min="5898" max="5898" width="10.6640625" style="321" customWidth="1"/>
    <col min="5899" max="6144" width="0" style="321" hidden="1"/>
    <col min="6145" max="6145" width="9.5" style="321" customWidth="1"/>
    <col min="6146" max="6146" width="10.6640625" style="321" customWidth="1"/>
    <col min="6147" max="6147" width="13.1640625" style="321" customWidth="1"/>
    <col min="6148" max="6148" width="16.5" style="321" customWidth="1"/>
    <col min="6149" max="6152" width="10.6640625" style="321" customWidth="1"/>
    <col min="6153" max="6153" width="12.83203125" style="321" customWidth="1"/>
    <col min="6154" max="6154" width="10.6640625" style="321" customWidth="1"/>
    <col min="6155" max="6400" width="0" style="321" hidden="1"/>
    <col min="6401" max="6401" width="9.5" style="321" customWidth="1"/>
    <col min="6402" max="6402" width="10.6640625" style="321" customWidth="1"/>
    <col min="6403" max="6403" width="13.1640625" style="321" customWidth="1"/>
    <col min="6404" max="6404" width="16.5" style="321" customWidth="1"/>
    <col min="6405" max="6408" width="10.6640625" style="321" customWidth="1"/>
    <col min="6409" max="6409" width="12.83203125" style="321" customWidth="1"/>
    <col min="6410" max="6410" width="10.6640625" style="321" customWidth="1"/>
    <col min="6411" max="6656" width="0" style="321" hidden="1"/>
    <col min="6657" max="6657" width="9.5" style="321" customWidth="1"/>
    <col min="6658" max="6658" width="10.6640625" style="321" customWidth="1"/>
    <col min="6659" max="6659" width="13.1640625" style="321" customWidth="1"/>
    <col min="6660" max="6660" width="16.5" style="321" customWidth="1"/>
    <col min="6661" max="6664" width="10.6640625" style="321" customWidth="1"/>
    <col min="6665" max="6665" width="12.83203125" style="321" customWidth="1"/>
    <col min="6666" max="6666" width="10.6640625" style="321" customWidth="1"/>
    <col min="6667" max="6912" width="0" style="321" hidden="1"/>
    <col min="6913" max="6913" width="9.5" style="321" customWidth="1"/>
    <col min="6914" max="6914" width="10.6640625" style="321" customWidth="1"/>
    <col min="6915" max="6915" width="13.1640625" style="321" customWidth="1"/>
    <col min="6916" max="6916" width="16.5" style="321" customWidth="1"/>
    <col min="6917" max="6920" width="10.6640625" style="321" customWidth="1"/>
    <col min="6921" max="6921" width="12.83203125" style="321" customWidth="1"/>
    <col min="6922" max="6922" width="10.6640625" style="321" customWidth="1"/>
    <col min="6923" max="7168" width="0" style="321" hidden="1"/>
    <col min="7169" max="7169" width="9.5" style="321" customWidth="1"/>
    <col min="7170" max="7170" width="10.6640625" style="321" customWidth="1"/>
    <col min="7171" max="7171" width="13.1640625" style="321" customWidth="1"/>
    <col min="7172" max="7172" width="16.5" style="321" customWidth="1"/>
    <col min="7173" max="7176" width="10.6640625" style="321" customWidth="1"/>
    <col min="7177" max="7177" width="12.83203125" style="321" customWidth="1"/>
    <col min="7178" max="7178" width="10.6640625" style="321" customWidth="1"/>
    <col min="7179" max="7424" width="0" style="321" hidden="1"/>
    <col min="7425" max="7425" width="9.5" style="321" customWidth="1"/>
    <col min="7426" max="7426" width="10.6640625" style="321" customWidth="1"/>
    <col min="7427" max="7427" width="13.1640625" style="321" customWidth="1"/>
    <col min="7428" max="7428" width="16.5" style="321" customWidth="1"/>
    <col min="7429" max="7432" width="10.6640625" style="321" customWidth="1"/>
    <col min="7433" max="7433" width="12.83203125" style="321" customWidth="1"/>
    <col min="7434" max="7434" width="10.6640625" style="321" customWidth="1"/>
    <col min="7435" max="7680" width="0" style="321" hidden="1"/>
    <col min="7681" max="7681" width="9.5" style="321" customWidth="1"/>
    <col min="7682" max="7682" width="10.6640625" style="321" customWidth="1"/>
    <col min="7683" max="7683" width="13.1640625" style="321" customWidth="1"/>
    <col min="7684" max="7684" width="16.5" style="321" customWidth="1"/>
    <col min="7685" max="7688" width="10.6640625" style="321" customWidth="1"/>
    <col min="7689" max="7689" width="12.83203125" style="321" customWidth="1"/>
    <col min="7690" max="7690" width="10.6640625" style="321" customWidth="1"/>
    <col min="7691" max="7936" width="0" style="321" hidden="1"/>
    <col min="7937" max="7937" width="9.5" style="321" customWidth="1"/>
    <col min="7938" max="7938" width="10.6640625" style="321" customWidth="1"/>
    <col min="7939" max="7939" width="13.1640625" style="321" customWidth="1"/>
    <col min="7940" max="7940" width="16.5" style="321" customWidth="1"/>
    <col min="7941" max="7944" width="10.6640625" style="321" customWidth="1"/>
    <col min="7945" max="7945" width="12.83203125" style="321" customWidth="1"/>
    <col min="7946" max="7946" width="10.6640625" style="321" customWidth="1"/>
    <col min="7947" max="8192" width="0" style="321" hidden="1"/>
    <col min="8193" max="8193" width="9.5" style="321" customWidth="1"/>
    <col min="8194" max="8194" width="10.6640625" style="321" customWidth="1"/>
    <col min="8195" max="8195" width="13.1640625" style="321" customWidth="1"/>
    <col min="8196" max="8196" width="16.5" style="321" customWidth="1"/>
    <col min="8197" max="8200" width="10.6640625" style="321" customWidth="1"/>
    <col min="8201" max="8201" width="12.83203125" style="321" customWidth="1"/>
    <col min="8202" max="8202" width="10.6640625" style="321" customWidth="1"/>
    <col min="8203" max="8448" width="0" style="321" hidden="1"/>
    <col min="8449" max="8449" width="9.5" style="321" customWidth="1"/>
    <col min="8450" max="8450" width="10.6640625" style="321" customWidth="1"/>
    <col min="8451" max="8451" width="13.1640625" style="321" customWidth="1"/>
    <col min="8452" max="8452" width="16.5" style="321" customWidth="1"/>
    <col min="8453" max="8456" width="10.6640625" style="321" customWidth="1"/>
    <col min="8457" max="8457" width="12.83203125" style="321" customWidth="1"/>
    <col min="8458" max="8458" width="10.6640625" style="321" customWidth="1"/>
    <col min="8459" max="8704" width="0" style="321" hidden="1"/>
    <col min="8705" max="8705" width="9.5" style="321" customWidth="1"/>
    <col min="8706" max="8706" width="10.6640625" style="321" customWidth="1"/>
    <col min="8707" max="8707" width="13.1640625" style="321" customWidth="1"/>
    <col min="8708" max="8708" width="16.5" style="321" customWidth="1"/>
    <col min="8709" max="8712" width="10.6640625" style="321" customWidth="1"/>
    <col min="8713" max="8713" width="12.83203125" style="321" customWidth="1"/>
    <col min="8714" max="8714" width="10.6640625" style="321" customWidth="1"/>
    <col min="8715" max="8960" width="0" style="321" hidden="1"/>
    <col min="8961" max="8961" width="9.5" style="321" customWidth="1"/>
    <col min="8962" max="8962" width="10.6640625" style="321" customWidth="1"/>
    <col min="8963" max="8963" width="13.1640625" style="321" customWidth="1"/>
    <col min="8964" max="8964" width="16.5" style="321" customWidth="1"/>
    <col min="8965" max="8968" width="10.6640625" style="321" customWidth="1"/>
    <col min="8969" max="8969" width="12.83203125" style="321" customWidth="1"/>
    <col min="8970" max="8970" width="10.6640625" style="321" customWidth="1"/>
    <col min="8971" max="9216" width="0" style="321" hidden="1"/>
    <col min="9217" max="9217" width="9.5" style="321" customWidth="1"/>
    <col min="9218" max="9218" width="10.6640625" style="321" customWidth="1"/>
    <col min="9219" max="9219" width="13.1640625" style="321" customWidth="1"/>
    <col min="9220" max="9220" width="16.5" style="321" customWidth="1"/>
    <col min="9221" max="9224" width="10.6640625" style="321" customWidth="1"/>
    <col min="9225" max="9225" width="12.83203125" style="321" customWidth="1"/>
    <col min="9226" max="9226" width="10.6640625" style="321" customWidth="1"/>
    <col min="9227" max="9472" width="0" style="321" hidden="1"/>
    <col min="9473" max="9473" width="9.5" style="321" customWidth="1"/>
    <col min="9474" max="9474" width="10.6640625" style="321" customWidth="1"/>
    <col min="9475" max="9475" width="13.1640625" style="321" customWidth="1"/>
    <col min="9476" max="9476" width="16.5" style="321" customWidth="1"/>
    <col min="9477" max="9480" width="10.6640625" style="321" customWidth="1"/>
    <col min="9481" max="9481" width="12.83203125" style="321" customWidth="1"/>
    <col min="9482" max="9482" width="10.6640625" style="321" customWidth="1"/>
    <col min="9483" max="9728" width="0" style="321" hidden="1"/>
    <col min="9729" max="9729" width="9.5" style="321" customWidth="1"/>
    <col min="9730" max="9730" width="10.6640625" style="321" customWidth="1"/>
    <col min="9731" max="9731" width="13.1640625" style="321" customWidth="1"/>
    <col min="9732" max="9732" width="16.5" style="321" customWidth="1"/>
    <col min="9733" max="9736" width="10.6640625" style="321" customWidth="1"/>
    <col min="9737" max="9737" width="12.83203125" style="321" customWidth="1"/>
    <col min="9738" max="9738" width="10.6640625" style="321" customWidth="1"/>
    <col min="9739" max="9984" width="0" style="321" hidden="1"/>
    <col min="9985" max="9985" width="9.5" style="321" customWidth="1"/>
    <col min="9986" max="9986" width="10.6640625" style="321" customWidth="1"/>
    <col min="9987" max="9987" width="13.1640625" style="321" customWidth="1"/>
    <col min="9988" max="9988" width="16.5" style="321" customWidth="1"/>
    <col min="9989" max="9992" width="10.6640625" style="321" customWidth="1"/>
    <col min="9993" max="9993" width="12.83203125" style="321" customWidth="1"/>
    <col min="9994" max="9994" width="10.6640625" style="321" customWidth="1"/>
    <col min="9995" max="10240" width="0" style="321" hidden="1"/>
    <col min="10241" max="10241" width="9.5" style="321" customWidth="1"/>
    <col min="10242" max="10242" width="10.6640625" style="321" customWidth="1"/>
    <col min="10243" max="10243" width="13.1640625" style="321" customWidth="1"/>
    <col min="10244" max="10244" width="16.5" style="321" customWidth="1"/>
    <col min="10245" max="10248" width="10.6640625" style="321" customWidth="1"/>
    <col min="10249" max="10249" width="12.83203125" style="321" customWidth="1"/>
    <col min="10250" max="10250" width="10.6640625" style="321" customWidth="1"/>
    <col min="10251" max="10496" width="0" style="321" hidden="1"/>
    <col min="10497" max="10497" width="9.5" style="321" customWidth="1"/>
    <col min="10498" max="10498" width="10.6640625" style="321" customWidth="1"/>
    <col min="10499" max="10499" width="13.1640625" style="321" customWidth="1"/>
    <col min="10500" max="10500" width="16.5" style="321" customWidth="1"/>
    <col min="10501" max="10504" width="10.6640625" style="321" customWidth="1"/>
    <col min="10505" max="10505" width="12.83203125" style="321" customWidth="1"/>
    <col min="10506" max="10506" width="10.6640625" style="321" customWidth="1"/>
    <col min="10507" max="10752" width="0" style="321" hidden="1"/>
    <col min="10753" max="10753" width="9.5" style="321" customWidth="1"/>
    <col min="10754" max="10754" width="10.6640625" style="321" customWidth="1"/>
    <col min="10755" max="10755" width="13.1640625" style="321" customWidth="1"/>
    <col min="10756" max="10756" width="16.5" style="321" customWidth="1"/>
    <col min="10757" max="10760" width="10.6640625" style="321" customWidth="1"/>
    <col min="10761" max="10761" width="12.83203125" style="321" customWidth="1"/>
    <col min="10762" max="10762" width="10.6640625" style="321" customWidth="1"/>
    <col min="10763" max="11008" width="0" style="321" hidden="1"/>
    <col min="11009" max="11009" width="9.5" style="321" customWidth="1"/>
    <col min="11010" max="11010" width="10.6640625" style="321" customWidth="1"/>
    <col min="11011" max="11011" width="13.1640625" style="321" customWidth="1"/>
    <col min="11012" max="11012" width="16.5" style="321" customWidth="1"/>
    <col min="11013" max="11016" width="10.6640625" style="321" customWidth="1"/>
    <col min="11017" max="11017" width="12.83203125" style="321" customWidth="1"/>
    <col min="11018" max="11018" width="10.6640625" style="321" customWidth="1"/>
    <col min="11019" max="11264" width="0" style="321" hidden="1"/>
    <col min="11265" max="11265" width="9.5" style="321" customWidth="1"/>
    <col min="11266" max="11266" width="10.6640625" style="321" customWidth="1"/>
    <col min="11267" max="11267" width="13.1640625" style="321" customWidth="1"/>
    <col min="11268" max="11268" width="16.5" style="321" customWidth="1"/>
    <col min="11269" max="11272" width="10.6640625" style="321" customWidth="1"/>
    <col min="11273" max="11273" width="12.83203125" style="321" customWidth="1"/>
    <col min="11274" max="11274" width="10.6640625" style="321" customWidth="1"/>
    <col min="11275" max="11520" width="0" style="321" hidden="1"/>
    <col min="11521" max="11521" width="9.5" style="321" customWidth="1"/>
    <col min="11522" max="11522" width="10.6640625" style="321" customWidth="1"/>
    <col min="11523" max="11523" width="13.1640625" style="321" customWidth="1"/>
    <col min="11524" max="11524" width="16.5" style="321" customWidth="1"/>
    <col min="11525" max="11528" width="10.6640625" style="321" customWidth="1"/>
    <col min="11529" max="11529" width="12.83203125" style="321" customWidth="1"/>
    <col min="11530" max="11530" width="10.6640625" style="321" customWidth="1"/>
    <col min="11531" max="11776" width="0" style="321" hidden="1"/>
    <col min="11777" max="11777" width="9.5" style="321" customWidth="1"/>
    <col min="11778" max="11778" width="10.6640625" style="321" customWidth="1"/>
    <col min="11779" max="11779" width="13.1640625" style="321" customWidth="1"/>
    <col min="11780" max="11780" width="16.5" style="321" customWidth="1"/>
    <col min="11781" max="11784" width="10.6640625" style="321" customWidth="1"/>
    <col min="11785" max="11785" width="12.83203125" style="321" customWidth="1"/>
    <col min="11786" max="11786" width="10.6640625" style="321" customWidth="1"/>
    <col min="11787" max="12032" width="0" style="321" hidden="1"/>
    <col min="12033" max="12033" width="9.5" style="321" customWidth="1"/>
    <col min="12034" max="12034" width="10.6640625" style="321" customWidth="1"/>
    <col min="12035" max="12035" width="13.1640625" style="321" customWidth="1"/>
    <col min="12036" max="12036" width="16.5" style="321" customWidth="1"/>
    <col min="12037" max="12040" width="10.6640625" style="321" customWidth="1"/>
    <col min="12041" max="12041" width="12.83203125" style="321" customWidth="1"/>
    <col min="12042" max="12042" width="10.6640625" style="321" customWidth="1"/>
    <col min="12043" max="12288" width="0" style="321" hidden="1"/>
    <col min="12289" max="12289" width="9.5" style="321" customWidth="1"/>
    <col min="12290" max="12290" width="10.6640625" style="321" customWidth="1"/>
    <col min="12291" max="12291" width="13.1640625" style="321" customWidth="1"/>
    <col min="12292" max="12292" width="16.5" style="321" customWidth="1"/>
    <col min="12293" max="12296" width="10.6640625" style="321" customWidth="1"/>
    <col min="12297" max="12297" width="12.83203125" style="321" customWidth="1"/>
    <col min="12298" max="12298" width="10.6640625" style="321" customWidth="1"/>
    <col min="12299" max="12544" width="0" style="321" hidden="1"/>
    <col min="12545" max="12545" width="9.5" style="321" customWidth="1"/>
    <col min="12546" max="12546" width="10.6640625" style="321" customWidth="1"/>
    <col min="12547" max="12547" width="13.1640625" style="321" customWidth="1"/>
    <col min="12548" max="12548" width="16.5" style="321" customWidth="1"/>
    <col min="12549" max="12552" width="10.6640625" style="321" customWidth="1"/>
    <col min="12553" max="12553" width="12.83203125" style="321" customWidth="1"/>
    <col min="12554" max="12554" width="10.6640625" style="321" customWidth="1"/>
    <col min="12555" max="12800" width="0" style="321" hidden="1"/>
    <col min="12801" max="12801" width="9.5" style="321" customWidth="1"/>
    <col min="12802" max="12802" width="10.6640625" style="321" customWidth="1"/>
    <col min="12803" max="12803" width="13.1640625" style="321" customWidth="1"/>
    <col min="12804" max="12804" width="16.5" style="321" customWidth="1"/>
    <col min="12805" max="12808" width="10.6640625" style="321" customWidth="1"/>
    <col min="12809" max="12809" width="12.83203125" style="321" customWidth="1"/>
    <col min="12810" max="12810" width="10.6640625" style="321" customWidth="1"/>
    <col min="12811" max="13056" width="0" style="321" hidden="1"/>
    <col min="13057" max="13057" width="9.5" style="321" customWidth="1"/>
    <col min="13058" max="13058" width="10.6640625" style="321" customWidth="1"/>
    <col min="13059" max="13059" width="13.1640625" style="321" customWidth="1"/>
    <col min="13060" max="13060" width="16.5" style="321" customWidth="1"/>
    <col min="13061" max="13064" width="10.6640625" style="321" customWidth="1"/>
    <col min="13065" max="13065" width="12.83203125" style="321" customWidth="1"/>
    <col min="13066" max="13066" width="10.6640625" style="321" customWidth="1"/>
    <col min="13067" max="13312" width="0" style="321" hidden="1"/>
    <col min="13313" max="13313" width="9.5" style="321" customWidth="1"/>
    <col min="13314" max="13314" width="10.6640625" style="321" customWidth="1"/>
    <col min="13315" max="13315" width="13.1640625" style="321" customWidth="1"/>
    <col min="13316" max="13316" width="16.5" style="321" customWidth="1"/>
    <col min="13317" max="13320" width="10.6640625" style="321" customWidth="1"/>
    <col min="13321" max="13321" width="12.83203125" style="321" customWidth="1"/>
    <col min="13322" max="13322" width="10.6640625" style="321" customWidth="1"/>
    <col min="13323" max="13568" width="0" style="321" hidden="1"/>
    <col min="13569" max="13569" width="9.5" style="321" customWidth="1"/>
    <col min="13570" max="13570" width="10.6640625" style="321" customWidth="1"/>
    <col min="13571" max="13571" width="13.1640625" style="321" customWidth="1"/>
    <col min="13572" max="13572" width="16.5" style="321" customWidth="1"/>
    <col min="13573" max="13576" width="10.6640625" style="321" customWidth="1"/>
    <col min="13577" max="13577" width="12.83203125" style="321" customWidth="1"/>
    <col min="13578" max="13578" width="10.6640625" style="321" customWidth="1"/>
    <col min="13579" max="13824" width="0" style="321" hidden="1"/>
    <col min="13825" max="13825" width="9.5" style="321" customWidth="1"/>
    <col min="13826" max="13826" width="10.6640625" style="321" customWidth="1"/>
    <col min="13827" max="13827" width="13.1640625" style="321" customWidth="1"/>
    <col min="13828" max="13828" width="16.5" style="321" customWidth="1"/>
    <col min="13829" max="13832" width="10.6640625" style="321" customWidth="1"/>
    <col min="13833" max="13833" width="12.83203125" style="321" customWidth="1"/>
    <col min="13834" max="13834" width="10.6640625" style="321" customWidth="1"/>
    <col min="13835" max="14080" width="0" style="321" hidden="1"/>
    <col min="14081" max="14081" width="9.5" style="321" customWidth="1"/>
    <col min="14082" max="14082" width="10.6640625" style="321" customWidth="1"/>
    <col min="14083" max="14083" width="13.1640625" style="321" customWidth="1"/>
    <col min="14084" max="14084" width="16.5" style="321" customWidth="1"/>
    <col min="14085" max="14088" width="10.6640625" style="321" customWidth="1"/>
    <col min="14089" max="14089" width="12.83203125" style="321" customWidth="1"/>
    <col min="14090" max="14090" width="10.6640625" style="321" customWidth="1"/>
    <col min="14091" max="14336" width="0" style="321" hidden="1"/>
    <col min="14337" max="14337" width="9.5" style="321" customWidth="1"/>
    <col min="14338" max="14338" width="10.6640625" style="321" customWidth="1"/>
    <col min="14339" max="14339" width="13.1640625" style="321" customWidth="1"/>
    <col min="14340" max="14340" width="16.5" style="321" customWidth="1"/>
    <col min="14341" max="14344" width="10.6640625" style="321" customWidth="1"/>
    <col min="14345" max="14345" width="12.83203125" style="321" customWidth="1"/>
    <col min="14346" max="14346" width="10.6640625" style="321" customWidth="1"/>
    <col min="14347" max="14592" width="0" style="321" hidden="1"/>
    <col min="14593" max="14593" width="9.5" style="321" customWidth="1"/>
    <col min="14594" max="14594" width="10.6640625" style="321" customWidth="1"/>
    <col min="14595" max="14595" width="13.1640625" style="321" customWidth="1"/>
    <col min="14596" max="14596" width="16.5" style="321" customWidth="1"/>
    <col min="14597" max="14600" width="10.6640625" style="321" customWidth="1"/>
    <col min="14601" max="14601" width="12.83203125" style="321" customWidth="1"/>
    <col min="14602" max="14602" width="10.6640625" style="321" customWidth="1"/>
    <col min="14603" max="14848" width="0" style="321" hidden="1"/>
    <col min="14849" max="14849" width="9.5" style="321" customWidth="1"/>
    <col min="14850" max="14850" width="10.6640625" style="321" customWidth="1"/>
    <col min="14851" max="14851" width="13.1640625" style="321" customWidth="1"/>
    <col min="14852" max="14852" width="16.5" style="321" customWidth="1"/>
    <col min="14853" max="14856" width="10.6640625" style="321" customWidth="1"/>
    <col min="14857" max="14857" width="12.83203125" style="321" customWidth="1"/>
    <col min="14858" max="14858" width="10.6640625" style="321" customWidth="1"/>
    <col min="14859" max="15104" width="0" style="321" hidden="1"/>
    <col min="15105" max="15105" width="9.5" style="321" customWidth="1"/>
    <col min="15106" max="15106" width="10.6640625" style="321" customWidth="1"/>
    <col min="15107" max="15107" width="13.1640625" style="321" customWidth="1"/>
    <col min="15108" max="15108" width="16.5" style="321" customWidth="1"/>
    <col min="15109" max="15112" width="10.6640625" style="321" customWidth="1"/>
    <col min="15113" max="15113" width="12.83203125" style="321" customWidth="1"/>
    <col min="15114" max="15114" width="10.6640625" style="321" customWidth="1"/>
    <col min="15115" max="15360" width="0" style="321" hidden="1"/>
    <col min="15361" max="15361" width="9.5" style="321" customWidth="1"/>
    <col min="15362" max="15362" width="10.6640625" style="321" customWidth="1"/>
    <col min="15363" max="15363" width="13.1640625" style="321" customWidth="1"/>
    <col min="15364" max="15364" width="16.5" style="321" customWidth="1"/>
    <col min="15365" max="15368" width="10.6640625" style="321" customWidth="1"/>
    <col min="15369" max="15369" width="12.83203125" style="321" customWidth="1"/>
    <col min="15370" max="15370" width="10.6640625" style="321" customWidth="1"/>
    <col min="15371" max="15616" width="0" style="321" hidden="1"/>
    <col min="15617" max="15617" width="9.5" style="321" customWidth="1"/>
    <col min="15618" max="15618" width="10.6640625" style="321" customWidth="1"/>
    <col min="15619" max="15619" width="13.1640625" style="321" customWidth="1"/>
    <col min="15620" max="15620" width="16.5" style="321" customWidth="1"/>
    <col min="15621" max="15624" width="10.6640625" style="321" customWidth="1"/>
    <col min="15625" max="15625" width="12.83203125" style="321" customWidth="1"/>
    <col min="15626" max="15626" width="10.6640625" style="321" customWidth="1"/>
    <col min="15627" max="15872" width="0" style="321" hidden="1"/>
    <col min="15873" max="15873" width="9.5" style="321" customWidth="1"/>
    <col min="15874" max="15874" width="10.6640625" style="321" customWidth="1"/>
    <col min="15875" max="15875" width="13.1640625" style="321" customWidth="1"/>
    <col min="15876" max="15876" width="16.5" style="321" customWidth="1"/>
    <col min="15877" max="15880" width="10.6640625" style="321" customWidth="1"/>
    <col min="15881" max="15881" width="12.83203125" style="321" customWidth="1"/>
    <col min="15882" max="15882" width="10.6640625" style="321" customWidth="1"/>
    <col min="15883" max="16128" width="0" style="321" hidden="1"/>
    <col min="16129" max="16129" width="9.5" style="321" customWidth="1"/>
    <col min="16130" max="16130" width="10.6640625" style="321" customWidth="1"/>
    <col min="16131" max="16131" width="13.1640625" style="321" customWidth="1"/>
    <col min="16132" max="16132" width="16.5" style="321" customWidth="1"/>
    <col min="16133" max="16136" width="10.6640625" style="321" customWidth="1"/>
    <col min="16137" max="16137" width="12.83203125" style="321" customWidth="1"/>
    <col min="16138" max="16138" width="10.6640625" style="321" customWidth="1"/>
    <col min="16139" max="16384" width="0" style="321" hidden="1"/>
  </cols>
  <sheetData>
    <row r="1" spans="1:10" ht="12.75" customHeight="1">
      <c r="A1" s="320"/>
      <c r="B1" s="320"/>
      <c r="C1" s="320"/>
      <c r="D1" s="320"/>
      <c r="E1" s="320"/>
      <c r="F1" s="320"/>
      <c r="G1" s="320"/>
      <c r="H1" s="320"/>
      <c r="I1" s="320"/>
      <c r="J1" s="320"/>
    </row>
    <row r="2" spans="1:10" ht="12.75" customHeight="1">
      <c r="A2" s="320"/>
      <c r="B2" s="320"/>
      <c r="C2" s="320"/>
      <c r="D2" s="320"/>
      <c r="E2" s="320"/>
      <c r="F2" s="320"/>
      <c r="G2" s="320"/>
      <c r="H2" s="320"/>
      <c r="I2" s="320"/>
      <c r="J2" s="320"/>
    </row>
    <row r="3" spans="1:10" ht="12.75" customHeight="1">
      <c r="A3" s="320"/>
      <c r="B3" s="320"/>
      <c r="C3" s="320"/>
      <c r="D3" s="320"/>
      <c r="E3" s="320"/>
      <c r="F3" s="320"/>
      <c r="G3" s="320"/>
      <c r="H3" s="320"/>
      <c r="I3" s="320"/>
      <c r="J3" s="320"/>
    </row>
    <row r="4" spans="1:10" ht="12.75" customHeight="1"/>
    <row r="14" spans="1:10" ht="24.6" customHeight="1">
      <c r="A14" s="322" t="s">
        <v>523</v>
      </c>
      <c r="B14" s="322"/>
      <c r="C14" s="322"/>
      <c r="D14" s="322"/>
      <c r="E14" s="322"/>
      <c r="F14" s="322"/>
      <c r="G14" s="322"/>
      <c r="H14" s="322"/>
      <c r="I14" s="322"/>
      <c r="J14" s="322"/>
    </row>
    <row r="15" spans="1:10" ht="24.6" customHeight="1">
      <c r="A15" s="322" t="s">
        <v>507</v>
      </c>
      <c r="B15" s="322"/>
      <c r="C15" s="322"/>
      <c r="D15" s="322"/>
      <c r="E15" s="322"/>
      <c r="F15" s="322"/>
      <c r="G15" s="322"/>
      <c r="H15" s="322"/>
      <c r="I15" s="322"/>
      <c r="J15" s="322"/>
    </row>
    <row r="23" spans="2:7" ht="18" customHeight="1">
      <c r="B23" s="323"/>
      <c r="C23" s="323"/>
      <c r="D23" s="324"/>
      <c r="E23" s="323"/>
      <c r="F23" s="323"/>
      <c r="G23" s="323"/>
    </row>
    <row r="24" spans="2:7" ht="18" customHeight="1">
      <c r="B24" s="324" t="s">
        <v>508</v>
      </c>
      <c r="C24" s="324"/>
      <c r="D24" s="324" t="s">
        <v>509</v>
      </c>
      <c r="E24" s="324"/>
      <c r="F24" s="324"/>
      <c r="G24" s="324"/>
    </row>
    <row r="25" spans="2:7" ht="18" customHeight="1">
      <c r="B25" s="324"/>
      <c r="C25" s="324"/>
      <c r="D25" s="325"/>
      <c r="E25" s="324"/>
      <c r="F25" s="324"/>
      <c r="G25" s="324"/>
    </row>
    <row r="26" spans="2:7" ht="18" customHeight="1">
      <c r="B26" s="324"/>
      <c r="C26" s="324"/>
      <c r="D26" s="325"/>
      <c r="E26" s="324"/>
      <c r="F26" s="324"/>
      <c r="G26" s="324"/>
    </row>
    <row r="27" spans="2:7" ht="18" customHeight="1">
      <c r="B27" s="324" t="s">
        <v>510</v>
      </c>
      <c r="C27" s="324"/>
      <c r="D27" s="326" t="s">
        <v>511</v>
      </c>
      <c r="E27" s="324"/>
      <c r="F27" s="324"/>
      <c r="G27" s="324"/>
    </row>
    <row r="28" spans="2:7" ht="18" customHeight="1">
      <c r="B28" s="323"/>
      <c r="C28" s="323"/>
      <c r="D28" s="324" t="s">
        <v>512</v>
      </c>
      <c r="E28" s="323"/>
      <c r="F28" s="323"/>
      <c r="G28" s="323"/>
    </row>
    <row r="29" spans="2:7" ht="18" customHeight="1">
      <c r="B29" s="323"/>
      <c r="C29" s="323"/>
      <c r="D29" s="324"/>
      <c r="E29" s="323"/>
      <c r="F29" s="323"/>
      <c r="G29" s="323"/>
    </row>
    <row r="30" spans="2:7" ht="18" customHeight="1">
      <c r="B30" s="324" t="s">
        <v>513</v>
      </c>
      <c r="C30" s="323"/>
      <c r="D30" s="324" t="s">
        <v>524</v>
      </c>
      <c r="E30" s="323"/>
      <c r="F30" s="323"/>
      <c r="G30" s="323"/>
    </row>
    <row r="31" spans="2:7" ht="18" customHeight="1">
      <c r="B31" s="323"/>
      <c r="C31" s="323"/>
      <c r="D31" s="324"/>
      <c r="E31" s="323"/>
      <c r="F31" s="323"/>
      <c r="G31" s="323"/>
    </row>
    <row r="32" spans="2:7" ht="18" customHeight="1"/>
    <row r="33" spans="2:7" ht="18" customHeight="1">
      <c r="B33" s="324" t="s">
        <v>514</v>
      </c>
      <c r="C33" s="324"/>
      <c r="D33" s="324" t="s">
        <v>515</v>
      </c>
      <c r="E33" s="323"/>
      <c r="F33" s="323"/>
      <c r="G33" s="323"/>
    </row>
    <row r="41" spans="2:7" ht="15">
      <c r="B41" s="327" t="s">
        <v>516</v>
      </c>
      <c r="C41" s="327"/>
      <c r="D41" s="327" t="s">
        <v>517</v>
      </c>
      <c r="E41" s="327"/>
    </row>
    <row r="42" spans="2:7" ht="15" customHeight="1">
      <c r="B42" s="327"/>
      <c r="C42" s="327"/>
      <c r="D42" s="327"/>
      <c r="E42" s="327"/>
    </row>
    <row r="43" spans="2:7" ht="15">
      <c r="B43" s="327" t="s">
        <v>518</v>
      </c>
      <c r="C43" s="327"/>
      <c r="D43" s="327" t="s">
        <v>519</v>
      </c>
      <c r="E43" s="327"/>
    </row>
    <row r="44" spans="2:7" ht="15">
      <c r="B44" s="327"/>
      <c r="C44" s="327"/>
      <c r="D44" s="327"/>
      <c r="E44" s="327"/>
    </row>
    <row r="45" spans="2:7" ht="15">
      <c r="B45" s="327" t="s">
        <v>520</v>
      </c>
      <c r="C45" s="327"/>
      <c r="D45" s="327" t="s">
        <v>519</v>
      </c>
      <c r="E45" s="327"/>
    </row>
    <row r="46" spans="2:7" ht="15">
      <c r="B46" s="327"/>
      <c r="C46" s="327"/>
      <c r="D46" s="327"/>
      <c r="E46" s="327"/>
    </row>
    <row r="47" spans="2:7" ht="15">
      <c r="B47" s="327" t="s">
        <v>22</v>
      </c>
      <c r="C47" s="327"/>
      <c r="D47" s="328">
        <v>44894</v>
      </c>
      <c r="E47" s="327"/>
    </row>
    <row r="48" spans="2:7" ht="15" customHeight="1">
      <c r="B48" s="327"/>
      <c r="C48" s="327"/>
      <c r="D48" s="329"/>
      <c r="E48" s="327"/>
    </row>
    <row r="49" spans="2:5" ht="15">
      <c r="B49" s="327" t="s">
        <v>521</v>
      </c>
      <c r="C49" s="327"/>
      <c r="D49" s="330">
        <v>52081</v>
      </c>
      <c r="E49" s="327"/>
    </row>
    <row r="50" spans="2:5" ht="7.5" customHeight="1">
      <c r="B50" s="327"/>
      <c r="C50" s="327"/>
      <c r="D50" s="330"/>
      <c r="E50" s="327"/>
    </row>
    <row r="51" spans="2:5" ht="15">
      <c r="B51" s="327"/>
      <c r="C51" s="327"/>
      <c r="D51" s="327"/>
      <c r="E51" s="327"/>
    </row>
    <row r="53" spans="2:5">
      <c r="B53" s="331" t="s">
        <v>522</v>
      </c>
    </row>
  </sheetData>
  <mergeCells count="2">
    <mergeCell ref="A14:J14"/>
    <mergeCell ref="A15:J15"/>
  </mergeCells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1"/>
  <headerFooter alignWithMargins="0">
    <oddHeader xml:space="preserve">&amp;C&amp;"Arial CE,Tučné"&amp;12Projekt 2010 s r.o., Ruská 43, 703 00 Ostrava-Vítkovice, Česká republika
telefon: 596 693 720, E-mail: projekt2010@projekt2010.cz,  www.projekt2010.cz&amp;10
</oddHeader>
    <oddFooter>&amp;RArch.č.: &amp;"Arial,Tučné"PRO-11823-F.3&amp;"Arial,Obyčejné" list 1/10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3"/>
      <c r="AL5" s="23"/>
      <c r="AM5" s="23"/>
      <c r="AN5" s="23"/>
      <c r="AO5" s="23"/>
      <c r="AP5" s="23"/>
      <c r="AQ5" s="23"/>
      <c r="AR5" s="21"/>
      <c r="BE5" s="26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3"/>
      <c r="AL6" s="23"/>
      <c r="AM6" s="23"/>
      <c r="AN6" s="23"/>
      <c r="AO6" s="23"/>
      <c r="AP6" s="23"/>
      <c r="AQ6" s="23"/>
      <c r="AR6" s="21"/>
      <c r="BE6" s="26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6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6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6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6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66"/>
      <c r="BS13" s="18" t="s">
        <v>6</v>
      </c>
    </row>
    <row r="14" spans="1:74" ht="12.75">
      <c r="B14" s="22"/>
      <c r="C14" s="23"/>
      <c r="D14" s="23"/>
      <c r="E14" s="271" t="s">
        <v>29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6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6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6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66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6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6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66"/>
      <c r="BS20" s="18" t="s">
        <v>32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6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6"/>
    </row>
    <row r="23" spans="1:71" s="1" customFormat="1" ht="16.5" customHeight="1">
      <c r="B23" s="22"/>
      <c r="C23" s="23"/>
      <c r="D23" s="23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3"/>
      <c r="AP23" s="23"/>
      <c r="AQ23" s="23"/>
      <c r="AR23" s="21"/>
      <c r="BE23" s="26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6"/>
    </row>
    <row r="26" spans="1:71" s="2" customFormat="1" ht="25.9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4">
        <f>ROUND(AG94,2)</f>
        <v>0</v>
      </c>
      <c r="AL26" s="275"/>
      <c r="AM26" s="275"/>
      <c r="AN26" s="275"/>
      <c r="AO26" s="275"/>
      <c r="AP26" s="37"/>
      <c r="AQ26" s="37"/>
      <c r="AR26" s="40"/>
      <c r="BE26" s="26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6" t="s">
        <v>37</v>
      </c>
      <c r="M28" s="276"/>
      <c r="N28" s="276"/>
      <c r="O28" s="276"/>
      <c r="P28" s="276"/>
      <c r="Q28" s="37"/>
      <c r="R28" s="37"/>
      <c r="S28" s="37"/>
      <c r="T28" s="37"/>
      <c r="U28" s="37"/>
      <c r="V28" s="37"/>
      <c r="W28" s="276" t="s">
        <v>38</v>
      </c>
      <c r="X28" s="276"/>
      <c r="Y28" s="276"/>
      <c r="Z28" s="276"/>
      <c r="AA28" s="276"/>
      <c r="AB28" s="276"/>
      <c r="AC28" s="276"/>
      <c r="AD28" s="276"/>
      <c r="AE28" s="276"/>
      <c r="AF28" s="37"/>
      <c r="AG28" s="37"/>
      <c r="AH28" s="37"/>
      <c r="AI28" s="37"/>
      <c r="AJ28" s="37"/>
      <c r="AK28" s="276" t="s">
        <v>39</v>
      </c>
      <c r="AL28" s="276"/>
      <c r="AM28" s="276"/>
      <c r="AN28" s="276"/>
      <c r="AO28" s="276"/>
      <c r="AP28" s="37"/>
      <c r="AQ28" s="37"/>
      <c r="AR28" s="40"/>
      <c r="BE28" s="266"/>
    </row>
    <row r="29" spans="1:71" s="3" customFormat="1" ht="14.45" customHeight="1"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279">
        <v>0.21</v>
      </c>
      <c r="M29" s="278"/>
      <c r="N29" s="278"/>
      <c r="O29" s="278"/>
      <c r="P29" s="278"/>
      <c r="Q29" s="42"/>
      <c r="R29" s="42"/>
      <c r="S29" s="42"/>
      <c r="T29" s="42"/>
      <c r="U29" s="42"/>
      <c r="V29" s="42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2"/>
      <c r="AG29" s="42"/>
      <c r="AH29" s="42"/>
      <c r="AI29" s="42"/>
      <c r="AJ29" s="42"/>
      <c r="AK29" s="277">
        <f>ROUND(AV94, 2)</f>
        <v>0</v>
      </c>
      <c r="AL29" s="278"/>
      <c r="AM29" s="278"/>
      <c r="AN29" s="278"/>
      <c r="AO29" s="278"/>
      <c r="AP29" s="42"/>
      <c r="AQ29" s="42"/>
      <c r="AR29" s="43"/>
      <c r="BE29" s="267"/>
    </row>
    <row r="30" spans="1:71" s="3" customFormat="1" ht="14.45" customHeight="1"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279">
        <v>0.15</v>
      </c>
      <c r="M30" s="278"/>
      <c r="N30" s="278"/>
      <c r="O30" s="278"/>
      <c r="P30" s="278"/>
      <c r="Q30" s="42"/>
      <c r="R30" s="42"/>
      <c r="S30" s="42"/>
      <c r="T30" s="42"/>
      <c r="U30" s="42"/>
      <c r="V30" s="42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2"/>
      <c r="AG30" s="42"/>
      <c r="AH30" s="42"/>
      <c r="AI30" s="42"/>
      <c r="AJ30" s="42"/>
      <c r="AK30" s="277">
        <f>ROUND(AW94, 2)</f>
        <v>0</v>
      </c>
      <c r="AL30" s="278"/>
      <c r="AM30" s="278"/>
      <c r="AN30" s="278"/>
      <c r="AO30" s="278"/>
      <c r="AP30" s="42"/>
      <c r="AQ30" s="42"/>
      <c r="AR30" s="43"/>
      <c r="BE30" s="267"/>
    </row>
    <row r="31" spans="1:71" s="3" customFormat="1" ht="14.45" hidden="1" customHeight="1"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279">
        <v>0.21</v>
      </c>
      <c r="M31" s="278"/>
      <c r="N31" s="278"/>
      <c r="O31" s="278"/>
      <c r="P31" s="278"/>
      <c r="Q31" s="42"/>
      <c r="R31" s="42"/>
      <c r="S31" s="42"/>
      <c r="T31" s="42"/>
      <c r="U31" s="42"/>
      <c r="V31" s="42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2"/>
      <c r="AG31" s="42"/>
      <c r="AH31" s="42"/>
      <c r="AI31" s="42"/>
      <c r="AJ31" s="42"/>
      <c r="AK31" s="277">
        <v>0</v>
      </c>
      <c r="AL31" s="278"/>
      <c r="AM31" s="278"/>
      <c r="AN31" s="278"/>
      <c r="AO31" s="278"/>
      <c r="AP31" s="42"/>
      <c r="AQ31" s="42"/>
      <c r="AR31" s="43"/>
      <c r="BE31" s="267"/>
    </row>
    <row r="32" spans="1:71" s="3" customFormat="1" ht="14.45" hidden="1" customHeight="1"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279">
        <v>0.15</v>
      </c>
      <c r="M32" s="278"/>
      <c r="N32" s="278"/>
      <c r="O32" s="278"/>
      <c r="P32" s="278"/>
      <c r="Q32" s="42"/>
      <c r="R32" s="42"/>
      <c r="S32" s="42"/>
      <c r="T32" s="42"/>
      <c r="U32" s="42"/>
      <c r="V32" s="42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2"/>
      <c r="AG32" s="42"/>
      <c r="AH32" s="42"/>
      <c r="AI32" s="42"/>
      <c r="AJ32" s="42"/>
      <c r="AK32" s="277">
        <v>0</v>
      </c>
      <c r="AL32" s="278"/>
      <c r="AM32" s="278"/>
      <c r="AN32" s="278"/>
      <c r="AO32" s="278"/>
      <c r="AP32" s="42"/>
      <c r="AQ32" s="42"/>
      <c r="AR32" s="43"/>
      <c r="BE32" s="267"/>
    </row>
    <row r="33" spans="1:57" s="3" customFormat="1" ht="14.45" hidden="1" customHeight="1"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279">
        <v>0</v>
      </c>
      <c r="M33" s="278"/>
      <c r="N33" s="278"/>
      <c r="O33" s="278"/>
      <c r="P33" s="278"/>
      <c r="Q33" s="42"/>
      <c r="R33" s="42"/>
      <c r="S33" s="42"/>
      <c r="T33" s="42"/>
      <c r="U33" s="42"/>
      <c r="V33" s="42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2"/>
      <c r="AG33" s="42"/>
      <c r="AH33" s="42"/>
      <c r="AI33" s="42"/>
      <c r="AJ33" s="42"/>
      <c r="AK33" s="277">
        <v>0</v>
      </c>
      <c r="AL33" s="278"/>
      <c r="AM33" s="278"/>
      <c r="AN33" s="278"/>
      <c r="AO33" s="278"/>
      <c r="AP33" s="42"/>
      <c r="AQ33" s="42"/>
      <c r="AR33" s="43"/>
      <c r="BE33" s="26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6"/>
    </row>
    <row r="35" spans="1:57" s="2" customFormat="1" ht="25.9" customHeight="1">
      <c r="A35" s="35"/>
      <c r="B35" s="36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280" t="s">
        <v>48</v>
      </c>
      <c r="Y35" s="281"/>
      <c r="Z35" s="281"/>
      <c r="AA35" s="281"/>
      <c r="AB35" s="281"/>
      <c r="AC35" s="46"/>
      <c r="AD35" s="46"/>
      <c r="AE35" s="46"/>
      <c r="AF35" s="46"/>
      <c r="AG35" s="46"/>
      <c r="AH35" s="46"/>
      <c r="AI35" s="46"/>
      <c r="AJ35" s="46"/>
      <c r="AK35" s="282">
        <f>SUM(AK26:AK33)</f>
        <v>0</v>
      </c>
      <c r="AL35" s="281"/>
      <c r="AM35" s="281"/>
      <c r="AN35" s="281"/>
      <c r="AO35" s="28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49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50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51</v>
      </c>
      <c r="AI60" s="39"/>
      <c r="AJ60" s="39"/>
      <c r="AK60" s="39"/>
      <c r="AL60" s="39"/>
      <c r="AM60" s="53" t="s">
        <v>52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54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51</v>
      </c>
      <c r="AI75" s="39"/>
      <c r="AJ75" s="39"/>
      <c r="AK75" s="39"/>
      <c r="AL75" s="39"/>
      <c r="AM75" s="53" t="s">
        <v>52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52081-2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4" t="str">
        <f>K6</f>
        <v>Oprava průmyslové podlahy v parkovacím objektu PO 01 na ul. Fr. Formana, Ostrava-Dubina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Ostrava-Dubina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6" t="str">
        <f>IF(AN8= "","",AN8)</f>
        <v>11. 11. 2022</v>
      </c>
      <c r="AN87" s="286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SMO - městský obvod Ostrava-Jih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87" t="str">
        <f>IF(E17="","",E17)</f>
        <v>PROJEKT 2010, s.r.o.</v>
      </c>
      <c r="AN89" s="288"/>
      <c r="AO89" s="288"/>
      <c r="AP89" s="288"/>
      <c r="AQ89" s="37"/>
      <c r="AR89" s="40"/>
      <c r="AS89" s="289" t="s">
        <v>56</v>
      </c>
      <c r="AT89" s="29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87" t="str">
        <f>IF(E20="","",E20)</f>
        <v>M. Morská</v>
      </c>
      <c r="AN90" s="288"/>
      <c r="AO90" s="288"/>
      <c r="AP90" s="288"/>
      <c r="AQ90" s="37"/>
      <c r="AR90" s="40"/>
      <c r="AS90" s="291"/>
      <c r="AT90" s="29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3"/>
      <c r="AT91" s="29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5" t="s">
        <v>57</v>
      </c>
      <c r="D92" s="296"/>
      <c r="E92" s="296"/>
      <c r="F92" s="296"/>
      <c r="G92" s="296"/>
      <c r="H92" s="74"/>
      <c r="I92" s="297" t="s">
        <v>58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8" t="s">
        <v>59</v>
      </c>
      <c r="AH92" s="296"/>
      <c r="AI92" s="296"/>
      <c r="AJ92" s="296"/>
      <c r="AK92" s="296"/>
      <c r="AL92" s="296"/>
      <c r="AM92" s="296"/>
      <c r="AN92" s="297" t="s">
        <v>60</v>
      </c>
      <c r="AO92" s="296"/>
      <c r="AP92" s="299"/>
      <c r="AQ92" s="75" t="s">
        <v>61</v>
      </c>
      <c r="AR92" s="40"/>
      <c r="AS92" s="76" t="s">
        <v>62</v>
      </c>
      <c r="AT92" s="77" t="s">
        <v>63</v>
      </c>
      <c r="AU92" s="77" t="s">
        <v>64</v>
      </c>
      <c r="AV92" s="77" t="s">
        <v>65</v>
      </c>
      <c r="AW92" s="77" t="s">
        <v>66</v>
      </c>
      <c r="AX92" s="77" t="s">
        <v>67</v>
      </c>
      <c r="AY92" s="77" t="s">
        <v>68</v>
      </c>
      <c r="AZ92" s="77" t="s">
        <v>69</v>
      </c>
      <c r="BA92" s="77" t="s">
        <v>70</v>
      </c>
      <c r="BB92" s="77" t="s">
        <v>71</v>
      </c>
      <c r="BC92" s="77" t="s">
        <v>72</v>
      </c>
      <c r="BD92" s="78" t="s">
        <v>73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74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7">
        <f>ROUND(AG95,2)</f>
        <v>0</v>
      </c>
      <c r="AH94" s="307"/>
      <c r="AI94" s="307"/>
      <c r="AJ94" s="307"/>
      <c r="AK94" s="307"/>
      <c r="AL94" s="307"/>
      <c r="AM94" s="307"/>
      <c r="AN94" s="308">
        <f>SUM(AG94,AT94)</f>
        <v>0</v>
      </c>
      <c r="AO94" s="308"/>
      <c r="AP94" s="308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75</v>
      </c>
      <c r="BT94" s="92" t="s">
        <v>76</v>
      </c>
      <c r="BU94" s="93" t="s">
        <v>77</v>
      </c>
      <c r="BV94" s="92" t="s">
        <v>78</v>
      </c>
      <c r="BW94" s="92" t="s">
        <v>5</v>
      </c>
      <c r="BX94" s="92" t="s">
        <v>79</v>
      </c>
      <c r="CL94" s="92" t="s">
        <v>1</v>
      </c>
    </row>
    <row r="95" spans="1:91" s="7" customFormat="1" ht="24.75" customHeight="1">
      <c r="B95" s="94"/>
      <c r="C95" s="95"/>
      <c r="D95" s="303" t="s">
        <v>80</v>
      </c>
      <c r="E95" s="303"/>
      <c r="F95" s="303"/>
      <c r="G95" s="303"/>
      <c r="H95" s="303"/>
      <c r="I95" s="96"/>
      <c r="J95" s="303" t="s">
        <v>81</v>
      </c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303"/>
      <c r="AC95" s="303"/>
      <c r="AD95" s="303"/>
      <c r="AE95" s="303"/>
      <c r="AF95" s="303"/>
      <c r="AG95" s="302">
        <f>ROUND(SUM(AG96:AG97),2)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97" t="s">
        <v>82</v>
      </c>
      <c r="AR95" s="98"/>
      <c r="AS95" s="99">
        <f>ROUND(SUM(AS96:AS97),2)</f>
        <v>0</v>
      </c>
      <c r="AT95" s="100">
        <f>ROUND(SUM(AV95:AW95),2)</f>
        <v>0</v>
      </c>
      <c r="AU95" s="101">
        <f>ROUND(SUM(AU96:AU97),5)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ROUND(SUM(AZ96:AZ97),2)</f>
        <v>0</v>
      </c>
      <c r="BA95" s="100">
        <f>ROUND(SUM(BA96:BA97),2)</f>
        <v>0</v>
      </c>
      <c r="BB95" s="100">
        <f>ROUND(SUM(BB96:BB97),2)</f>
        <v>0</v>
      </c>
      <c r="BC95" s="100">
        <f>ROUND(SUM(BC96:BC97),2)</f>
        <v>0</v>
      </c>
      <c r="BD95" s="102">
        <f>ROUND(SUM(BD96:BD97),2)</f>
        <v>0</v>
      </c>
      <c r="BS95" s="103" t="s">
        <v>75</v>
      </c>
      <c r="BT95" s="103" t="s">
        <v>83</v>
      </c>
      <c r="BU95" s="103" t="s">
        <v>77</v>
      </c>
      <c r="BV95" s="103" t="s">
        <v>78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4" customFormat="1" ht="23.25" customHeight="1">
      <c r="A96" s="104" t="s">
        <v>86</v>
      </c>
      <c r="B96" s="59"/>
      <c r="C96" s="105"/>
      <c r="D96" s="105"/>
      <c r="E96" s="306" t="s">
        <v>75</v>
      </c>
      <c r="F96" s="306"/>
      <c r="G96" s="306"/>
      <c r="H96" s="306"/>
      <c r="I96" s="306"/>
      <c r="J96" s="105"/>
      <c r="K96" s="306" t="s">
        <v>87</v>
      </c>
      <c r="L96" s="306"/>
      <c r="M96" s="306"/>
      <c r="N96" s="306"/>
      <c r="O96" s="306"/>
      <c r="P96" s="306"/>
      <c r="Q96" s="306"/>
      <c r="R96" s="306"/>
      <c r="S96" s="306"/>
      <c r="T96" s="306"/>
      <c r="U96" s="306"/>
      <c r="V96" s="306"/>
      <c r="W96" s="306"/>
      <c r="X96" s="306"/>
      <c r="Y96" s="306"/>
      <c r="Z96" s="306"/>
      <c r="AA96" s="306"/>
      <c r="AB96" s="306"/>
      <c r="AC96" s="306"/>
      <c r="AD96" s="306"/>
      <c r="AE96" s="306"/>
      <c r="AF96" s="306"/>
      <c r="AG96" s="304">
        <f>'D - Dokumentace objektů a...'!J32</f>
        <v>0</v>
      </c>
      <c r="AH96" s="305"/>
      <c r="AI96" s="305"/>
      <c r="AJ96" s="305"/>
      <c r="AK96" s="305"/>
      <c r="AL96" s="305"/>
      <c r="AM96" s="305"/>
      <c r="AN96" s="304">
        <f>SUM(AG96,AT96)</f>
        <v>0</v>
      </c>
      <c r="AO96" s="305"/>
      <c r="AP96" s="305"/>
      <c r="AQ96" s="106" t="s">
        <v>88</v>
      </c>
      <c r="AR96" s="61"/>
      <c r="AS96" s="107">
        <v>0</v>
      </c>
      <c r="AT96" s="108">
        <f>ROUND(SUM(AV96:AW96),2)</f>
        <v>0</v>
      </c>
      <c r="AU96" s="109">
        <f>'D - Dokumentace objektů a...'!P131</f>
        <v>0</v>
      </c>
      <c r="AV96" s="108">
        <f>'D - Dokumentace objektů a...'!J35</f>
        <v>0</v>
      </c>
      <c r="AW96" s="108">
        <f>'D - Dokumentace objektů a...'!J36</f>
        <v>0</v>
      </c>
      <c r="AX96" s="108">
        <f>'D - Dokumentace objektů a...'!J37</f>
        <v>0</v>
      </c>
      <c r="AY96" s="108">
        <f>'D - Dokumentace objektů a...'!J38</f>
        <v>0</v>
      </c>
      <c r="AZ96" s="108">
        <f>'D - Dokumentace objektů a...'!F35</f>
        <v>0</v>
      </c>
      <c r="BA96" s="108">
        <f>'D - Dokumentace objektů a...'!F36</f>
        <v>0</v>
      </c>
      <c r="BB96" s="108">
        <f>'D - Dokumentace objektů a...'!F37</f>
        <v>0</v>
      </c>
      <c r="BC96" s="108">
        <f>'D - Dokumentace objektů a...'!F38</f>
        <v>0</v>
      </c>
      <c r="BD96" s="110">
        <f>'D - Dokumentace objektů a...'!F39</f>
        <v>0</v>
      </c>
      <c r="BT96" s="111" t="s">
        <v>85</v>
      </c>
      <c r="BV96" s="111" t="s">
        <v>78</v>
      </c>
      <c r="BW96" s="111" t="s">
        <v>89</v>
      </c>
      <c r="BX96" s="111" t="s">
        <v>84</v>
      </c>
      <c r="CL96" s="111" t="s">
        <v>1</v>
      </c>
    </row>
    <row r="97" spans="1:90" s="4" customFormat="1" ht="16.5" customHeight="1">
      <c r="A97" s="104" t="s">
        <v>86</v>
      </c>
      <c r="B97" s="59"/>
      <c r="C97" s="105"/>
      <c r="D97" s="105"/>
      <c r="E97" s="306" t="s">
        <v>90</v>
      </c>
      <c r="F97" s="306"/>
      <c r="G97" s="306"/>
      <c r="H97" s="306"/>
      <c r="I97" s="306"/>
      <c r="J97" s="105"/>
      <c r="K97" s="306" t="s">
        <v>91</v>
      </c>
      <c r="L97" s="306"/>
      <c r="M97" s="306"/>
      <c r="N97" s="306"/>
      <c r="O97" s="306"/>
      <c r="P97" s="306"/>
      <c r="Q97" s="306"/>
      <c r="R97" s="306"/>
      <c r="S97" s="306"/>
      <c r="T97" s="306"/>
      <c r="U97" s="306"/>
      <c r="V97" s="306"/>
      <c r="W97" s="306"/>
      <c r="X97" s="306"/>
      <c r="Y97" s="306"/>
      <c r="Z97" s="306"/>
      <c r="AA97" s="306"/>
      <c r="AB97" s="306"/>
      <c r="AC97" s="306"/>
      <c r="AD97" s="306"/>
      <c r="AE97" s="306"/>
      <c r="AF97" s="306"/>
      <c r="AG97" s="304">
        <f>'VON - Vedlejší a ostatní ...'!J32</f>
        <v>0</v>
      </c>
      <c r="AH97" s="305"/>
      <c r="AI97" s="305"/>
      <c r="AJ97" s="305"/>
      <c r="AK97" s="305"/>
      <c r="AL97" s="305"/>
      <c r="AM97" s="305"/>
      <c r="AN97" s="304">
        <f>SUM(AG97,AT97)</f>
        <v>0</v>
      </c>
      <c r="AO97" s="305"/>
      <c r="AP97" s="305"/>
      <c r="AQ97" s="106" t="s">
        <v>88</v>
      </c>
      <c r="AR97" s="61"/>
      <c r="AS97" s="112">
        <v>0</v>
      </c>
      <c r="AT97" s="113">
        <f>ROUND(SUM(AV97:AW97),2)</f>
        <v>0</v>
      </c>
      <c r="AU97" s="114">
        <f>'VON - Vedlejší a ostatní ...'!P125</f>
        <v>0</v>
      </c>
      <c r="AV97" s="113">
        <f>'VON - Vedlejší a ostatní ...'!J35</f>
        <v>0</v>
      </c>
      <c r="AW97" s="113">
        <f>'VON - Vedlejší a ostatní ...'!J36</f>
        <v>0</v>
      </c>
      <c r="AX97" s="113">
        <f>'VON - Vedlejší a ostatní ...'!J37</f>
        <v>0</v>
      </c>
      <c r="AY97" s="113">
        <f>'VON - Vedlejší a ostatní ...'!J38</f>
        <v>0</v>
      </c>
      <c r="AZ97" s="113">
        <f>'VON - Vedlejší a ostatní ...'!F35</f>
        <v>0</v>
      </c>
      <c r="BA97" s="113">
        <f>'VON - Vedlejší a ostatní ...'!F36</f>
        <v>0</v>
      </c>
      <c r="BB97" s="113">
        <f>'VON - Vedlejší a ostatní ...'!F37</f>
        <v>0</v>
      </c>
      <c r="BC97" s="113">
        <f>'VON - Vedlejší a ostatní ...'!F38</f>
        <v>0</v>
      </c>
      <c r="BD97" s="115">
        <f>'VON - Vedlejší a ostatní ...'!F39</f>
        <v>0</v>
      </c>
      <c r="BT97" s="111" t="s">
        <v>85</v>
      </c>
      <c r="BV97" s="111" t="s">
        <v>78</v>
      </c>
      <c r="BW97" s="111" t="s">
        <v>92</v>
      </c>
      <c r="BX97" s="111" t="s">
        <v>84</v>
      </c>
      <c r="CL97" s="111" t="s">
        <v>1</v>
      </c>
    </row>
    <row r="98" spans="1:90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90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algorithmName="SHA-512" hashValue="NUK4xP1xkT5XfK2gOcvAhnWAcMZRemuiZm0F/n6YAQdLelvH/NVfHDFE/MObJxX+K5kMlpDdZe4DnHnWSLiOoA==" saltValue="IpjbssOvb/ayDodtM6tZSwE+Vq9CbGKeZRaNgKEjoq+uCMB2gY1MEdI5wu2nGGspAnb0fR4zzKDYpZz8DavS7g==" spinCount="100000" sheet="1" objects="1" scenarios="1" formatColumns="0" formatRows="0"/>
  <mergeCells count="50">
    <mergeCell ref="AR2:BE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D - Dokumentace objektů a...'!C2" display="/" xr:uid="{00000000-0004-0000-0000-000000000000}"/>
    <hyperlink ref="A97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5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89</v>
      </c>
    </row>
    <row r="3" spans="1:46" s="1" customFormat="1" ht="6.95" hidden="1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hidden="1" customHeight="1">
      <c r="B4" s="21"/>
      <c r="D4" s="118" t="s">
        <v>93</v>
      </c>
      <c r="L4" s="21"/>
      <c r="M4" s="119" t="s">
        <v>10</v>
      </c>
      <c r="AT4" s="18" t="s">
        <v>4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120" t="s">
        <v>16</v>
      </c>
      <c r="L6" s="21"/>
    </row>
    <row r="7" spans="1:46" s="1" customFormat="1" ht="26.25" hidden="1" customHeight="1">
      <c r="B7" s="21"/>
      <c r="E7" s="310" t="str">
        <f>'Rekapitulace stavby'!K6</f>
        <v>Oprava průmyslové podlahy v parkovacím objektu PO 01 na ul. Fr. Formana, Ostrava-Dubina</v>
      </c>
      <c r="F7" s="311"/>
      <c r="G7" s="311"/>
      <c r="H7" s="311"/>
      <c r="L7" s="21"/>
    </row>
    <row r="8" spans="1:46" s="1" customFormat="1" ht="12" hidden="1" customHeight="1">
      <c r="B8" s="21"/>
      <c r="D8" s="120" t="s">
        <v>94</v>
      </c>
      <c r="L8" s="21"/>
    </row>
    <row r="9" spans="1:46" s="2" customFormat="1" ht="16.5" hidden="1" customHeight="1">
      <c r="A9" s="35"/>
      <c r="B9" s="40"/>
      <c r="C9" s="35"/>
      <c r="D9" s="35"/>
      <c r="E9" s="310" t="s">
        <v>95</v>
      </c>
      <c r="F9" s="312"/>
      <c r="G9" s="312"/>
      <c r="H9" s="31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hidden="1" customHeight="1">
      <c r="A10" s="35"/>
      <c r="B10" s="40"/>
      <c r="C10" s="35"/>
      <c r="D10" s="120" t="s">
        <v>96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30" hidden="1" customHeight="1">
      <c r="A11" s="35"/>
      <c r="B11" s="40"/>
      <c r="C11" s="35"/>
      <c r="D11" s="35"/>
      <c r="E11" s="313" t="s">
        <v>97</v>
      </c>
      <c r="F11" s="312"/>
      <c r="G11" s="312"/>
      <c r="H11" s="31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 hidden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hidden="1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11. 11. 2022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hidden="1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hidden="1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hidden="1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hidden="1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hidden="1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hidden="1" customHeight="1">
      <c r="A20" s="35"/>
      <c r="B20" s="40"/>
      <c r="C20" s="35"/>
      <c r="D20" s="35"/>
      <c r="E20" s="314" t="str">
        <f>'Rekapitulace stavby'!E14</f>
        <v>Vyplň údaj</v>
      </c>
      <c r="F20" s="315"/>
      <c r="G20" s="315"/>
      <c r="H20" s="315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hidden="1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hidden="1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hidden="1" customHeight="1">
      <c r="A23" s="35"/>
      <c r="B23" s="40"/>
      <c r="C23" s="35"/>
      <c r="D23" s="35"/>
      <c r="E23" s="111" t="s">
        <v>31</v>
      </c>
      <c r="F23" s="35"/>
      <c r="G23" s="35"/>
      <c r="H23" s="35"/>
      <c r="I23" s="120" t="s">
        <v>27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hidden="1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hidden="1" customHeight="1">
      <c r="A25" s="35"/>
      <c r="B25" s="40"/>
      <c r="C25" s="35"/>
      <c r="D25" s="120" t="s">
        <v>33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hidden="1" customHeight="1">
      <c r="A26" s="35"/>
      <c r="B26" s="40"/>
      <c r="C26" s="35"/>
      <c r="D26" s="35"/>
      <c r="E26" s="111" t="s">
        <v>34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hidden="1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hidden="1" customHeight="1">
      <c r="A28" s="35"/>
      <c r="B28" s="40"/>
      <c r="C28" s="35"/>
      <c r="D28" s="120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hidden="1" customHeight="1">
      <c r="A29" s="122"/>
      <c r="B29" s="123"/>
      <c r="C29" s="122"/>
      <c r="D29" s="122"/>
      <c r="E29" s="316" t="s">
        <v>1</v>
      </c>
      <c r="F29" s="316"/>
      <c r="G29" s="316"/>
      <c r="H29" s="31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hidden="1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hidden="1" customHeight="1">
      <c r="A32" s="35"/>
      <c r="B32" s="40"/>
      <c r="C32" s="35"/>
      <c r="D32" s="126" t="s">
        <v>36</v>
      </c>
      <c r="E32" s="35"/>
      <c r="F32" s="35"/>
      <c r="G32" s="35"/>
      <c r="H32" s="35"/>
      <c r="I32" s="35"/>
      <c r="J32" s="127">
        <f>ROUND(J131,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hidden="1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35"/>
      <c r="F34" s="128" t="s">
        <v>38</v>
      </c>
      <c r="G34" s="35"/>
      <c r="H34" s="35"/>
      <c r="I34" s="128" t="s">
        <v>37</v>
      </c>
      <c r="J34" s="128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129" t="s">
        <v>40</v>
      </c>
      <c r="E35" s="120" t="s">
        <v>41</v>
      </c>
      <c r="F35" s="130">
        <f>ROUND((SUM(BE131:BE457)),  2)</f>
        <v>0</v>
      </c>
      <c r="G35" s="35"/>
      <c r="H35" s="35"/>
      <c r="I35" s="131">
        <v>0.21</v>
      </c>
      <c r="J35" s="130">
        <f>ROUND(((SUM(BE131:BE457))*I35),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42</v>
      </c>
      <c r="F36" s="130">
        <f>ROUND((SUM(BF131:BF457)),  2)</f>
        <v>0</v>
      </c>
      <c r="G36" s="35"/>
      <c r="H36" s="35"/>
      <c r="I36" s="131">
        <v>0.15</v>
      </c>
      <c r="J36" s="130">
        <f>ROUND(((SUM(BF131:BF457))*I36),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43</v>
      </c>
      <c r="F37" s="130">
        <f>ROUND((SUM(BG131:BG457)),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44</v>
      </c>
      <c r="F38" s="130">
        <f>ROUND((SUM(BH131:BH457)),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45</v>
      </c>
      <c r="F39" s="130">
        <f>ROUND((SUM(BI131:BI457)),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hidden="1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hidden="1" customHeight="1">
      <c r="A41" s="35"/>
      <c r="B41" s="40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hidden="1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hidden="1" customHeight="1">
      <c r="B43" s="21"/>
      <c r="L43" s="21"/>
    </row>
    <row r="44" spans="1:31" s="1" customFormat="1" ht="14.45" hidden="1" customHeight="1">
      <c r="B44" s="21"/>
      <c r="L44" s="21"/>
    </row>
    <row r="45" spans="1:31" s="1" customFormat="1" ht="14.45" hidden="1" customHeight="1">
      <c r="B45" s="21"/>
      <c r="L45" s="21"/>
    </row>
    <row r="46" spans="1:31" s="1" customFormat="1" ht="14.45" hidden="1" customHeight="1">
      <c r="B46" s="21"/>
      <c r="L46" s="21"/>
    </row>
    <row r="47" spans="1:31" s="1" customFormat="1" ht="14.45" hidden="1" customHeight="1">
      <c r="B47" s="21"/>
      <c r="L47" s="21"/>
    </row>
    <row r="48" spans="1:31" s="1" customFormat="1" ht="14.45" hidden="1" customHeight="1">
      <c r="B48" s="21"/>
      <c r="L48" s="21"/>
    </row>
    <row r="49" spans="1:31" s="1" customFormat="1" ht="14.45" hidden="1" customHeight="1">
      <c r="B49" s="21"/>
      <c r="L49" s="21"/>
    </row>
    <row r="50" spans="1:31" s="2" customFormat="1" ht="14.45" hidden="1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4" t="s">
        <v>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hidden="1" customHeight="1">
      <c r="A85" s="35"/>
      <c r="B85" s="36"/>
      <c r="C85" s="37"/>
      <c r="D85" s="37"/>
      <c r="E85" s="317" t="str">
        <f>E7</f>
        <v>Oprava průmyslové podlahy v parkovacím objektu PO 01 na ul. Fr. Formana, Ostrava-Dubina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2"/>
      <c r="C86" s="30" t="s">
        <v>94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hidden="1" customHeight="1">
      <c r="A87" s="35"/>
      <c r="B87" s="36"/>
      <c r="C87" s="37"/>
      <c r="D87" s="37"/>
      <c r="E87" s="317" t="s">
        <v>95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30" t="s">
        <v>96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30" hidden="1" customHeight="1">
      <c r="A89" s="35"/>
      <c r="B89" s="36"/>
      <c r="C89" s="37"/>
      <c r="D89" s="37"/>
      <c r="E89" s="284" t="str">
        <f>E11</f>
        <v>D - Dokumentace objektů a technických a technologických zařízení</v>
      </c>
      <c r="F89" s="319"/>
      <c r="G89" s="319"/>
      <c r="H89" s="31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30" t="s">
        <v>20</v>
      </c>
      <c r="D91" s="37"/>
      <c r="E91" s="37"/>
      <c r="F91" s="28" t="str">
        <f>F14</f>
        <v>Ostrava-Dubina</v>
      </c>
      <c r="G91" s="37"/>
      <c r="H91" s="37"/>
      <c r="I91" s="30" t="s">
        <v>22</v>
      </c>
      <c r="J91" s="67" t="str">
        <f>IF(J14="","",J14)</f>
        <v>11. 11. 2022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30" t="s">
        <v>24</v>
      </c>
      <c r="D93" s="37"/>
      <c r="E93" s="37"/>
      <c r="F93" s="28" t="str">
        <f>E17</f>
        <v>SMO - městský obvod Ostrava-Jih</v>
      </c>
      <c r="G93" s="37"/>
      <c r="H93" s="37"/>
      <c r="I93" s="30" t="s">
        <v>30</v>
      </c>
      <c r="J93" s="33" t="str">
        <f>E23</f>
        <v>PROJEKT 2010,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33</v>
      </c>
      <c r="J94" s="33" t="str">
        <f>E26</f>
        <v>M. Morská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50" t="s">
        <v>99</v>
      </c>
      <c r="D96" s="151"/>
      <c r="E96" s="151"/>
      <c r="F96" s="151"/>
      <c r="G96" s="151"/>
      <c r="H96" s="151"/>
      <c r="I96" s="151"/>
      <c r="J96" s="152" t="s">
        <v>100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53" t="s">
        <v>101</v>
      </c>
      <c r="D98" s="37"/>
      <c r="E98" s="37"/>
      <c r="F98" s="37"/>
      <c r="G98" s="37"/>
      <c r="H98" s="37"/>
      <c r="I98" s="37"/>
      <c r="J98" s="85">
        <f>J131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102</v>
      </c>
    </row>
    <row r="99" spans="1:47" s="9" customFormat="1" ht="24.95" hidden="1" customHeight="1">
      <c r="B99" s="154"/>
      <c r="C99" s="155"/>
      <c r="D99" s="156" t="s">
        <v>103</v>
      </c>
      <c r="E99" s="157"/>
      <c r="F99" s="157"/>
      <c r="G99" s="157"/>
      <c r="H99" s="157"/>
      <c r="I99" s="157"/>
      <c r="J99" s="158">
        <f>J132</f>
        <v>0</v>
      </c>
      <c r="K99" s="155"/>
      <c r="L99" s="159"/>
    </row>
    <row r="100" spans="1:47" s="10" customFormat="1" ht="19.899999999999999" hidden="1" customHeight="1">
      <c r="B100" s="160"/>
      <c r="C100" s="105"/>
      <c r="D100" s="161" t="s">
        <v>104</v>
      </c>
      <c r="E100" s="162"/>
      <c r="F100" s="162"/>
      <c r="G100" s="162"/>
      <c r="H100" s="162"/>
      <c r="I100" s="162"/>
      <c r="J100" s="163">
        <f>J133</f>
        <v>0</v>
      </c>
      <c r="K100" s="105"/>
      <c r="L100" s="164"/>
    </row>
    <row r="101" spans="1:47" s="10" customFormat="1" ht="19.899999999999999" hidden="1" customHeight="1">
      <c r="B101" s="160"/>
      <c r="C101" s="105"/>
      <c r="D101" s="161" t="s">
        <v>105</v>
      </c>
      <c r="E101" s="162"/>
      <c r="F101" s="162"/>
      <c r="G101" s="162"/>
      <c r="H101" s="162"/>
      <c r="I101" s="162"/>
      <c r="J101" s="163">
        <f>J177</f>
        <v>0</v>
      </c>
      <c r="K101" s="105"/>
      <c r="L101" s="164"/>
    </row>
    <row r="102" spans="1:47" s="10" customFormat="1" ht="19.899999999999999" hidden="1" customHeight="1">
      <c r="B102" s="160"/>
      <c r="C102" s="105"/>
      <c r="D102" s="161" t="s">
        <v>106</v>
      </c>
      <c r="E102" s="162"/>
      <c r="F102" s="162"/>
      <c r="G102" s="162"/>
      <c r="H102" s="162"/>
      <c r="I102" s="162"/>
      <c r="J102" s="163">
        <f>J241</f>
        <v>0</v>
      </c>
      <c r="K102" s="105"/>
      <c r="L102" s="164"/>
    </row>
    <row r="103" spans="1:47" s="10" customFormat="1" ht="19.899999999999999" hidden="1" customHeight="1">
      <c r="B103" s="160"/>
      <c r="C103" s="105"/>
      <c r="D103" s="161" t="s">
        <v>107</v>
      </c>
      <c r="E103" s="162"/>
      <c r="F103" s="162"/>
      <c r="G103" s="162"/>
      <c r="H103" s="162"/>
      <c r="I103" s="162"/>
      <c r="J103" s="163">
        <f>J249</f>
        <v>0</v>
      </c>
      <c r="K103" s="105"/>
      <c r="L103" s="164"/>
    </row>
    <row r="104" spans="1:47" s="10" customFormat="1" ht="19.899999999999999" hidden="1" customHeight="1">
      <c r="B104" s="160"/>
      <c r="C104" s="105"/>
      <c r="D104" s="161" t="s">
        <v>108</v>
      </c>
      <c r="E104" s="162"/>
      <c r="F104" s="162"/>
      <c r="G104" s="162"/>
      <c r="H104" s="162"/>
      <c r="I104" s="162"/>
      <c r="J104" s="163">
        <f>J251</f>
        <v>0</v>
      </c>
      <c r="K104" s="105"/>
      <c r="L104" s="164"/>
    </row>
    <row r="105" spans="1:47" s="9" customFormat="1" ht="24.95" hidden="1" customHeight="1">
      <c r="B105" s="154"/>
      <c r="C105" s="155"/>
      <c r="D105" s="156" t="s">
        <v>109</v>
      </c>
      <c r="E105" s="157"/>
      <c r="F105" s="157"/>
      <c r="G105" s="157"/>
      <c r="H105" s="157"/>
      <c r="I105" s="157"/>
      <c r="J105" s="158">
        <f>J257</f>
        <v>0</v>
      </c>
      <c r="K105" s="155"/>
      <c r="L105" s="159"/>
    </row>
    <row r="106" spans="1:47" s="10" customFormat="1" ht="19.899999999999999" hidden="1" customHeight="1">
      <c r="B106" s="160"/>
      <c r="C106" s="105"/>
      <c r="D106" s="161" t="s">
        <v>110</v>
      </c>
      <c r="E106" s="162"/>
      <c r="F106" s="162"/>
      <c r="G106" s="162"/>
      <c r="H106" s="162"/>
      <c r="I106" s="162"/>
      <c r="J106" s="163">
        <f>J258</f>
        <v>0</v>
      </c>
      <c r="K106" s="105"/>
      <c r="L106" s="164"/>
    </row>
    <row r="107" spans="1:47" s="10" customFormat="1" ht="19.899999999999999" hidden="1" customHeight="1">
      <c r="B107" s="160"/>
      <c r="C107" s="105"/>
      <c r="D107" s="161" t="s">
        <v>111</v>
      </c>
      <c r="E107" s="162"/>
      <c r="F107" s="162"/>
      <c r="G107" s="162"/>
      <c r="H107" s="162"/>
      <c r="I107" s="162"/>
      <c r="J107" s="163">
        <f>J267</f>
        <v>0</v>
      </c>
      <c r="K107" s="105"/>
      <c r="L107" s="164"/>
    </row>
    <row r="108" spans="1:47" s="10" customFormat="1" ht="19.899999999999999" hidden="1" customHeight="1">
      <c r="B108" s="160"/>
      <c r="C108" s="105"/>
      <c r="D108" s="161" t="s">
        <v>112</v>
      </c>
      <c r="E108" s="162"/>
      <c r="F108" s="162"/>
      <c r="G108" s="162"/>
      <c r="H108" s="162"/>
      <c r="I108" s="162"/>
      <c r="J108" s="163">
        <f>J275</f>
        <v>0</v>
      </c>
      <c r="K108" s="105"/>
      <c r="L108" s="164"/>
    </row>
    <row r="109" spans="1:47" s="10" customFormat="1" ht="19.899999999999999" hidden="1" customHeight="1">
      <c r="B109" s="160"/>
      <c r="C109" s="105"/>
      <c r="D109" s="161" t="s">
        <v>113</v>
      </c>
      <c r="E109" s="162"/>
      <c r="F109" s="162"/>
      <c r="G109" s="162"/>
      <c r="H109" s="162"/>
      <c r="I109" s="162"/>
      <c r="J109" s="163">
        <f>J312</f>
        <v>0</v>
      </c>
      <c r="K109" s="105"/>
      <c r="L109" s="164"/>
    </row>
    <row r="110" spans="1:47" s="2" customFormat="1" ht="21.75" hidden="1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hidden="1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ht="11.25" hidden="1"/>
    <row r="113" spans="1:31" ht="11.25" hidden="1"/>
    <row r="114" spans="1:31" ht="11.25" hidden="1"/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114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6.25" customHeight="1">
      <c r="A119" s="35"/>
      <c r="B119" s="36"/>
      <c r="C119" s="37"/>
      <c r="D119" s="37"/>
      <c r="E119" s="317" t="str">
        <f>E7</f>
        <v>Oprava průmyslové podlahy v parkovacím objektu PO 01 na ul. Fr. Formana, Ostrava-Dubina</v>
      </c>
      <c r="F119" s="318"/>
      <c r="G119" s="318"/>
      <c r="H119" s="318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1" customFormat="1" ht="12" customHeight="1">
      <c r="B120" s="22"/>
      <c r="C120" s="30" t="s">
        <v>94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pans="1:31" s="2" customFormat="1" ht="16.5" customHeight="1">
      <c r="A121" s="35"/>
      <c r="B121" s="36"/>
      <c r="C121" s="37"/>
      <c r="D121" s="37"/>
      <c r="E121" s="317" t="s">
        <v>95</v>
      </c>
      <c r="F121" s="319"/>
      <c r="G121" s="319"/>
      <c r="H121" s="319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96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30" customHeight="1">
      <c r="A123" s="35"/>
      <c r="B123" s="36"/>
      <c r="C123" s="37"/>
      <c r="D123" s="37"/>
      <c r="E123" s="284" t="str">
        <f>E11</f>
        <v>D - Dokumentace objektů a technických a technologických zařízení</v>
      </c>
      <c r="F123" s="319"/>
      <c r="G123" s="319"/>
      <c r="H123" s="319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20</v>
      </c>
      <c r="D125" s="37"/>
      <c r="E125" s="37"/>
      <c r="F125" s="28" t="str">
        <f>F14</f>
        <v>Ostrava-Dubina</v>
      </c>
      <c r="G125" s="37"/>
      <c r="H125" s="37"/>
      <c r="I125" s="30" t="s">
        <v>22</v>
      </c>
      <c r="J125" s="67" t="str">
        <f>IF(J14="","",J14)</f>
        <v>11. 11. 2022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24</v>
      </c>
      <c r="D127" s="37"/>
      <c r="E127" s="37"/>
      <c r="F127" s="28" t="str">
        <f>E17</f>
        <v>SMO - městský obvod Ostrava-Jih</v>
      </c>
      <c r="G127" s="37"/>
      <c r="H127" s="37"/>
      <c r="I127" s="30" t="s">
        <v>30</v>
      </c>
      <c r="J127" s="33" t="str">
        <f>E23</f>
        <v>PROJEKT 2010, s.r.o.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28</v>
      </c>
      <c r="D128" s="37"/>
      <c r="E128" s="37"/>
      <c r="F128" s="28" t="str">
        <f>IF(E20="","",E20)</f>
        <v>Vyplň údaj</v>
      </c>
      <c r="G128" s="37"/>
      <c r="H128" s="37"/>
      <c r="I128" s="30" t="s">
        <v>33</v>
      </c>
      <c r="J128" s="33" t="str">
        <f>E26</f>
        <v>M. Morská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65"/>
      <c r="B130" s="166"/>
      <c r="C130" s="167" t="s">
        <v>115</v>
      </c>
      <c r="D130" s="168" t="s">
        <v>61</v>
      </c>
      <c r="E130" s="168" t="s">
        <v>57</v>
      </c>
      <c r="F130" s="168" t="s">
        <v>58</v>
      </c>
      <c r="G130" s="168" t="s">
        <v>116</v>
      </c>
      <c r="H130" s="168" t="s">
        <v>117</v>
      </c>
      <c r="I130" s="168" t="s">
        <v>118</v>
      </c>
      <c r="J130" s="169" t="s">
        <v>100</v>
      </c>
      <c r="K130" s="170" t="s">
        <v>119</v>
      </c>
      <c r="L130" s="171"/>
      <c r="M130" s="76" t="s">
        <v>1</v>
      </c>
      <c r="N130" s="77" t="s">
        <v>40</v>
      </c>
      <c r="O130" s="77" t="s">
        <v>120</v>
      </c>
      <c r="P130" s="77" t="s">
        <v>121</v>
      </c>
      <c r="Q130" s="77" t="s">
        <v>122</v>
      </c>
      <c r="R130" s="77" t="s">
        <v>123</v>
      </c>
      <c r="S130" s="77" t="s">
        <v>124</v>
      </c>
      <c r="T130" s="78" t="s">
        <v>125</v>
      </c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</row>
    <row r="131" spans="1:65" s="2" customFormat="1" ht="22.9" customHeight="1">
      <c r="A131" s="35"/>
      <c r="B131" s="36"/>
      <c r="C131" s="83" t="s">
        <v>126</v>
      </c>
      <c r="D131" s="37"/>
      <c r="E131" s="37"/>
      <c r="F131" s="37"/>
      <c r="G131" s="37"/>
      <c r="H131" s="37"/>
      <c r="I131" s="37"/>
      <c r="J131" s="172">
        <f>BK131</f>
        <v>0</v>
      </c>
      <c r="K131" s="37"/>
      <c r="L131" s="40"/>
      <c r="M131" s="79"/>
      <c r="N131" s="173"/>
      <c r="O131" s="80"/>
      <c r="P131" s="174">
        <f>P132+P257</f>
        <v>0</v>
      </c>
      <c r="Q131" s="80"/>
      <c r="R131" s="174">
        <f>R132+R257</f>
        <v>18.761997119999997</v>
      </c>
      <c r="S131" s="80"/>
      <c r="T131" s="175">
        <f>T132+T257</f>
        <v>16.356314600000001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75</v>
      </c>
      <c r="AU131" s="18" t="s">
        <v>102</v>
      </c>
      <c r="BK131" s="176">
        <f>BK132+BK257</f>
        <v>0</v>
      </c>
    </row>
    <row r="132" spans="1:65" s="12" customFormat="1" ht="25.9" customHeight="1">
      <c r="B132" s="177"/>
      <c r="C132" s="178"/>
      <c r="D132" s="179" t="s">
        <v>75</v>
      </c>
      <c r="E132" s="180" t="s">
        <v>127</v>
      </c>
      <c r="F132" s="180" t="s">
        <v>128</v>
      </c>
      <c r="G132" s="178"/>
      <c r="H132" s="178"/>
      <c r="I132" s="181"/>
      <c r="J132" s="182">
        <f>BK132</f>
        <v>0</v>
      </c>
      <c r="K132" s="178"/>
      <c r="L132" s="183"/>
      <c r="M132" s="184"/>
      <c r="N132" s="185"/>
      <c r="O132" s="185"/>
      <c r="P132" s="186">
        <f>P133+P177+P241+P249+P251</f>
        <v>0</v>
      </c>
      <c r="Q132" s="185"/>
      <c r="R132" s="186">
        <f>R133+R177+R241+R249+R251</f>
        <v>15.001247399999999</v>
      </c>
      <c r="S132" s="185"/>
      <c r="T132" s="187">
        <f>T133+T177+T241+T249+T251</f>
        <v>15.775399999999999</v>
      </c>
      <c r="AR132" s="188" t="s">
        <v>83</v>
      </c>
      <c r="AT132" s="189" t="s">
        <v>75</v>
      </c>
      <c r="AU132" s="189" t="s">
        <v>76</v>
      </c>
      <c r="AY132" s="188" t="s">
        <v>129</v>
      </c>
      <c r="BK132" s="190">
        <f>BK133+BK177+BK241+BK249+BK251</f>
        <v>0</v>
      </c>
    </row>
    <row r="133" spans="1:65" s="12" customFormat="1" ht="22.9" customHeight="1">
      <c r="B133" s="177"/>
      <c r="C133" s="178"/>
      <c r="D133" s="179" t="s">
        <v>75</v>
      </c>
      <c r="E133" s="191" t="s">
        <v>130</v>
      </c>
      <c r="F133" s="191" t="s">
        <v>131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SUM(P134:P176)</f>
        <v>0</v>
      </c>
      <c r="Q133" s="185"/>
      <c r="R133" s="186">
        <f>SUM(R134:R176)</f>
        <v>8.9735769999999988</v>
      </c>
      <c r="S133" s="185"/>
      <c r="T133" s="187">
        <f>SUM(T134:T176)</f>
        <v>3.06</v>
      </c>
      <c r="AR133" s="188" t="s">
        <v>83</v>
      </c>
      <c r="AT133" s="189" t="s">
        <v>75</v>
      </c>
      <c r="AU133" s="189" t="s">
        <v>83</v>
      </c>
      <c r="AY133" s="188" t="s">
        <v>129</v>
      </c>
      <c r="BK133" s="190">
        <f>SUM(BK134:BK176)</f>
        <v>0</v>
      </c>
    </row>
    <row r="134" spans="1:65" s="2" customFormat="1" ht="24.2" customHeight="1">
      <c r="A134" s="35"/>
      <c r="B134" s="36"/>
      <c r="C134" s="193" t="s">
        <v>83</v>
      </c>
      <c r="D134" s="193" t="s">
        <v>132</v>
      </c>
      <c r="E134" s="194" t="s">
        <v>133</v>
      </c>
      <c r="F134" s="195" t="s">
        <v>134</v>
      </c>
      <c r="G134" s="196" t="s">
        <v>135</v>
      </c>
      <c r="H134" s="197">
        <v>15.9</v>
      </c>
      <c r="I134" s="198"/>
      <c r="J134" s="199">
        <f>ROUND(I134*H134,2)</f>
        <v>0</v>
      </c>
      <c r="K134" s="200"/>
      <c r="L134" s="40"/>
      <c r="M134" s="201" t="s">
        <v>1</v>
      </c>
      <c r="N134" s="202" t="s">
        <v>41</v>
      </c>
      <c r="O134" s="72"/>
      <c r="P134" s="203">
        <f>O134*H134</f>
        <v>0</v>
      </c>
      <c r="Q134" s="203">
        <v>7.3499999999999998E-3</v>
      </c>
      <c r="R134" s="203">
        <f>Q134*H134</f>
        <v>0.116865</v>
      </c>
      <c r="S134" s="203">
        <v>0</v>
      </c>
      <c r="T134" s="20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136</v>
      </c>
      <c r="AT134" s="205" t="s">
        <v>132</v>
      </c>
      <c r="AU134" s="205" t="s">
        <v>85</v>
      </c>
      <c r="AY134" s="18" t="s">
        <v>129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8" t="s">
        <v>83</v>
      </c>
      <c r="BK134" s="206">
        <f>ROUND(I134*H134,2)</f>
        <v>0</v>
      </c>
      <c r="BL134" s="18" t="s">
        <v>136</v>
      </c>
      <c r="BM134" s="205" t="s">
        <v>137</v>
      </c>
    </row>
    <row r="135" spans="1:65" s="13" customFormat="1" ht="11.25">
      <c r="B135" s="207"/>
      <c r="C135" s="208"/>
      <c r="D135" s="209" t="s">
        <v>138</v>
      </c>
      <c r="E135" s="210" t="s">
        <v>1</v>
      </c>
      <c r="F135" s="211" t="s">
        <v>139</v>
      </c>
      <c r="G135" s="208"/>
      <c r="H135" s="210" t="s">
        <v>1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138</v>
      </c>
      <c r="AU135" s="217" t="s">
        <v>85</v>
      </c>
      <c r="AV135" s="13" t="s">
        <v>83</v>
      </c>
      <c r="AW135" s="13" t="s">
        <v>32</v>
      </c>
      <c r="AX135" s="13" t="s">
        <v>76</v>
      </c>
      <c r="AY135" s="217" t="s">
        <v>129</v>
      </c>
    </row>
    <row r="136" spans="1:65" s="13" customFormat="1" ht="11.25">
      <c r="B136" s="207"/>
      <c r="C136" s="208"/>
      <c r="D136" s="209" t="s">
        <v>138</v>
      </c>
      <c r="E136" s="210" t="s">
        <v>1</v>
      </c>
      <c r="F136" s="211" t="s">
        <v>140</v>
      </c>
      <c r="G136" s="208"/>
      <c r="H136" s="210" t="s">
        <v>1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138</v>
      </c>
      <c r="AU136" s="217" t="s">
        <v>85</v>
      </c>
      <c r="AV136" s="13" t="s">
        <v>83</v>
      </c>
      <c r="AW136" s="13" t="s">
        <v>32</v>
      </c>
      <c r="AX136" s="13" t="s">
        <v>76</v>
      </c>
      <c r="AY136" s="217" t="s">
        <v>129</v>
      </c>
    </row>
    <row r="137" spans="1:65" s="13" customFormat="1" ht="11.25">
      <c r="B137" s="207"/>
      <c r="C137" s="208"/>
      <c r="D137" s="209" t="s">
        <v>138</v>
      </c>
      <c r="E137" s="210" t="s">
        <v>1</v>
      </c>
      <c r="F137" s="211" t="s">
        <v>141</v>
      </c>
      <c r="G137" s="208"/>
      <c r="H137" s="210" t="s">
        <v>1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138</v>
      </c>
      <c r="AU137" s="217" t="s">
        <v>85</v>
      </c>
      <c r="AV137" s="13" t="s">
        <v>83</v>
      </c>
      <c r="AW137" s="13" t="s">
        <v>32</v>
      </c>
      <c r="AX137" s="13" t="s">
        <v>76</v>
      </c>
      <c r="AY137" s="217" t="s">
        <v>129</v>
      </c>
    </row>
    <row r="138" spans="1:65" s="13" customFormat="1" ht="11.25">
      <c r="B138" s="207"/>
      <c r="C138" s="208"/>
      <c r="D138" s="209" t="s">
        <v>138</v>
      </c>
      <c r="E138" s="210" t="s">
        <v>1</v>
      </c>
      <c r="F138" s="211" t="s">
        <v>142</v>
      </c>
      <c r="G138" s="208"/>
      <c r="H138" s="210" t="s">
        <v>1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138</v>
      </c>
      <c r="AU138" s="217" t="s">
        <v>85</v>
      </c>
      <c r="AV138" s="13" t="s">
        <v>83</v>
      </c>
      <c r="AW138" s="13" t="s">
        <v>32</v>
      </c>
      <c r="AX138" s="13" t="s">
        <v>76</v>
      </c>
      <c r="AY138" s="217" t="s">
        <v>129</v>
      </c>
    </row>
    <row r="139" spans="1:65" s="14" customFormat="1" ht="11.25">
      <c r="B139" s="218"/>
      <c r="C139" s="219"/>
      <c r="D139" s="209" t="s">
        <v>138</v>
      </c>
      <c r="E139" s="220" t="s">
        <v>1</v>
      </c>
      <c r="F139" s="221" t="s">
        <v>143</v>
      </c>
      <c r="G139" s="219"/>
      <c r="H139" s="222">
        <v>15.9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138</v>
      </c>
      <c r="AU139" s="228" t="s">
        <v>85</v>
      </c>
      <c r="AV139" s="14" t="s">
        <v>85</v>
      </c>
      <c r="AW139" s="14" t="s">
        <v>32</v>
      </c>
      <c r="AX139" s="14" t="s">
        <v>76</v>
      </c>
      <c r="AY139" s="228" t="s">
        <v>129</v>
      </c>
    </row>
    <row r="140" spans="1:65" s="15" customFormat="1" ht="11.25">
      <c r="B140" s="229"/>
      <c r="C140" s="230"/>
      <c r="D140" s="209" t="s">
        <v>138</v>
      </c>
      <c r="E140" s="231" t="s">
        <v>1</v>
      </c>
      <c r="F140" s="232" t="s">
        <v>144</v>
      </c>
      <c r="G140" s="230"/>
      <c r="H140" s="233">
        <v>15.9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138</v>
      </c>
      <c r="AU140" s="239" t="s">
        <v>85</v>
      </c>
      <c r="AV140" s="15" t="s">
        <v>136</v>
      </c>
      <c r="AW140" s="15" t="s">
        <v>32</v>
      </c>
      <c r="AX140" s="15" t="s">
        <v>83</v>
      </c>
      <c r="AY140" s="239" t="s">
        <v>129</v>
      </c>
    </row>
    <row r="141" spans="1:65" s="2" customFormat="1" ht="24.2" customHeight="1">
      <c r="A141" s="35"/>
      <c r="B141" s="36"/>
      <c r="C141" s="193" t="s">
        <v>85</v>
      </c>
      <c r="D141" s="193" t="s">
        <v>132</v>
      </c>
      <c r="E141" s="194" t="s">
        <v>145</v>
      </c>
      <c r="F141" s="195" t="s">
        <v>146</v>
      </c>
      <c r="G141" s="196" t="s">
        <v>135</v>
      </c>
      <c r="H141" s="197">
        <v>114.9</v>
      </c>
      <c r="I141" s="198"/>
      <c r="J141" s="199">
        <f>ROUND(I141*H141,2)</f>
        <v>0</v>
      </c>
      <c r="K141" s="200"/>
      <c r="L141" s="40"/>
      <c r="M141" s="201" t="s">
        <v>1</v>
      </c>
      <c r="N141" s="202" t="s">
        <v>41</v>
      </c>
      <c r="O141" s="72"/>
      <c r="P141" s="203">
        <f>O141*H141</f>
        <v>0</v>
      </c>
      <c r="Q141" s="203">
        <v>4.3800000000000002E-3</v>
      </c>
      <c r="R141" s="203">
        <f>Q141*H141</f>
        <v>0.5032620000000001</v>
      </c>
      <c r="S141" s="203">
        <v>0</v>
      </c>
      <c r="T141" s="20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136</v>
      </c>
      <c r="AT141" s="205" t="s">
        <v>132</v>
      </c>
      <c r="AU141" s="205" t="s">
        <v>85</v>
      </c>
      <c r="AY141" s="18" t="s">
        <v>129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8" t="s">
        <v>83</v>
      </c>
      <c r="BK141" s="206">
        <f>ROUND(I141*H141,2)</f>
        <v>0</v>
      </c>
      <c r="BL141" s="18" t="s">
        <v>136</v>
      </c>
      <c r="BM141" s="205" t="s">
        <v>147</v>
      </c>
    </row>
    <row r="142" spans="1:65" s="13" customFormat="1" ht="11.25">
      <c r="B142" s="207"/>
      <c r="C142" s="208"/>
      <c r="D142" s="209" t="s">
        <v>138</v>
      </c>
      <c r="E142" s="210" t="s">
        <v>1</v>
      </c>
      <c r="F142" s="211" t="s">
        <v>141</v>
      </c>
      <c r="G142" s="208"/>
      <c r="H142" s="210" t="s">
        <v>1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138</v>
      </c>
      <c r="AU142" s="217" t="s">
        <v>85</v>
      </c>
      <c r="AV142" s="13" t="s">
        <v>83</v>
      </c>
      <c r="AW142" s="13" t="s">
        <v>32</v>
      </c>
      <c r="AX142" s="13" t="s">
        <v>76</v>
      </c>
      <c r="AY142" s="217" t="s">
        <v>129</v>
      </c>
    </row>
    <row r="143" spans="1:65" s="14" customFormat="1" ht="11.25">
      <c r="B143" s="218"/>
      <c r="C143" s="219"/>
      <c r="D143" s="209" t="s">
        <v>138</v>
      </c>
      <c r="E143" s="220" t="s">
        <v>1</v>
      </c>
      <c r="F143" s="221" t="s">
        <v>148</v>
      </c>
      <c r="G143" s="219"/>
      <c r="H143" s="222">
        <v>15.9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138</v>
      </c>
      <c r="AU143" s="228" t="s">
        <v>85</v>
      </c>
      <c r="AV143" s="14" t="s">
        <v>85</v>
      </c>
      <c r="AW143" s="14" t="s">
        <v>32</v>
      </c>
      <c r="AX143" s="14" t="s">
        <v>76</v>
      </c>
      <c r="AY143" s="228" t="s">
        <v>129</v>
      </c>
    </row>
    <row r="144" spans="1:65" s="14" customFormat="1" ht="11.25">
      <c r="B144" s="218"/>
      <c r="C144" s="219"/>
      <c r="D144" s="209" t="s">
        <v>138</v>
      </c>
      <c r="E144" s="220" t="s">
        <v>1</v>
      </c>
      <c r="F144" s="221" t="s">
        <v>149</v>
      </c>
      <c r="G144" s="219"/>
      <c r="H144" s="222">
        <v>99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138</v>
      </c>
      <c r="AU144" s="228" t="s">
        <v>85</v>
      </c>
      <c r="AV144" s="14" t="s">
        <v>85</v>
      </c>
      <c r="AW144" s="14" t="s">
        <v>32</v>
      </c>
      <c r="AX144" s="14" t="s">
        <v>76</v>
      </c>
      <c r="AY144" s="228" t="s">
        <v>129</v>
      </c>
    </row>
    <row r="145" spans="1:65" s="15" customFormat="1" ht="11.25">
      <c r="B145" s="229"/>
      <c r="C145" s="230"/>
      <c r="D145" s="209" t="s">
        <v>138</v>
      </c>
      <c r="E145" s="231" t="s">
        <v>1</v>
      </c>
      <c r="F145" s="232" t="s">
        <v>144</v>
      </c>
      <c r="G145" s="230"/>
      <c r="H145" s="233">
        <v>114.9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138</v>
      </c>
      <c r="AU145" s="239" t="s">
        <v>85</v>
      </c>
      <c r="AV145" s="15" t="s">
        <v>136</v>
      </c>
      <c r="AW145" s="15" t="s">
        <v>32</v>
      </c>
      <c r="AX145" s="15" t="s">
        <v>83</v>
      </c>
      <c r="AY145" s="239" t="s">
        <v>129</v>
      </c>
    </row>
    <row r="146" spans="1:65" s="2" customFormat="1" ht="24.2" customHeight="1">
      <c r="A146" s="35"/>
      <c r="B146" s="36"/>
      <c r="C146" s="193" t="s">
        <v>150</v>
      </c>
      <c r="D146" s="193" t="s">
        <v>132</v>
      </c>
      <c r="E146" s="194" t="s">
        <v>151</v>
      </c>
      <c r="F146" s="195" t="s">
        <v>152</v>
      </c>
      <c r="G146" s="196" t="s">
        <v>135</v>
      </c>
      <c r="H146" s="197">
        <v>31.8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41</v>
      </c>
      <c r="O146" s="72"/>
      <c r="P146" s="203">
        <f>O146*H146</f>
        <v>0</v>
      </c>
      <c r="Q146" s="203">
        <v>2.6200000000000001E-2</v>
      </c>
      <c r="R146" s="203">
        <f>Q146*H146</f>
        <v>0.83316000000000001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136</v>
      </c>
      <c r="AT146" s="205" t="s">
        <v>132</v>
      </c>
      <c r="AU146" s="205" t="s">
        <v>85</v>
      </c>
      <c r="AY146" s="18" t="s">
        <v>129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83</v>
      </c>
      <c r="BK146" s="206">
        <f>ROUND(I146*H146,2)</f>
        <v>0</v>
      </c>
      <c r="BL146" s="18" t="s">
        <v>136</v>
      </c>
      <c r="BM146" s="205" t="s">
        <v>153</v>
      </c>
    </row>
    <row r="147" spans="1:65" s="13" customFormat="1" ht="11.25">
      <c r="B147" s="207"/>
      <c r="C147" s="208"/>
      <c r="D147" s="209" t="s">
        <v>138</v>
      </c>
      <c r="E147" s="210" t="s">
        <v>1</v>
      </c>
      <c r="F147" s="211" t="s">
        <v>139</v>
      </c>
      <c r="G147" s="208"/>
      <c r="H147" s="210" t="s">
        <v>1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138</v>
      </c>
      <c r="AU147" s="217" t="s">
        <v>85</v>
      </c>
      <c r="AV147" s="13" t="s">
        <v>83</v>
      </c>
      <c r="AW147" s="13" t="s">
        <v>32</v>
      </c>
      <c r="AX147" s="13" t="s">
        <v>76</v>
      </c>
      <c r="AY147" s="217" t="s">
        <v>129</v>
      </c>
    </row>
    <row r="148" spans="1:65" s="13" customFormat="1" ht="11.25">
      <c r="B148" s="207"/>
      <c r="C148" s="208"/>
      <c r="D148" s="209" t="s">
        <v>138</v>
      </c>
      <c r="E148" s="210" t="s">
        <v>1</v>
      </c>
      <c r="F148" s="211" t="s">
        <v>154</v>
      </c>
      <c r="G148" s="208"/>
      <c r="H148" s="210" t="s">
        <v>1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138</v>
      </c>
      <c r="AU148" s="217" t="s">
        <v>85</v>
      </c>
      <c r="AV148" s="13" t="s">
        <v>83</v>
      </c>
      <c r="AW148" s="13" t="s">
        <v>32</v>
      </c>
      <c r="AX148" s="13" t="s">
        <v>76</v>
      </c>
      <c r="AY148" s="217" t="s">
        <v>129</v>
      </c>
    </row>
    <row r="149" spans="1:65" s="13" customFormat="1" ht="11.25">
      <c r="B149" s="207"/>
      <c r="C149" s="208"/>
      <c r="D149" s="209" t="s">
        <v>138</v>
      </c>
      <c r="E149" s="210" t="s">
        <v>1</v>
      </c>
      <c r="F149" s="211" t="s">
        <v>141</v>
      </c>
      <c r="G149" s="208"/>
      <c r="H149" s="210" t="s">
        <v>1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138</v>
      </c>
      <c r="AU149" s="217" t="s">
        <v>85</v>
      </c>
      <c r="AV149" s="13" t="s">
        <v>83</v>
      </c>
      <c r="AW149" s="13" t="s">
        <v>32</v>
      </c>
      <c r="AX149" s="13" t="s">
        <v>76</v>
      </c>
      <c r="AY149" s="217" t="s">
        <v>129</v>
      </c>
    </row>
    <row r="150" spans="1:65" s="13" customFormat="1" ht="22.5">
      <c r="B150" s="207"/>
      <c r="C150" s="208"/>
      <c r="D150" s="209" t="s">
        <v>138</v>
      </c>
      <c r="E150" s="210" t="s">
        <v>1</v>
      </c>
      <c r="F150" s="211" t="s">
        <v>155</v>
      </c>
      <c r="G150" s="208"/>
      <c r="H150" s="210" t="s">
        <v>1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138</v>
      </c>
      <c r="AU150" s="217" t="s">
        <v>85</v>
      </c>
      <c r="AV150" s="13" t="s">
        <v>83</v>
      </c>
      <c r="AW150" s="13" t="s">
        <v>32</v>
      </c>
      <c r="AX150" s="13" t="s">
        <v>76</v>
      </c>
      <c r="AY150" s="217" t="s">
        <v>129</v>
      </c>
    </row>
    <row r="151" spans="1:65" s="14" customFormat="1" ht="11.25">
      <c r="B151" s="218"/>
      <c r="C151" s="219"/>
      <c r="D151" s="209" t="s">
        <v>138</v>
      </c>
      <c r="E151" s="220" t="s">
        <v>1</v>
      </c>
      <c r="F151" s="221" t="s">
        <v>156</v>
      </c>
      <c r="G151" s="219"/>
      <c r="H151" s="222">
        <v>31.8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138</v>
      </c>
      <c r="AU151" s="228" t="s">
        <v>85</v>
      </c>
      <c r="AV151" s="14" t="s">
        <v>85</v>
      </c>
      <c r="AW151" s="14" t="s">
        <v>32</v>
      </c>
      <c r="AX151" s="14" t="s">
        <v>83</v>
      </c>
      <c r="AY151" s="228" t="s">
        <v>129</v>
      </c>
    </row>
    <row r="152" spans="1:65" s="2" customFormat="1" ht="24.2" customHeight="1">
      <c r="A152" s="35"/>
      <c r="B152" s="36"/>
      <c r="C152" s="193" t="s">
        <v>136</v>
      </c>
      <c r="D152" s="193" t="s">
        <v>132</v>
      </c>
      <c r="E152" s="194" t="s">
        <v>157</v>
      </c>
      <c r="F152" s="195" t="s">
        <v>158</v>
      </c>
      <c r="G152" s="196" t="s">
        <v>135</v>
      </c>
      <c r="H152" s="197">
        <v>25</v>
      </c>
      <c r="I152" s="198"/>
      <c r="J152" s="199">
        <f>ROUND(I152*H152,2)</f>
        <v>0</v>
      </c>
      <c r="K152" s="200"/>
      <c r="L152" s="40"/>
      <c r="M152" s="201" t="s">
        <v>1</v>
      </c>
      <c r="N152" s="202" t="s">
        <v>41</v>
      </c>
      <c r="O152" s="7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136</v>
      </c>
      <c r="AT152" s="205" t="s">
        <v>132</v>
      </c>
      <c r="AU152" s="205" t="s">
        <v>85</v>
      </c>
      <c r="AY152" s="18" t="s">
        <v>129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8" t="s">
        <v>83</v>
      </c>
      <c r="BK152" s="206">
        <f>ROUND(I152*H152,2)</f>
        <v>0</v>
      </c>
      <c r="BL152" s="18" t="s">
        <v>136</v>
      </c>
      <c r="BM152" s="205" t="s">
        <v>159</v>
      </c>
    </row>
    <row r="153" spans="1:65" s="13" customFormat="1" ht="11.25">
      <c r="B153" s="207"/>
      <c r="C153" s="208"/>
      <c r="D153" s="209" t="s">
        <v>138</v>
      </c>
      <c r="E153" s="210" t="s">
        <v>1</v>
      </c>
      <c r="F153" s="211" t="s">
        <v>139</v>
      </c>
      <c r="G153" s="208"/>
      <c r="H153" s="210" t="s">
        <v>1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138</v>
      </c>
      <c r="AU153" s="217" t="s">
        <v>85</v>
      </c>
      <c r="AV153" s="13" t="s">
        <v>83</v>
      </c>
      <c r="AW153" s="13" t="s">
        <v>32</v>
      </c>
      <c r="AX153" s="13" t="s">
        <v>76</v>
      </c>
      <c r="AY153" s="217" t="s">
        <v>129</v>
      </c>
    </row>
    <row r="154" spans="1:65" s="14" customFormat="1" ht="11.25">
      <c r="B154" s="218"/>
      <c r="C154" s="219"/>
      <c r="D154" s="209" t="s">
        <v>138</v>
      </c>
      <c r="E154" s="220" t="s">
        <v>1</v>
      </c>
      <c r="F154" s="221" t="s">
        <v>160</v>
      </c>
      <c r="G154" s="219"/>
      <c r="H154" s="222">
        <v>25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138</v>
      </c>
      <c r="AU154" s="228" t="s">
        <v>85</v>
      </c>
      <c r="AV154" s="14" t="s">
        <v>85</v>
      </c>
      <c r="AW154" s="14" t="s">
        <v>32</v>
      </c>
      <c r="AX154" s="14" t="s">
        <v>83</v>
      </c>
      <c r="AY154" s="228" t="s">
        <v>129</v>
      </c>
    </row>
    <row r="155" spans="1:65" s="13" customFormat="1" ht="33.75">
      <c r="B155" s="207"/>
      <c r="C155" s="208"/>
      <c r="D155" s="209" t="s">
        <v>138</v>
      </c>
      <c r="E155" s="210" t="s">
        <v>1</v>
      </c>
      <c r="F155" s="211" t="s">
        <v>161</v>
      </c>
      <c r="G155" s="208"/>
      <c r="H155" s="210" t="s">
        <v>1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138</v>
      </c>
      <c r="AU155" s="217" t="s">
        <v>85</v>
      </c>
      <c r="AV155" s="13" t="s">
        <v>83</v>
      </c>
      <c r="AW155" s="13" t="s">
        <v>32</v>
      </c>
      <c r="AX155" s="13" t="s">
        <v>76</v>
      </c>
      <c r="AY155" s="217" t="s">
        <v>129</v>
      </c>
    </row>
    <row r="156" spans="1:65" s="13" customFormat="1" ht="11.25">
      <c r="B156" s="207"/>
      <c r="C156" s="208"/>
      <c r="D156" s="209" t="s">
        <v>138</v>
      </c>
      <c r="E156" s="210" t="s">
        <v>1</v>
      </c>
      <c r="F156" s="211" t="s">
        <v>162</v>
      </c>
      <c r="G156" s="208"/>
      <c r="H156" s="210" t="s">
        <v>1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138</v>
      </c>
      <c r="AU156" s="217" t="s">
        <v>85</v>
      </c>
      <c r="AV156" s="13" t="s">
        <v>83</v>
      </c>
      <c r="AW156" s="13" t="s">
        <v>32</v>
      </c>
      <c r="AX156" s="13" t="s">
        <v>76</v>
      </c>
      <c r="AY156" s="217" t="s">
        <v>129</v>
      </c>
    </row>
    <row r="157" spans="1:65" s="2" customFormat="1" ht="16.5" customHeight="1">
      <c r="A157" s="35"/>
      <c r="B157" s="36"/>
      <c r="C157" s="193" t="s">
        <v>163</v>
      </c>
      <c r="D157" s="193" t="s">
        <v>132</v>
      </c>
      <c r="E157" s="194" t="s">
        <v>164</v>
      </c>
      <c r="F157" s="195" t="s">
        <v>165</v>
      </c>
      <c r="G157" s="196" t="s">
        <v>135</v>
      </c>
      <c r="H157" s="197">
        <v>12</v>
      </c>
      <c r="I157" s="198"/>
      <c r="J157" s="199">
        <f>ROUND(I157*H157,2)</f>
        <v>0</v>
      </c>
      <c r="K157" s="200"/>
      <c r="L157" s="40"/>
      <c r="M157" s="201" t="s">
        <v>1</v>
      </c>
      <c r="N157" s="202" t="s">
        <v>41</v>
      </c>
      <c r="O157" s="72"/>
      <c r="P157" s="203">
        <f>O157*H157</f>
        <v>0</v>
      </c>
      <c r="Q157" s="203">
        <v>2.9770000000000001E-2</v>
      </c>
      <c r="R157" s="203">
        <f>Q157*H157</f>
        <v>0.35724</v>
      </c>
      <c r="S157" s="203">
        <v>2.5999999999999999E-2</v>
      </c>
      <c r="T157" s="204">
        <f>S157*H157</f>
        <v>0.312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136</v>
      </c>
      <c r="AT157" s="205" t="s">
        <v>132</v>
      </c>
      <c r="AU157" s="205" t="s">
        <v>85</v>
      </c>
      <c r="AY157" s="18" t="s">
        <v>129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8" t="s">
        <v>83</v>
      </c>
      <c r="BK157" s="206">
        <f>ROUND(I157*H157,2)</f>
        <v>0</v>
      </c>
      <c r="BL157" s="18" t="s">
        <v>136</v>
      </c>
      <c r="BM157" s="205" t="s">
        <v>166</v>
      </c>
    </row>
    <row r="158" spans="1:65" s="13" customFormat="1" ht="11.25">
      <c r="B158" s="207"/>
      <c r="C158" s="208"/>
      <c r="D158" s="209" t="s">
        <v>138</v>
      </c>
      <c r="E158" s="210" t="s">
        <v>1</v>
      </c>
      <c r="F158" s="211" t="s">
        <v>139</v>
      </c>
      <c r="G158" s="208"/>
      <c r="H158" s="210" t="s">
        <v>1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138</v>
      </c>
      <c r="AU158" s="217" t="s">
        <v>85</v>
      </c>
      <c r="AV158" s="13" t="s">
        <v>83</v>
      </c>
      <c r="AW158" s="13" t="s">
        <v>32</v>
      </c>
      <c r="AX158" s="13" t="s">
        <v>76</v>
      </c>
      <c r="AY158" s="217" t="s">
        <v>129</v>
      </c>
    </row>
    <row r="159" spans="1:65" s="13" customFormat="1" ht="33.75">
      <c r="B159" s="207"/>
      <c r="C159" s="208"/>
      <c r="D159" s="209" t="s">
        <v>138</v>
      </c>
      <c r="E159" s="210" t="s">
        <v>1</v>
      </c>
      <c r="F159" s="211" t="s">
        <v>167</v>
      </c>
      <c r="G159" s="208"/>
      <c r="H159" s="210" t="s">
        <v>1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138</v>
      </c>
      <c r="AU159" s="217" t="s">
        <v>85</v>
      </c>
      <c r="AV159" s="13" t="s">
        <v>83</v>
      </c>
      <c r="AW159" s="13" t="s">
        <v>32</v>
      </c>
      <c r="AX159" s="13" t="s">
        <v>76</v>
      </c>
      <c r="AY159" s="217" t="s">
        <v>129</v>
      </c>
    </row>
    <row r="160" spans="1:65" s="13" customFormat="1" ht="11.25">
      <c r="B160" s="207"/>
      <c r="C160" s="208"/>
      <c r="D160" s="209" t="s">
        <v>138</v>
      </c>
      <c r="E160" s="210" t="s">
        <v>1</v>
      </c>
      <c r="F160" s="211" t="s">
        <v>168</v>
      </c>
      <c r="G160" s="208"/>
      <c r="H160" s="210" t="s">
        <v>1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138</v>
      </c>
      <c r="AU160" s="217" t="s">
        <v>85</v>
      </c>
      <c r="AV160" s="13" t="s">
        <v>83</v>
      </c>
      <c r="AW160" s="13" t="s">
        <v>32</v>
      </c>
      <c r="AX160" s="13" t="s">
        <v>76</v>
      </c>
      <c r="AY160" s="217" t="s">
        <v>129</v>
      </c>
    </row>
    <row r="161" spans="1:65" s="14" customFormat="1" ht="11.25">
      <c r="B161" s="218"/>
      <c r="C161" s="219"/>
      <c r="D161" s="209" t="s">
        <v>138</v>
      </c>
      <c r="E161" s="220" t="s">
        <v>1</v>
      </c>
      <c r="F161" s="221" t="s">
        <v>169</v>
      </c>
      <c r="G161" s="219"/>
      <c r="H161" s="222">
        <v>12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138</v>
      </c>
      <c r="AU161" s="228" t="s">
        <v>85</v>
      </c>
      <c r="AV161" s="14" t="s">
        <v>85</v>
      </c>
      <c r="AW161" s="14" t="s">
        <v>32</v>
      </c>
      <c r="AX161" s="14" t="s">
        <v>83</v>
      </c>
      <c r="AY161" s="228" t="s">
        <v>129</v>
      </c>
    </row>
    <row r="162" spans="1:65" s="2" customFormat="1" ht="24.2" customHeight="1">
      <c r="A162" s="35"/>
      <c r="B162" s="36"/>
      <c r="C162" s="193" t="s">
        <v>130</v>
      </c>
      <c r="D162" s="193" t="s">
        <v>132</v>
      </c>
      <c r="E162" s="194" t="s">
        <v>170</v>
      </c>
      <c r="F162" s="195" t="s">
        <v>171</v>
      </c>
      <c r="G162" s="196" t="s">
        <v>135</v>
      </c>
      <c r="H162" s="197">
        <v>1374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41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2E-3</v>
      </c>
      <c r="T162" s="204">
        <f>S162*H162</f>
        <v>2.7480000000000002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136</v>
      </c>
      <c r="AT162" s="205" t="s">
        <v>132</v>
      </c>
      <c r="AU162" s="205" t="s">
        <v>85</v>
      </c>
      <c r="AY162" s="18" t="s">
        <v>129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83</v>
      </c>
      <c r="BK162" s="206">
        <f>ROUND(I162*H162,2)</f>
        <v>0</v>
      </c>
      <c r="BL162" s="18" t="s">
        <v>136</v>
      </c>
      <c r="BM162" s="205" t="s">
        <v>172</v>
      </c>
    </row>
    <row r="163" spans="1:65" s="13" customFormat="1" ht="11.25">
      <c r="B163" s="207"/>
      <c r="C163" s="208"/>
      <c r="D163" s="209" t="s">
        <v>138</v>
      </c>
      <c r="E163" s="210" t="s">
        <v>1</v>
      </c>
      <c r="F163" s="211" t="s">
        <v>139</v>
      </c>
      <c r="G163" s="208"/>
      <c r="H163" s="210" t="s">
        <v>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138</v>
      </c>
      <c r="AU163" s="217" t="s">
        <v>85</v>
      </c>
      <c r="AV163" s="13" t="s">
        <v>83</v>
      </c>
      <c r="AW163" s="13" t="s">
        <v>32</v>
      </c>
      <c r="AX163" s="13" t="s">
        <v>76</v>
      </c>
      <c r="AY163" s="217" t="s">
        <v>129</v>
      </c>
    </row>
    <row r="164" spans="1:65" s="13" customFormat="1" ht="22.5">
      <c r="B164" s="207"/>
      <c r="C164" s="208"/>
      <c r="D164" s="209" t="s">
        <v>138</v>
      </c>
      <c r="E164" s="210" t="s">
        <v>1</v>
      </c>
      <c r="F164" s="211" t="s">
        <v>173</v>
      </c>
      <c r="G164" s="208"/>
      <c r="H164" s="210" t="s">
        <v>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138</v>
      </c>
      <c r="AU164" s="217" t="s">
        <v>85</v>
      </c>
      <c r="AV164" s="13" t="s">
        <v>83</v>
      </c>
      <c r="AW164" s="13" t="s">
        <v>32</v>
      </c>
      <c r="AX164" s="13" t="s">
        <v>76</v>
      </c>
      <c r="AY164" s="217" t="s">
        <v>129</v>
      </c>
    </row>
    <row r="165" spans="1:65" s="14" customFormat="1" ht="11.25">
      <c r="B165" s="218"/>
      <c r="C165" s="219"/>
      <c r="D165" s="209" t="s">
        <v>138</v>
      </c>
      <c r="E165" s="220" t="s">
        <v>1</v>
      </c>
      <c r="F165" s="221" t="s">
        <v>174</v>
      </c>
      <c r="G165" s="219"/>
      <c r="H165" s="222">
        <v>1374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138</v>
      </c>
      <c r="AU165" s="228" t="s">
        <v>85</v>
      </c>
      <c r="AV165" s="14" t="s">
        <v>85</v>
      </c>
      <c r="AW165" s="14" t="s">
        <v>32</v>
      </c>
      <c r="AX165" s="14" t="s">
        <v>83</v>
      </c>
      <c r="AY165" s="228" t="s">
        <v>129</v>
      </c>
    </row>
    <row r="166" spans="1:65" s="2" customFormat="1" ht="24.2" customHeight="1">
      <c r="A166" s="35"/>
      <c r="B166" s="36"/>
      <c r="C166" s="240" t="s">
        <v>175</v>
      </c>
      <c r="D166" s="240" t="s">
        <v>176</v>
      </c>
      <c r="E166" s="241" t="s">
        <v>177</v>
      </c>
      <c r="F166" s="242" t="s">
        <v>178</v>
      </c>
      <c r="G166" s="243" t="s">
        <v>135</v>
      </c>
      <c r="H166" s="244">
        <v>1648.8</v>
      </c>
      <c r="I166" s="245"/>
      <c r="J166" s="246">
        <f>ROUND(I166*H166,2)</f>
        <v>0</v>
      </c>
      <c r="K166" s="247"/>
      <c r="L166" s="248"/>
      <c r="M166" s="249" t="s">
        <v>1</v>
      </c>
      <c r="N166" s="250" t="s">
        <v>41</v>
      </c>
      <c r="O166" s="72"/>
      <c r="P166" s="203">
        <f>O166*H166</f>
        <v>0</v>
      </c>
      <c r="Q166" s="203">
        <v>2.9999999999999997E-4</v>
      </c>
      <c r="R166" s="203">
        <f>Q166*H166</f>
        <v>0.49463999999999997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179</v>
      </c>
      <c r="AT166" s="205" t="s">
        <v>176</v>
      </c>
      <c r="AU166" s="205" t="s">
        <v>85</v>
      </c>
      <c r="AY166" s="18" t="s">
        <v>129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83</v>
      </c>
      <c r="BK166" s="206">
        <f>ROUND(I166*H166,2)</f>
        <v>0</v>
      </c>
      <c r="BL166" s="18" t="s">
        <v>136</v>
      </c>
      <c r="BM166" s="205" t="s">
        <v>180</v>
      </c>
    </row>
    <row r="167" spans="1:65" s="14" customFormat="1" ht="11.25">
      <c r="B167" s="218"/>
      <c r="C167" s="219"/>
      <c r="D167" s="209" t="s">
        <v>138</v>
      </c>
      <c r="E167" s="219"/>
      <c r="F167" s="221" t="s">
        <v>181</v>
      </c>
      <c r="G167" s="219"/>
      <c r="H167" s="222">
        <v>1648.8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138</v>
      </c>
      <c r="AU167" s="228" t="s">
        <v>85</v>
      </c>
      <c r="AV167" s="14" t="s">
        <v>85</v>
      </c>
      <c r="AW167" s="14" t="s">
        <v>4</v>
      </c>
      <c r="AX167" s="14" t="s">
        <v>83</v>
      </c>
      <c r="AY167" s="228" t="s">
        <v>129</v>
      </c>
    </row>
    <row r="168" spans="1:65" s="2" customFormat="1" ht="24.2" customHeight="1">
      <c r="A168" s="35"/>
      <c r="B168" s="36"/>
      <c r="C168" s="193" t="s">
        <v>179</v>
      </c>
      <c r="D168" s="193" t="s">
        <v>132</v>
      </c>
      <c r="E168" s="194" t="s">
        <v>182</v>
      </c>
      <c r="F168" s="195" t="s">
        <v>183</v>
      </c>
      <c r="G168" s="196" t="s">
        <v>135</v>
      </c>
      <c r="H168" s="197">
        <v>219.5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41</v>
      </c>
      <c r="O168" s="72"/>
      <c r="P168" s="203">
        <f>O168*H168</f>
        <v>0</v>
      </c>
      <c r="Q168" s="203">
        <v>3.0380000000000001E-2</v>
      </c>
      <c r="R168" s="203">
        <f>Q168*H168</f>
        <v>6.6684099999999997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136</v>
      </c>
      <c r="AT168" s="205" t="s">
        <v>132</v>
      </c>
      <c r="AU168" s="205" t="s">
        <v>85</v>
      </c>
      <c r="AY168" s="18" t="s">
        <v>129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83</v>
      </c>
      <c r="BK168" s="206">
        <f>ROUND(I168*H168,2)</f>
        <v>0</v>
      </c>
      <c r="BL168" s="18" t="s">
        <v>136</v>
      </c>
      <c r="BM168" s="205" t="s">
        <v>184</v>
      </c>
    </row>
    <row r="169" spans="1:65" s="13" customFormat="1" ht="11.25">
      <c r="B169" s="207"/>
      <c r="C169" s="208"/>
      <c r="D169" s="209" t="s">
        <v>138</v>
      </c>
      <c r="E169" s="210" t="s">
        <v>1</v>
      </c>
      <c r="F169" s="211" t="s">
        <v>139</v>
      </c>
      <c r="G169" s="208"/>
      <c r="H169" s="210" t="s">
        <v>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138</v>
      </c>
      <c r="AU169" s="217" t="s">
        <v>85</v>
      </c>
      <c r="AV169" s="13" t="s">
        <v>83</v>
      </c>
      <c r="AW169" s="13" t="s">
        <v>32</v>
      </c>
      <c r="AX169" s="13" t="s">
        <v>76</v>
      </c>
      <c r="AY169" s="217" t="s">
        <v>129</v>
      </c>
    </row>
    <row r="170" spans="1:65" s="13" customFormat="1" ht="11.25">
      <c r="B170" s="207"/>
      <c r="C170" s="208"/>
      <c r="D170" s="209" t="s">
        <v>138</v>
      </c>
      <c r="E170" s="210" t="s">
        <v>1</v>
      </c>
      <c r="F170" s="211" t="s">
        <v>154</v>
      </c>
      <c r="G170" s="208"/>
      <c r="H170" s="210" t="s">
        <v>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138</v>
      </c>
      <c r="AU170" s="217" t="s">
        <v>85</v>
      </c>
      <c r="AV170" s="13" t="s">
        <v>83</v>
      </c>
      <c r="AW170" s="13" t="s">
        <v>32</v>
      </c>
      <c r="AX170" s="13" t="s">
        <v>76</v>
      </c>
      <c r="AY170" s="217" t="s">
        <v>129</v>
      </c>
    </row>
    <row r="171" spans="1:65" s="13" customFormat="1" ht="11.25">
      <c r="B171" s="207"/>
      <c r="C171" s="208"/>
      <c r="D171" s="209" t="s">
        <v>138</v>
      </c>
      <c r="E171" s="210" t="s">
        <v>1</v>
      </c>
      <c r="F171" s="211" t="s">
        <v>141</v>
      </c>
      <c r="G171" s="208"/>
      <c r="H171" s="210" t="s">
        <v>1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138</v>
      </c>
      <c r="AU171" s="217" t="s">
        <v>85</v>
      </c>
      <c r="AV171" s="13" t="s">
        <v>83</v>
      </c>
      <c r="AW171" s="13" t="s">
        <v>32</v>
      </c>
      <c r="AX171" s="13" t="s">
        <v>76</v>
      </c>
      <c r="AY171" s="217" t="s">
        <v>129</v>
      </c>
    </row>
    <row r="172" spans="1:65" s="13" customFormat="1" ht="22.5">
      <c r="B172" s="207"/>
      <c r="C172" s="208"/>
      <c r="D172" s="209" t="s">
        <v>138</v>
      </c>
      <c r="E172" s="210" t="s">
        <v>1</v>
      </c>
      <c r="F172" s="211" t="s">
        <v>185</v>
      </c>
      <c r="G172" s="208"/>
      <c r="H172" s="210" t="s">
        <v>1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138</v>
      </c>
      <c r="AU172" s="217" t="s">
        <v>85</v>
      </c>
      <c r="AV172" s="13" t="s">
        <v>83</v>
      </c>
      <c r="AW172" s="13" t="s">
        <v>32</v>
      </c>
      <c r="AX172" s="13" t="s">
        <v>76</v>
      </c>
      <c r="AY172" s="217" t="s">
        <v>129</v>
      </c>
    </row>
    <row r="173" spans="1:65" s="14" customFormat="1" ht="11.25">
      <c r="B173" s="218"/>
      <c r="C173" s="219"/>
      <c r="D173" s="209" t="s">
        <v>138</v>
      </c>
      <c r="E173" s="220" t="s">
        <v>1</v>
      </c>
      <c r="F173" s="221" t="s">
        <v>186</v>
      </c>
      <c r="G173" s="219"/>
      <c r="H173" s="222">
        <v>132.4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138</v>
      </c>
      <c r="AU173" s="228" t="s">
        <v>85</v>
      </c>
      <c r="AV173" s="14" t="s">
        <v>85</v>
      </c>
      <c r="AW173" s="14" t="s">
        <v>32</v>
      </c>
      <c r="AX173" s="14" t="s">
        <v>76</v>
      </c>
      <c r="AY173" s="228" t="s">
        <v>129</v>
      </c>
    </row>
    <row r="174" spans="1:65" s="13" customFormat="1" ht="22.5">
      <c r="B174" s="207"/>
      <c r="C174" s="208"/>
      <c r="D174" s="209" t="s">
        <v>138</v>
      </c>
      <c r="E174" s="210" t="s">
        <v>1</v>
      </c>
      <c r="F174" s="211" t="s">
        <v>187</v>
      </c>
      <c r="G174" s="208"/>
      <c r="H174" s="210" t="s">
        <v>1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138</v>
      </c>
      <c r="AU174" s="217" t="s">
        <v>85</v>
      </c>
      <c r="AV174" s="13" t="s">
        <v>83</v>
      </c>
      <c r="AW174" s="13" t="s">
        <v>32</v>
      </c>
      <c r="AX174" s="13" t="s">
        <v>76</v>
      </c>
      <c r="AY174" s="217" t="s">
        <v>129</v>
      </c>
    </row>
    <row r="175" spans="1:65" s="14" customFormat="1" ht="11.25">
      <c r="B175" s="218"/>
      <c r="C175" s="219"/>
      <c r="D175" s="209" t="s">
        <v>138</v>
      </c>
      <c r="E175" s="220" t="s">
        <v>1</v>
      </c>
      <c r="F175" s="221" t="s">
        <v>188</v>
      </c>
      <c r="G175" s="219"/>
      <c r="H175" s="222">
        <v>87.1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138</v>
      </c>
      <c r="AU175" s="228" t="s">
        <v>85</v>
      </c>
      <c r="AV175" s="14" t="s">
        <v>85</v>
      </c>
      <c r="AW175" s="14" t="s">
        <v>32</v>
      </c>
      <c r="AX175" s="14" t="s">
        <v>76</v>
      </c>
      <c r="AY175" s="228" t="s">
        <v>129</v>
      </c>
    </row>
    <row r="176" spans="1:65" s="15" customFormat="1" ht="11.25">
      <c r="B176" s="229"/>
      <c r="C176" s="230"/>
      <c r="D176" s="209" t="s">
        <v>138</v>
      </c>
      <c r="E176" s="231" t="s">
        <v>1</v>
      </c>
      <c r="F176" s="232" t="s">
        <v>144</v>
      </c>
      <c r="G176" s="230"/>
      <c r="H176" s="233">
        <v>219.5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AT176" s="239" t="s">
        <v>138</v>
      </c>
      <c r="AU176" s="239" t="s">
        <v>85</v>
      </c>
      <c r="AV176" s="15" t="s">
        <v>136</v>
      </c>
      <c r="AW176" s="15" t="s">
        <v>32</v>
      </c>
      <c r="AX176" s="15" t="s">
        <v>83</v>
      </c>
      <c r="AY176" s="239" t="s">
        <v>129</v>
      </c>
    </row>
    <row r="177" spans="1:65" s="12" customFormat="1" ht="22.9" customHeight="1">
      <c r="B177" s="177"/>
      <c r="C177" s="178"/>
      <c r="D177" s="179" t="s">
        <v>75</v>
      </c>
      <c r="E177" s="191" t="s">
        <v>189</v>
      </c>
      <c r="F177" s="191" t="s">
        <v>190</v>
      </c>
      <c r="G177" s="178"/>
      <c r="H177" s="178"/>
      <c r="I177" s="181"/>
      <c r="J177" s="192">
        <f>BK177</f>
        <v>0</v>
      </c>
      <c r="K177" s="178"/>
      <c r="L177" s="183"/>
      <c r="M177" s="184"/>
      <c r="N177" s="185"/>
      <c r="O177" s="185"/>
      <c r="P177" s="186">
        <f>SUM(P178:P240)</f>
        <v>0</v>
      </c>
      <c r="Q177" s="185"/>
      <c r="R177" s="186">
        <f>SUM(R178:R240)</f>
        <v>6.0276703999999999</v>
      </c>
      <c r="S177" s="185"/>
      <c r="T177" s="187">
        <f>SUM(T178:T240)</f>
        <v>12.715399999999999</v>
      </c>
      <c r="AR177" s="188" t="s">
        <v>83</v>
      </c>
      <c r="AT177" s="189" t="s">
        <v>75</v>
      </c>
      <c r="AU177" s="189" t="s">
        <v>83</v>
      </c>
      <c r="AY177" s="188" t="s">
        <v>129</v>
      </c>
      <c r="BK177" s="190">
        <f>SUM(BK178:BK240)</f>
        <v>0</v>
      </c>
    </row>
    <row r="178" spans="1:65" s="2" customFormat="1" ht="33" customHeight="1">
      <c r="A178" s="35"/>
      <c r="B178" s="36"/>
      <c r="C178" s="193" t="s">
        <v>189</v>
      </c>
      <c r="D178" s="193" t="s">
        <v>132</v>
      </c>
      <c r="E178" s="194" t="s">
        <v>191</v>
      </c>
      <c r="F178" s="195" t="s">
        <v>192</v>
      </c>
      <c r="G178" s="196" t="s">
        <v>135</v>
      </c>
      <c r="H178" s="197">
        <v>1373.68</v>
      </c>
      <c r="I178" s="198"/>
      <c r="J178" s="199">
        <f>ROUND(I178*H178,2)</f>
        <v>0</v>
      </c>
      <c r="K178" s="200"/>
      <c r="L178" s="40"/>
      <c r="M178" s="201" t="s">
        <v>1</v>
      </c>
      <c r="N178" s="202" t="s">
        <v>41</v>
      </c>
      <c r="O178" s="72"/>
      <c r="P178" s="203">
        <f>O178*H178</f>
        <v>0</v>
      </c>
      <c r="Q178" s="203">
        <v>1.2999999999999999E-4</v>
      </c>
      <c r="R178" s="203">
        <f>Q178*H178</f>
        <v>0.1785784</v>
      </c>
      <c r="S178" s="203">
        <v>0</v>
      </c>
      <c r="T178" s="20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136</v>
      </c>
      <c r="AT178" s="205" t="s">
        <v>132</v>
      </c>
      <c r="AU178" s="205" t="s">
        <v>85</v>
      </c>
      <c r="AY178" s="18" t="s">
        <v>129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8" t="s">
        <v>83</v>
      </c>
      <c r="BK178" s="206">
        <f>ROUND(I178*H178,2)</f>
        <v>0</v>
      </c>
      <c r="BL178" s="18" t="s">
        <v>136</v>
      </c>
      <c r="BM178" s="205" t="s">
        <v>193</v>
      </c>
    </row>
    <row r="179" spans="1:65" s="14" customFormat="1" ht="11.25">
      <c r="B179" s="218"/>
      <c r="C179" s="219"/>
      <c r="D179" s="209" t="s">
        <v>138</v>
      </c>
      <c r="E179" s="220" t="s">
        <v>1</v>
      </c>
      <c r="F179" s="221" t="s">
        <v>194</v>
      </c>
      <c r="G179" s="219"/>
      <c r="H179" s="222">
        <v>1373.68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138</v>
      </c>
      <c r="AU179" s="228" t="s">
        <v>85</v>
      </c>
      <c r="AV179" s="14" t="s">
        <v>85</v>
      </c>
      <c r="AW179" s="14" t="s">
        <v>32</v>
      </c>
      <c r="AX179" s="14" t="s">
        <v>83</v>
      </c>
      <c r="AY179" s="228" t="s">
        <v>129</v>
      </c>
    </row>
    <row r="180" spans="1:65" s="2" customFormat="1" ht="24.2" customHeight="1">
      <c r="A180" s="35"/>
      <c r="B180" s="36"/>
      <c r="C180" s="193" t="s">
        <v>195</v>
      </c>
      <c r="D180" s="193" t="s">
        <v>132</v>
      </c>
      <c r="E180" s="194" t="s">
        <v>196</v>
      </c>
      <c r="F180" s="195" t="s">
        <v>197</v>
      </c>
      <c r="G180" s="196" t="s">
        <v>135</v>
      </c>
      <c r="H180" s="197">
        <v>1427</v>
      </c>
      <c r="I180" s="198"/>
      <c r="J180" s="199">
        <f>ROUND(I180*H180,2)</f>
        <v>0</v>
      </c>
      <c r="K180" s="200"/>
      <c r="L180" s="40"/>
      <c r="M180" s="201" t="s">
        <v>1</v>
      </c>
      <c r="N180" s="202" t="s">
        <v>41</v>
      </c>
      <c r="O180" s="72"/>
      <c r="P180" s="203">
        <f>O180*H180</f>
        <v>0</v>
      </c>
      <c r="Q180" s="203">
        <v>3.0000000000000001E-5</v>
      </c>
      <c r="R180" s="203">
        <f>Q180*H180</f>
        <v>4.2810000000000001E-2</v>
      </c>
      <c r="S180" s="203">
        <v>0</v>
      </c>
      <c r="T180" s="20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136</v>
      </c>
      <c r="AT180" s="205" t="s">
        <v>132</v>
      </c>
      <c r="AU180" s="205" t="s">
        <v>85</v>
      </c>
      <c r="AY180" s="18" t="s">
        <v>129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8" t="s">
        <v>83</v>
      </c>
      <c r="BK180" s="206">
        <f>ROUND(I180*H180,2)</f>
        <v>0</v>
      </c>
      <c r="BL180" s="18" t="s">
        <v>136</v>
      </c>
      <c r="BM180" s="205" t="s">
        <v>198</v>
      </c>
    </row>
    <row r="181" spans="1:65" s="13" customFormat="1" ht="11.25">
      <c r="B181" s="207"/>
      <c r="C181" s="208"/>
      <c r="D181" s="209" t="s">
        <v>138</v>
      </c>
      <c r="E181" s="210" t="s">
        <v>1</v>
      </c>
      <c r="F181" s="211" t="s">
        <v>199</v>
      </c>
      <c r="G181" s="208"/>
      <c r="H181" s="210" t="s">
        <v>1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138</v>
      </c>
      <c r="AU181" s="217" t="s">
        <v>85</v>
      </c>
      <c r="AV181" s="13" t="s">
        <v>83</v>
      </c>
      <c r="AW181" s="13" t="s">
        <v>32</v>
      </c>
      <c r="AX181" s="13" t="s">
        <v>76</v>
      </c>
      <c r="AY181" s="217" t="s">
        <v>129</v>
      </c>
    </row>
    <row r="182" spans="1:65" s="14" customFormat="1" ht="11.25">
      <c r="B182" s="218"/>
      <c r="C182" s="219"/>
      <c r="D182" s="209" t="s">
        <v>138</v>
      </c>
      <c r="E182" s="220" t="s">
        <v>1</v>
      </c>
      <c r="F182" s="221" t="s">
        <v>200</v>
      </c>
      <c r="G182" s="219"/>
      <c r="H182" s="222">
        <v>1427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138</v>
      </c>
      <c r="AU182" s="228" t="s">
        <v>85</v>
      </c>
      <c r="AV182" s="14" t="s">
        <v>85</v>
      </c>
      <c r="AW182" s="14" t="s">
        <v>32</v>
      </c>
      <c r="AX182" s="14" t="s">
        <v>83</v>
      </c>
      <c r="AY182" s="228" t="s">
        <v>129</v>
      </c>
    </row>
    <row r="183" spans="1:65" s="2" customFormat="1" ht="37.9" customHeight="1">
      <c r="A183" s="35"/>
      <c r="B183" s="36"/>
      <c r="C183" s="193" t="s">
        <v>201</v>
      </c>
      <c r="D183" s="193" t="s">
        <v>132</v>
      </c>
      <c r="E183" s="194" t="s">
        <v>202</v>
      </c>
      <c r="F183" s="195" t="s">
        <v>203</v>
      </c>
      <c r="G183" s="196" t="s">
        <v>135</v>
      </c>
      <c r="H183" s="197">
        <v>31.8</v>
      </c>
      <c r="I183" s="198"/>
      <c r="J183" s="199">
        <f>ROUND(I183*H183,2)</f>
        <v>0</v>
      </c>
      <c r="K183" s="200"/>
      <c r="L183" s="40"/>
      <c r="M183" s="201" t="s">
        <v>1</v>
      </c>
      <c r="N183" s="202" t="s">
        <v>41</v>
      </c>
      <c r="O183" s="72"/>
      <c r="P183" s="203">
        <f>O183*H183</f>
        <v>0</v>
      </c>
      <c r="Q183" s="203">
        <v>0</v>
      </c>
      <c r="R183" s="203">
        <f>Q183*H183</f>
        <v>0</v>
      </c>
      <c r="S183" s="203">
        <v>0.02</v>
      </c>
      <c r="T183" s="204">
        <f>S183*H183</f>
        <v>0.63600000000000001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5" t="s">
        <v>136</v>
      </c>
      <c r="AT183" s="205" t="s">
        <v>132</v>
      </c>
      <c r="AU183" s="205" t="s">
        <v>85</v>
      </c>
      <c r="AY183" s="18" t="s">
        <v>129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8" t="s">
        <v>83</v>
      </c>
      <c r="BK183" s="206">
        <f>ROUND(I183*H183,2)</f>
        <v>0</v>
      </c>
      <c r="BL183" s="18" t="s">
        <v>136</v>
      </c>
      <c r="BM183" s="205" t="s">
        <v>204</v>
      </c>
    </row>
    <row r="184" spans="1:65" s="13" customFormat="1" ht="11.25">
      <c r="B184" s="207"/>
      <c r="C184" s="208"/>
      <c r="D184" s="209" t="s">
        <v>138</v>
      </c>
      <c r="E184" s="210" t="s">
        <v>1</v>
      </c>
      <c r="F184" s="211" t="s">
        <v>139</v>
      </c>
      <c r="G184" s="208"/>
      <c r="H184" s="210" t="s">
        <v>1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138</v>
      </c>
      <c r="AU184" s="217" t="s">
        <v>85</v>
      </c>
      <c r="AV184" s="13" t="s">
        <v>83</v>
      </c>
      <c r="AW184" s="13" t="s">
        <v>32</v>
      </c>
      <c r="AX184" s="13" t="s">
        <v>76</v>
      </c>
      <c r="AY184" s="217" t="s">
        <v>129</v>
      </c>
    </row>
    <row r="185" spans="1:65" s="13" customFormat="1" ht="11.25">
      <c r="B185" s="207"/>
      <c r="C185" s="208"/>
      <c r="D185" s="209" t="s">
        <v>138</v>
      </c>
      <c r="E185" s="210" t="s">
        <v>1</v>
      </c>
      <c r="F185" s="211" t="s">
        <v>205</v>
      </c>
      <c r="G185" s="208"/>
      <c r="H185" s="210" t="s">
        <v>1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138</v>
      </c>
      <c r="AU185" s="217" t="s">
        <v>85</v>
      </c>
      <c r="AV185" s="13" t="s">
        <v>83</v>
      </c>
      <c r="AW185" s="13" t="s">
        <v>32</v>
      </c>
      <c r="AX185" s="13" t="s">
        <v>76</v>
      </c>
      <c r="AY185" s="217" t="s">
        <v>129</v>
      </c>
    </row>
    <row r="186" spans="1:65" s="13" customFormat="1" ht="11.25">
      <c r="B186" s="207"/>
      <c r="C186" s="208"/>
      <c r="D186" s="209" t="s">
        <v>138</v>
      </c>
      <c r="E186" s="210" t="s">
        <v>1</v>
      </c>
      <c r="F186" s="211" t="s">
        <v>206</v>
      </c>
      <c r="G186" s="208"/>
      <c r="H186" s="210" t="s">
        <v>1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138</v>
      </c>
      <c r="AU186" s="217" t="s">
        <v>85</v>
      </c>
      <c r="AV186" s="13" t="s">
        <v>83</v>
      </c>
      <c r="AW186" s="13" t="s">
        <v>32</v>
      </c>
      <c r="AX186" s="13" t="s">
        <v>76</v>
      </c>
      <c r="AY186" s="217" t="s">
        <v>129</v>
      </c>
    </row>
    <row r="187" spans="1:65" s="13" customFormat="1" ht="11.25">
      <c r="B187" s="207"/>
      <c r="C187" s="208"/>
      <c r="D187" s="209" t="s">
        <v>138</v>
      </c>
      <c r="E187" s="210" t="s">
        <v>1</v>
      </c>
      <c r="F187" s="211" t="s">
        <v>142</v>
      </c>
      <c r="G187" s="208"/>
      <c r="H187" s="210" t="s">
        <v>1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138</v>
      </c>
      <c r="AU187" s="217" t="s">
        <v>85</v>
      </c>
      <c r="AV187" s="13" t="s">
        <v>83</v>
      </c>
      <c r="AW187" s="13" t="s">
        <v>32</v>
      </c>
      <c r="AX187" s="13" t="s">
        <v>76</v>
      </c>
      <c r="AY187" s="217" t="s">
        <v>129</v>
      </c>
    </row>
    <row r="188" spans="1:65" s="14" customFormat="1" ht="11.25">
      <c r="B188" s="218"/>
      <c r="C188" s="219"/>
      <c r="D188" s="209" t="s">
        <v>138</v>
      </c>
      <c r="E188" s="220" t="s">
        <v>1</v>
      </c>
      <c r="F188" s="221" t="s">
        <v>156</v>
      </c>
      <c r="G188" s="219"/>
      <c r="H188" s="222">
        <v>31.8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138</v>
      </c>
      <c r="AU188" s="228" t="s">
        <v>85</v>
      </c>
      <c r="AV188" s="14" t="s">
        <v>85</v>
      </c>
      <c r="AW188" s="14" t="s">
        <v>32</v>
      </c>
      <c r="AX188" s="14" t="s">
        <v>83</v>
      </c>
      <c r="AY188" s="228" t="s">
        <v>129</v>
      </c>
    </row>
    <row r="189" spans="1:65" s="2" customFormat="1" ht="37.9" customHeight="1">
      <c r="A189" s="35"/>
      <c r="B189" s="36"/>
      <c r="C189" s="193" t="s">
        <v>207</v>
      </c>
      <c r="D189" s="193" t="s">
        <v>132</v>
      </c>
      <c r="E189" s="194" t="s">
        <v>208</v>
      </c>
      <c r="F189" s="195" t="s">
        <v>209</v>
      </c>
      <c r="G189" s="196" t="s">
        <v>135</v>
      </c>
      <c r="H189" s="197">
        <v>219.5</v>
      </c>
      <c r="I189" s="198"/>
      <c r="J189" s="199">
        <f>ROUND(I189*H189,2)</f>
        <v>0</v>
      </c>
      <c r="K189" s="200"/>
      <c r="L189" s="40"/>
      <c r="M189" s="201" t="s">
        <v>1</v>
      </c>
      <c r="N189" s="202" t="s">
        <v>41</v>
      </c>
      <c r="O189" s="72"/>
      <c r="P189" s="203">
        <f>O189*H189</f>
        <v>0</v>
      </c>
      <c r="Q189" s="203">
        <v>0</v>
      </c>
      <c r="R189" s="203">
        <f>Q189*H189</f>
        <v>0</v>
      </c>
      <c r="S189" s="203">
        <v>4.5999999999999999E-2</v>
      </c>
      <c r="T189" s="204">
        <f>S189*H189</f>
        <v>10.097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5" t="s">
        <v>136</v>
      </c>
      <c r="AT189" s="205" t="s">
        <v>132</v>
      </c>
      <c r="AU189" s="205" t="s">
        <v>85</v>
      </c>
      <c r="AY189" s="18" t="s">
        <v>129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8" t="s">
        <v>83</v>
      </c>
      <c r="BK189" s="206">
        <f>ROUND(I189*H189,2)</f>
        <v>0</v>
      </c>
      <c r="BL189" s="18" t="s">
        <v>136</v>
      </c>
      <c r="BM189" s="205" t="s">
        <v>210</v>
      </c>
    </row>
    <row r="190" spans="1:65" s="13" customFormat="1" ht="11.25">
      <c r="B190" s="207"/>
      <c r="C190" s="208"/>
      <c r="D190" s="209" t="s">
        <v>138</v>
      </c>
      <c r="E190" s="210" t="s">
        <v>1</v>
      </c>
      <c r="F190" s="211" t="s">
        <v>139</v>
      </c>
      <c r="G190" s="208"/>
      <c r="H190" s="210" t="s">
        <v>1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138</v>
      </c>
      <c r="AU190" s="217" t="s">
        <v>85</v>
      </c>
      <c r="AV190" s="13" t="s">
        <v>83</v>
      </c>
      <c r="AW190" s="13" t="s">
        <v>32</v>
      </c>
      <c r="AX190" s="13" t="s">
        <v>76</v>
      </c>
      <c r="AY190" s="217" t="s">
        <v>129</v>
      </c>
    </row>
    <row r="191" spans="1:65" s="13" customFormat="1" ht="11.25">
      <c r="B191" s="207"/>
      <c r="C191" s="208"/>
      <c r="D191" s="209" t="s">
        <v>138</v>
      </c>
      <c r="E191" s="210" t="s">
        <v>1</v>
      </c>
      <c r="F191" s="211" t="s">
        <v>205</v>
      </c>
      <c r="G191" s="208"/>
      <c r="H191" s="210" t="s">
        <v>1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138</v>
      </c>
      <c r="AU191" s="217" t="s">
        <v>85</v>
      </c>
      <c r="AV191" s="13" t="s">
        <v>83</v>
      </c>
      <c r="AW191" s="13" t="s">
        <v>32</v>
      </c>
      <c r="AX191" s="13" t="s">
        <v>76</v>
      </c>
      <c r="AY191" s="217" t="s">
        <v>129</v>
      </c>
    </row>
    <row r="192" spans="1:65" s="13" customFormat="1" ht="11.25">
      <c r="B192" s="207"/>
      <c r="C192" s="208"/>
      <c r="D192" s="209" t="s">
        <v>138</v>
      </c>
      <c r="E192" s="210" t="s">
        <v>1</v>
      </c>
      <c r="F192" s="211" t="s">
        <v>211</v>
      </c>
      <c r="G192" s="208"/>
      <c r="H192" s="210" t="s">
        <v>1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138</v>
      </c>
      <c r="AU192" s="217" t="s">
        <v>85</v>
      </c>
      <c r="AV192" s="13" t="s">
        <v>83</v>
      </c>
      <c r="AW192" s="13" t="s">
        <v>32</v>
      </c>
      <c r="AX192" s="13" t="s">
        <v>76</v>
      </c>
      <c r="AY192" s="217" t="s">
        <v>129</v>
      </c>
    </row>
    <row r="193" spans="1:65" s="13" customFormat="1" ht="11.25">
      <c r="B193" s="207"/>
      <c r="C193" s="208"/>
      <c r="D193" s="209" t="s">
        <v>138</v>
      </c>
      <c r="E193" s="210" t="s">
        <v>1</v>
      </c>
      <c r="F193" s="211" t="s">
        <v>212</v>
      </c>
      <c r="G193" s="208"/>
      <c r="H193" s="210" t="s">
        <v>1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138</v>
      </c>
      <c r="AU193" s="217" t="s">
        <v>85</v>
      </c>
      <c r="AV193" s="13" t="s">
        <v>83</v>
      </c>
      <c r="AW193" s="13" t="s">
        <v>32</v>
      </c>
      <c r="AX193" s="13" t="s">
        <v>76</v>
      </c>
      <c r="AY193" s="217" t="s">
        <v>129</v>
      </c>
    </row>
    <row r="194" spans="1:65" s="14" customFormat="1" ht="11.25">
      <c r="B194" s="218"/>
      <c r="C194" s="219"/>
      <c r="D194" s="209" t="s">
        <v>138</v>
      </c>
      <c r="E194" s="220" t="s">
        <v>1</v>
      </c>
      <c r="F194" s="221" t="s">
        <v>186</v>
      </c>
      <c r="G194" s="219"/>
      <c r="H194" s="222">
        <v>132.4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138</v>
      </c>
      <c r="AU194" s="228" t="s">
        <v>85</v>
      </c>
      <c r="AV194" s="14" t="s">
        <v>85</v>
      </c>
      <c r="AW194" s="14" t="s">
        <v>32</v>
      </c>
      <c r="AX194" s="14" t="s">
        <v>76</v>
      </c>
      <c r="AY194" s="228" t="s">
        <v>129</v>
      </c>
    </row>
    <row r="195" spans="1:65" s="13" customFormat="1" ht="11.25">
      <c r="B195" s="207"/>
      <c r="C195" s="208"/>
      <c r="D195" s="209" t="s">
        <v>138</v>
      </c>
      <c r="E195" s="210" t="s">
        <v>1</v>
      </c>
      <c r="F195" s="211" t="s">
        <v>213</v>
      </c>
      <c r="G195" s="208"/>
      <c r="H195" s="210" t="s">
        <v>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138</v>
      </c>
      <c r="AU195" s="217" t="s">
        <v>85</v>
      </c>
      <c r="AV195" s="13" t="s">
        <v>83</v>
      </c>
      <c r="AW195" s="13" t="s">
        <v>32</v>
      </c>
      <c r="AX195" s="13" t="s">
        <v>76</v>
      </c>
      <c r="AY195" s="217" t="s">
        <v>129</v>
      </c>
    </row>
    <row r="196" spans="1:65" s="14" customFormat="1" ht="11.25">
      <c r="B196" s="218"/>
      <c r="C196" s="219"/>
      <c r="D196" s="209" t="s">
        <v>138</v>
      </c>
      <c r="E196" s="220" t="s">
        <v>1</v>
      </c>
      <c r="F196" s="221" t="s">
        <v>188</v>
      </c>
      <c r="G196" s="219"/>
      <c r="H196" s="222">
        <v>87.1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138</v>
      </c>
      <c r="AU196" s="228" t="s">
        <v>85</v>
      </c>
      <c r="AV196" s="14" t="s">
        <v>85</v>
      </c>
      <c r="AW196" s="14" t="s">
        <v>32</v>
      </c>
      <c r="AX196" s="14" t="s">
        <v>76</v>
      </c>
      <c r="AY196" s="228" t="s">
        <v>129</v>
      </c>
    </row>
    <row r="197" spans="1:65" s="15" customFormat="1" ht="11.25">
      <c r="B197" s="229"/>
      <c r="C197" s="230"/>
      <c r="D197" s="209" t="s">
        <v>138</v>
      </c>
      <c r="E197" s="231" t="s">
        <v>1</v>
      </c>
      <c r="F197" s="232" t="s">
        <v>144</v>
      </c>
      <c r="G197" s="230"/>
      <c r="H197" s="233">
        <v>219.5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138</v>
      </c>
      <c r="AU197" s="239" t="s">
        <v>85</v>
      </c>
      <c r="AV197" s="15" t="s">
        <v>136</v>
      </c>
      <c r="AW197" s="15" t="s">
        <v>32</v>
      </c>
      <c r="AX197" s="15" t="s">
        <v>83</v>
      </c>
      <c r="AY197" s="239" t="s">
        <v>129</v>
      </c>
    </row>
    <row r="198" spans="1:65" s="2" customFormat="1" ht="24.2" customHeight="1">
      <c r="A198" s="35"/>
      <c r="B198" s="36"/>
      <c r="C198" s="193" t="s">
        <v>214</v>
      </c>
      <c r="D198" s="193" t="s">
        <v>132</v>
      </c>
      <c r="E198" s="194" t="s">
        <v>215</v>
      </c>
      <c r="F198" s="195" t="s">
        <v>216</v>
      </c>
      <c r="G198" s="196" t="s">
        <v>135</v>
      </c>
      <c r="H198" s="197">
        <v>164.6</v>
      </c>
      <c r="I198" s="198"/>
      <c r="J198" s="199">
        <f>ROUND(I198*H198,2)</f>
        <v>0</v>
      </c>
      <c r="K198" s="200"/>
      <c r="L198" s="40"/>
      <c r="M198" s="201" t="s">
        <v>1</v>
      </c>
      <c r="N198" s="202" t="s">
        <v>41</v>
      </c>
      <c r="O198" s="72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5" t="s">
        <v>136</v>
      </c>
      <c r="AT198" s="205" t="s">
        <v>132</v>
      </c>
      <c r="AU198" s="205" t="s">
        <v>85</v>
      </c>
      <c r="AY198" s="18" t="s">
        <v>129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8" t="s">
        <v>83</v>
      </c>
      <c r="BK198" s="206">
        <f>ROUND(I198*H198,2)</f>
        <v>0</v>
      </c>
      <c r="BL198" s="18" t="s">
        <v>136</v>
      </c>
      <c r="BM198" s="205" t="s">
        <v>217</v>
      </c>
    </row>
    <row r="199" spans="1:65" s="13" customFormat="1" ht="11.25">
      <c r="B199" s="207"/>
      <c r="C199" s="208"/>
      <c r="D199" s="209" t="s">
        <v>138</v>
      </c>
      <c r="E199" s="210" t="s">
        <v>1</v>
      </c>
      <c r="F199" s="211" t="s">
        <v>139</v>
      </c>
      <c r="G199" s="208"/>
      <c r="H199" s="210" t="s">
        <v>1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138</v>
      </c>
      <c r="AU199" s="217" t="s">
        <v>85</v>
      </c>
      <c r="AV199" s="13" t="s">
        <v>83</v>
      </c>
      <c r="AW199" s="13" t="s">
        <v>32</v>
      </c>
      <c r="AX199" s="13" t="s">
        <v>76</v>
      </c>
      <c r="AY199" s="217" t="s">
        <v>129</v>
      </c>
    </row>
    <row r="200" spans="1:65" s="13" customFormat="1" ht="11.25">
      <c r="B200" s="207"/>
      <c r="C200" s="208"/>
      <c r="D200" s="209" t="s">
        <v>138</v>
      </c>
      <c r="E200" s="210" t="s">
        <v>1</v>
      </c>
      <c r="F200" s="211" t="s">
        <v>141</v>
      </c>
      <c r="G200" s="208"/>
      <c r="H200" s="210" t="s">
        <v>1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138</v>
      </c>
      <c r="AU200" s="217" t="s">
        <v>85</v>
      </c>
      <c r="AV200" s="13" t="s">
        <v>83</v>
      </c>
      <c r="AW200" s="13" t="s">
        <v>32</v>
      </c>
      <c r="AX200" s="13" t="s">
        <v>76</v>
      </c>
      <c r="AY200" s="217" t="s">
        <v>129</v>
      </c>
    </row>
    <row r="201" spans="1:65" s="14" customFormat="1" ht="11.25">
      <c r="B201" s="218"/>
      <c r="C201" s="219"/>
      <c r="D201" s="209" t="s">
        <v>138</v>
      </c>
      <c r="E201" s="220" t="s">
        <v>1</v>
      </c>
      <c r="F201" s="221" t="s">
        <v>218</v>
      </c>
      <c r="G201" s="219"/>
      <c r="H201" s="222">
        <v>99.3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138</v>
      </c>
      <c r="AU201" s="228" t="s">
        <v>85</v>
      </c>
      <c r="AV201" s="14" t="s">
        <v>85</v>
      </c>
      <c r="AW201" s="14" t="s">
        <v>32</v>
      </c>
      <c r="AX201" s="14" t="s">
        <v>76</v>
      </c>
      <c r="AY201" s="228" t="s">
        <v>129</v>
      </c>
    </row>
    <row r="202" spans="1:65" s="14" customFormat="1" ht="11.25">
      <c r="B202" s="218"/>
      <c r="C202" s="219"/>
      <c r="D202" s="209" t="s">
        <v>138</v>
      </c>
      <c r="E202" s="220" t="s">
        <v>1</v>
      </c>
      <c r="F202" s="221" t="s">
        <v>219</v>
      </c>
      <c r="G202" s="219"/>
      <c r="H202" s="222">
        <v>65.3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138</v>
      </c>
      <c r="AU202" s="228" t="s">
        <v>85</v>
      </c>
      <c r="AV202" s="14" t="s">
        <v>85</v>
      </c>
      <c r="AW202" s="14" t="s">
        <v>32</v>
      </c>
      <c r="AX202" s="14" t="s">
        <v>76</v>
      </c>
      <c r="AY202" s="228" t="s">
        <v>129</v>
      </c>
    </row>
    <row r="203" spans="1:65" s="15" customFormat="1" ht="11.25">
      <c r="B203" s="229"/>
      <c r="C203" s="230"/>
      <c r="D203" s="209" t="s">
        <v>138</v>
      </c>
      <c r="E203" s="231" t="s">
        <v>1</v>
      </c>
      <c r="F203" s="232" t="s">
        <v>144</v>
      </c>
      <c r="G203" s="230"/>
      <c r="H203" s="233">
        <v>164.6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138</v>
      </c>
      <c r="AU203" s="239" t="s">
        <v>85</v>
      </c>
      <c r="AV203" s="15" t="s">
        <v>136</v>
      </c>
      <c r="AW203" s="15" t="s">
        <v>32</v>
      </c>
      <c r="AX203" s="15" t="s">
        <v>83</v>
      </c>
      <c r="AY203" s="239" t="s">
        <v>129</v>
      </c>
    </row>
    <row r="204" spans="1:65" s="2" customFormat="1" ht="24.2" customHeight="1">
      <c r="A204" s="35"/>
      <c r="B204" s="36"/>
      <c r="C204" s="193" t="s">
        <v>220</v>
      </c>
      <c r="D204" s="193" t="s">
        <v>132</v>
      </c>
      <c r="E204" s="194" t="s">
        <v>221</v>
      </c>
      <c r="F204" s="195" t="s">
        <v>222</v>
      </c>
      <c r="G204" s="196" t="s">
        <v>135</v>
      </c>
      <c r="H204" s="197">
        <v>41.3</v>
      </c>
      <c r="I204" s="198"/>
      <c r="J204" s="199">
        <f>ROUND(I204*H204,2)</f>
        <v>0</v>
      </c>
      <c r="K204" s="200"/>
      <c r="L204" s="40"/>
      <c r="M204" s="201" t="s">
        <v>1</v>
      </c>
      <c r="N204" s="202" t="s">
        <v>41</v>
      </c>
      <c r="O204" s="72"/>
      <c r="P204" s="203">
        <f>O204*H204</f>
        <v>0</v>
      </c>
      <c r="Q204" s="203">
        <v>4.8000000000000001E-2</v>
      </c>
      <c r="R204" s="203">
        <f>Q204*H204</f>
        <v>1.9823999999999999</v>
      </c>
      <c r="S204" s="203">
        <v>4.8000000000000001E-2</v>
      </c>
      <c r="T204" s="204">
        <f>S204*H204</f>
        <v>1.9823999999999999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5" t="s">
        <v>136</v>
      </c>
      <c r="AT204" s="205" t="s">
        <v>132</v>
      </c>
      <c r="AU204" s="205" t="s">
        <v>85</v>
      </c>
      <c r="AY204" s="18" t="s">
        <v>129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8" t="s">
        <v>83</v>
      </c>
      <c r="BK204" s="206">
        <f>ROUND(I204*H204,2)</f>
        <v>0</v>
      </c>
      <c r="BL204" s="18" t="s">
        <v>136</v>
      </c>
      <c r="BM204" s="205" t="s">
        <v>223</v>
      </c>
    </row>
    <row r="205" spans="1:65" s="13" customFormat="1" ht="11.25">
      <c r="B205" s="207"/>
      <c r="C205" s="208"/>
      <c r="D205" s="209" t="s">
        <v>138</v>
      </c>
      <c r="E205" s="210" t="s">
        <v>1</v>
      </c>
      <c r="F205" s="211" t="s">
        <v>141</v>
      </c>
      <c r="G205" s="208"/>
      <c r="H205" s="210" t="s">
        <v>1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138</v>
      </c>
      <c r="AU205" s="217" t="s">
        <v>85</v>
      </c>
      <c r="AV205" s="13" t="s">
        <v>83</v>
      </c>
      <c r="AW205" s="13" t="s">
        <v>32</v>
      </c>
      <c r="AX205" s="13" t="s">
        <v>76</v>
      </c>
      <c r="AY205" s="217" t="s">
        <v>129</v>
      </c>
    </row>
    <row r="206" spans="1:65" s="13" customFormat="1" ht="22.5">
      <c r="B206" s="207"/>
      <c r="C206" s="208"/>
      <c r="D206" s="209" t="s">
        <v>138</v>
      </c>
      <c r="E206" s="210" t="s">
        <v>1</v>
      </c>
      <c r="F206" s="211" t="s">
        <v>224</v>
      </c>
      <c r="G206" s="208"/>
      <c r="H206" s="210" t="s">
        <v>1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138</v>
      </c>
      <c r="AU206" s="217" t="s">
        <v>85</v>
      </c>
      <c r="AV206" s="13" t="s">
        <v>83</v>
      </c>
      <c r="AW206" s="13" t="s">
        <v>32</v>
      </c>
      <c r="AX206" s="13" t="s">
        <v>76</v>
      </c>
      <c r="AY206" s="217" t="s">
        <v>129</v>
      </c>
    </row>
    <row r="207" spans="1:65" s="14" customFormat="1" ht="11.25">
      <c r="B207" s="218"/>
      <c r="C207" s="219"/>
      <c r="D207" s="209" t="s">
        <v>138</v>
      </c>
      <c r="E207" s="220" t="s">
        <v>1</v>
      </c>
      <c r="F207" s="221" t="s">
        <v>225</v>
      </c>
      <c r="G207" s="219"/>
      <c r="H207" s="222">
        <v>34.799999999999997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138</v>
      </c>
      <c r="AU207" s="228" t="s">
        <v>85</v>
      </c>
      <c r="AV207" s="14" t="s">
        <v>85</v>
      </c>
      <c r="AW207" s="14" t="s">
        <v>32</v>
      </c>
      <c r="AX207" s="14" t="s">
        <v>76</v>
      </c>
      <c r="AY207" s="228" t="s">
        <v>129</v>
      </c>
    </row>
    <row r="208" spans="1:65" s="13" customFormat="1" ht="22.5">
      <c r="B208" s="207"/>
      <c r="C208" s="208"/>
      <c r="D208" s="209" t="s">
        <v>138</v>
      </c>
      <c r="E208" s="210" t="s">
        <v>1</v>
      </c>
      <c r="F208" s="211" t="s">
        <v>226</v>
      </c>
      <c r="G208" s="208"/>
      <c r="H208" s="210" t="s">
        <v>1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138</v>
      </c>
      <c r="AU208" s="217" t="s">
        <v>85</v>
      </c>
      <c r="AV208" s="13" t="s">
        <v>83</v>
      </c>
      <c r="AW208" s="13" t="s">
        <v>32</v>
      </c>
      <c r="AX208" s="13" t="s">
        <v>76</v>
      </c>
      <c r="AY208" s="217" t="s">
        <v>129</v>
      </c>
    </row>
    <row r="209" spans="1:65" s="14" customFormat="1" ht="11.25">
      <c r="B209" s="218"/>
      <c r="C209" s="219"/>
      <c r="D209" s="209" t="s">
        <v>138</v>
      </c>
      <c r="E209" s="220" t="s">
        <v>1</v>
      </c>
      <c r="F209" s="221" t="s">
        <v>227</v>
      </c>
      <c r="G209" s="219"/>
      <c r="H209" s="222">
        <v>6.5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138</v>
      </c>
      <c r="AU209" s="228" t="s">
        <v>85</v>
      </c>
      <c r="AV209" s="14" t="s">
        <v>85</v>
      </c>
      <c r="AW209" s="14" t="s">
        <v>32</v>
      </c>
      <c r="AX209" s="14" t="s">
        <v>76</v>
      </c>
      <c r="AY209" s="228" t="s">
        <v>129</v>
      </c>
    </row>
    <row r="210" spans="1:65" s="15" customFormat="1" ht="11.25">
      <c r="B210" s="229"/>
      <c r="C210" s="230"/>
      <c r="D210" s="209" t="s">
        <v>138</v>
      </c>
      <c r="E210" s="231" t="s">
        <v>1</v>
      </c>
      <c r="F210" s="232" t="s">
        <v>144</v>
      </c>
      <c r="G210" s="230"/>
      <c r="H210" s="233">
        <v>41.3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138</v>
      </c>
      <c r="AU210" s="239" t="s">
        <v>85</v>
      </c>
      <c r="AV210" s="15" t="s">
        <v>136</v>
      </c>
      <c r="AW210" s="15" t="s">
        <v>32</v>
      </c>
      <c r="AX210" s="15" t="s">
        <v>83</v>
      </c>
      <c r="AY210" s="239" t="s">
        <v>129</v>
      </c>
    </row>
    <row r="211" spans="1:65" s="2" customFormat="1" ht="24.2" customHeight="1">
      <c r="A211" s="35"/>
      <c r="B211" s="36"/>
      <c r="C211" s="193" t="s">
        <v>8</v>
      </c>
      <c r="D211" s="193" t="s">
        <v>132</v>
      </c>
      <c r="E211" s="194" t="s">
        <v>228</v>
      </c>
      <c r="F211" s="195" t="s">
        <v>229</v>
      </c>
      <c r="G211" s="196" t="s">
        <v>135</v>
      </c>
      <c r="H211" s="197">
        <v>34.799999999999997</v>
      </c>
      <c r="I211" s="198"/>
      <c r="J211" s="199">
        <f>ROUND(I211*H211,2)</f>
        <v>0</v>
      </c>
      <c r="K211" s="200"/>
      <c r="L211" s="40"/>
      <c r="M211" s="201" t="s">
        <v>1</v>
      </c>
      <c r="N211" s="202" t="s">
        <v>41</v>
      </c>
      <c r="O211" s="72"/>
      <c r="P211" s="203">
        <f>O211*H211</f>
        <v>0</v>
      </c>
      <c r="Q211" s="203">
        <v>6.0429999999999998E-2</v>
      </c>
      <c r="R211" s="203">
        <f>Q211*H211</f>
        <v>2.1029639999999996</v>
      </c>
      <c r="S211" s="203">
        <v>0</v>
      </c>
      <c r="T211" s="20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5" t="s">
        <v>136</v>
      </c>
      <c r="AT211" s="205" t="s">
        <v>132</v>
      </c>
      <c r="AU211" s="205" t="s">
        <v>85</v>
      </c>
      <c r="AY211" s="18" t="s">
        <v>129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8" t="s">
        <v>83</v>
      </c>
      <c r="BK211" s="206">
        <f>ROUND(I211*H211,2)</f>
        <v>0</v>
      </c>
      <c r="BL211" s="18" t="s">
        <v>136</v>
      </c>
      <c r="BM211" s="205" t="s">
        <v>230</v>
      </c>
    </row>
    <row r="212" spans="1:65" s="13" customFormat="1" ht="11.25">
      <c r="B212" s="207"/>
      <c r="C212" s="208"/>
      <c r="D212" s="209" t="s">
        <v>138</v>
      </c>
      <c r="E212" s="210" t="s">
        <v>1</v>
      </c>
      <c r="F212" s="211" t="s">
        <v>141</v>
      </c>
      <c r="G212" s="208"/>
      <c r="H212" s="210" t="s">
        <v>1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138</v>
      </c>
      <c r="AU212" s="217" t="s">
        <v>85</v>
      </c>
      <c r="AV212" s="13" t="s">
        <v>83</v>
      </c>
      <c r="AW212" s="13" t="s">
        <v>32</v>
      </c>
      <c r="AX212" s="13" t="s">
        <v>76</v>
      </c>
      <c r="AY212" s="217" t="s">
        <v>129</v>
      </c>
    </row>
    <row r="213" spans="1:65" s="13" customFormat="1" ht="22.5">
      <c r="B213" s="207"/>
      <c r="C213" s="208"/>
      <c r="D213" s="209" t="s">
        <v>138</v>
      </c>
      <c r="E213" s="210" t="s">
        <v>1</v>
      </c>
      <c r="F213" s="211" t="s">
        <v>231</v>
      </c>
      <c r="G213" s="208"/>
      <c r="H213" s="210" t="s">
        <v>1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138</v>
      </c>
      <c r="AU213" s="217" t="s">
        <v>85</v>
      </c>
      <c r="AV213" s="13" t="s">
        <v>83</v>
      </c>
      <c r="AW213" s="13" t="s">
        <v>32</v>
      </c>
      <c r="AX213" s="13" t="s">
        <v>76</v>
      </c>
      <c r="AY213" s="217" t="s">
        <v>129</v>
      </c>
    </row>
    <row r="214" spans="1:65" s="14" customFormat="1" ht="11.25">
      <c r="B214" s="218"/>
      <c r="C214" s="219"/>
      <c r="D214" s="209" t="s">
        <v>138</v>
      </c>
      <c r="E214" s="220" t="s">
        <v>1</v>
      </c>
      <c r="F214" s="221" t="s">
        <v>225</v>
      </c>
      <c r="G214" s="219"/>
      <c r="H214" s="222">
        <v>34.799999999999997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138</v>
      </c>
      <c r="AU214" s="228" t="s">
        <v>85</v>
      </c>
      <c r="AV214" s="14" t="s">
        <v>85</v>
      </c>
      <c r="AW214" s="14" t="s">
        <v>32</v>
      </c>
      <c r="AX214" s="14" t="s">
        <v>83</v>
      </c>
      <c r="AY214" s="228" t="s">
        <v>129</v>
      </c>
    </row>
    <row r="215" spans="1:65" s="13" customFormat="1" ht="22.5">
      <c r="B215" s="207"/>
      <c r="C215" s="208"/>
      <c r="D215" s="209" t="s">
        <v>138</v>
      </c>
      <c r="E215" s="210" t="s">
        <v>1</v>
      </c>
      <c r="F215" s="211" t="s">
        <v>232</v>
      </c>
      <c r="G215" s="208"/>
      <c r="H215" s="210" t="s">
        <v>1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138</v>
      </c>
      <c r="AU215" s="217" t="s">
        <v>85</v>
      </c>
      <c r="AV215" s="13" t="s">
        <v>83</v>
      </c>
      <c r="AW215" s="13" t="s">
        <v>32</v>
      </c>
      <c r="AX215" s="13" t="s">
        <v>76</v>
      </c>
      <c r="AY215" s="217" t="s">
        <v>129</v>
      </c>
    </row>
    <row r="216" spans="1:65" s="2" customFormat="1" ht="24.2" customHeight="1">
      <c r="A216" s="35"/>
      <c r="B216" s="36"/>
      <c r="C216" s="193" t="s">
        <v>233</v>
      </c>
      <c r="D216" s="193" t="s">
        <v>132</v>
      </c>
      <c r="E216" s="194" t="s">
        <v>234</v>
      </c>
      <c r="F216" s="195" t="s">
        <v>235</v>
      </c>
      <c r="G216" s="196" t="s">
        <v>135</v>
      </c>
      <c r="H216" s="197">
        <v>6.5</v>
      </c>
      <c r="I216" s="198"/>
      <c r="J216" s="199">
        <f>ROUND(I216*H216,2)</f>
        <v>0</v>
      </c>
      <c r="K216" s="200"/>
      <c r="L216" s="40"/>
      <c r="M216" s="201" t="s">
        <v>1</v>
      </c>
      <c r="N216" s="202" t="s">
        <v>41</v>
      </c>
      <c r="O216" s="72"/>
      <c r="P216" s="203">
        <f>O216*H216</f>
        <v>0</v>
      </c>
      <c r="Q216" s="203">
        <v>0.12086</v>
      </c>
      <c r="R216" s="203">
        <f>Q216*H216</f>
        <v>0.78559000000000001</v>
      </c>
      <c r="S216" s="203">
        <v>0</v>
      </c>
      <c r="T216" s="20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5" t="s">
        <v>136</v>
      </c>
      <c r="AT216" s="205" t="s">
        <v>132</v>
      </c>
      <c r="AU216" s="205" t="s">
        <v>85</v>
      </c>
      <c r="AY216" s="18" t="s">
        <v>129</v>
      </c>
      <c r="BE216" s="206">
        <f>IF(N216="základní",J216,0)</f>
        <v>0</v>
      </c>
      <c r="BF216" s="206">
        <f>IF(N216="snížená",J216,0)</f>
        <v>0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8" t="s">
        <v>83</v>
      </c>
      <c r="BK216" s="206">
        <f>ROUND(I216*H216,2)</f>
        <v>0</v>
      </c>
      <c r="BL216" s="18" t="s">
        <v>136</v>
      </c>
      <c r="BM216" s="205" t="s">
        <v>236</v>
      </c>
    </row>
    <row r="217" spans="1:65" s="13" customFormat="1" ht="11.25">
      <c r="B217" s="207"/>
      <c r="C217" s="208"/>
      <c r="D217" s="209" t="s">
        <v>138</v>
      </c>
      <c r="E217" s="210" t="s">
        <v>1</v>
      </c>
      <c r="F217" s="211" t="s">
        <v>141</v>
      </c>
      <c r="G217" s="208"/>
      <c r="H217" s="210" t="s">
        <v>1</v>
      </c>
      <c r="I217" s="212"/>
      <c r="J217" s="208"/>
      <c r="K217" s="208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138</v>
      </c>
      <c r="AU217" s="217" t="s">
        <v>85</v>
      </c>
      <c r="AV217" s="13" t="s">
        <v>83</v>
      </c>
      <c r="AW217" s="13" t="s">
        <v>32</v>
      </c>
      <c r="AX217" s="13" t="s">
        <v>76</v>
      </c>
      <c r="AY217" s="217" t="s">
        <v>129</v>
      </c>
    </row>
    <row r="218" spans="1:65" s="13" customFormat="1" ht="22.5">
      <c r="B218" s="207"/>
      <c r="C218" s="208"/>
      <c r="D218" s="209" t="s">
        <v>138</v>
      </c>
      <c r="E218" s="210" t="s">
        <v>1</v>
      </c>
      <c r="F218" s="211" t="s">
        <v>237</v>
      </c>
      <c r="G218" s="208"/>
      <c r="H218" s="210" t="s">
        <v>1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138</v>
      </c>
      <c r="AU218" s="217" t="s">
        <v>85</v>
      </c>
      <c r="AV218" s="13" t="s">
        <v>83</v>
      </c>
      <c r="AW218" s="13" t="s">
        <v>32</v>
      </c>
      <c r="AX218" s="13" t="s">
        <v>76</v>
      </c>
      <c r="AY218" s="217" t="s">
        <v>129</v>
      </c>
    </row>
    <row r="219" spans="1:65" s="14" customFormat="1" ht="11.25">
      <c r="B219" s="218"/>
      <c r="C219" s="219"/>
      <c r="D219" s="209" t="s">
        <v>138</v>
      </c>
      <c r="E219" s="220" t="s">
        <v>1</v>
      </c>
      <c r="F219" s="221" t="s">
        <v>227</v>
      </c>
      <c r="G219" s="219"/>
      <c r="H219" s="222">
        <v>6.5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138</v>
      </c>
      <c r="AU219" s="228" t="s">
        <v>85</v>
      </c>
      <c r="AV219" s="14" t="s">
        <v>85</v>
      </c>
      <c r="AW219" s="14" t="s">
        <v>32</v>
      </c>
      <c r="AX219" s="14" t="s">
        <v>83</v>
      </c>
      <c r="AY219" s="228" t="s">
        <v>129</v>
      </c>
    </row>
    <row r="220" spans="1:65" s="13" customFormat="1" ht="22.5">
      <c r="B220" s="207"/>
      <c r="C220" s="208"/>
      <c r="D220" s="209" t="s">
        <v>138</v>
      </c>
      <c r="E220" s="210" t="s">
        <v>1</v>
      </c>
      <c r="F220" s="211" t="s">
        <v>232</v>
      </c>
      <c r="G220" s="208"/>
      <c r="H220" s="210" t="s">
        <v>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138</v>
      </c>
      <c r="AU220" s="217" t="s">
        <v>85</v>
      </c>
      <c r="AV220" s="13" t="s">
        <v>83</v>
      </c>
      <c r="AW220" s="13" t="s">
        <v>32</v>
      </c>
      <c r="AX220" s="13" t="s">
        <v>76</v>
      </c>
      <c r="AY220" s="217" t="s">
        <v>129</v>
      </c>
    </row>
    <row r="221" spans="1:65" s="2" customFormat="1" ht="24.2" customHeight="1">
      <c r="A221" s="35"/>
      <c r="B221" s="36"/>
      <c r="C221" s="193" t="s">
        <v>238</v>
      </c>
      <c r="D221" s="193" t="s">
        <v>132</v>
      </c>
      <c r="E221" s="194" t="s">
        <v>239</v>
      </c>
      <c r="F221" s="195" t="s">
        <v>240</v>
      </c>
      <c r="G221" s="196" t="s">
        <v>135</v>
      </c>
      <c r="H221" s="197">
        <v>6.5</v>
      </c>
      <c r="I221" s="198"/>
      <c r="J221" s="199">
        <f>ROUND(I221*H221,2)</f>
        <v>0</v>
      </c>
      <c r="K221" s="200"/>
      <c r="L221" s="40"/>
      <c r="M221" s="201" t="s">
        <v>1</v>
      </c>
      <c r="N221" s="202" t="s">
        <v>41</v>
      </c>
      <c r="O221" s="7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136</v>
      </c>
      <c r="AT221" s="205" t="s">
        <v>132</v>
      </c>
      <c r="AU221" s="205" t="s">
        <v>85</v>
      </c>
      <c r="AY221" s="18" t="s">
        <v>129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8" t="s">
        <v>83</v>
      </c>
      <c r="BK221" s="206">
        <f>ROUND(I221*H221,2)</f>
        <v>0</v>
      </c>
      <c r="BL221" s="18" t="s">
        <v>136</v>
      </c>
      <c r="BM221" s="205" t="s">
        <v>241</v>
      </c>
    </row>
    <row r="222" spans="1:65" s="2" customFormat="1" ht="21.75" customHeight="1">
      <c r="A222" s="35"/>
      <c r="B222" s="36"/>
      <c r="C222" s="193" t="s">
        <v>242</v>
      </c>
      <c r="D222" s="193" t="s">
        <v>132</v>
      </c>
      <c r="E222" s="194" t="s">
        <v>243</v>
      </c>
      <c r="F222" s="195" t="s">
        <v>244</v>
      </c>
      <c r="G222" s="196" t="s">
        <v>135</v>
      </c>
      <c r="H222" s="197">
        <v>34.799999999999997</v>
      </c>
      <c r="I222" s="198"/>
      <c r="J222" s="199">
        <f>ROUND(I222*H222,2)</f>
        <v>0</v>
      </c>
      <c r="K222" s="200"/>
      <c r="L222" s="40"/>
      <c r="M222" s="201" t="s">
        <v>1</v>
      </c>
      <c r="N222" s="202" t="s">
        <v>41</v>
      </c>
      <c r="O222" s="72"/>
      <c r="P222" s="203">
        <f>O222*H222</f>
        <v>0</v>
      </c>
      <c r="Q222" s="203">
        <v>0.01</v>
      </c>
      <c r="R222" s="203">
        <f>Q222*H222</f>
        <v>0.34799999999999998</v>
      </c>
      <c r="S222" s="203">
        <v>0</v>
      </c>
      <c r="T222" s="20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5" t="s">
        <v>136</v>
      </c>
      <c r="AT222" s="205" t="s">
        <v>132</v>
      </c>
      <c r="AU222" s="205" t="s">
        <v>85</v>
      </c>
      <c r="AY222" s="18" t="s">
        <v>129</v>
      </c>
      <c r="BE222" s="206">
        <f>IF(N222="základní",J222,0)</f>
        <v>0</v>
      </c>
      <c r="BF222" s="206">
        <f>IF(N222="snížená",J222,0)</f>
        <v>0</v>
      </c>
      <c r="BG222" s="206">
        <f>IF(N222="zákl. přenesená",J222,0)</f>
        <v>0</v>
      </c>
      <c r="BH222" s="206">
        <f>IF(N222="sníž. přenesená",J222,0)</f>
        <v>0</v>
      </c>
      <c r="BI222" s="206">
        <f>IF(N222="nulová",J222,0)</f>
        <v>0</v>
      </c>
      <c r="BJ222" s="18" t="s">
        <v>83</v>
      </c>
      <c r="BK222" s="206">
        <f>ROUND(I222*H222,2)</f>
        <v>0</v>
      </c>
      <c r="BL222" s="18" t="s">
        <v>136</v>
      </c>
      <c r="BM222" s="205" t="s">
        <v>245</v>
      </c>
    </row>
    <row r="223" spans="1:65" s="13" customFormat="1" ht="11.25">
      <c r="B223" s="207"/>
      <c r="C223" s="208"/>
      <c r="D223" s="209" t="s">
        <v>138</v>
      </c>
      <c r="E223" s="210" t="s">
        <v>1</v>
      </c>
      <c r="F223" s="211" t="s">
        <v>141</v>
      </c>
      <c r="G223" s="208"/>
      <c r="H223" s="210" t="s">
        <v>1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138</v>
      </c>
      <c r="AU223" s="217" t="s">
        <v>85</v>
      </c>
      <c r="AV223" s="13" t="s">
        <v>83</v>
      </c>
      <c r="AW223" s="13" t="s">
        <v>32</v>
      </c>
      <c r="AX223" s="13" t="s">
        <v>76</v>
      </c>
      <c r="AY223" s="217" t="s">
        <v>129</v>
      </c>
    </row>
    <row r="224" spans="1:65" s="13" customFormat="1" ht="22.5">
      <c r="B224" s="207"/>
      <c r="C224" s="208"/>
      <c r="D224" s="209" t="s">
        <v>138</v>
      </c>
      <c r="E224" s="210" t="s">
        <v>1</v>
      </c>
      <c r="F224" s="211" t="s">
        <v>231</v>
      </c>
      <c r="G224" s="208"/>
      <c r="H224" s="210" t="s">
        <v>1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138</v>
      </c>
      <c r="AU224" s="217" t="s">
        <v>85</v>
      </c>
      <c r="AV224" s="13" t="s">
        <v>83</v>
      </c>
      <c r="AW224" s="13" t="s">
        <v>32</v>
      </c>
      <c r="AX224" s="13" t="s">
        <v>76</v>
      </c>
      <c r="AY224" s="217" t="s">
        <v>129</v>
      </c>
    </row>
    <row r="225" spans="1:65" s="14" customFormat="1" ht="11.25">
      <c r="B225" s="218"/>
      <c r="C225" s="219"/>
      <c r="D225" s="209" t="s">
        <v>138</v>
      </c>
      <c r="E225" s="220" t="s">
        <v>1</v>
      </c>
      <c r="F225" s="221" t="s">
        <v>225</v>
      </c>
      <c r="G225" s="219"/>
      <c r="H225" s="222">
        <v>34.799999999999997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138</v>
      </c>
      <c r="AU225" s="228" t="s">
        <v>85</v>
      </c>
      <c r="AV225" s="14" t="s">
        <v>85</v>
      </c>
      <c r="AW225" s="14" t="s">
        <v>32</v>
      </c>
      <c r="AX225" s="14" t="s">
        <v>83</v>
      </c>
      <c r="AY225" s="228" t="s">
        <v>129</v>
      </c>
    </row>
    <row r="226" spans="1:65" s="13" customFormat="1" ht="11.25">
      <c r="B226" s="207"/>
      <c r="C226" s="208"/>
      <c r="D226" s="209" t="s">
        <v>138</v>
      </c>
      <c r="E226" s="210" t="s">
        <v>1</v>
      </c>
      <c r="F226" s="211" t="s">
        <v>246</v>
      </c>
      <c r="G226" s="208"/>
      <c r="H226" s="210" t="s">
        <v>1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138</v>
      </c>
      <c r="AU226" s="217" t="s">
        <v>85</v>
      </c>
      <c r="AV226" s="13" t="s">
        <v>83</v>
      </c>
      <c r="AW226" s="13" t="s">
        <v>32</v>
      </c>
      <c r="AX226" s="13" t="s">
        <v>76</v>
      </c>
      <c r="AY226" s="217" t="s">
        <v>129</v>
      </c>
    </row>
    <row r="227" spans="1:65" s="2" customFormat="1" ht="24.2" customHeight="1">
      <c r="A227" s="35"/>
      <c r="B227" s="36"/>
      <c r="C227" s="193" t="s">
        <v>247</v>
      </c>
      <c r="D227" s="193" t="s">
        <v>132</v>
      </c>
      <c r="E227" s="194" t="s">
        <v>248</v>
      </c>
      <c r="F227" s="195" t="s">
        <v>249</v>
      </c>
      <c r="G227" s="196" t="s">
        <v>135</v>
      </c>
      <c r="H227" s="197">
        <v>82.6</v>
      </c>
      <c r="I227" s="198"/>
      <c r="J227" s="199">
        <f>ROUND(I227*H227,2)</f>
        <v>0</v>
      </c>
      <c r="K227" s="200"/>
      <c r="L227" s="40"/>
      <c r="M227" s="201" t="s">
        <v>1</v>
      </c>
      <c r="N227" s="202" t="s">
        <v>41</v>
      </c>
      <c r="O227" s="72"/>
      <c r="P227" s="203">
        <f>O227*H227</f>
        <v>0</v>
      </c>
      <c r="Q227" s="203">
        <v>1.5299999999999999E-3</v>
      </c>
      <c r="R227" s="203">
        <f>Q227*H227</f>
        <v>0.12637799999999999</v>
      </c>
      <c r="S227" s="203">
        <v>0</v>
      </c>
      <c r="T227" s="20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5" t="s">
        <v>136</v>
      </c>
      <c r="AT227" s="205" t="s">
        <v>132</v>
      </c>
      <c r="AU227" s="205" t="s">
        <v>85</v>
      </c>
      <c r="AY227" s="18" t="s">
        <v>129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8" t="s">
        <v>83</v>
      </c>
      <c r="BK227" s="206">
        <f>ROUND(I227*H227,2)</f>
        <v>0</v>
      </c>
      <c r="BL227" s="18" t="s">
        <v>136</v>
      </c>
      <c r="BM227" s="205" t="s">
        <v>250</v>
      </c>
    </row>
    <row r="228" spans="1:65" s="13" customFormat="1" ht="11.25">
      <c r="B228" s="207"/>
      <c r="C228" s="208"/>
      <c r="D228" s="209" t="s">
        <v>138</v>
      </c>
      <c r="E228" s="210" t="s">
        <v>1</v>
      </c>
      <c r="F228" s="211" t="s">
        <v>141</v>
      </c>
      <c r="G228" s="208"/>
      <c r="H228" s="210" t="s">
        <v>1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138</v>
      </c>
      <c r="AU228" s="217" t="s">
        <v>85</v>
      </c>
      <c r="AV228" s="13" t="s">
        <v>83</v>
      </c>
      <c r="AW228" s="13" t="s">
        <v>32</v>
      </c>
      <c r="AX228" s="13" t="s">
        <v>76</v>
      </c>
      <c r="AY228" s="217" t="s">
        <v>129</v>
      </c>
    </row>
    <row r="229" spans="1:65" s="14" customFormat="1" ht="11.25">
      <c r="B229" s="218"/>
      <c r="C229" s="219"/>
      <c r="D229" s="209" t="s">
        <v>138</v>
      </c>
      <c r="E229" s="220" t="s">
        <v>1</v>
      </c>
      <c r="F229" s="221" t="s">
        <v>225</v>
      </c>
      <c r="G229" s="219"/>
      <c r="H229" s="222">
        <v>34.799999999999997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138</v>
      </c>
      <c r="AU229" s="228" t="s">
        <v>85</v>
      </c>
      <c r="AV229" s="14" t="s">
        <v>85</v>
      </c>
      <c r="AW229" s="14" t="s">
        <v>32</v>
      </c>
      <c r="AX229" s="14" t="s">
        <v>76</v>
      </c>
      <c r="AY229" s="228" t="s">
        <v>129</v>
      </c>
    </row>
    <row r="230" spans="1:65" s="14" customFormat="1" ht="11.25">
      <c r="B230" s="218"/>
      <c r="C230" s="219"/>
      <c r="D230" s="209" t="s">
        <v>138</v>
      </c>
      <c r="E230" s="220" t="s">
        <v>1</v>
      </c>
      <c r="F230" s="221" t="s">
        <v>227</v>
      </c>
      <c r="G230" s="219"/>
      <c r="H230" s="222">
        <v>6.5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138</v>
      </c>
      <c r="AU230" s="228" t="s">
        <v>85</v>
      </c>
      <c r="AV230" s="14" t="s">
        <v>85</v>
      </c>
      <c r="AW230" s="14" t="s">
        <v>32</v>
      </c>
      <c r="AX230" s="14" t="s">
        <v>76</v>
      </c>
      <c r="AY230" s="228" t="s">
        <v>129</v>
      </c>
    </row>
    <row r="231" spans="1:65" s="16" customFormat="1" ht="11.25">
      <c r="B231" s="251"/>
      <c r="C231" s="252"/>
      <c r="D231" s="209" t="s">
        <v>138</v>
      </c>
      <c r="E231" s="253" t="s">
        <v>1</v>
      </c>
      <c r="F231" s="254" t="s">
        <v>251</v>
      </c>
      <c r="G231" s="252"/>
      <c r="H231" s="255">
        <v>41.3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AT231" s="261" t="s">
        <v>138</v>
      </c>
      <c r="AU231" s="261" t="s">
        <v>85</v>
      </c>
      <c r="AV231" s="16" t="s">
        <v>150</v>
      </c>
      <c r="AW231" s="16" t="s">
        <v>32</v>
      </c>
      <c r="AX231" s="16" t="s">
        <v>76</v>
      </c>
      <c r="AY231" s="261" t="s">
        <v>129</v>
      </c>
    </row>
    <row r="232" spans="1:65" s="14" customFormat="1" ht="11.25">
      <c r="B232" s="218"/>
      <c r="C232" s="219"/>
      <c r="D232" s="209" t="s">
        <v>138</v>
      </c>
      <c r="E232" s="220" t="s">
        <v>1</v>
      </c>
      <c r="F232" s="221" t="s">
        <v>252</v>
      </c>
      <c r="G232" s="219"/>
      <c r="H232" s="222">
        <v>82.6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138</v>
      </c>
      <c r="AU232" s="228" t="s">
        <v>85</v>
      </c>
      <c r="AV232" s="14" t="s">
        <v>85</v>
      </c>
      <c r="AW232" s="14" t="s">
        <v>32</v>
      </c>
      <c r="AX232" s="14" t="s">
        <v>83</v>
      </c>
      <c r="AY232" s="228" t="s">
        <v>129</v>
      </c>
    </row>
    <row r="233" spans="1:65" s="2" customFormat="1" ht="24.2" customHeight="1">
      <c r="A233" s="35"/>
      <c r="B233" s="36"/>
      <c r="C233" s="193" t="s">
        <v>253</v>
      </c>
      <c r="D233" s="193" t="s">
        <v>132</v>
      </c>
      <c r="E233" s="194" t="s">
        <v>254</v>
      </c>
      <c r="F233" s="195" t="s">
        <v>255</v>
      </c>
      <c r="G233" s="196" t="s">
        <v>135</v>
      </c>
      <c r="H233" s="197">
        <v>219.5</v>
      </c>
      <c r="I233" s="198"/>
      <c r="J233" s="199">
        <f>ROUND(I233*H233,2)</f>
        <v>0</v>
      </c>
      <c r="K233" s="200"/>
      <c r="L233" s="40"/>
      <c r="M233" s="201" t="s">
        <v>1</v>
      </c>
      <c r="N233" s="202" t="s">
        <v>41</v>
      </c>
      <c r="O233" s="72"/>
      <c r="P233" s="203">
        <f>O233*H233</f>
        <v>0</v>
      </c>
      <c r="Q233" s="203">
        <v>2.0999999999999999E-3</v>
      </c>
      <c r="R233" s="203">
        <f>Q233*H233</f>
        <v>0.46094999999999997</v>
      </c>
      <c r="S233" s="203">
        <v>0</v>
      </c>
      <c r="T233" s="20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5" t="s">
        <v>136</v>
      </c>
      <c r="AT233" s="205" t="s">
        <v>132</v>
      </c>
      <c r="AU233" s="205" t="s">
        <v>85</v>
      </c>
      <c r="AY233" s="18" t="s">
        <v>129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8" t="s">
        <v>83</v>
      </c>
      <c r="BK233" s="206">
        <f>ROUND(I233*H233,2)</f>
        <v>0</v>
      </c>
      <c r="BL233" s="18" t="s">
        <v>136</v>
      </c>
      <c r="BM233" s="205" t="s">
        <v>256</v>
      </c>
    </row>
    <row r="234" spans="1:65" s="13" customFormat="1" ht="11.25">
      <c r="B234" s="207"/>
      <c r="C234" s="208"/>
      <c r="D234" s="209" t="s">
        <v>138</v>
      </c>
      <c r="E234" s="210" t="s">
        <v>1</v>
      </c>
      <c r="F234" s="211" t="s">
        <v>139</v>
      </c>
      <c r="G234" s="208"/>
      <c r="H234" s="210" t="s">
        <v>1</v>
      </c>
      <c r="I234" s="212"/>
      <c r="J234" s="208"/>
      <c r="K234" s="208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138</v>
      </c>
      <c r="AU234" s="217" t="s">
        <v>85</v>
      </c>
      <c r="AV234" s="13" t="s">
        <v>83</v>
      </c>
      <c r="AW234" s="13" t="s">
        <v>32</v>
      </c>
      <c r="AX234" s="13" t="s">
        <v>76</v>
      </c>
      <c r="AY234" s="217" t="s">
        <v>129</v>
      </c>
    </row>
    <row r="235" spans="1:65" s="13" customFormat="1" ht="11.25">
      <c r="B235" s="207"/>
      <c r="C235" s="208"/>
      <c r="D235" s="209" t="s">
        <v>138</v>
      </c>
      <c r="E235" s="210" t="s">
        <v>1</v>
      </c>
      <c r="F235" s="211" t="s">
        <v>154</v>
      </c>
      <c r="G235" s="208"/>
      <c r="H235" s="210" t="s">
        <v>1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138</v>
      </c>
      <c r="AU235" s="217" t="s">
        <v>85</v>
      </c>
      <c r="AV235" s="13" t="s">
        <v>83</v>
      </c>
      <c r="AW235" s="13" t="s">
        <v>32</v>
      </c>
      <c r="AX235" s="13" t="s">
        <v>76</v>
      </c>
      <c r="AY235" s="217" t="s">
        <v>129</v>
      </c>
    </row>
    <row r="236" spans="1:65" s="13" customFormat="1" ht="11.25">
      <c r="B236" s="207"/>
      <c r="C236" s="208"/>
      <c r="D236" s="209" t="s">
        <v>138</v>
      </c>
      <c r="E236" s="210" t="s">
        <v>1</v>
      </c>
      <c r="F236" s="211" t="s">
        <v>141</v>
      </c>
      <c r="G236" s="208"/>
      <c r="H236" s="210" t="s">
        <v>1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138</v>
      </c>
      <c r="AU236" s="217" t="s">
        <v>85</v>
      </c>
      <c r="AV236" s="13" t="s">
        <v>83</v>
      </c>
      <c r="AW236" s="13" t="s">
        <v>32</v>
      </c>
      <c r="AX236" s="13" t="s">
        <v>76</v>
      </c>
      <c r="AY236" s="217" t="s">
        <v>129</v>
      </c>
    </row>
    <row r="237" spans="1:65" s="13" customFormat="1" ht="11.25">
      <c r="B237" s="207"/>
      <c r="C237" s="208"/>
      <c r="D237" s="209" t="s">
        <v>138</v>
      </c>
      <c r="E237" s="210" t="s">
        <v>1</v>
      </c>
      <c r="F237" s="211" t="s">
        <v>257</v>
      </c>
      <c r="G237" s="208"/>
      <c r="H237" s="210" t="s">
        <v>1</v>
      </c>
      <c r="I237" s="212"/>
      <c r="J237" s="208"/>
      <c r="K237" s="208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138</v>
      </c>
      <c r="AU237" s="217" t="s">
        <v>85</v>
      </c>
      <c r="AV237" s="13" t="s">
        <v>83</v>
      </c>
      <c r="AW237" s="13" t="s">
        <v>32</v>
      </c>
      <c r="AX237" s="13" t="s">
        <v>76</v>
      </c>
      <c r="AY237" s="217" t="s">
        <v>129</v>
      </c>
    </row>
    <row r="238" spans="1:65" s="14" customFormat="1" ht="11.25">
      <c r="B238" s="218"/>
      <c r="C238" s="219"/>
      <c r="D238" s="209" t="s">
        <v>138</v>
      </c>
      <c r="E238" s="220" t="s">
        <v>1</v>
      </c>
      <c r="F238" s="221" t="s">
        <v>186</v>
      </c>
      <c r="G238" s="219"/>
      <c r="H238" s="222">
        <v>132.4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138</v>
      </c>
      <c r="AU238" s="228" t="s">
        <v>85</v>
      </c>
      <c r="AV238" s="14" t="s">
        <v>85</v>
      </c>
      <c r="AW238" s="14" t="s">
        <v>32</v>
      </c>
      <c r="AX238" s="14" t="s">
        <v>76</v>
      </c>
      <c r="AY238" s="228" t="s">
        <v>129</v>
      </c>
    </row>
    <row r="239" spans="1:65" s="14" customFormat="1" ht="11.25">
      <c r="B239" s="218"/>
      <c r="C239" s="219"/>
      <c r="D239" s="209" t="s">
        <v>138</v>
      </c>
      <c r="E239" s="220" t="s">
        <v>1</v>
      </c>
      <c r="F239" s="221" t="s">
        <v>188</v>
      </c>
      <c r="G239" s="219"/>
      <c r="H239" s="222">
        <v>87.1</v>
      </c>
      <c r="I239" s="223"/>
      <c r="J239" s="219"/>
      <c r="K239" s="219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138</v>
      </c>
      <c r="AU239" s="228" t="s">
        <v>85</v>
      </c>
      <c r="AV239" s="14" t="s">
        <v>85</v>
      </c>
      <c r="AW239" s="14" t="s">
        <v>32</v>
      </c>
      <c r="AX239" s="14" t="s">
        <v>76</v>
      </c>
      <c r="AY239" s="228" t="s">
        <v>129</v>
      </c>
    </row>
    <row r="240" spans="1:65" s="15" customFormat="1" ht="11.25">
      <c r="B240" s="229"/>
      <c r="C240" s="230"/>
      <c r="D240" s="209" t="s">
        <v>138</v>
      </c>
      <c r="E240" s="231" t="s">
        <v>1</v>
      </c>
      <c r="F240" s="232" t="s">
        <v>144</v>
      </c>
      <c r="G240" s="230"/>
      <c r="H240" s="233">
        <v>219.5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138</v>
      </c>
      <c r="AU240" s="239" t="s">
        <v>85</v>
      </c>
      <c r="AV240" s="15" t="s">
        <v>136</v>
      </c>
      <c r="AW240" s="15" t="s">
        <v>32</v>
      </c>
      <c r="AX240" s="15" t="s">
        <v>83</v>
      </c>
      <c r="AY240" s="239" t="s">
        <v>129</v>
      </c>
    </row>
    <row r="241" spans="1:65" s="12" customFormat="1" ht="22.9" customHeight="1">
      <c r="B241" s="177"/>
      <c r="C241" s="178"/>
      <c r="D241" s="179" t="s">
        <v>75</v>
      </c>
      <c r="E241" s="191" t="s">
        <v>258</v>
      </c>
      <c r="F241" s="191" t="s">
        <v>259</v>
      </c>
      <c r="G241" s="178"/>
      <c r="H241" s="178"/>
      <c r="I241" s="181"/>
      <c r="J241" s="192">
        <f>BK241</f>
        <v>0</v>
      </c>
      <c r="K241" s="178"/>
      <c r="L241" s="183"/>
      <c r="M241" s="184"/>
      <c r="N241" s="185"/>
      <c r="O241" s="185"/>
      <c r="P241" s="186">
        <f>SUM(P242:P248)</f>
        <v>0</v>
      </c>
      <c r="Q241" s="185"/>
      <c r="R241" s="186">
        <f>SUM(R242:R248)</f>
        <v>0</v>
      </c>
      <c r="S241" s="185"/>
      <c r="T241" s="187">
        <f>SUM(T242:T248)</f>
        <v>0</v>
      </c>
      <c r="AR241" s="188" t="s">
        <v>83</v>
      </c>
      <c r="AT241" s="189" t="s">
        <v>75</v>
      </c>
      <c r="AU241" s="189" t="s">
        <v>83</v>
      </c>
      <c r="AY241" s="188" t="s">
        <v>129</v>
      </c>
      <c r="BK241" s="190">
        <f>SUM(BK242:BK248)</f>
        <v>0</v>
      </c>
    </row>
    <row r="242" spans="1:65" s="2" customFormat="1" ht="33" customHeight="1">
      <c r="A242" s="35"/>
      <c r="B242" s="36"/>
      <c r="C242" s="193" t="s">
        <v>7</v>
      </c>
      <c r="D242" s="193" t="s">
        <v>132</v>
      </c>
      <c r="E242" s="194" t="s">
        <v>260</v>
      </c>
      <c r="F242" s="195" t="s">
        <v>261</v>
      </c>
      <c r="G242" s="196" t="s">
        <v>262</v>
      </c>
      <c r="H242" s="197">
        <v>16.356000000000002</v>
      </c>
      <c r="I242" s="198"/>
      <c r="J242" s="199">
        <f>ROUND(I242*H242,2)</f>
        <v>0</v>
      </c>
      <c r="K242" s="200"/>
      <c r="L242" s="40"/>
      <c r="M242" s="201" t="s">
        <v>1</v>
      </c>
      <c r="N242" s="202" t="s">
        <v>41</v>
      </c>
      <c r="O242" s="72"/>
      <c r="P242" s="203">
        <f>O242*H242</f>
        <v>0</v>
      </c>
      <c r="Q242" s="203">
        <v>0</v>
      </c>
      <c r="R242" s="203">
        <f>Q242*H242</f>
        <v>0</v>
      </c>
      <c r="S242" s="203">
        <v>0</v>
      </c>
      <c r="T242" s="20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5" t="s">
        <v>136</v>
      </c>
      <c r="AT242" s="205" t="s">
        <v>132</v>
      </c>
      <c r="AU242" s="205" t="s">
        <v>85</v>
      </c>
      <c r="AY242" s="18" t="s">
        <v>129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8" t="s">
        <v>83</v>
      </c>
      <c r="BK242" s="206">
        <f>ROUND(I242*H242,2)</f>
        <v>0</v>
      </c>
      <c r="BL242" s="18" t="s">
        <v>136</v>
      </c>
      <c r="BM242" s="205" t="s">
        <v>263</v>
      </c>
    </row>
    <row r="243" spans="1:65" s="2" customFormat="1" ht="24.2" customHeight="1">
      <c r="A243" s="35"/>
      <c r="B243" s="36"/>
      <c r="C243" s="193" t="s">
        <v>264</v>
      </c>
      <c r="D243" s="193" t="s">
        <v>132</v>
      </c>
      <c r="E243" s="194" t="s">
        <v>265</v>
      </c>
      <c r="F243" s="195" t="s">
        <v>266</v>
      </c>
      <c r="G243" s="196" t="s">
        <v>262</v>
      </c>
      <c r="H243" s="197">
        <v>16.356000000000002</v>
      </c>
      <c r="I243" s="198"/>
      <c r="J243" s="199">
        <f>ROUND(I243*H243,2)</f>
        <v>0</v>
      </c>
      <c r="K243" s="200"/>
      <c r="L243" s="40"/>
      <c r="M243" s="201" t="s">
        <v>1</v>
      </c>
      <c r="N243" s="202" t="s">
        <v>41</v>
      </c>
      <c r="O243" s="72"/>
      <c r="P243" s="203">
        <f>O243*H243</f>
        <v>0</v>
      </c>
      <c r="Q243" s="203">
        <v>0</v>
      </c>
      <c r="R243" s="203">
        <f>Q243*H243</f>
        <v>0</v>
      </c>
      <c r="S243" s="203">
        <v>0</v>
      </c>
      <c r="T243" s="20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5" t="s">
        <v>136</v>
      </c>
      <c r="AT243" s="205" t="s">
        <v>132</v>
      </c>
      <c r="AU243" s="205" t="s">
        <v>85</v>
      </c>
      <c r="AY243" s="18" t="s">
        <v>129</v>
      </c>
      <c r="BE243" s="206">
        <f>IF(N243="základní",J243,0)</f>
        <v>0</v>
      </c>
      <c r="BF243" s="206">
        <f>IF(N243="snížená",J243,0)</f>
        <v>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8" t="s">
        <v>83</v>
      </c>
      <c r="BK243" s="206">
        <f>ROUND(I243*H243,2)</f>
        <v>0</v>
      </c>
      <c r="BL243" s="18" t="s">
        <v>136</v>
      </c>
      <c r="BM243" s="205" t="s">
        <v>267</v>
      </c>
    </row>
    <row r="244" spans="1:65" s="2" customFormat="1" ht="24.2" customHeight="1">
      <c r="A244" s="35"/>
      <c r="B244" s="36"/>
      <c r="C244" s="193" t="s">
        <v>268</v>
      </c>
      <c r="D244" s="193" t="s">
        <v>132</v>
      </c>
      <c r="E244" s="194" t="s">
        <v>269</v>
      </c>
      <c r="F244" s="195" t="s">
        <v>270</v>
      </c>
      <c r="G244" s="196" t="s">
        <v>262</v>
      </c>
      <c r="H244" s="197">
        <v>228.98400000000001</v>
      </c>
      <c r="I244" s="198"/>
      <c r="J244" s="199">
        <f>ROUND(I244*H244,2)</f>
        <v>0</v>
      </c>
      <c r="K244" s="200"/>
      <c r="L244" s="40"/>
      <c r="M244" s="201" t="s">
        <v>1</v>
      </c>
      <c r="N244" s="202" t="s">
        <v>41</v>
      </c>
      <c r="O244" s="72"/>
      <c r="P244" s="203">
        <f>O244*H244</f>
        <v>0</v>
      </c>
      <c r="Q244" s="203">
        <v>0</v>
      </c>
      <c r="R244" s="203">
        <f>Q244*H244</f>
        <v>0</v>
      </c>
      <c r="S244" s="203">
        <v>0</v>
      </c>
      <c r="T244" s="20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5" t="s">
        <v>136</v>
      </c>
      <c r="AT244" s="205" t="s">
        <v>132</v>
      </c>
      <c r="AU244" s="205" t="s">
        <v>85</v>
      </c>
      <c r="AY244" s="18" t="s">
        <v>129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8" t="s">
        <v>83</v>
      </c>
      <c r="BK244" s="206">
        <f>ROUND(I244*H244,2)</f>
        <v>0</v>
      </c>
      <c r="BL244" s="18" t="s">
        <v>136</v>
      </c>
      <c r="BM244" s="205" t="s">
        <v>271</v>
      </c>
    </row>
    <row r="245" spans="1:65" s="14" customFormat="1" ht="11.25">
      <c r="B245" s="218"/>
      <c r="C245" s="219"/>
      <c r="D245" s="209" t="s">
        <v>138</v>
      </c>
      <c r="E245" s="219"/>
      <c r="F245" s="221" t="s">
        <v>272</v>
      </c>
      <c r="G245" s="219"/>
      <c r="H245" s="222">
        <v>228.98400000000001</v>
      </c>
      <c r="I245" s="223"/>
      <c r="J245" s="219"/>
      <c r="K245" s="219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 t="s">
        <v>138</v>
      </c>
      <c r="AU245" s="228" t="s">
        <v>85</v>
      </c>
      <c r="AV245" s="14" t="s">
        <v>85</v>
      </c>
      <c r="AW245" s="14" t="s">
        <v>4</v>
      </c>
      <c r="AX245" s="14" t="s">
        <v>83</v>
      </c>
      <c r="AY245" s="228" t="s">
        <v>129</v>
      </c>
    </row>
    <row r="246" spans="1:65" s="2" customFormat="1" ht="37.9" customHeight="1">
      <c r="A246" s="35"/>
      <c r="B246" s="36"/>
      <c r="C246" s="193" t="s">
        <v>273</v>
      </c>
      <c r="D246" s="193" t="s">
        <v>132</v>
      </c>
      <c r="E246" s="194" t="s">
        <v>274</v>
      </c>
      <c r="F246" s="195" t="s">
        <v>275</v>
      </c>
      <c r="G246" s="196" t="s">
        <v>262</v>
      </c>
      <c r="H246" s="197">
        <v>0.05</v>
      </c>
      <c r="I246" s="198"/>
      <c r="J246" s="199">
        <f>ROUND(I246*H246,2)</f>
        <v>0</v>
      </c>
      <c r="K246" s="200"/>
      <c r="L246" s="40"/>
      <c r="M246" s="201" t="s">
        <v>1</v>
      </c>
      <c r="N246" s="202" t="s">
        <v>41</v>
      </c>
      <c r="O246" s="72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5" t="s">
        <v>136</v>
      </c>
      <c r="AT246" s="205" t="s">
        <v>132</v>
      </c>
      <c r="AU246" s="205" t="s">
        <v>85</v>
      </c>
      <c r="AY246" s="18" t="s">
        <v>129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8" t="s">
        <v>83</v>
      </c>
      <c r="BK246" s="206">
        <f>ROUND(I246*H246,2)</f>
        <v>0</v>
      </c>
      <c r="BL246" s="18" t="s">
        <v>136</v>
      </c>
      <c r="BM246" s="205" t="s">
        <v>276</v>
      </c>
    </row>
    <row r="247" spans="1:65" s="2" customFormat="1" ht="37.9" customHeight="1">
      <c r="A247" s="35"/>
      <c r="B247" s="36"/>
      <c r="C247" s="193" t="s">
        <v>277</v>
      </c>
      <c r="D247" s="193" t="s">
        <v>132</v>
      </c>
      <c r="E247" s="194" t="s">
        <v>278</v>
      </c>
      <c r="F247" s="195" t="s">
        <v>279</v>
      </c>
      <c r="G247" s="196" t="s">
        <v>262</v>
      </c>
      <c r="H247" s="197">
        <v>2.423</v>
      </c>
      <c r="I247" s="198"/>
      <c r="J247" s="199">
        <f>ROUND(I247*H247,2)</f>
        <v>0</v>
      </c>
      <c r="K247" s="200"/>
      <c r="L247" s="40"/>
      <c r="M247" s="201" t="s">
        <v>1</v>
      </c>
      <c r="N247" s="202" t="s">
        <v>41</v>
      </c>
      <c r="O247" s="72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5" t="s">
        <v>136</v>
      </c>
      <c r="AT247" s="205" t="s">
        <v>132</v>
      </c>
      <c r="AU247" s="205" t="s">
        <v>85</v>
      </c>
      <c r="AY247" s="18" t="s">
        <v>129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8" t="s">
        <v>83</v>
      </c>
      <c r="BK247" s="206">
        <f>ROUND(I247*H247,2)</f>
        <v>0</v>
      </c>
      <c r="BL247" s="18" t="s">
        <v>136</v>
      </c>
      <c r="BM247" s="205" t="s">
        <v>280</v>
      </c>
    </row>
    <row r="248" spans="1:65" s="2" customFormat="1" ht="44.25" customHeight="1">
      <c r="A248" s="35"/>
      <c r="B248" s="36"/>
      <c r="C248" s="193" t="s">
        <v>281</v>
      </c>
      <c r="D248" s="193" t="s">
        <v>132</v>
      </c>
      <c r="E248" s="194" t="s">
        <v>282</v>
      </c>
      <c r="F248" s="195" t="s">
        <v>283</v>
      </c>
      <c r="G248" s="196" t="s">
        <v>262</v>
      </c>
      <c r="H248" s="197">
        <v>10.823</v>
      </c>
      <c r="I248" s="198"/>
      <c r="J248" s="199">
        <f>ROUND(I248*H248,2)</f>
        <v>0</v>
      </c>
      <c r="K248" s="200"/>
      <c r="L248" s="40"/>
      <c r="M248" s="201" t="s">
        <v>1</v>
      </c>
      <c r="N248" s="202" t="s">
        <v>41</v>
      </c>
      <c r="O248" s="72"/>
      <c r="P248" s="203">
        <f>O248*H248</f>
        <v>0</v>
      </c>
      <c r="Q248" s="203">
        <v>0</v>
      </c>
      <c r="R248" s="203">
        <f>Q248*H248</f>
        <v>0</v>
      </c>
      <c r="S248" s="203">
        <v>0</v>
      </c>
      <c r="T248" s="20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5" t="s">
        <v>136</v>
      </c>
      <c r="AT248" s="205" t="s">
        <v>132</v>
      </c>
      <c r="AU248" s="205" t="s">
        <v>85</v>
      </c>
      <c r="AY248" s="18" t="s">
        <v>129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8" t="s">
        <v>83</v>
      </c>
      <c r="BK248" s="206">
        <f>ROUND(I248*H248,2)</f>
        <v>0</v>
      </c>
      <c r="BL248" s="18" t="s">
        <v>136</v>
      </c>
      <c r="BM248" s="205" t="s">
        <v>284</v>
      </c>
    </row>
    <row r="249" spans="1:65" s="12" customFormat="1" ht="22.9" customHeight="1">
      <c r="B249" s="177"/>
      <c r="C249" s="178"/>
      <c r="D249" s="179" t="s">
        <v>75</v>
      </c>
      <c r="E249" s="191" t="s">
        <v>285</v>
      </c>
      <c r="F249" s="191" t="s">
        <v>286</v>
      </c>
      <c r="G249" s="178"/>
      <c r="H249" s="178"/>
      <c r="I249" s="181"/>
      <c r="J249" s="192">
        <f>BK249</f>
        <v>0</v>
      </c>
      <c r="K249" s="178"/>
      <c r="L249" s="183"/>
      <c r="M249" s="184"/>
      <c r="N249" s="185"/>
      <c r="O249" s="185"/>
      <c r="P249" s="186">
        <f>P250</f>
        <v>0</v>
      </c>
      <c r="Q249" s="185"/>
      <c r="R249" s="186">
        <f>R250</f>
        <v>0</v>
      </c>
      <c r="S249" s="185"/>
      <c r="T249" s="187">
        <f>T250</f>
        <v>0</v>
      </c>
      <c r="AR249" s="188" t="s">
        <v>83</v>
      </c>
      <c r="AT249" s="189" t="s">
        <v>75</v>
      </c>
      <c r="AU249" s="189" t="s">
        <v>83</v>
      </c>
      <c r="AY249" s="188" t="s">
        <v>129</v>
      </c>
      <c r="BK249" s="190">
        <f>BK250</f>
        <v>0</v>
      </c>
    </row>
    <row r="250" spans="1:65" s="2" customFormat="1" ht="16.5" customHeight="1">
      <c r="A250" s="35"/>
      <c r="B250" s="36"/>
      <c r="C250" s="193" t="s">
        <v>287</v>
      </c>
      <c r="D250" s="193" t="s">
        <v>132</v>
      </c>
      <c r="E250" s="194" t="s">
        <v>288</v>
      </c>
      <c r="F250" s="195" t="s">
        <v>289</v>
      </c>
      <c r="G250" s="196" t="s">
        <v>262</v>
      </c>
      <c r="H250" s="197">
        <v>15.000999999999999</v>
      </c>
      <c r="I250" s="198"/>
      <c r="J250" s="199">
        <f>ROUND(I250*H250,2)</f>
        <v>0</v>
      </c>
      <c r="K250" s="200"/>
      <c r="L250" s="40"/>
      <c r="M250" s="201" t="s">
        <v>1</v>
      </c>
      <c r="N250" s="202" t="s">
        <v>41</v>
      </c>
      <c r="O250" s="72"/>
      <c r="P250" s="203">
        <f>O250*H250</f>
        <v>0</v>
      </c>
      <c r="Q250" s="203">
        <v>0</v>
      </c>
      <c r="R250" s="203">
        <f>Q250*H250</f>
        <v>0</v>
      </c>
      <c r="S250" s="203">
        <v>0</v>
      </c>
      <c r="T250" s="20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5" t="s">
        <v>136</v>
      </c>
      <c r="AT250" s="205" t="s">
        <v>132</v>
      </c>
      <c r="AU250" s="205" t="s">
        <v>85</v>
      </c>
      <c r="AY250" s="18" t="s">
        <v>129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8" t="s">
        <v>83</v>
      </c>
      <c r="BK250" s="206">
        <f>ROUND(I250*H250,2)</f>
        <v>0</v>
      </c>
      <c r="BL250" s="18" t="s">
        <v>136</v>
      </c>
      <c r="BM250" s="205" t="s">
        <v>290</v>
      </c>
    </row>
    <row r="251" spans="1:65" s="12" customFormat="1" ht="22.9" customHeight="1">
      <c r="B251" s="177"/>
      <c r="C251" s="178"/>
      <c r="D251" s="179" t="s">
        <v>75</v>
      </c>
      <c r="E251" s="191" t="s">
        <v>291</v>
      </c>
      <c r="F251" s="191" t="s">
        <v>292</v>
      </c>
      <c r="G251" s="178"/>
      <c r="H251" s="178"/>
      <c r="I251" s="181"/>
      <c r="J251" s="192">
        <f>BK251</f>
        <v>0</v>
      </c>
      <c r="K251" s="178"/>
      <c r="L251" s="183"/>
      <c r="M251" s="184"/>
      <c r="N251" s="185"/>
      <c r="O251" s="185"/>
      <c r="P251" s="186">
        <f>SUM(P252:P256)</f>
        <v>0</v>
      </c>
      <c r="Q251" s="185"/>
      <c r="R251" s="186">
        <f>SUM(R252:R256)</f>
        <v>0</v>
      </c>
      <c r="S251" s="185"/>
      <c r="T251" s="187">
        <f>SUM(T252:T256)</f>
        <v>0</v>
      </c>
      <c r="AR251" s="188" t="s">
        <v>136</v>
      </c>
      <c r="AT251" s="189" t="s">
        <v>75</v>
      </c>
      <c r="AU251" s="189" t="s">
        <v>83</v>
      </c>
      <c r="AY251" s="188" t="s">
        <v>129</v>
      </c>
      <c r="BK251" s="190">
        <f>SUM(BK252:BK256)</f>
        <v>0</v>
      </c>
    </row>
    <row r="252" spans="1:65" s="2" customFormat="1" ht="16.5" customHeight="1">
      <c r="A252" s="35"/>
      <c r="B252" s="36"/>
      <c r="C252" s="193" t="s">
        <v>293</v>
      </c>
      <c r="D252" s="193" t="s">
        <v>132</v>
      </c>
      <c r="E252" s="194" t="s">
        <v>294</v>
      </c>
      <c r="F252" s="195" t="s">
        <v>295</v>
      </c>
      <c r="G252" s="196" t="s">
        <v>296</v>
      </c>
      <c r="H252" s="197">
        <v>18</v>
      </c>
      <c r="I252" s="198"/>
      <c r="J252" s="199">
        <f>ROUND(I252*H252,2)</f>
        <v>0</v>
      </c>
      <c r="K252" s="200"/>
      <c r="L252" s="40"/>
      <c r="M252" s="201" t="s">
        <v>1</v>
      </c>
      <c r="N252" s="202" t="s">
        <v>41</v>
      </c>
      <c r="O252" s="72"/>
      <c r="P252" s="203">
        <f>O252*H252</f>
        <v>0</v>
      </c>
      <c r="Q252" s="203">
        <v>0</v>
      </c>
      <c r="R252" s="203">
        <f>Q252*H252</f>
        <v>0</v>
      </c>
      <c r="S252" s="203">
        <v>0</v>
      </c>
      <c r="T252" s="20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5" t="s">
        <v>297</v>
      </c>
      <c r="AT252" s="205" t="s">
        <v>132</v>
      </c>
      <c r="AU252" s="205" t="s">
        <v>85</v>
      </c>
      <c r="AY252" s="18" t="s">
        <v>129</v>
      </c>
      <c r="BE252" s="206">
        <f>IF(N252="základní",J252,0)</f>
        <v>0</v>
      </c>
      <c r="BF252" s="206">
        <f>IF(N252="snížená",J252,0)</f>
        <v>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8" t="s">
        <v>83</v>
      </c>
      <c r="BK252" s="206">
        <f>ROUND(I252*H252,2)</f>
        <v>0</v>
      </c>
      <c r="BL252" s="18" t="s">
        <v>297</v>
      </c>
      <c r="BM252" s="205" t="s">
        <v>298</v>
      </c>
    </row>
    <row r="253" spans="1:65" s="13" customFormat="1" ht="11.25">
      <c r="B253" s="207"/>
      <c r="C253" s="208"/>
      <c r="D253" s="209" t="s">
        <v>138</v>
      </c>
      <c r="E253" s="210" t="s">
        <v>1</v>
      </c>
      <c r="F253" s="211" t="s">
        <v>141</v>
      </c>
      <c r="G253" s="208"/>
      <c r="H253" s="210" t="s">
        <v>1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138</v>
      </c>
      <c r="AU253" s="217" t="s">
        <v>85</v>
      </c>
      <c r="AV253" s="13" t="s">
        <v>83</v>
      </c>
      <c r="AW253" s="13" t="s">
        <v>32</v>
      </c>
      <c r="AX253" s="13" t="s">
        <v>76</v>
      </c>
      <c r="AY253" s="217" t="s">
        <v>129</v>
      </c>
    </row>
    <row r="254" spans="1:65" s="14" customFormat="1" ht="11.25">
      <c r="B254" s="218"/>
      <c r="C254" s="219"/>
      <c r="D254" s="209" t="s">
        <v>138</v>
      </c>
      <c r="E254" s="220" t="s">
        <v>1</v>
      </c>
      <c r="F254" s="221" t="s">
        <v>299</v>
      </c>
      <c r="G254" s="219"/>
      <c r="H254" s="222">
        <v>8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138</v>
      </c>
      <c r="AU254" s="228" t="s">
        <v>85</v>
      </c>
      <c r="AV254" s="14" t="s">
        <v>85</v>
      </c>
      <c r="AW254" s="14" t="s">
        <v>32</v>
      </c>
      <c r="AX254" s="14" t="s">
        <v>76</v>
      </c>
      <c r="AY254" s="228" t="s">
        <v>129</v>
      </c>
    </row>
    <row r="255" spans="1:65" s="14" customFormat="1" ht="11.25">
      <c r="B255" s="218"/>
      <c r="C255" s="219"/>
      <c r="D255" s="209" t="s">
        <v>138</v>
      </c>
      <c r="E255" s="220" t="s">
        <v>1</v>
      </c>
      <c r="F255" s="221" t="s">
        <v>300</v>
      </c>
      <c r="G255" s="219"/>
      <c r="H255" s="222">
        <v>10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138</v>
      </c>
      <c r="AU255" s="228" t="s">
        <v>85</v>
      </c>
      <c r="AV255" s="14" t="s">
        <v>85</v>
      </c>
      <c r="AW255" s="14" t="s">
        <v>32</v>
      </c>
      <c r="AX255" s="14" t="s">
        <v>76</v>
      </c>
      <c r="AY255" s="228" t="s">
        <v>129</v>
      </c>
    </row>
    <row r="256" spans="1:65" s="15" customFormat="1" ht="11.25">
      <c r="B256" s="229"/>
      <c r="C256" s="230"/>
      <c r="D256" s="209" t="s">
        <v>138</v>
      </c>
      <c r="E256" s="231" t="s">
        <v>1</v>
      </c>
      <c r="F256" s="232" t="s">
        <v>144</v>
      </c>
      <c r="G256" s="230"/>
      <c r="H256" s="233">
        <v>18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138</v>
      </c>
      <c r="AU256" s="239" t="s">
        <v>85</v>
      </c>
      <c r="AV256" s="15" t="s">
        <v>136</v>
      </c>
      <c r="AW256" s="15" t="s">
        <v>32</v>
      </c>
      <c r="AX256" s="15" t="s">
        <v>83</v>
      </c>
      <c r="AY256" s="239" t="s">
        <v>129</v>
      </c>
    </row>
    <row r="257" spans="1:65" s="12" customFormat="1" ht="25.9" customHeight="1">
      <c r="B257" s="177"/>
      <c r="C257" s="178"/>
      <c r="D257" s="179" t="s">
        <v>75</v>
      </c>
      <c r="E257" s="180" t="s">
        <v>301</v>
      </c>
      <c r="F257" s="180" t="s">
        <v>302</v>
      </c>
      <c r="G257" s="178"/>
      <c r="H257" s="178"/>
      <c r="I257" s="181"/>
      <c r="J257" s="182">
        <f>BK257</f>
        <v>0</v>
      </c>
      <c r="K257" s="178"/>
      <c r="L257" s="183"/>
      <c r="M257" s="184"/>
      <c r="N257" s="185"/>
      <c r="O257" s="185"/>
      <c r="P257" s="186">
        <f>P258+P267+P275+P312</f>
        <v>0</v>
      </c>
      <c r="Q257" s="185"/>
      <c r="R257" s="186">
        <f>R258+R267+R275+R312</f>
        <v>3.7607497199999997</v>
      </c>
      <c r="S257" s="185"/>
      <c r="T257" s="187">
        <f>T258+T267+T275+T312</f>
        <v>0.58091459999999995</v>
      </c>
      <c r="AR257" s="188" t="s">
        <v>85</v>
      </c>
      <c r="AT257" s="189" t="s">
        <v>75</v>
      </c>
      <c r="AU257" s="189" t="s">
        <v>76</v>
      </c>
      <c r="AY257" s="188" t="s">
        <v>129</v>
      </c>
      <c r="BK257" s="190">
        <f>BK258+BK267+BK275+BK312</f>
        <v>0</v>
      </c>
    </row>
    <row r="258" spans="1:65" s="12" customFormat="1" ht="22.9" customHeight="1">
      <c r="B258" s="177"/>
      <c r="C258" s="178"/>
      <c r="D258" s="179" t="s">
        <v>75</v>
      </c>
      <c r="E258" s="191" t="s">
        <v>303</v>
      </c>
      <c r="F258" s="191" t="s">
        <v>304</v>
      </c>
      <c r="G258" s="178"/>
      <c r="H258" s="178"/>
      <c r="I258" s="181"/>
      <c r="J258" s="192">
        <f>BK258</f>
        <v>0</v>
      </c>
      <c r="K258" s="178"/>
      <c r="L258" s="183"/>
      <c r="M258" s="184"/>
      <c r="N258" s="185"/>
      <c r="O258" s="185"/>
      <c r="P258" s="186">
        <f>SUM(P259:P266)</f>
        <v>0</v>
      </c>
      <c r="Q258" s="185"/>
      <c r="R258" s="186">
        <f>SUM(R259:R266)</f>
        <v>0</v>
      </c>
      <c r="S258" s="185"/>
      <c r="T258" s="187">
        <f>SUM(T259:T266)</f>
        <v>0</v>
      </c>
      <c r="AR258" s="188" t="s">
        <v>85</v>
      </c>
      <c r="AT258" s="189" t="s">
        <v>75</v>
      </c>
      <c r="AU258" s="189" t="s">
        <v>83</v>
      </c>
      <c r="AY258" s="188" t="s">
        <v>129</v>
      </c>
      <c r="BK258" s="190">
        <f>SUM(BK259:BK266)</f>
        <v>0</v>
      </c>
    </row>
    <row r="259" spans="1:65" s="2" customFormat="1" ht="24.2" customHeight="1">
      <c r="A259" s="35"/>
      <c r="B259" s="36"/>
      <c r="C259" s="193" t="s">
        <v>305</v>
      </c>
      <c r="D259" s="193" t="s">
        <v>132</v>
      </c>
      <c r="E259" s="194" t="s">
        <v>306</v>
      </c>
      <c r="F259" s="195" t="s">
        <v>307</v>
      </c>
      <c r="G259" s="196" t="s">
        <v>296</v>
      </c>
      <c r="H259" s="197">
        <v>5</v>
      </c>
      <c r="I259" s="198"/>
      <c r="J259" s="199">
        <f>ROUND(I259*H259,2)</f>
        <v>0</v>
      </c>
      <c r="K259" s="200"/>
      <c r="L259" s="40"/>
      <c r="M259" s="201" t="s">
        <v>1</v>
      </c>
      <c r="N259" s="202" t="s">
        <v>41</v>
      </c>
      <c r="O259" s="72"/>
      <c r="P259" s="203">
        <f>O259*H259</f>
        <v>0</v>
      </c>
      <c r="Q259" s="203">
        <v>0</v>
      </c>
      <c r="R259" s="203">
        <f>Q259*H259</f>
        <v>0</v>
      </c>
      <c r="S259" s="203">
        <v>0</v>
      </c>
      <c r="T259" s="20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5" t="s">
        <v>233</v>
      </c>
      <c r="AT259" s="205" t="s">
        <v>132</v>
      </c>
      <c r="AU259" s="205" t="s">
        <v>85</v>
      </c>
      <c r="AY259" s="18" t="s">
        <v>129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8" t="s">
        <v>83</v>
      </c>
      <c r="BK259" s="206">
        <f>ROUND(I259*H259,2)</f>
        <v>0</v>
      </c>
      <c r="BL259" s="18" t="s">
        <v>233</v>
      </c>
      <c r="BM259" s="205" t="s">
        <v>308</v>
      </c>
    </row>
    <row r="260" spans="1:65" s="13" customFormat="1" ht="11.25">
      <c r="B260" s="207"/>
      <c r="C260" s="208"/>
      <c r="D260" s="209" t="s">
        <v>138</v>
      </c>
      <c r="E260" s="210" t="s">
        <v>1</v>
      </c>
      <c r="F260" s="211" t="s">
        <v>139</v>
      </c>
      <c r="G260" s="208"/>
      <c r="H260" s="210" t="s">
        <v>1</v>
      </c>
      <c r="I260" s="212"/>
      <c r="J260" s="208"/>
      <c r="K260" s="208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138</v>
      </c>
      <c r="AU260" s="217" t="s">
        <v>85</v>
      </c>
      <c r="AV260" s="13" t="s">
        <v>83</v>
      </c>
      <c r="AW260" s="13" t="s">
        <v>32</v>
      </c>
      <c r="AX260" s="13" t="s">
        <v>76</v>
      </c>
      <c r="AY260" s="217" t="s">
        <v>129</v>
      </c>
    </row>
    <row r="261" spans="1:65" s="14" customFormat="1" ht="11.25">
      <c r="B261" s="218"/>
      <c r="C261" s="219"/>
      <c r="D261" s="209" t="s">
        <v>138</v>
      </c>
      <c r="E261" s="220" t="s">
        <v>1</v>
      </c>
      <c r="F261" s="221" t="s">
        <v>163</v>
      </c>
      <c r="G261" s="219"/>
      <c r="H261" s="222">
        <v>5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138</v>
      </c>
      <c r="AU261" s="228" t="s">
        <v>85</v>
      </c>
      <c r="AV261" s="14" t="s">
        <v>85</v>
      </c>
      <c r="AW261" s="14" t="s">
        <v>32</v>
      </c>
      <c r="AX261" s="14" t="s">
        <v>83</v>
      </c>
      <c r="AY261" s="228" t="s">
        <v>129</v>
      </c>
    </row>
    <row r="262" spans="1:65" s="2" customFormat="1" ht="24.2" customHeight="1">
      <c r="A262" s="35"/>
      <c r="B262" s="36"/>
      <c r="C262" s="193" t="s">
        <v>309</v>
      </c>
      <c r="D262" s="193" t="s">
        <v>132</v>
      </c>
      <c r="E262" s="194" t="s">
        <v>310</v>
      </c>
      <c r="F262" s="195" t="s">
        <v>311</v>
      </c>
      <c r="G262" s="196" t="s">
        <v>296</v>
      </c>
      <c r="H262" s="197">
        <v>1</v>
      </c>
      <c r="I262" s="198"/>
      <c r="J262" s="199">
        <f>ROUND(I262*H262,2)</f>
        <v>0</v>
      </c>
      <c r="K262" s="200"/>
      <c r="L262" s="40"/>
      <c r="M262" s="201" t="s">
        <v>1</v>
      </c>
      <c r="N262" s="202" t="s">
        <v>41</v>
      </c>
      <c r="O262" s="72"/>
      <c r="P262" s="203">
        <f>O262*H262</f>
        <v>0</v>
      </c>
      <c r="Q262" s="203">
        <v>0</v>
      </c>
      <c r="R262" s="203">
        <f>Q262*H262</f>
        <v>0</v>
      </c>
      <c r="S262" s="203">
        <v>0</v>
      </c>
      <c r="T262" s="20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5" t="s">
        <v>233</v>
      </c>
      <c r="AT262" s="205" t="s">
        <v>132</v>
      </c>
      <c r="AU262" s="205" t="s">
        <v>85</v>
      </c>
      <c r="AY262" s="18" t="s">
        <v>129</v>
      </c>
      <c r="BE262" s="206">
        <f>IF(N262="základní",J262,0)</f>
        <v>0</v>
      </c>
      <c r="BF262" s="206">
        <f>IF(N262="snížená",J262,0)</f>
        <v>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18" t="s">
        <v>83</v>
      </c>
      <c r="BK262" s="206">
        <f>ROUND(I262*H262,2)</f>
        <v>0</v>
      </c>
      <c r="BL262" s="18" t="s">
        <v>233</v>
      </c>
      <c r="BM262" s="205" t="s">
        <v>312</v>
      </c>
    </row>
    <row r="263" spans="1:65" s="13" customFormat="1" ht="11.25">
      <c r="B263" s="207"/>
      <c r="C263" s="208"/>
      <c r="D263" s="209" t="s">
        <v>138</v>
      </c>
      <c r="E263" s="210" t="s">
        <v>1</v>
      </c>
      <c r="F263" s="211" t="s">
        <v>154</v>
      </c>
      <c r="G263" s="208"/>
      <c r="H263" s="210" t="s">
        <v>1</v>
      </c>
      <c r="I263" s="212"/>
      <c r="J263" s="208"/>
      <c r="K263" s="208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138</v>
      </c>
      <c r="AU263" s="217" t="s">
        <v>85</v>
      </c>
      <c r="AV263" s="13" t="s">
        <v>83</v>
      </c>
      <c r="AW263" s="13" t="s">
        <v>32</v>
      </c>
      <c r="AX263" s="13" t="s">
        <v>76</v>
      </c>
      <c r="AY263" s="217" t="s">
        <v>129</v>
      </c>
    </row>
    <row r="264" spans="1:65" s="13" customFormat="1" ht="11.25">
      <c r="B264" s="207"/>
      <c r="C264" s="208"/>
      <c r="D264" s="209" t="s">
        <v>138</v>
      </c>
      <c r="E264" s="210" t="s">
        <v>1</v>
      </c>
      <c r="F264" s="211" t="s">
        <v>313</v>
      </c>
      <c r="G264" s="208"/>
      <c r="H264" s="210" t="s">
        <v>1</v>
      </c>
      <c r="I264" s="212"/>
      <c r="J264" s="208"/>
      <c r="K264" s="208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138</v>
      </c>
      <c r="AU264" s="217" t="s">
        <v>85</v>
      </c>
      <c r="AV264" s="13" t="s">
        <v>83</v>
      </c>
      <c r="AW264" s="13" t="s">
        <v>32</v>
      </c>
      <c r="AX264" s="13" t="s">
        <v>76</v>
      </c>
      <c r="AY264" s="217" t="s">
        <v>129</v>
      </c>
    </row>
    <row r="265" spans="1:65" s="13" customFormat="1" ht="11.25">
      <c r="B265" s="207"/>
      <c r="C265" s="208"/>
      <c r="D265" s="209" t="s">
        <v>138</v>
      </c>
      <c r="E265" s="210" t="s">
        <v>1</v>
      </c>
      <c r="F265" s="211" t="s">
        <v>314</v>
      </c>
      <c r="G265" s="208"/>
      <c r="H265" s="210" t="s">
        <v>1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138</v>
      </c>
      <c r="AU265" s="217" t="s">
        <v>85</v>
      </c>
      <c r="AV265" s="13" t="s">
        <v>83</v>
      </c>
      <c r="AW265" s="13" t="s">
        <v>32</v>
      </c>
      <c r="AX265" s="13" t="s">
        <v>76</v>
      </c>
      <c r="AY265" s="217" t="s">
        <v>129</v>
      </c>
    </row>
    <row r="266" spans="1:65" s="14" customFormat="1" ht="11.25">
      <c r="B266" s="218"/>
      <c r="C266" s="219"/>
      <c r="D266" s="209" t="s">
        <v>138</v>
      </c>
      <c r="E266" s="220" t="s">
        <v>1</v>
      </c>
      <c r="F266" s="221" t="s">
        <v>83</v>
      </c>
      <c r="G266" s="219"/>
      <c r="H266" s="222">
        <v>1</v>
      </c>
      <c r="I266" s="223"/>
      <c r="J266" s="219"/>
      <c r="K266" s="219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138</v>
      </c>
      <c r="AU266" s="228" t="s">
        <v>85</v>
      </c>
      <c r="AV266" s="14" t="s">
        <v>85</v>
      </c>
      <c r="AW266" s="14" t="s">
        <v>32</v>
      </c>
      <c r="AX266" s="14" t="s">
        <v>83</v>
      </c>
      <c r="AY266" s="228" t="s">
        <v>129</v>
      </c>
    </row>
    <row r="267" spans="1:65" s="12" customFormat="1" ht="22.9" customHeight="1">
      <c r="B267" s="177"/>
      <c r="C267" s="178"/>
      <c r="D267" s="179" t="s">
        <v>75</v>
      </c>
      <c r="E267" s="191" t="s">
        <v>315</v>
      </c>
      <c r="F267" s="191" t="s">
        <v>316</v>
      </c>
      <c r="G267" s="178"/>
      <c r="H267" s="178"/>
      <c r="I267" s="181"/>
      <c r="J267" s="192">
        <f>BK267</f>
        <v>0</v>
      </c>
      <c r="K267" s="178"/>
      <c r="L267" s="183"/>
      <c r="M267" s="184"/>
      <c r="N267" s="185"/>
      <c r="O267" s="185"/>
      <c r="P267" s="186">
        <f>SUM(P268:P274)</f>
        <v>0</v>
      </c>
      <c r="Q267" s="185"/>
      <c r="R267" s="186">
        <f>SUM(R268:R274)</f>
        <v>7.1800000000000003E-2</v>
      </c>
      <c r="S267" s="185"/>
      <c r="T267" s="187">
        <f>SUM(T268:T274)</f>
        <v>2.4053000000000001E-2</v>
      </c>
      <c r="AR267" s="188" t="s">
        <v>85</v>
      </c>
      <c r="AT267" s="189" t="s">
        <v>75</v>
      </c>
      <c r="AU267" s="189" t="s">
        <v>83</v>
      </c>
      <c r="AY267" s="188" t="s">
        <v>129</v>
      </c>
      <c r="BK267" s="190">
        <f>SUM(BK268:BK274)</f>
        <v>0</v>
      </c>
    </row>
    <row r="268" spans="1:65" s="2" customFormat="1" ht="16.5" customHeight="1">
      <c r="A268" s="35"/>
      <c r="B268" s="36"/>
      <c r="C268" s="193" t="s">
        <v>317</v>
      </c>
      <c r="D268" s="193" t="s">
        <v>132</v>
      </c>
      <c r="E268" s="194" t="s">
        <v>318</v>
      </c>
      <c r="F268" s="195" t="s">
        <v>319</v>
      </c>
      <c r="G268" s="196" t="s">
        <v>320</v>
      </c>
      <c r="H268" s="197">
        <v>35.9</v>
      </c>
      <c r="I268" s="198"/>
      <c r="J268" s="199">
        <f>ROUND(I268*H268,2)</f>
        <v>0</v>
      </c>
      <c r="K268" s="200"/>
      <c r="L268" s="40"/>
      <c r="M268" s="201" t="s">
        <v>1</v>
      </c>
      <c r="N268" s="202" t="s">
        <v>41</v>
      </c>
      <c r="O268" s="72"/>
      <c r="P268" s="203">
        <f>O268*H268</f>
        <v>0</v>
      </c>
      <c r="Q268" s="203">
        <v>0</v>
      </c>
      <c r="R268" s="203">
        <f>Q268*H268</f>
        <v>0</v>
      </c>
      <c r="S268" s="203">
        <v>6.7000000000000002E-4</v>
      </c>
      <c r="T268" s="204">
        <f>S268*H268</f>
        <v>2.4053000000000001E-2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5" t="s">
        <v>233</v>
      </c>
      <c r="AT268" s="205" t="s">
        <v>132</v>
      </c>
      <c r="AU268" s="205" t="s">
        <v>85</v>
      </c>
      <c r="AY268" s="18" t="s">
        <v>129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8" t="s">
        <v>83</v>
      </c>
      <c r="BK268" s="206">
        <f>ROUND(I268*H268,2)</f>
        <v>0</v>
      </c>
      <c r="BL268" s="18" t="s">
        <v>233</v>
      </c>
      <c r="BM268" s="205" t="s">
        <v>321</v>
      </c>
    </row>
    <row r="269" spans="1:65" s="2" customFormat="1" ht="33" customHeight="1">
      <c r="A269" s="35"/>
      <c r="B269" s="36"/>
      <c r="C269" s="193" t="s">
        <v>322</v>
      </c>
      <c r="D269" s="193" t="s">
        <v>132</v>
      </c>
      <c r="E269" s="194" t="s">
        <v>323</v>
      </c>
      <c r="F269" s="195" t="s">
        <v>324</v>
      </c>
      <c r="G269" s="196" t="s">
        <v>320</v>
      </c>
      <c r="H269" s="197">
        <v>35.9</v>
      </c>
      <c r="I269" s="198"/>
      <c r="J269" s="199">
        <f>ROUND(I269*H269,2)</f>
        <v>0</v>
      </c>
      <c r="K269" s="200"/>
      <c r="L269" s="40"/>
      <c r="M269" s="201" t="s">
        <v>1</v>
      </c>
      <c r="N269" s="202" t="s">
        <v>41</v>
      </c>
      <c r="O269" s="72"/>
      <c r="P269" s="203">
        <f>O269*H269</f>
        <v>0</v>
      </c>
      <c r="Q269" s="203">
        <v>2E-3</v>
      </c>
      <c r="R269" s="203">
        <f>Q269*H269</f>
        <v>7.1800000000000003E-2</v>
      </c>
      <c r="S269" s="203">
        <v>0</v>
      </c>
      <c r="T269" s="20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5" t="s">
        <v>233</v>
      </c>
      <c r="AT269" s="205" t="s">
        <v>132</v>
      </c>
      <c r="AU269" s="205" t="s">
        <v>85</v>
      </c>
      <c r="AY269" s="18" t="s">
        <v>129</v>
      </c>
      <c r="BE269" s="206">
        <f>IF(N269="základní",J269,0)</f>
        <v>0</v>
      </c>
      <c r="BF269" s="206">
        <f>IF(N269="snížená",J269,0)</f>
        <v>0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18" t="s">
        <v>83</v>
      </c>
      <c r="BK269" s="206">
        <f>ROUND(I269*H269,2)</f>
        <v>0</v>
      </c>
      <c r="BL269" s="18" t="s">
        <v>233</v>
      </c>
      <c r="BM269" s="205" t="s">
        <v>325</v>
      </c>
    </row>
    <row r="270" spans="1:65" s="13" customFormat="1" ht="11.25">
      <c r="B270" s="207"/>
      <c r="C270" s="208"/>
      <c r="D270" s="209" t="s">
        <v>138</v>
      </c>
      <c r="E270" s="210" t="s">
        <v>1</v>
      </c>
      <c r="F270" s="211" t="s">
        <v>139</v>
      </c>
      <c r="G270" s="208"/>
      <c r="H270" s="210" t="s">
        <v>1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138</v>
      </c>
      <c r="AU270" s="217" t="s">
        <v>85</v>
      </c>
      <c r="AV270" s="13" t="s">
        <v>83</v>
      </c>
      <c r="AW270" s="13" t="s">
        <v>32</v>
      </c>
      <c r="AX270" s="13" t="s">
        <v>76</v>
      </c>
      <c r="AY270" s="217" t="s">
        <v>129</v>
      </c>
    </row>
    <row r="271" spans="1:65" s="13" customFormat="1" ht="11.25">
      <c r="B271" s="207"/>
      <c r="C271" s="208"/>
      <c r="D271" s="209" t="s">
        <v>138</v>
      </c>
      <c r="E271" s="210" t="s">
        <v>1</v>
      </c>
      <c r="F271" s="211" t="s">
        <v>326</v>
      </c>
      <c r="G271" s="208"/>
      <c r="H271" s="210" t="s">
        <v>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138</v>
      </c>
      <c r="AU271" s="217" t="s">
        <v>85</v>
      </c>
      <c r="AV271" s="13" t="s">
        <v>83</v>
      </c>
      <c r="AW271" s="13" t="s">
        <v>32</v>
      </c>
      <c r="AX271" s="13" t="s">
        <v>76</v>
      </c>
      <c r="AY271" s="217" t="s">
        <v>129</v>
      </c>
    </row>
    <row r="272" spans="1:65" s="13" customFormat="1" ht="11.25">
      <c r="B272" s="207"/>
      <c r="C272" s="208"/>
      <c r="D272" s="209" t="s">
        <v>138</v>
      </c>
      <c r="E272" s="210" t="s">
        <v>1</v>
      </c>
      <c r="F272" s="211" t="s">
        <v>327</v>
      </c>
      <c r="G272" s="208"/>
      <c r="H272" s="210" t="s">
        <v>1</v>
      </c>
      <c r="I272" s="212"/>
      <c r="J272" s="208"/>
      <c r="K272" s="208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138</v>
      </c>
      <c r="AU272" s="217" t="s">
        <v>85</v>
      </c>
      <c r="AV272" s="13" t="s">
        <v>83</v>
      </c>
      <c r="AW272" s="13" t="s">
        <v>32</v>
      </c>
      <c r="AX272" s="13" t="s">
        <v>76</v>
      </c>
      <c r="AY272" s="217" t="s">
        <v>129</v>
      </c>
    </row>
    <row r="273" spans="1:65" s="14" customFormat="1" ht="11.25">
      <c r="B273" s="218"/>
      <c r="C273" s="219"/>
      <c r="D273" s="209" t="s">
        <v>138</v>
      </c>
      <c r="E273" s="220" t="s">
        <v>1</v>
      </c>
      <c r="F273" s="221" t="s">
        <v>328</v>
      </c>
      <c r="G273" s="219"/>
      <c r="H273" s="222">
        <v>35.9</v>
      </c>
      <c r="I273" s="223"/>
      <c r="J273" s="219"/>
      <c r="K273" s="219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138</v>
      </c>
      <c r="AU273" s="228" t="s">
        <v>85</v>
      </c>
      <c r="AV273" s="14" t="s">
        <v>85</v>
      </c>
      <c r="AW273" s="14" t="s">
        <v>32</v>
      </c>
      <c r="AX273" s="14" t="s">
        <v>83</v>
      </c>
      <c r="AY273" s="228" t="s">
        <v>129</v>
      </c>
    </row>
    <row r="274" spans="1:65" s="2" customFormat="1" ht="24.2" customHeight="1">
      <c r="A274" s="35"/>
      <c r="B274" s="36"/>
      <c r="C274" s="193" t="s">
        <v>329</v>
      </c>
      <c r="D274" s="193" t="s">
        <v>132</v>
      </c>
      <c r="E274" s="194" t="s">
        <v>330</v>
      </c>
      <c r="F274" s="195" t="s">
        <v>331</v>
      </c>
      <c r="G274" s="196" t="s">
        <v>262</v>
      </c>
      <c r="H274" s="197">
        <v>7.1999999999999995E-2</v>
      </c>
      <c r="I274" s="198"/>
      <c r="J274" s="199">
        <f>ROUND(I274*H274,2)</f>
        <v>0</v>
      </c>
      <c r="K274" s="200"/>
      <c r="L274" s="40"/>
      <c r="M274" s="201" t="s">
        <v>1</v>
      </c>
      <c r="N274" s="202" t="s">
        <v>41</v>
      </c>
      <c r="O274" s="72"/>
      <c r="P274" s="203">
        <f>O274*H274</f>
        <v>0</v>
      </c>
      <c r="Q274" s="203">
        <v>0</v>
      </c>
      <c r="R274" s="203">
        <f>Q274*H274</f>
        <v>0</v>
      </c>
      <c r="S274" s="203">
        <v>0</v>
      </c>
      <c r="T274" s="20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5" t="s">
        <v>233</v>
      </c>
      <c r="AT274" s="205" t="s">
        <v>132</v>
      </c>
      <c r="AU274" s="205" t="s">
        <v>85</v>
      </c>
      <c r="AY274" s="18" t="s">
        <v>129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18" t="s">
        <v>83</v>
      </c>
      <c r="BK274" s="206">
        <f>ROUND(I274*H274,2)</f>
        <v>0</v>
      </c>
      <c r="BL274" s="18" t="s">
        <v>233</v>
      </c>
      <c r="BM274" s="205" t="s">
        <v>332</v>
      </c>
    </row>
    <row r="275" spans="1:65" s="12" customFormat="1" ht="22.9" customHeight="1">
      <c r="B275" s="177"/>
      <c r="C275" s="178"/>
      <c r="D275" s="179" t="s">
        <v>75</v>
      </c>
      <c r="E275" s="191" t="s">
        <v>333</v>
      </c>
      <c r="F275" s="191" t="s">
        <v>334</v>
      </c>
      <c r="G275" s="178"/>
      <c r="H275" s="178"/>
      <c r="I275" s="181"/>
      <c r="J275" s="192">
        <f>BK275</f>
        <v>0</v>
      </c>
      <c r="K275" s="178"/>
      <c r="L275" s="183"/>
      <c r="M275" s="184"/>
      <c r="N275" s="185"/>
      <c r="O275" s="185"/>
      <c r="P275" s="186">
        <f>SUM(P276:P311)</f>
        <v>0</v>
      </c>
      <c r="Q275" s="185"/>
      <c r="R275" s="186">
        <f>SUM(R276:R311)</f>
        <v>3.2395379999999996</v>
      </c>
      <c r="S275" s="185"/>
      <c r="T275" s="187">
        <f>SUM(T276:T311)</f>
        <v>0.13341159999999999</v>
      </c>
      <c r="AR275" s="188" t="s">
        <v>85</v>
      </c>
      <c r="AT275" s="189" t="s">
        <v>75</v>
      </c>
      <c r="AU275" s="189" t="s">
        <v>83</v>
      </c>
      <c r="AY275" s="188" t="s">
        <v>129</v>
      </c>
      <c r="BK275" s="190">
        <f>SUM(BK276:BK311)</f>
        <v>0</v>
      </c>
    </row>
    <row r="276" spans="1:65" s="2" customFormat="1" ht="16.5" customHeight="1">
      <c r="A276" s="35"/>
      <c r="B276" s="36"/>
      <c r="C276" s="193" t="s">
        <v>335</v>
      </c>
      <c r="D276" s="193" t="s">
        <v>132</v>
      </c>
      <c r="E276" s="194" t="s">
        <v>336</v>
      </c>
      <c r="F276" s="195" t="s">
        <v>337</v>
      </c>
      <c r="G276" s="196" t="s">
        <v>135</v>
      </c>
      <c r="H276" s="197">
        <v>430.36</v>
      </c>
      <c r="I276" s="198"/>
      <c r="J276" s="199">
        <f>ROUND(I276*H276,2)</f>
        <v>0</v>
      </c>
      <c r="K276" s="200"/>
      <c r="L276" s="40"/>
      <c r="M276" s="201" t="s">
        <v>1</v>
      </c>
      <c r="N276" s="202" t="s">
        <v>41</v>
      </c>
      <c r="O276" s="72"/>
      <c r="P276" s="203">
        <f>O276*H276</f>
        <v>0</v>
      </c>
      <c r="Q276" s="203">
        <v>1E-3</v>
      </c>
      <c r="R276" s="203">
        <f>Q276*H276</f>
        <v>0.43036000000000002</v>
      </c>
      <c r="S276" s="203">
        <v>3.1E-4</v>
      </c>
      <c r="T276" s="204">
        <f>S276*H276</f>
        <v>0.13341159999999999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5" t="s">
        <v>233</v>
      </c>
      <c r="AT276" s="205" t="s">
        <v>132</v>
      </c>
      <c r="AU276" s="205" t="s">
        <v>85</v>
      </c>
      <c r="AY276" s="18" t="s">
        <v>129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8" t="s">
        <v>83</v>
      </c>
      <c r="BK276" s="206">
        <f>ROUND(I276*H276,2)</f>
        <v>0</v>
      </c>
      <c r="BL276" s="18" t="s">
        <v>233</v>
      </c>
      <c r="BM276" s="205" t="s">
        <v>338</v>
      </c>
    </row>
    <row r="277" spans="1:65" s="13" customFormat="1" ht="11.25">
      <c r="B277" s="207"/>
      <c r="C277" s="208"/>
      <c r="D277" s="209" t="s">
        <v>138</v>
      </c>
      <c r="E277" s="210" t="s">
        <v>1</v>
      </c>
      <c r="F277" s="211" t="s">
        <v>139</v>
      </c>
      <c r="G277" s="208"/>
      <c r="H277" s="210" t="s">
        <v>1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138</v>
      </c>
      <c r="AU277" s="217" t="s">
        <v>85</v>
      </c>
      <c r="AV277" s="13" t="s">
        <v>83</v>
      </c>
      <c r="AW277" s="13" t="s">
        <v>32</v>
      </c>
      <c r="AX277" s="13" t="s">
        <v>76</v>
      </c>
      <c r="AY277" s="217" t="s">
        <v>129</v>
      </c>
    </row>
    <row r="278" spans="1:65" s="13" customFormat="1" ht="11.25">
      <c r="B278" s="207"/>
      <c r="C278" s="208"/>
      <c r="D278" s="209" t="s">
        <v>138</v>
      </c>
      <c r="E278" s="210" t="s">
        <v>1</v>
      </c>
      <c r="F278" s="211" t="s">
        <v>205</v>
      </c>
      <c r="G278" s="208"/>
      <c r="H278" s="210" t="s">
        <v>1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138</v>
      </c>
      <c r="AU278" s="217" t="s">
        <v>85</v>
      </c>
      <c r="AV278" s="13" t="s">
        <v>83</v>
      </c>
      <c r="AW278" s="13" t="s">
        <v>32</v>
      </c>
      <c r="AX278" s="13" t="s">
        <v>76</v>
      </c>
      <c r="AY278" s="217" t="s">
        <v>129</v>
      </c>
    </row>
    <row r="279" spans="1:65" s="13" customFormat="1" ht="11.25">
      <c r="B279" s="207"/>
      <c r="C279" s="208"/>
      <c r="D279" s="209" t="s">
        <v>138</v>
      </c>
      <c r="E279" s="210" t="s">
        <v>1</v>
      </c>
      <c r="F279" s="211" t="s">
        <v>141</v>
      </c>
      <c r="G279" s="208"/>
      <c r="H279" s="210" t="s">
        <v>1</v>
      </c>
      <c r="I279" s="212"/>
      <c r="J279" s="208"/>
      <c r="K279" s="208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138</v>
      </c>
      <c r="AU279" s="217" t="s">
        <v>85</v>
      </c>
      <c r="AV279" s="13" t="s">
        <v>83</v>
      </c>
      <c r="AW279" s="13" t="s">
        <v>32</v>
      </c>
      <c r="AX279" s="13" t="s">
        <v>76</v>
      </c>
      <c r="AY279" s="217" t="s">
        <v>129</v>
      </c>
    </row>
    <row r="280" spans="1:65" s="13" customFormat="1" ht="11.25">
      <c r="B280" s="207"/>
      <c r="C280" s="208"/>
      <c r="D280" s="209" t="s">
        <v>138</v>
      </c>
      <c r="E280" s="210" t="s">
        <v>1</v>
      </c>
      <c r="F280" s="211" t="s">
        <v>206</v>
      </c>
      <c r="G280" s="208"/>
      <c r="H280" s="210" t="s">
        <v>1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138</v>
      </c>
      <c r="AU280" s="217" t="s">
        <v>85</v>
      </c>
      <c r="AV280" s="13" t="s">
        <v>83</v>
      </c>
      <c r="AW280" s="13" t="s">
        <v>32</v>
      </c>
      <c r="AX280" s="13" t="s">
        <v>76</v>
      </c>
      <c r="AY280" s="217" t="s">
        <v>129</v>
      </c>
    </row>
    <row r="281" spans="1:65" s="13" customFormat="1" ht="11.25">
      <c r="B281" s="207"/>
      <c r="C281" s="208"/>
      <c r="D281" s="209" t="s">
        <v>138</v>
      </c>
      <c r="E281" s="210" t="s">
        <v>1</v>
      </c>
      <c r="F281" s="211" t="s">
        <v>339</v>
      </c>
      <c r="G281" s="208"/>
      <c r="H281" s="210" t="s">
        <v>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138</v>
      </c>
      <c r="AU281" s="217" t="s">
        <v>85</v>
      </c>
      <c r="AV281" s="13" t="s">
        <v>83</v>
      </c>
      <c r="AW281" s="13" t="s">
        <v>32</v>
      </c>
      <c r="AX281" s="13" t="s">
        <v>76</v>
      </c>
      <c r="AY281" s="217" t="s">
        <v>129</v>
      </c>
    </row>
    <row r="282" spans="1:65" s="14" customFormat="1" ht="11.25">
      <c r="B282" s="218"/>
      <c r="C282" s="219"/>
      <c r="D282" s="209" t="s">
        <v>138</v>
      </c>
      <c r="E282" s="220" t="s">
        <v>1</v>
      </c>
      <c r="F282" s="221" t="s">
        <v>340</v>
      </c>
      <c r="G282" s="219"/>
      <c r="H282" s="222">
        <v>7.4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138</v>
      </c>
      <c r="AU282" s="228" t="s">
        <v>85</v>
      </c>
      <c r="AV282" s="14" t="s">
        <v>85</v>
      </c>
      <c r="AW282" s="14" t="s">
        <v>32</v>
      </c>
      <c r="AX282" s="14" t="s">
        <v>76</v>
      </c>
      <c r="AY282" s="228" t="s">
        <v>129</v>
      </c>
    </row>
    <row r="283" spans="1:65" s="13" customFormat="1" ht="11.25">
      <c r="B283" s="207"/>
      <c r="C283" s="208"/>
      <c r="D283" s="209" t="s">
        <v>138</v>
      </c>
      <c r="E283" s="210" t="s">
        <v>1</v>
      </c>
      <c r="F283" s="211" t="s">
        <v>211</v>
      </c>
      <c r="G283" s="208"/>
      <c r="H283" s="210" t="s">
        <v>1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138</v>
      </c>
      <c r="AU283" s="217" t="s">
        <v>85</v>
      </c>
      <c r="AV283" s="13" t="s">
        <v>83</v>
      </c>
      <c r="AW283" s="13" t="s">
        <v>32</v>
      </c>
      <c r="AX283" s="13" t="s">
        <v>76</v>
      </c>
      <c r="AY283" s="217" t="s">
        <v>129</v>
      </c>
    </row>
    <row r="284" spans="1:65" s="13" customFormat="1" ht="11.25">
      <c r="B284" s="207"/>
      <c r="C284" s="208"/>
      <c r="D284" s="209" t="s">
        <v>138</v>
      </c>
      <c r="E284" s="210" t="s">
        <v>1</v>
      </c>
      <c r="F284" s="211" t="s">
        <v>341</v>
      </c>
      <c r="G284" s="208"/>
      <c r="H284" s="210" t="s">
        <v>1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138</v>
      </c>
      <c r="AU284" s="217" t="s">
        <v>85</v>
      </c>
      <c r="AV284" s="13" t="s">
        <v>83</v>
      </c>
      <c r="AW284" s="13" t="s">
        <v>32</v>
      </c>
      <c r="AX284" s="13" t="s">
        <v>76</v>
      </c>
      <c r="AY284" s="217" t="s">
        <v>129</v>
      </c>
    </row>
    <row r="285" spans="1:65" s="14" customFormat="1" ht="11.25">
      <c r="B285" s="218"/>
      <c r="C285" s="219"/>
      <c r="D285" s="209" t="s">
        <v>138</v>
      </c>
      <c r="E285" s="220" t="s">
        <v>1</v>
      </c>
      <c r="F285" s="221" t="s">
        <v>342</v>
      </c>
      <c r="G285" s="219"/>
      <c r="H285" s="222">
        <v>27.16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138</v>
      </c>
      <c r="AU285" s="228" t="s">
        <v>85</v>
      </c>
      <c r="AV285" s="14" t="s">
        <v>85</v>
      </c>
      <c r="AW285" s="14" t="s">
        <v>32</v>
      </c>
      <c r="AX285" s="14" t="s">
        <v>76</v>
      </c>
      <c r="AY285" s="228" t="s">
        <v>129</v>
      </c>
    </row>
    <row r="286" spans="1:65" s="13" customFormat="1" ht="11.25">
      <c r="B286" s="207"/>
      <c r="C286" s="208"/>
      <c r="D286" s="209" t="s">
        <v>138</v>
      </c>
      <c r="E286" s="210" t="s">
        <v>1</v>
      </c>
      <c r="F286" s="211" t="s">
        <v>343</v>
      </c>
      <c r="G286" s="208"/>
      <c r="H286" s="210" t="s">
        <v>1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138</v>
      </c>
      <c r="AU286" s="217" t="s">
        <v>85</v>
      </c>
      <c r="AV286" s="13" t="s">
        <v>83</v>
      </c>
      <c r="AW286" s="13" t="s">
        <v>32</v>
      </c>
      <c r="AX286" s="13" t="s">
        <v>76</v>
      </c>
      <c r="AY286" s="217" t="s">
        <v>129</v>
      </c>
    </row>
    <row r="287" spans="1:65" s="14" customFormat="1" ht="11.25">
      <c r="B287" s="218"/>
      <c r="C287" s="219"/>
      <c r="D287" s="209" t="s">
        <v>138</v>
      </c>
      <c r="E287" s="220" t="s">
        <v>1</v>
      </c>
      <c r="F287" s="221" t="s">
        <v>344</v>
      </c>
      <c r="G287" s="219"/>
      <c r="H287" s="222">
        <v>377.55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138</v>
      </c>
      <c r="AU287" s="228" t="s">
        <v>85</v>
      </c>
      <c r="AV287" s="14" t="s">
        <v>85</v>
      </c>
      <c r="AW287" s="14" t="s">
        <v>32</v>
      </c>
      <c r="AX287" s="14" t="s">
        <v>76</v>
      </c>
      <c r="AY287" s="228" t="s">
        <v>129</v>
      </c>
    </row>
    <row r="288" spans="1:65" s="13" customFormat="1" ht="11.25">
      <c r="B288" s="207"/>
      <c r="C288" s="208"/>
      <c r="D288" s="209" t="s">
        <v>138</v>
      </c>
      <c r="E288" s="210" t="s">
        <v>1</v>
      </c>
      <c r="F288" s="211" t="s">
        <v>345</v>
      </c>
      <c r="G288" s="208"/>
      <c r="H288" s="210" t="s">
        <v>1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138</v>
      </c>
      <c r="AU288" s="217" t="s">
        <v>85</v>
      </c>
      <c r="AV288" s="13" t="s">
        <v>83</v>
      </c>
      <c r="AW288" s="13" t="s">
        <v>32</v>
      </c>
      <c r="AX288" s="13" t="s">
        <v>76</v>
      </c>
      <c r="AY288" s="217" t="s">
        <v>129</v>
      </c>
    </row>
    <row r="289" spans="1:65" s="14" customFormat="1" ht="11.25">
      <c r="B289" s="218"/>
      <c r="C289" s="219"/>
      <c r="D289" s="209" t="s">
        <v>138</v>
      </c>
      <c r="E289" s="220" t="s">
        <v>1</v>
      </c>
      <c r="F289" s="221" t="s">
        <v>346</v>
      </c>
      <c r="G289" s="219"/>
      <c r="H289" s="222">
        <v>18.25</v>
      </c>
      <c r="I289" s="223"/>
      <c r="J289" s="219"/>
      <c r="K289" s="219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138</v>
      </c>
      <c r="AU289" s="228" t="s">
        <v>85</v>
      </c>
      <c r="AV289" s="14" t="s">
        <v>85</v>
      </c>
      <c r="AW289" s="14" t="s">
        <v>32</v>
      </c>
      <c r="AX289" s="14" t="s">
        <v>76</v>
      </c>
      <c r="AY289" s="228" t="s">
        <v>129</v>
      </c>
    </row>
    <row r="290" spans="1:65" s="15" customFormat="1" ht="11.25">
      <c r="B290" s="229"/>
      <c r="C290" s="230"/>
      <c r="D290" s="209" t="s">
        <v>138</v>
      </c>
      <c r="E290" s="231" t="s">
        <v>1</v>
      </c>
      <c r="F290" s="232" t="s">
        <v>144</v>
      </c>
      <c r="G290" s="230"/>
      <c r="H290" s="233">
        <v>430.36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AT290" s="239" t="s">
        <v>138</v>
      </c>
      <c r="AU290" s="239" t="s">
        <v>85</v>
      </c>
      <c r="AV290" s="15" t="s">
        <v>136</v>
      </c>
      <c r="AW290" s="15" t="s">
        <v>32</v>
      </c>
      <c r="AX290" s="15" t="s">
        <v>83</v>
      </c>
      <c r="AY290" s="239" t="s">
        <v>129</v>
      </c>
    </row>
    <row r="291" spans="1:65" s="2" customFormat="1" ht="24.2" customHeight="1">
      <c r="A291" s="35"/>
      <c r="B291" s="36"/>
      <c r="C291" s="193" t="s">
        <v>347</v>
      </c>
      <c r="D291" s="193" t="s">
        <v>132</v>
      </c>
      <c r="E291" s="194" t="s">
        <v>348</v>
      </c>
      <c r="F291" s="195" t="s">
        <v>349</v>
      </c>
      <c r="G291" s="196" t="s">
        <v>135</v>
      </c>
      <c r="H291" s="197">
        <v>4528.8999999999996</v>
      </c>
      <c r="I291" s="198"/>
      <c r="J291" s="199">
        <f>ROUND(I291*H291,2)</f>
        <v>0</v>
      </c>
      <c r="K291" s="200"/>
      <c r="L291" s="40"/>
      <c r="M291" s="201" t="s">
        <v>1</v>
      </c>
      <c r="N291" s="202" t="s">
        <v>41</v>
      </c>
      <c r="O291" s="72"/>
      <c r="P291" s="203">
        <f>O291*H291</f>
        <v>0</v>
      </c>
      <c r="Q291" s="203">
        <v>2.0000000000000001E-4</v>
      </c>
      <c r="R291" s="203">
        <f>Q291*H291</f>
        <v>0.90577999999999992</v>
      </c>
      <c r="S291" s="203">
        <v>0</v>
      </c>
      <c r="T291" s="20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5" t="s">
        <v>233</v>
      </c>
      <c r="AT291" s="205" t="s">
        <v>132</v>
      </c>
      <c r="AU291" s="205" t="s">
        <v>85</v>
      </c>
      <c r="AY291" s="18" t="s">
        <v>129</v>
      </c>
      <c r="BE291" s="206">
        <f>IF(N291="základní",J291,0)</f>
        <v>0</v>
      </c>
      <c r="BF291" s="206">
        <f>IF(N291="snížená",J291,0)</f>
        <v>0</v>
      </c>
      <c r="BG291" s="206">
        <f>IF(N291="zákl. přenesená",J291,0)</f>
        <v>0</v>
      </c>
      <c r="BH291" s="206">
        <f>IF(N291="sníž. přenesená",J291,0)</f>
        <v>0</v>
      </c>
      <c r="BI291" s="206">
        <f>IF(N291="nulová",J291,0)</f>
        <v>0</v>
      </c>
      <c r="BJ291" s="18" t="s">
        <v>83</v>
      </c>
      <c r="BK291" s="206">
        <f>ROUND(I291*H291,2)</f>
        <v>0</v>
      </c>
      <c r="BL291" s="18" t="s">
        <v>233</v>
      </c>
      <c r="BM291" s="205" t="s">
        <v>350</v>
      </c>
    </row>
    <row r="292" spans="1:65" s="13" customFormat="1" ht="11.25">
      <c r="B292" s="207"/>
      <c r="C292" s="208"/>
      <c r="D292" s="209" t="s">
        <v>138</v>
      </c>
      <c r="E292" s="210" t="s">
        <v>1</v>
      </c>
      <c r="F292" s="211" t="s">
        <v>141</v>
      </c>
      <c r="G292" s="208"/>
      <c r="H292" s="210" t="s">
        <v>1</v>
      </c>
      <c r="I292" s="212"/>
      <c r="J292" s="208"/>
      <c r="K292" s="208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138</v>
      </c>
      <c r="AU292" s="217" t="s">
        <v>85</v>
      </c>
      <c r="AV292" s="13" t="s">
        <v>83</v>
      </c>
      <c r="AW292" s="13" t="s">
        <v>32</v>
      </c>
      <c r="AX292" s="13" t="s">
        <v>76</v>
      </c>
      <c r="AY292" s="217" t="s">
        <v>129</v>
      </c>
    </row>
    <row r="293" spans="1:65" s="13" customFormat="1" ht="11.25">
      <c r="B293" s="207"/>
      <c r="C293" s="208"/>
      <c r="D293" s="209" t="s">
        <v>138</v>
      </c>
      <c r="E293" s="210" t="s">
        <v>1</v>
      </c>
      <c r="F293" s="211" t="s">
        <v>351</v>
      </c>
      <c r="G293" s="208"/>
      <c r="H293" s="210" t="s">
        <v>1</v>
      </c>
      <c r="I293" s="212"/>
      <c r="J293" s="208"/>
      <c r="K293" s="208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138</v>
      </c>
      <c r="AU293" s="217" t="s">
        <v>85</v>
      </c>
      <c r="AV293" s="13" t="s">
        <v>83</v>
      </c>
      <c r="AW293" s="13" t="s">
        <v>32</v>
      </c>
      <c r="AX293" s="13" t="s">
        <v>76</v>
      </c>
      <c r="AY293" s="217" t="s">
        <v>129</v>
      </c>
    </row>
    <row r="294" spans="1:65" s="14" customFormat="1" ht="11.25">
      <c r="B294" s="218"/>
      <c r="C294" s="219"/>
      <c r="D294" s="209" t="s">
        <v>138</v>
      </c>
      <c r="E294" s="220" t="s">
        <v>1</v>
      </c>
      <c r="F294" s="221" t="s">
        <v>352</v>
      </c>
      <c r="G294" s="219"/>
      <c r="H294" s="222">
        <v>96.1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138</v>
      </c>
      <c r="AU294" s="228" t="s">
        <v>85</v>
      </c>
      <c r="AV294" s="14" t="s">
        <v>85</v>
      </c>
      <c r="AW294" s="14" t="s">
        <v>32</v>
      </c>
      <c r="AX294" s="14" t="s">
        <v>76</v>
      </c>
      <c r="AY294" s="228" t="s">
        <v>129</v>
      </c>
    </row>
    <row r="295" spans="1:65" s="14" customFormat="1" ht="11.25">
      <c r="B295" s="218"/>
      <c r="C295" s="219"/>
      <c r="D295" s="209" t="s">
        <v>138</v>
      </c>
      <c r="E295" s="220" t="s">
        <v>1</v>
      </c>
      <c r="F295" s="221" t="s">
        <v>353</v>
      </c>
      <c r="G295" s="219"/>
      <c r="H295" s="222">
        <v>393.9</v>
      </c>
      <c r="I295" s="223"/>
      <c r="J295" s="219"/>
      <c r="K295" s="219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138</v>
      </c>
      <c r="AU295" s="228" t="s">
        <v>85</v>
      </c>
      <c r="AV295" s="14" t="s">
        <v>85</v>
      </c>
      <c r="AW295" s="14" t="s">
        <v>32</v>
      </c>
      <c r="AX295" s="14" t="s">
        <v>76</v>
      </c>
      <c r="AY295" s="228" t="s">
        <v>129</v>
      </c>
    </row>
    <row r="296" spans="1:65" s="14" customFormat="1" ht="11.25">
      <c r="B296" s="218"/>
      <c r="C296" s="219"/>
      <c r="D296" s="209" t="s">
        <v>138</v>
      </c>
      <c r="E296" s="220" t="s">
        <v>1</v>
      </c>
      <c r="F296" s="221" t="s">
        <v>354</v>
      </c>
      <c r="G296" s="219"/>
      <c r="H296" s="222">
        <v>3775.5</v>
      </c>
      <c r="I296" s="223"/>
      <c r="J296" s="219"/>
      <c r="K296" s="219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138</v>
      </c>
      <c r="AU296" s="228" t="s">
        <v>85</v>
      </c>
      <c r="AV296" s="14" t="s">
        <v>85</v>
      </c>
      <c r="AW296" s="14" t="s">
        <v>32</v>
      </c>
      <c r="AX296" s="14" t="s">
        <v>76</v>
      </c>
      <c r="AY296" s="228" t="s">
        <v>129</v>
      </c>
    </row>
    <row r="297" spans="1:65" s="14" customFormat="1" ht="11.25">
      <c r="B297" s="218"/>
      <c r="C297" s="219"/>
      <c r="D297" s="209" t="s">
        <v>138</v>
      </c>
      <c r="E297" s="220" t="s">
        <v>1</v>
      </c>
      <c r="F297" s="221" t="s">
        <v>355</v>
      </c>
      <c r="G297" s="219"/>
      <c r="H297" s="222">
        <v>263.39999999999998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138</v>
      </c>
      <c r="AU297" s="228" t="s">
        <v>85</v>
      </c>
      <c r="AV297" s="14" t="s">
        <v>85</v>
      </c>
      <c r="AW297" s="14" t="s">
        <v>32</v>
      </c>
      <c r="AX297" s="14" t="s">
        <v>76</v>
      </c>
      <c r="AY297" s="228" t="s">
        <v>129</v>
      </c>
    </row>
    <row r="298" spans="1:65" s="15" customFormat="1" ht="11.25">
      <c r="B298" s="229"/>
      <c r="C298" s="230"/>
      <c r="D298" s="209" t="s">
        <v>138</v>
      </c>
      <c r="E298" s="231" t="s">
        <v>1</v>
      </c>
      <c r="F298" s="232" t="s">
        <v>144</v>
      </c>
      <c r="G298" s="230"/>
      <c r="H298" s="233">
        <v>4528.8999999999996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138</v>
      </c>
      <c r="AU298" s="239" t="s">
        <v>85</v>
      </c>
      <c r="AV298" s="15" t="s">
        <v>136</v>
      </c>
      <c r="AW298" s="15" t="s">
        <v>32</v>
      </c>
      <c r="AX298" s="15" t="s">
        <v>83</v>
      </c>
      <c r="AY298" s="239" t="s">
        <v>129</v>
      </c>
    </row>
    <row r="299" spans="1:65" s="2" customFormat="1" ht="24.2" customHeight="1">
      <c r="A299" s="35"/>
      <c r="B299" s="36"/>
      <c r="C299" s="193" t="s">
        <v>356</v>
      </c>
      <c r="D299" s="193" t="s">
        <v>132</v>
      </c>
      <c r="E299" s="194" t="s">
        <v>357</v>
      </c>
      <c r="F299" s="195" t="s">
        <v>358</v>
      </c>
      <c r="G299" s="196" t="s">
        <v>135</v>
      </c>
      <c r="H299" s="197">
        <v>6793.35</v>
      </c>
      <c r="I299" s="198"/>
      <c r="J299" s="199">
        <f>ROUND(I299*H299,2)</f>
        <v>0</v>
      </c>
      <c r="K299" s="200"/>
      <c r="L299" s="40"/>
      <c r="M299" s="201" t="s">
        <v>1</v>
      </c>
      <c r="N299" s="202" t="s">
        <v>41</v>
      </c>
      <c r="O299" s="72"/>
      <c r="P299" s="203">
        <f>O299*H299</f>
        <v>0</v>
      </c>
      <c r="Q299" s="203">
        <v>2.7999999999999998E-4</v>
      </c>
      <c r="R299" s="203">
        <f>Q299*H299</f>
        <v>1.9021379999999999</v>
      </c>
      <c r="S299" s="203">
        <v>0</v>
      </c>
      <c r="T299" s="20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5" t="s">
        <v>233</v>
      </c>
      <c r="AT299" s="205" t="s">
        <v>132</v>
      </c>
      <c r="AU299" s="205" t="s">
        <v>85</v>
      </c>
      <c r="AY299" s="18" t="s">
        <v>129</v>
      </c>
      <c r="BE299" s="206">
        <f>IF(N299="základní",J299,0)</f>
        <v>0</v>
      </c>
      <c r="BF299" s="206">
        <f>IF(N299="snížená",J299,0)</f>
        <v>0</v>
      </c>
      <c r="BG299" s="206">
        <f>IF(N299="zákl. přenesená",J299,0)</f>
        <v>0</v>
      </c>
      <c r="BH299" s="206">
        <f>IF(N299="sníž. přenesená",J299,0)</f>
        <v>0</v>
      </c>
      <c r="BI299" s="206">
        <f>IF(N299="nulová",J299,0)</f>
        <v>0</v>
      </c>
      <c r="BJ299" s="18" t="s">
        <v>83</v>
      </c>
      <c r="BK299" s="206">
        <f>ROUND(I299*H299,2)</f>
        <v>0</v>
      </c>
      <c r="BL299" s="18" t="s">
        <v>233</v>
      </c>
      <c r="BM299" s="205" t="s">
        <v>359</v>
      </c>
    </row>
    <row r="300" spans="1:65" s="13" customFormat="1" ht="11.25">
      <c r="B300" s="207"/>
      <c r="C300" s="208"/>
      <c r="D300" s="209" t="s">
        <v>138</v>
      </c>
      <c r="E300" s="210" t="s">
        <v>1</v>
      </c>
      <c r="F300" s="211" t="s">
        <v>141</v>
      </c>
      <c r="G300" s="208"/>
      <c r="H300" s="210" t="s">
        <v>1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138</v>
      </c>
      <c r="AU300" s="217" t="s">
        <v>85</v>
      </c>
      <c r="AV300" s="13" t="s">
        <v>83</v>
      </c>
      <c r="AW300" s="13" t="s">
        <v>32</v>
      </c>
      <c r="AX300" s="13" t="s">
        <v>76</v>
      </c>
      <c r="AY300" s="217" t="s">
        <v>129</v>
      </c>
    </row>
    <row r="301" spans="1:65" s="13" customFormat="1" ht="22.5">
      <c r="B301" s="207"/>
      <c r="C301" s="208"/>
      <c r="D301" s="209" t="s">
        <v>138</v>
      </c>
      <c r="E301" s="210" t="s">
        <v>1</v>
      </c>
      <c r="F301" s="211" t="s">
        <v>360</v>
      </c>
      <c r="G301" s="208"/>
      <c r="H301" s="210" t="s">
        <v>1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138</v>
      </c>
      <c r="AU301" s="217" t="s">
        <v>85</v>
      </c>
      <c r="AV301" s="13" t="s">
        <v>83</v>
      </c>
      <c r="AW301" s="13" t="s">
        <v>32</v>
      </c>
      <c r="AX301" s="13" t="s">
        <v>76</v>
      </c>
      <c r="AY301" s="217" t="s">
        <v>129</v>
      </c>
    </row>
    <row r="302" spans="1:65" s="14" customFormat="1" ht="11.25">
      <c r="B302" s="218"/>
      <c r="C302" s="219"/>
      <c r="D302" s="209" t="s">
        <v>138</v>
      </c>
      <c r="E302" s="220" t="s">
        <v>1</v>
      </c>
      <c r="F302" s="221" t="s">
        <v>352</v>
      </c>
      <c r="G302" s="219"/>
      <c r="H302" s="222">
        <v>96.1</v>
      </c>
      <c r="I302" s="223"/>
      <c r="J302" s="219"/>
      <c r="K302" s="219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138</v>
      </c>
      <c r="AU302" s="228" t="s">
        <v>85</v>
      </c>
      <c r="AV302" s="14" t="s">
        <v>85</v>
      </c>
      <c r="AW302" s="14" t="s">
        <v>32</v>
      </c>
      <c r="AX302" s="14" t="s">
        <v>76</v>
      </c>
      <c r="AY302" s="228" t="s">
        <v>129</v>
      </c>
    </row>
    <row r="303" spans="1:65" s="14" customFormat="1" ht="11.25">
      <c r="B303" s="218"/>
      <c r="C303" s="219"/>
      <c r="D303" s="209" t="s">
        <v>138</v>
      </c>
      <c r="E303" s="220" t="s">
        <v>1</v>
      </c>
      <c r="F303" s="221" t="s">
        <v>353</v>
      </c>
      <c r="G303" s="219"/>
      <c r="H303" s="222">
        <v>393.9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138</v>
      </c>
      <c r="AU303" s="228" t="s">
        <v>85</v>
      </c>
      <c r="AV303" s="14" t="s">
        <v>85</v>
      </c>
      <c r="AW303" s="14" t="s">
        <v>32</v>
      </c>
      <c r="AX303" s="14" t="s">
        <v>76</v>
      </c>
      <c r="AY303" s="228" t="s">
        <v>129</v>
      </c>
    </row>
    <row r="304" spans="1:65" s="14" customFormat="1" ht="11.25">
      <c r="B304" s="218"/>
      <c r="C304" s="219"/>
      <c r="D304" s="209" t="s">
        <v>138</v>
      </c>
      <c r="E304" s="220" t="s">
        <v>1</v>
      </c>
      <c r="F304" s="221" t="s">
        <v>354</v>
      </c>
      <c r="G304" s="219"/>
      <c r="H304" s="222">
        <v>3775.5</v>
      </c>
      <c r="I304" s="223"/>
      <c r="J304" s="219"/>
      <c r="K304" s="219"/>
      <c r="L304" s="224"/>
      <c r="M304" s="225"/>
      <c r="N304" s="226"/>
      <c r="O304" s="226"/>
      <c r="P304" s="226"/>
      <c r="Q304" s="226"/>
      <c r="R304" s="226"/>
      <c r="S304" s="226"/>
      <c r="T304" s="227"/>
      <c r="AT304" s="228" t="s">
        <v>138</v>
      </c>
      <c r="AU304" s="228" t="s">
        <v>85</v>
      </c>
      <c r="AV304" s="14" t="s">
        <v>85</v>
      </c>
      <c r="AW304" s="14" t="s">
        <v>32</v>
      </c>
      <c r="AX304" s="14" t="s">
        <v>76</v>
      </c>
      <c r="AY304" s="228" t="s">
        <v>129</v>
      </c>
    </row>
    <row r="305" spans="1:65" s="14" customFormat="1" ht="11.25">
      <c r="B305" s="218"/>
      <c r="C305" s="219"/>
      <c r="D305" s="209" t="s">
        <v>138</v>
      </c>
      <c r="E305" s="220" t="s">
        <v>1</v>
      </c>
      <c r="F305" s="221" t="s">
        <v>355</v>
      </c>
      <c r="G305" s="219"/>
      <c r="H305" s="222">
        <v>263.39999999999998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138</v>
      </c>
      <c r="AU305" s="228" t="s">
        <v>85</v>
      </c>
      <c r="AV305" s="14" t="s">
        <v>85</v>
      </c>
      <c r="AW305" s="14" t="s">
        <v>32</v>
      </c>
      <c r="AX305" s="14" t="s">
        <v>76</v>
      </c>
      <c r="AY305" s="228" t="s">
        <v>129</v>
      </c>
    </row>
    <row r="306" spans="1:65" s="16" customFormat="1" ht="11.25">
      <c r="B306" s="251"/>
      <c r="C306" s="252"/>
      <c r="D306" s="209" t="s">
        <v>138</v>
      </c>
      <c r="E306" s="253" t="s">
        <v>1</v>
      </c>
      <c r="F306" s="254" t="s">
        <v>251</v>
      </c>
      <c r="G306" s="252"/>
      <c r="H306" s="255">
        <v>4528.8999999999996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AT306" s="261" t="s">
        <v>138</v>
      </c>
      <c r="AU306" s="261" t="s">
        <v>85</v>
      </c>
      <c r="AV306" s="16" t="s">
        <v>150</v>
      </c>
      <c r="AW306" s="16" t="s">
        <v>32</v>
      </c>
      <c r="AX306" s="16" t="s">
        <v>76</v>
      </c>
      <c r="AY306" s="261" t="s">
        <v>129</v>
      </c>
    </row>
    <row r="307" spans="1:65" s="14" customFormat="1" ht="11.25">
      <c r="B307" s="218"/>
      <c r="C307" s="219"/>
      <c r="D307" s="209" t="s">
        <v>138</v>
      </c>
      <c r="E307" s="220" t="s">
        <v>1</v>
      </c>
      <c r="F307" s="221" t="s">
        <v>361</v>
      </c>
      <c r="G307" s="219"/>
      <c r="H307" s="222">
        <v>6793.35</v>
      </c>
      <c r="I307" s="223"/>
      <c r="J307" s="219"/>
      <c r="K307" s="219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138</v>
      </c>
      <c r="AU307" s="228" t="s">
        <v>85</v>
      </c>
      <c r="AV307" s="14" t="s">
        <v>85</v>
      </c>
      <c r="AW307" s="14" t="s">
        <v>32</v>
      </c>
      <c r="AX307" s="14" t="s">
        <v>83</v>
      </c>
      <c r="AY307" s="228" t="s">
        <v>129</v>
      </c>
    </row>
    <row r="308" spans="1:65" s="2" customFormat="1" ht="24.2" customHeight="1">
      <c r="A308" s="35"/>
      <c r="B308" s="36"/>
      <c r="C308" s="193" t="s">
        <v>362</v>
      </c>
      <c r="D308" s="193" t="s">
        <v>132</v>
      </c>
      <c r="E308" s="194" t="s">
        <v>363</v>
      </c>
      <c r="F308" s="195" t="s">
        <v>364</v>
      </c>
      <c r="G308" s="196" t="s">
        <v>296</v>
      </c>
      <c r="H308" s="197">
        <v>126</v>
      </c>
      <c r="I308" s="198"/>
      <c r="J308" s="199">
        <f>ROUND(I308*H308,2)</f>
        <v>0</v>
      </c>
      <c r="K308" s="200"/>
      <c r="L308" s="40"/>
      <c r="M308" s="201" t="s">
        <v>1</v>
      </c>
      <c r="N308" s="202" t="s">
        <v>41</v>
      </c>
      <c r="O308" s="72"/>
      <c r="P308" s="203">
        <f>O308*H308</f>
        <v>0</v>
      </c>
      <c r="Q308" s="203">
        <v>1.0000000000000001E-5</v>
      </c>
      <c r="R308" s="203">
        <f>Q308*H308</f>
        <v>1.2600000000000001E-3</v>
      </c>
      <c r="S308" s="203">
        <v>0</v>
      </c>
      <c r="T308" s="20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5" t="s">
        <v>233</v>
      </c>
      <c r="AT308" s="205" t="s">
        <v>132</v>
      </c>
      <c r="AU308" s="205" t="s">
        <v>85</v>
      </c>
      <c r="AY308" s="18" t="s">
        <v>129</v>
      </c>
      <c r="BE308" s="206">
        <f>IF(N308="základní",J308,0)</f>
        <v>0</v>
      </c>
      <c r="BF308" s="206">
        <f>IF(N308="snížená",J308,0)</f>
        <v>0</v>
      </c>
      <c r="BG308" s="206">
        <f>IF(N308="zákl. přenesená",J308,0)</f>
        <v>0</v>
      </c>
      <c r="BH308" s="206">
        <f>IF(N308="sníž. přenesená",J308,0)</f>
        <v>0</v>
      </c>
      <c r="BI308" s="206">
        <f>IF(N308="nulová",J308,0)</f>
        <v>0</v>
      </c>
      <c r="BJ308" s="18" t="s">
        <v>83</v>
      </c>
      <c r="BK308" s="206">
        <f>ROUND(I308*H308,2)</f>
        <v>0</v>
      </c>
      <c r="BL308" s="18" t="s">
        <v>233</v>
      </c>
      <c r="BM308" s="205" t="s">
        <v>365</v>
      </c>
    </row>
    <row r="309" spans="1:65" s="13" customFormat="1" ht="11.25">
      <c r="B309" s="207"/>
      <c r="C309" s="208"/>
      <c r="D309" s="209" t="s">
        <v>138</v>
      </c>
      <c r="E309" s="210" t="s">
        <v>1</v>
      </c>
      <c r="F309" s="211" t="s">
        <v>141</v>
      </c>
      <c r="G309" s="208"/>
      <c r="H309" s="210" t="s">
        <v>1</v>
      </c>
      <c r="I309" s="212"/>
      <c r="J309" s="208"/>
      <c r="K309" s="208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138</v>
      </c>
      <c r="AU309" s="217" t="s">
        <v>85</v>
      </c>
      <c r="AV309" s="13" t="s">
        <v>83</v>
      </c>
      <c r="AW309" s="13" t="s">
        <v>32</v>
      </c>
      <c r="AX309" s="13" t="s">
        <v>76</v>
      </c>
      <c r="AY309" s="217" t="s">
        <v>129</v>
      </c>
    </row>
    <row r="310" spans="1:65" s="13" customFormat="1" ht="22.5">
      <c r="B310" s="207"/>
      <c r="C310" s="208"/>
      <c r="D310" s="209" t="s">
        <v>138</v>
      </c>
      <c r="E310" s="210" t="s">
        <v>1</v>
      </c>
      <c r="F310" s="211" t="s">
        <v>366</v>
      </c>
      <c r="G310" s="208"/>
      <c r="H310" s="210" t="s">
        <v>1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138</v>
      </c>
      <c r="AU310" s="217" t="s">
        <v>85</v>
      </c>
      <c r="AV310" s="13" t="s">
        <v>83</v>
      </c>
      <c r="AW310" s="13" t="s">
        <v>32</v>
      </c>
      <c r="AX310" s="13" t="s">
        <v>76</v>
      </c>
      <c r="AY310" s="217" t="s">
        <v>129</v>
      </c>
    </row>
    <row r="311" spans="1:65" s="14" customFormat="1" ht="11.25">
      <c r="B311" s="218"/>
      <c r="C311" s="219"/>
      <c r="D311" s="209" t="s">
        <v>138</v>
      </c>
      <c r="E311" s="220" t="s">
        <v>1</v>
      </c>
      <c r="F311" s="221" t="s">
        <v>367</v>
      </c>
      <c r="G311" s="219"/>
      <c r="H311" s="222">
        <v>126</v>
      </c>
      <c r="I311" s="223"/>
      <c r="J311" s="219"/>
      <c r="K311" s="219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138</v>
      </c>
      <c r="AU311" s="228" t="s">
        <v>85</v>
      </c>
      <c r="AV311" s="14" t="s">
        <v>85</v>
      </c>
      <c r="AW311" s="14" t="s">
        <v>32</v>
      </c>
      <c r="AX311" s="14" t="s">
        <v>83</v>
      </c>
      <c r="AY311" s="228" t="s">
        <v>129</v>
      </c>
    </row>
    <row r="312" spans="1:65" s="12" customFormat="1" ht="22.9" customHeight="1">
      <c r="B312" s="177"/>
      <c r="C312" s="178"/>
      <c r="D312" s="179" t="s">
        <v>75</v>
      </c>
      <c r="E312" s="191" t="s">
        <v>368</v>
      </c>
      <c r="F312" s="191" t="s">
        <v>369</v>
      </c>
      <c r="G312" s="178"/>
      <c r="H312" s="178"/>
      <c r="I312" s="181"/>
      <c r="J312" s="192">
        <f>BK312</f>
        <v>0</v>
      </c>
      <c r="K312" s="178"/>
      <c r="L312" s="183"/>
      <c r="M312" s="184"/>
      <c r="N312" s="185"/>
      <c r="O312" s="185"/>
      <c r="P312" s="186">
        <f>SUM(P313:P457)</f>
        <v>0</v>
      </c>
      <c r="Q312" s="185"/>
      <c r="R312" s="186">
        <f>SUM(R313:R457)</f>
        <v>0.44941172000000001</v>
      </c>
      <c r="S312" s="185"/>
      <c r="T312" s="187">
        <f>SUM(T313:T457)</f>
        <v>0.42344999999999999</v>
      </c>
      <c r="AR312" s="188" t="s">
        <v>85</v>
      </c>
      <c r="AT312" s="189" t="s">
        <v>75</v>
      </c>
      <c r="AU312" s="189" t="s">
        <v>83</v>
      </c>
      <c r="AY312" s="188" t="s">
        <v>129</v>
      </c>
      <c r="BK312" s="190">
        <f>SUM(BK313:BK457)</f>
        <v>0</v>
      </c>
    </row>
    <row r="313" spans="1:65" s="2" customFormat="1" ht="24.2" customHeight="1">
      <c r="A313" s="35"/>
      <c r="B313" s="36"/>
      <c r="C313" s="193" t="s">
        <v>370</v>
      </c>
      <c r="D313" s="193" t="s">
        <v>132</v>
      </c>
      <c r="E313" s="194" t="s">
        <v>371</v>
      </c>
      <c r="F313" s="195" t="s">
        <v>372</v>
      </c>
      <c r="G313" s="196" t="s">
        <v>135</v>
      </c>
      <c r="H313" s="197">
        <v>4.0510000000000002</v>
      </c>
      <c r="I313" s="198"/>
      <c r="J313" s="199">
        <f>ROUND(I313*H313,2)</f>
        <v>0</v>
      </c>
      <c r="K313" s="200"/>
      <c r="L313" s="40"/>
      <c r="M313" s="201" t="s">
        <v>1</v>
      </c>
      <c r="N313" s="202" t="s">
        <v>41</v>
      </c>
      <c r="O313" s="72"/>
      <c r="P313" s="203">
        <f>O313*H313</f>
        <v>0</v>
      </c>
      <c r="Q313" s="203">
        <v>0</v>
      </c>
      <c r="R313" s="203">
        <f>Q313*H313</f>
        <v>0</v>
      </c>
      <c r="S313" s="203">
        <v>0</v>
      </c>
      <c r="T313" s="20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5" t="s">
        <v>233</v>
      </c>
      <c r="AT313" s="205" t="s">
        <v>132</v>
      </c>
      <c r="AU313" s="205" t="s">
        <v>85</v>
      </c>
      <c r="AY313" s="18" t="s">
        <v>129</v>
      </c>
      <c r="BE313" s="206">
        <f>IF(N313="základní",J313,0)</f>
        <v>0</v>
      </c>
      <c r="BF313" s="206">
        <f>IF(N313="snížená",J313,0)</f>
        <v>0</v>
      </c>
      <c r="BG313" s="206">
        <f>IF(N313="zákl. přenesená",J313,0)</f>
        <v>0</v>
      </c>
      <c r="BH313" s="206">
        <f>IF(N313="sníž. přenesená",J313,0)</f>
        <v>0</v>
      </c>
      <c r="BI313" s="206">
        <f>IF(N313="nulová",J313,0)</f>
        <v>0</v>
      </c>
      <c r="BJ313" s="18" t="s">
        <v>83</v>
      </c>
      <c r="BK313" s="206">
        <f>ROUND(I313*H313,2)</f>
        <v>0</v>
      </c>
      <c r="BL313" s="18" t="s">
        <v>233</v>
      </c>
      <c r="BM313" s="205" t="s">
        <v>373</v>
      </c>
    </row>
    <row r="314" spans="1:65" s="13" customFormat="1" ht="11.25">
      <c r="B314" s="207"/>
      <c r="C314" s="208"/>
      <c r="D314" s="209" t="s">
        <v>138</v>
      </c>
      <c r="E314" s="210" t="s">
        <v>1</v>
      </c>
      <c r="F314" s="211" t="s">
        <v>139</v>
      </c>
      <c r="G314" s="208"/>
      <c r="H314" s="210" t="s">
        <v>1</v>
      </c>
      <c r="I314" s="212"/>
      <c r="J314" s="208"/>
      <c r="K314" s="208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138</v>
      </c>
      <c r="AU314" s="217" t="s">
        <v>85</v>
      </c>
      <c r="AV314" s="13" t="s">
        <v>83</v>
      </c>
      <c r="AW314" s="13" t="s">
        <v>32</v>
      </c>
      <c r="AX314" s="13" t="s">
        <v>76</v>
      </c>
      <c r="AY314" s="217" t="s">
        <v>129</v>
      </c>
    </row>
    <row r="315" spans="1:65" s="13" customFormat="1" ht="11.25">
      <c r="B315" s="207"/>
      <c r="C315" s="208"/>
      <c r="D315" s="209" t="s">
        <v>138</v>
      </c>
      <c r="E315" s="210" t="s">
        <v>1</v>
      </c>
      <c r="F315" s="211" t="s">
        <v>154</v>
      </c>
      <c r="G315" s="208"/>
      <c r="H315" s="210" t="s">
        <v>1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138</v>
      </c>
      <c r="AU315" s="217" t="s">
        <v>85</v>
      </c>
      <c r="AV315" s="13" t="s">
        <v>83</v>
      </c>
      <c r="AW315" s="13" t="s">
        <v>32</v>
      </c>
      <c r="AX315" s="13" t="s">
        <v>76</v>
      </c>
      <c r="AY315" s="217" t="s">
        <v>129</v>
      </c>
    </row>
    <row r="316" spans="1:65" s="13" customFormat="1" ht="11.25">
      <c r="B316" s="207"/>
      <c r="C316" s="208"/>
      <c r="D316" s="209" t="s">
        <v>138</v>
      </c>
      <c r="E316" s="210" t="s">
        <v>1</v>
      </c>
      <c r="F316" s="211" t="s">
        <v>141</v>
      </c>
      <c r="G316" s="208"/>
      <c r="H316" s="210" t="s">
        <v>1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138</v>
      </c>
      <c r="AU316" s="217" t="s">
        <v>85</v>
      </c>
      <c r="AV316" s="13" t="s">
        <v>83</v>
      </c>
      <c r="AW316" s="13" t="s">
        <v>32</v>
      </c>
      <c r="AX316" s="13" t="s">
        <v>76</v>
      </c>
      <c r="AY316" s="217" t="s">
        <v>129</v>
      </c>
    </row>
    <row r="317" spans="1:65" s="13" customFormat="1" ht="11.25">
      <c r="B317" s="207"/>
      <c r="C317" s="208"/>
      <c r="D317" s="209" t="s">
        <v>138</v>
      </c>
      <c r="E317" s="210" t="s">
        <v>1</v>
      </c>
      <c r="F317" s="211" t="s">
        <v>374</v>
      </c>
      <c r="G317" s="208"/>
      <c r="H317" s="210" t="s">
        <v>1</v>
      </c>
      <c r="I317" s="212"/>
      <c r="J317" s="208"/>
      <c r="K317" s="208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138</v>
      </c>
      <c r="AU317" s="217" t="s">
        <v>85</v>
      </c>
      <c r="AV317" s="13" t="s">
        <v>83</v>
      </c>
      <c r="AW317" s="13" t="s">
        <v>32</v>
      </c>
      <c r="AX317" s="13" t="s">
        <v>76</v>
      </c>
      <c r="AY317" s="217" t="s">
        <v>129</v>
      </c>
    </row>
    <row r="318" spans="1:65" s="13" customFormat="1" ht="11.25">
      <c r="B318" s="207"/>
      <c r="C318" s="208"/>
      <c r="D318" s="209" t="s">
        <v>138</v>
      </c>
      <c r="E318" s="210" t="s">
        <v>1</v>
      </c>
      <c r="F318" s="211" t="s">
        <v>375</v>
      </c>
      <c r="G318" s="208"/>
      <c r="H318" s="210" t="s">
        <v>1</v>
      </c>
      <c r="I318" s="212"/>
      <c r="J318" s="208"/>
      <c r="K318" s="208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138</v>
      </c>
      <c r="AU318" s="217" t="s">
        <v>85</v>
      </c>
      <c r="AV318" s="13" t="s">
        <v>83</v>
      </c>
      <c r="AW318" s="13" t="s">
        <v>32</v>
      </c>
      <c r="AX318" s="13" t="s">
        <v>76</v>
      </c>
      <c r="AY318" s="217" t="s">
        <v>129</v>
      </c>
    </row>
    <row r="319" spans="1:65" s="14" customFormat="1" ht="11.25">
      <c r="B319" s="218"/>
      <c r="C319" s="219"/>
      <c r="D319" s="209" t="s">
        <v>138</v>
      </c>
      <c r="E319" s="220" t="s">
        <v>1</v>
      </c>
      <c r="F319" s="221" t="s">
        <v>376</v>
      </c>
      <c r="G319" s="219"/>
      <c r="H319" s="222">
        <v>3.177</v>
      </c>
      <c r="I319" s="223"/>
      <c r="J319" s="219"/>
      <c r="K319" s="219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138</v>
      </c>
      <c r="AU319" s="228" t="s">
        <v>85</v>
      </c>
      <c r="AV319" s="14" t="s">
        <v>85</v>
      </c>
      <c r="AW319" s="14" t="s">
        <v>32</v>
      </c>
      <c r="AX319" s="14" t="s">
        <v>76</v>
      </c>
      <c r="AY319" s="228" t="s">
        <v>129</v>
      </c>
    </row>
    <row r="320" spans="1:65" s="13" customFormat="1" ht="11.25">
      <c r="B320" s="207"/>
      <c r="C320" s="208"/>
      <c r="D320" s="209" t="s">
        <v>138</v>
      </c>
      <c r="E320" s="210" t="s">
        <v>1</v>
      </c>
      <c r="F320" s="211" t="s">
        <v>377</v>
      </c>
      <c r="G320" s="208"/>
      <c r="H320" s="210" t="s">
        <v>1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138</v>
      </c>
      <c r="AU320" s="217" t="s">
        <v>85</v>
      </c>
      <c r="AV320" s="13" t="s">
        <v>83</v>
      </c>
      <c r="AW320" s="13" t="s">
        <v>32</v>
      </c>
      <c r="AX320" s="13" t="s">
        <v>76</v>
      </c>
      <c r="AY320" s="217" t="s">
        <v>129</v>
      </c>
    </row>
    <row r="321" spans="1:65" s="14" customFormat="1" ht="11.25">
      <c r="B321" s="218"/>
      <c r="C321" s="219"/>
      <c r="D321" s="209" t="s">
        <v>138</v>
      </c>
      <c r="E321" s="220" t="s">
        <v>1</v>
      </c>
      <c r="F321" s="221" t="s">
        <v>378</v>
      </c>
      <c r="G321" s="219"/>
      <c r="H321" s="222">
        <v>0.46500000000000002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138</v>
      </c>
      <c r="AU321" s="228" t="s">
        <v>85</v>
      </c>
      <c r="AV321" s="14" t="s">
        <v>85</v>
      </c>
      <c r="AW321" s="14" t="s">
        <v>32</v>
      </c>
      <c r="AX321" s="14" t="s">
        <v>76</v>
      </c>
      <c r="AY321" s="228" t="s">
        <v>129</v>
      </c>
    </row>
    <row r="322" spans="1:65" s="14" customFormat="1" ht="11.25">
      <c r="B322" s="218"/>
      <c r="C322" s="219"/>
      <c r="D322" s="209" t="s">
        <v>138</v>
      </c>
      <c r="E322" s="220" t="s">
        <v>1</v>
      </c>
      <c r="F322" s="221" t="s">
        <v>379</v>
      </c>
      <c r="G322" s="219"/>
      <c r="H322" s="222">
        <v>0.40899999999999997</v>
      </c>
      <c r="I322" s="223"/>
      <c r="J322" s="219"/>
      <c r="K322" s="219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138</v>
      </c>
      <c r="AU322" s="228" t="s">
        <v>85</v>
      </c>
      <c r="AV322" s="14" t="s">
        <v>85</v>
      </c>
      <c r="AW322" s="14" t="s">
        <v>32</v>
      </c>
      <c r="AX322" s="14" t="s">
        <v>76</v>
      </c>
      <c r="AY322" s="228" t="s">
        <v>129</v>
      </c>
    </row>
    <row r="323" spans="1:65" s="15" customFormat="1" ht="11.25">
      <c r="B323" s="229"/>
      <c r="C323" s="230"/>
      <c r="D323" s="209" t="s">
        <v>138</v>
      </c>
      <c r="E323" s="231" t="s">
        <v>1</v>
      </c>
      <c r="F323" s="232" t="s">
        <v>144</v>
      </c>
      <c r="G323" s="230"/>
      <c r="H323" s="233">
        <v>4.0510000000000002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138</v>
      </c>
      <c r="AU323" s="239" t="s">
        <v>85</v>
      </c>
      <c r="AV323" s="15" t="s">
        <v>136</v>
      </c>
      <c r="AW323" s="15" t="s">
        <v>32</v>
      </c>
      <c r="AX323" s="15" t="s">
        <v>83</v>
      </c>
      <c r="AY323" s="239" t="s">
        <v>129</v>
      </c>
    </row>
    <row r="324" spans="1:65" s="2" customFormat="1" ht="16.5" customHeight="1">
      <c r="A324" s="35"/>
      <c r="B324" s="36"/>
      <c r="C324" s="193" t="s">
        <v>380</v>
      </c>
      <c r="D324" s="193" t="s">
        <v>132</v>
      </c>
      <c r="E324" s="194" t="s">
        <v>381</v>
      </c>
      <c r="F324" s="195" t="s">
        <v>382</v>
      </c>
      <c r="G324" s="196" t="s">
        <v>135</v>
      </c>
      <c r="H324" s="197">
        <v>4.0510000000000002</v>
      </c>
      <c r="I324" s="198"/>
      <c r="J324" s="199">
        <f>ROUND(I324*H324,2)</f>
        <v>0</v>
      </c>
      <c r="K324" s="200"/>
      <c r="L324" s="40"/>
      <c r="M324" s="201" t="s">
        <v>1</v>
      </c>
      <c r="N324" s="202" t="s">
        <v>41</v>
      </c>
      <c r="O324" s="72"/>
      <c r="P324" s="203">
        <f>O324*H324</f>
        <v>0</v>
      </c>
      <c r="Q324" s="203">
        <v>8.0000000000000007E-5</v>
      </c>
      <c r="R324" s="203">
        <f>Q324*H324</f>
        <v>3.2408000000000003E-4</v>
      </c>
      <c r="S324" s="203">
        <v>0</v>
      </c>
      <c r="T324" s="204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5" t="s">
        <v>233</v>
      </c>
      <c r="AT324" s="205" t="s">
        <v>132</v>
      </c>
      <c r="AU324" s="205" t="s">
        <v>85</v>
      </c>
      <c r="AY324" s="18" t="s">
        <v>129</v>
      </c>
      <c r="BE324" s="206">
        <f>IF(N324="základní",J324,0)</f>
        <v>0</v>
      </c>
      <c r="BF324" s="206">
        <f>IF(N324="snížená",J324,0)</f>
        <v>0</v>
      </c>
      <c r="BG324" s="206">
        <f>IF(N324="zákl. přenesená",J324,0)</f>
        <v>0</v>
      </c>
      <c r="BH324" s="206">
        <f>IF(N324="sníž. přenesená",J324,0)</f>
        <v>0</v>
      </c>
      <c r="BI324" s="206">
        <f>IF(N324="nulová",J324,0)</f>
        <v>0</v>
      </c>
      <c r="BJ324" s="18" t="s">
        <v>83</v>
      </c>
      <c r="BK324" s="206">
        <f>ROUND(I324*H324,2)</f>
        <v>0</v>
      </c>
      <c r="BL324" s="18" t="s">
        <v>233</v>
      </c>
      <c r="BM324" s="205" t="s">
        <v>383</v>
      </c>
    </row>
    <row r="325" spans="1:65" s="2" customFormat="1" ht="24.2" customHeight="1">
      <c r="A325" s="35"/>
      <c r="B325" s="36"/>
      <c r="C325" s="193" t="s">
        <v>384</v>
      </c>
      <c r="D325" s="193" t="s">
        <v>132</v>
      </c>
      <c r="E325" s="194" t="s">
        <v>385</v>
      </c>
      <c r="F325" s="195" t="s">
        <v>386</v>
      </c>
      <c r="G325" s="196" t="s">
        <v>135</v>
      </c>
      <c r="H325" s="197">
        <v>1.8280000000000001</v>
      </c>
      <c r="I325" s="198"/>
      <c r="J325" s="199">
        <f>ROUND(I325*H325,2)</f>
        <v>0</v>
      </c>
      <c r="K325" s="200"/>
      <c r="L325" s="40"/>
      <c r="M325" s="201" t="s">
        <v>1</v>
      </c>
      <c r="N325" s="202" t="s">
        <v>41</v>
      </c>
      <c r="O325" s="72"/>
      <c r="P325" s="203">
        <f>O325*H325</f>
        <v>0</v>
      </c>
      <c r="Q325" s="203">
        <v>0</v>
      </c>
      <c r="R325" s="203">
        <f>Q325*H325</f>
        <v>0</v>
      </c>
      <c r="S325" s="203">
        <v>0</v>
      </c>
      <c r="T325" s="20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5" t="s">
        <v>233</v>
      </c>
      <c r="AT325" s="205" t="s">
        <v>132</v>
      </c>
      <c r="AU325" s="205" t="s">
        <v>85</v>
      </c>
      <c r="AY325" s="18" t="s">
        <v>129</v>
      </c>
      <c r="BE325" s="206">
        <f>IF(N325="základní",J325,0)</f>
        <v>0</v>
      </c>
      <c r="BF325" s="206">
        <f>IF(N325="snížená",J325,0)</f>
        <v>0</v>
      </c>
      <c r="BG325" s="206">
        <f>IF(N325="zákl. přenesená",J325,0)</f>
        <v>0</v>
      </c>
      <c r="BH325" s="206">
        <f>IF(N325="sníž. přenesená",J325,0)</f>
        <v>0</v>
      </c>
      <c r="BI325" s="206">
        <f>IF(N325="nulová",J325,0)</f>
        <v>0</v>
      </c>
      <c r="BJ325" s="18" t="s">
        <v>83</v>
      </c>
      <c r="BK325" s="206">
        <f>ROUND(I325*H325,2)</f>
        <v>0</v>
      </c>
      <c r="BL325" s="18" t="s">
        <v>233</v>
      </c>
      <c r="BM325" s="205" t="s">
        <v>387</v>
      </c>
    </row>
    <row r="326" spans="1:65" s="13" customFormat="1" ht="11.25">
      <c r="B326" s="207"/>
      <c r="C326" s="208"/>
      <c r="D326" s="209" t="s">
        <v>138</v>
      </c>
      <c r="E326" s="210" t="s">
        <v>1</v>
      </c>
      <c r="F326" s="211" t="s">
        <v>139</v>
      </c>
      <c r="G326" s="208"/>
      <c r="H326" s="210" t="s">
        <v>1</v>
      </c>
      <c r="I326" s="212"/>
      <c r="J326" s="208"/>
      <c r="K326" s="208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138</v>
      </c>
      <c r="AU326" s="217" t="s">
        <v>85</v>
      </c>
      <c r="AV326" s="13" t="s">
        <v>83</v>
      </c>
      <c r="AW326" s="13" t="s">
        <v>32</v>
      </c>
      <c r="AX326" s="13" t="s">
        <v>76</v>
      </c>
      <c r="AY326" s="217" t="s">
        <v>129</v>
      </c>
    </row>
    <row r="327" spans="1:65" s="13" customFormat="1" ht="11.25">
      <c r="B327" s="207"/>
      <c r="C327" s="208"/>
      <c r="D327" s="209" t="s">
        <v>138</v>
      </c>
      <c r="E327" s="210" t="s">
        <v>1</v>
      </c>
      <c r="F327" s="211" t="s">
        <v>154</v>
      </c>
      <c r="G327" s="208"/>
      <c r="H327" s="210" t="s">
        <v>1</v>
      </c>
      <c r="I327" s="212"/>
      <c r="J327" s="208"/>
      <c r="K327" s="208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 t="s">
        <v>138</v>
      </c>
      <c r="AU327" s="217" t="s">
        <v>85</v>
      </c>
      <c r="AV327" s="13" t="s">
        <v>83</v>
      </c>
      <c r="AW327" s="13" t="s">
        <v>32</v>
      </c>
      <c r="AX327" s="13" t="s">
        <v>76</v>
      </c>
      <c r="AY327" s="217" t="s">
        <v>129</v>
      </c>
    </row>
    <row r="328" spans="1:65" s="13" customFormat="1" ht="11.25">
      <c r="B328" s="207"/>
      <c r="C328" s="208"/>
      <c r="D328" s="209" t="s">
        <v>138</v>
      </c>
      <c r="E328" s="210" t="s">
        <v>1</v>
      </c>
      <c r="F328" s="211" t="s">
        <v>141</v>
      </c>
      <c r="G328" s="208"/>
      <c r="H328" s="210" t="s">
        <v>1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138</v>
      </c>
      <c r="AU328" s="217" t="s">
        <v>85</v>
      </c>
      <c r="AV328" s="13" t="s">
        <v>83</v>
      </c>
      <c r="AW328" s="13" t="s">
        <v>32</v>
      </c>
      <c r="AX328" s="13" t="s">
        <v>76</v>
      </c>
      <c r="AY328" s="217" t="s">
        <v>129</v>
      </c>
    </row>
    <row r="329" spans="1:65" s="13" customFormat="1" ht="11.25">
      <c r="B329" s="207"/>
      <c r="C329" s="208"/>
      <c r="D329" s="209" t="s">
        <v>138</v>
      </c>
      <c r="E329" s="210" t="s">
        <v>1</v>
      </c>
      <c r="F329" s="211" t="s">
        <v>374</v>
      </c>
      <c r="G329" s="208"/>
      <c r="H329" s="210" t="s">
        <v>1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138</v>
      </c>
      <c r="AU329" s="217" t="s">
        <v>85</v>
      </c>
      <c r="AV329" s="13" t="s">
        <v>83</v>
      </c>
      <c r="AW329" s="13" t="s">
        <v>32</v>
      </c>
      <c r="AX329" s="13" t="s">
        <v>76</v>
      </c>
      <c r="AY329" s="217" t="s">
        <v>129</v>
      </c>
    </row>
    <row r="330" spans="1:65" s="13" customFormat="1" ht="11.25">
      <c r="B330" s="207"/>
      <c r="C330" s="208"/>
      <c r="D330" s="209" t="s">
        <v>138</v>
      </c>
      <c r="E330" s="210" t="s">
        <v>1</v>
      </c>
      <c r="F330" s="211" t="s">
        <v>388</v>
      </c>
      <c r="G330" s="208"/>
      <c r="H330" s="210" t="s">
        <v>1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138</v>
      </c>
      <c r="AU330" s="217" t="s">
        <v>85</v>
      </c>
      <c r="AV330" s="13" t="s">
        <v>83</v>
      </c>
      <c r="AW330" s="13" t="s">
        <v>32</v>
      </c>
      <c r="AX330" s="13" t="s">
        <v>76</v>
      </c>
      <c r="AY330" s="217" t="s">
        <v>129</v>
      </c>
    </row>
    <row r="331" spans="1:65" s="14" customFormat="1" ht="11.25">
      <c r="B331" s="218"/>
      <c r="C331" s="219"/>
      <c r="D331" s="209" t="s">
        <v>138</v>
      </c>
      <c r="E331" s="220" t="s">
        <v>1</v>
      </c>
      <c r="F331" s="221" t="s">
        <v>389</v>
      </c>
      <c r="G331" s="219"/>
      <c r="H331" s="222">
        <v>0.872</v>
      </c>
      <c r="I331" s="223"/>
      <c r="J331" s="219"/>
      <c r="K331" s="219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138</v>
      </c>
      <c r="AU331" s="228" t="s">
        <v>85</v>
      </c>
      <c r="AV331" s="14" t="s">
        <v>85</v>
      </c>
      <c r="AW331" s="14" t="s">
        <v>32</v>
      </c>
      <c r="AX331" s="14" t="s">
        <v>76</v>
      </c>
      <c r="AY331" s="228" t="s">
        <v>129</v>
      </c>
    </row>
    <row r="332" spans="1:65" s="14" customFormat="1" ht="11.25">
      <c r="B332" s="218"/>
      <c r="C332" s="219"/>
      <c r="D332" s="209" t="s">
        <v>138</v>
      </c>
      <c r="E332" s="220" t="s">
        <v>1</v>
      </c>
      <c r="F332" s="221" t="s">
        <v>390</v>
      </c>
      <c r="G332" s="219"/>
      <c r="H332" s="222">
        <v>0.95599999999999996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138</v>
      </c>
      <c r="AU332" s="228" t="s">
        <v>85</v>
      </c>
      <c r="AV332" s="14" t="s">
        <v>85</v>
      </c>
      <c r="AW332" s="14" t="s">
        <v>32</v>
      </c>
      <c r="AX332" s="14" t="s">
        <v>76</v>
      </c>
      <c r="AY332" s="228" t="s">
        <v>129</v>
      </c>
    </row>
    <row r="333" spans="1:65" s="15" customFormat="1" ht="11.25">
      <c r="B333" s="229"/>
      <c r="C333" s="230"/>
      <c r="D333" s="209" t="s">
        <v>138</v>
      </c>
      <c r="E333" s="231" t="s">
        <v>1</v>
      </c>
      <c r="F333" s="232" t="s">
        <v>144</v>
      </c>
      <c r="G333" s="230"/>
      <c r="H333" s="233">
        <v>1.8280000000000001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AT333" s="239" t="s">
        <v>138</v>
      </c>
      <c r="AU333" s="239" t="s">
        <v>85</v>
      </c>
      <c r="AV333" s="15" t="s">
        <v>136</v>
      </c>
      <c r="AW333" s="15" t="s">
        <v>32</v>
      </c>
      <c r="AX333" s="15" t="s">
        <v>83</v>
      </c>
      <c r="AY333" s="239" t="s">
        <v>129</v>
      </c>
    </row>
    <row r="334" spans="1:65" s="2" customFormat="1" ht="16.5" customHeight="1">
      <c r="A334" s="35"/>
      <c r="B334" s="36"/>
      <c r="C334" s="193" t="s">
        <v>391</v>
      </c>
      <c r="D334" s="193" t="s">
        <v>132</v>
      </c>
      <c r="E334" s="194" t="s">
        <v>392</v>
      </c>
      <c r="F334" s="195" t="s">
        <v>393</v>
      </c>
      <c r="G334" s="196" t="s">
        <v>135</v>
      </c>
      <c r="H334" s="197">
        <v>1.8280000000000001</v>
      </c>
      <c r="I334" s="198"/>
      <c r="J334" s="199">
        <f>ROUND(I334*H334,2)</f>
        <v>0</v>
      </c>
      <c r="K334" s="200"/>
      <c r="L334" s="40"/>
      <c r="M334" s="201" t="s">
        <v>1</v>
      </c>
      <c r="N334" s="202" t="s">
        <v>41</v>
      </c>
      <c r="O334" s="72"/>
      <c r="P334" s="203">
        <f>O334*H334</f>
        <v>0</v>
      </c>
      <c r="Q334" s="203">
        <v>1.2999999999999999E-4</v>
      </c>
      <c r="R334" s="203">
        <f>Q334*H334</f>
        <v>2.3763999999999998E-4</v>
      </c>
      <c r="S334" s="203">
        <v>0</v>
      </c>
      <c r="T334" s="20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5" t="s">
        <v>233</v>
      </c>
      <c r="AT334" s="205" t="s">
        <v>132</v>
      </c>
      <c r="AU334" s="205" t="s">
        <v>85</v>
      </c>
      <c r="AY334" s="18" t="s">
        <v>129</v>
      </c>
      <c r="BE334" s="206">
        <f>IF(N334="základní",J334,0)</f>
        <v>0</v>
      </c>
      <c r="BF334" s="206">
        <f>IF(N334="snížená",J334,0)</f>
        <v>0</v>
      </c>
      <c r="BG334" s="206">
        <f>IF(N334="zákl. přenesená",J334,0)</f>
        <v>0</v>
      </c>
      <c r="BH334" s="206">
        <f>IF(N334="sníž. přenesená",J334,0)</f>
        <v>0</v>
      </c>
      <c r="BI334" s="206">
        <f>IF(N334="nulová",J334,0)</f>
        <v>0</v>
      </c>
      <c r="BJ334" s="18" t="s">
        <v>83</v>
      </c>
      <c r="BK334" s="206">
        <f>ROUND(I334*H334,2)</f>
        <v>0</v>
      </c>
      <c r="BL334" s="18" t="s">
        <v>233</v>
      </c>
      <c r="BM334" s="205" t="s">
        <v>394</v>
      </c>
    </row>
    <row r="335" spans="1:65" s="2" customFormat="1" ht="24.2" customHeight="1">
      <c r="A335" s="35"/>
      <c r="B335" s="36"/>
      <c r="C335" s="193" t="s">
        <v>395</v>
      </c>
      <c r="D335" s="193" t="s">
        <v>132</v>
      </c>
      <c r="E335" s="194" t="s">
        <v>396</v>
      </c>
      <c r="F335" s="195" t="s">
        <v>397</v>
      </c>
      <c r="G335" s="196" t="s">
        <v>135</v>
      </c>
      <c r="H335" s="197">
        <v>46</v>
      </c>
      <c r="I335" s="198"/>
      <c r="J335" s="199">
        <f>ROUND(I335*H335,2)</f>
        <v>0</v>
      </c>
      <c r="K335" s="200"/>
      <c r="L335" s="40"/>
      <c r="M335" s="201" t="s">
        <v>1</v>
      </c>
      <c r="N335" s="202" t="s">
        <v>41</v>
      </c>
      <c r="O335" s="72"/>
      <c r="P335" s="203">
        <f>O335*H335</f>
        <v>0</v>
      </c>
      <c r="Q335" s="203">
        <v>0</v>
      </c>
      <c r="R335" s="203">
        <f>Q335*H335</f>
        <v>0</v>
      </c>
      <c r="S335" s="203">
        <v>0</v>
      </c>
      <c r="T335" s="20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5" t="s">
        <v>233</v>
      </c>
      <c r="AT335" s="205" t="s">
        <v>132</v>
      </c>
      <c r="AU335" s="205" t="s">
        <v>85</v>
      </c>
      <c r="AY335" s="18" t="s">
        <v>129</v>
      </c>
      <c r="BE335" s="206">
        <f>IF(N335="základní",J335,0)</f>
        <v>0</v>
      </c>
      <c r="BF335" s="206">
        <f>IF(N335="snížená",J335,0)</f>
        <v>0</v>
      </c>
      <c r="BG335" s="206">
        <f>IF(N335="zákl. přenesená",J335,0)</f>
        <v>0</v>
      </c>
      <c r="BH335" s="206">
        <f>IF(N335="sníž. přenesená",J335,0)</f>
        <v>0</v>
      </c>
      <c r="BI335" s="206">
        <f>IF(N335="nulová",J335,0)</f>
        <v>0</v>
      </c>
      <c r="BJ335" s="18" t="s">
        <v>83</v>
      </c>
      <c r="BK335" s="206">
        <f>ROUND(I335*H335,2)</f>
        <v>0</v>
      </c>
      <c r="BL335" s="18" t="s">
        <v>233</v>
      </c>
      <c r="BM335" s="205" t="s">
        <v>398</v>
      </c>
    </row>
    <row r="336" spans="1:65" s="13" customFormat="1" ht="11.25">
      <c r="B336" s="207"/>
      <c r="C336" s="208"/>
      <c r="D336" s="209" t="s">
        <v>138</v>
      </c>
      <c r="E336" s="210" t="s">
        <v>1</v>
      </c>
      <c r="F336" s="211" t="s">
        <v>139</v>
      </c>
      <c r="G336" s="208"/>
      <c r="H336" s="210" t="s">
        <v>1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138</v>
      </c>
      <c r="AU336" s="217" t="s">
        <v>85</v>
      </c>
      <c r="AV336" s="13" t="s">
        <v>83</v>
      </c>
      <c r="AW336" s="13" t="s">
        <v>32</v>
      </c>
      <c r="AX336" s="13" t="s">
        <v>76</v>
      </c>
      <c r="AY336" s="217" t="s">
        <v>129</v>
      </c>
    </row>
    <row r="337" spans="1:65" s="13" customFormat="1" ht="11.25">
      <c r="B337" s="207"/>
      <c r="C337" s="208"/>
      <c r="D337" s="209" t="s">
        <v>138</v>
      </c>
      <c r="E337" s="210" t="s">
        <v>1</v>
      </c>
      <c r="F337" s="211" t="s">
        <v>141</v>
      </c>
      <c r="G337" s="208"/>
      <c r="H337" s="210" t="s">
        <v>1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138</v>
      </c>
      <c r="AU337" s="217" t="s">
        <v>85</v>
      </c>
      <c r="AV337" s="13" t="s">
        <v>83</v>
      </c>
      <c r="AW337" s="13" t="s">
        <v>32</v>
      </c>
      <c r="AX337" s="13" t="s">
        <v>76</v>
      </c>
      <c r="AY337" s="217" t="s">
        <v>129</v>
      </c>
    </row>
    <row r="338" spans="1:65" s="13" customFormat="1" ht="11.25">
      <c r="B338" s="207"/>
      <c r="C338" s="208"/>
      <c r="D338" s="209" t="s">
        <v>138</v>
      </c>
      <c r="E338" s="210" t="s">
        <v>1</v>
      </c>
      <c r="F338" s="211" t="s">
        <v>374</v>
      </c>
      <c r="G338" s="208"/>
      <c r="H338" s="210" t="s">
        <v>1</v>
      </c>
      <c r="I338" s="212"/>
      <c r="J338" s="208"/>
      <c r="K338" s="208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138</v>
      </c>
      <c r="AU338" s="217" t="s">
        <v>85</v>
      </c>
      <c r="AV338" s="13" t="s">
        <v>83</v>
      </c>
      <c r="AW338" s="13" t="s">
        <v>32</v>
      </c>
      <c r="AX338" s="13" t="s">
        <v>76</v>
      </c>
      <c r="AY338" s="217" t="s">
        <v>129</v>
      </c>
    </row>
    <row r="339" spans="1:65" s="13" customFormat="1" ht="11.25">
      <c r="B339" s="207"/>
      <c r="C339" s="208"/>
      <c r="D339" s="209" t="s">
        <v>138</v>
      </c>
      <c r="E339" s="210" t="s">
        <v>1</v>
      </c>
      <c r="F339" s="211" t="s">
        <v>399</v>
      </c>
      <c r="G339" s="208"/>
      <c r="H339" s="210" t="s">
        <v>1</v>
      </c>
      <c r="I339" s="212"/>
      <c r="J339" s="208"/>
      <c r="K339" s="208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138</v>
      </c>
      <c r="AU339" s="217" t="s">
        <v>85</v>
      </c>
      <c r="AV339" s="13" t="s">
        <v>83</v>
      </c>
      <c r="AW339" s="13" t="s">
        <v>32</v>
      </c>
      <c r="AX339" s="13" t="s">
        <v>76</v>
      </c>
      <c r="AY339" s="217" t="s">
        <v>129</v>
      </c>
    </row>
    <row r="340" spans="1:65" s="14" customFormat="1" ht="11.25">
      <c r="B340" s="218"/>
      <c r="C340" s="219"/>
      <c r="D340" s="209" t="s">
        <v>138</v>
      </c>
      <c r="E340" s="220" t="s">
        <v>1</v>
      </c>
      <c r="F340" s="221" t="s">
        <v>400</v>
      </c>
      <c r="G340" s="219"/>
      <c r="H340" s="222">
        <v>39.582999999999998</v>
      </c>
      <c r="I340" s="223"/>
      <c r="J340" s="219"/>
      <c r="K340" s="219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138</v>
      </c>
      <c r="AU340" s="228" t="s">
        <v>85</v>
      </c>
      <c r="AV340" s="14" t="s">
        <v>85</v>
      </c>
      <c r="AW340" s="14" t="s">
        <v>32</v>
      </c>
      <c r="AX340" s="14" t="s">
        <v>76</v>
      </c>
      <c r="AY340" s="228" t="s">
        <v>129</v>
      </c>
    </row>
    <row r="341" spans="1:65" s="13" customFormat="1" ht="11.25">
      <c r="B341" s="207"/>
      <c r="C341" s="208"/>
      <c r="D341" s="209" t="s">
        <v>138</v>
      </c>
      <c r="E341" s="210" t="s">
        <v>1</v>
      </c>
      <c r="F341" s="211" t="s">
        <v>401</v>
      </c>
      <c r="G341" s="208"/>
      <c r="H341" s="210" t="s">
        <v>1</v>
      </c>
      <c r="I341" s="212"/>
      <c r="J341" s="208"/>
      <c r="K341" s="208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138</v>
      </c>
      <c r="AU341" s="217" t="s">
        <v>85</v>
      </c>
      <c r="AV341" s="13" t="s">
        <v>83</v>
      </c>
      <c r="AW341" s="13" t="s">
        <v>32</v>
      </c>
      <c r="AX341" s="13" t="s">
        <v>76</v>
      </c>
      <c r="AY341" s="217" t="s">
        <v>129</v>
      </c>
    </row>
    <row r="342" spans="1:65" s="14" customFormat="1" ht="11.25">
      <c r="B342" s="218"/>
      <c r="C342" s="219"/>
      <c r="D342" s="209" t="s">
        <v>138</v>
      </c>
      <c r="E342" s="220" t="s">
        <v>1</v>
      </c>
      <c r="F342" s="221" t="s">
        <v>402</v>
      </c>
      <c r="G342" s="219"/>
      <c r="H342" s="222">
        <v>2.4319999999999999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138</v>
      </c>
      <c r="AU342" s="228" t="s">
        <v>85</v>
      </c>
      <c r="AV342" s="14" t="s">
        <v>85</v>
      </c>
      <c r="AW342" s="14" t="s">
        <v>32</v>
      </c>
      <c r="AX342" s="14" t="s">
        <v>76</v>
      </c>
      <c r="AY342" s="228" t="s">
        <v>129</v>
      </c>
    </row>
    <row r="343" spans="1:65" s="14" customFormat="1" ht="11.25">
      <c r="B343" s="218"/>
      <c r="C343" s="219"/>
      <c r="D343" s="209" t="s">
        <v>138</v>
      </c>
      <c r="E343" s="220" t="s">
        <v>1</v>
      </c>
      <c r="F343" s="221" t="s">
        <v>403</v>
      </c>
      <c r="G343" s="219"/>
      <c r="H343" s="222">
        <v>2.4319999999999999</v>
      </c>
      <c r="I343" s="223"/>
      <c r="J343" s="219"/>
      <c r="K343" s="219"/>
      <c r="L343" s="224"/>
      <c r="M343" s="225"/>
      <c r="N343" s="226"/>
      <c r="O343" s="226"/>
      <c r="P343" s="226"/>
      <c r="Q343" s="226"/>
      <c r="R343" s="226"/>
      <c r="S343" s="226"/>
      <c r="T343" s="227"/>
      <c r="AT343" s="228" t="s">
        <v>138</v>
      </c>
      <c r="AU343" s="228" t="s">
        <v>85</v>
      </c>
      <c r="AV343" s="14" t="s">
        <v>85</v>
      </c>
      <c r="AW343" s="14" t="s">
        <v>32</v>
      </c>
      <c r="AX343" s="14" t="s">
        <v>76</v>
      </c>
      <c r="AY343" s="228" t="s">
        <v>129</v>
      </c>
    </row>
    <row r="344" spans="1:65" s="14" customFormat="1" ht="11.25">
      <c r="B344" s="218"/>
      <c r="C344" s="219"/>
      <c r="D344" s="209" t="s">
        <v>138</v>
      </c>
      <c r="E344" s="220" t="s">
        <v>1</v>
      </c>
      <c r="F344" s="221" t="s">
        <v>404</v>
      </c>
      <c r="G344" s="219"/>
      <c r="H344" s="222">
        <v>1.536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138</v>
      </c>
      <c r="AU344" s="228" t="s">
        <v>85</v>
      </c>
      <c r="AV344" s="14" t="s">
        <v>85</v>
      </c>
      <c r="AW344" s="14" t="s">
        <v>32</v>
      </c>
      <c r="AX344" s="14" t="s">
        <v>76</v>
      </c>
      <c r="AY344" s="228" t="s">
        <v>129</v>
      </c>
    </row>
    <row r="345" spans="1:65" s="16" customFormat="1" ht="11.25">
      <c r="B345" s="251"/>
      <c r="C345" s="252"/>
      <c r="D345" s="209" t="s">
        <v>138</v>
      </c>
      <c r="E345" s="253" t="s">
        <v>1</v>
      </c>
      <c r="F345" s="254" t="s">
        <v>251</v>
      </c>
      <c r="G345" s="252"/>
      <c r="H345" s="255">
        <v>45.982999999999997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AT345" s="261" t="s">
        <v>138</v>
      </c>
      <c r="AU345" s="261" t="s">
        <v>85</v>
      </c>
      <c r="AV345" s="16" t="s">
        <v>150</v>
      </c>
      <c r="AW345" s="16" t="s">
        <v>32</v>
      </c>
      <c r="AX345" s="16" t="s">
        <v>76</v>
      </c>
      <c r="AY345" s="261" t="s">
        <v>129</v>
      </c>
    </row>
    <row r="346" spans="1:65" s="14" customFormat="1" ht="11.25">
      <c r="B346" s="218"/>
      <c r="C346" s="219"/>
      <c r="D346" s="209" t="s">
        <v>138</v>
      </c>
      <c r="E346" s="220" t="s">
        <v>1</v>
      </c>
      <c r="F346" s="221" t="s">
        <v>405</v>
      </c>
      <c r="G346" s="219"/>
      <c r="H346" s="222">
        <v>46</v>
      </c>
      <c r="I346" s="223"/>
      <c r="J346" s="219"/>
      <c r="K346" s="219"/>
      <c r="L346" s="224"/>
      <c r="M346" s="225"/>
      <c r="N346" s="226"/>
      <c r="O346" s="226"/>
      <c r="P346" s="226"/>
      <c r="Q346" s="226"/>
      <c r="R346" s="226"/>
      <c r="S346" s="226"/>
      <c r="T346" s="227"/>
      <c r="AT346" s="228" t="s">
        <v>138</v>
      </c>
      <c r="AU346" s="228" t="s">
        <v>85</v>
      </c>
      <c r="AV346" s="14" t="s">
        <v>85</v>
      </c>
      <c r="AW346" s="14" t="s">
        <v>32</v>
      </c>
      <c r="AX346" s="14" t="s">
        <v>83</v>
      </c>
      <c r="AY346" s="228" t="s">
        <v>129</v>
      </c>
    </row>
    <row r="347" spans="1:65" s="2" customFormat="1" ht="16.5" customHeight="1">
      <c r="A347" s="35"/>
      <c r="B347" s="36"/>
      <c r="C347" s="193" t="s">
        <v>406</v>
      </c>
      <c r="D347" s="193" t="s">
        <v>132</v>
      </c>
      <c r="E347" s="194" t="s">
        <v>407</v>
      </c>
      <c r="F347" s="195" t="s">
        <v>408</v>
      </c>
      <c r="G347" s="196" t="s">
        <v>135</v>
      </c>
      <c r="H347" s="197">
        <v>46</v>
      </c>
      <c r="I347" s="198"/>
      <c r="J347" s="199">
        <f>ROUND(I347*H347,2)</f>
        <v>0</v>
      </c>
      <c r="K347" s="200"/>
      <c r="L347" s="40"/>
      <c r="M347" s="201" t="s">
        <v>1</v>
      </c>
      <c r="N347" s="202" t="s">
        <v>41</v>
      </c>
      <c r="O347" s="72"/>
      <c r="P347" s="203">
        <f>O347*H347</f>
        <v>0</v>
      </c>
      <c r="Q347" s="203">
        <v>1.1E-4</v>
      </c>
      <c r="R347" s="203">
        <f>Q347*H347</f>
        <v>5.0600000000000003E-3</v>
      </c>
      <c r="S347" s="203">
        <v>0</v>
      </c>
      <c r="T347" s="20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5" t="s">
        <v>233</v>
      </c>
      <c r="AT347" s="205" t="s">
        <v>132</v>
      </c>
      <c r="AU347" s="205" t="s">
        <v>85</v>
      </c>
      <c r="AY347" s="18" t="s">
        <v>129</v>
      </c>
      <c r="BE347" s="206">
        <f>IF(N347="základní",J347,0)</f>
        <v>0</v>
      </c>
      <c r="BF347" s="206">
        <f>IF(N347="snížená",J347,0)</f>
        <v>0</v>
      </c>
      <c r="BG347" s="206">
        <f>IF(N347="zákl. přenesená",J347,0)</f>
        <v>0</v>
      </c>
      <c r="BH347" s="206">
        <f>IF(N347="sníž. přenesená",J347,0)</f>
        <v>0</v>
      </c>
      <c r="BI347" s="206">
        <f>IF(N347="nulová",J347,0)</f>
        <v>0</v>
      </c>
      <c r="BJ347" s="18" t="s">
        <v>83</v>
      </c>
      <c r="BK347" s="206">
        <f>ROUND(I347*H347,2)</f>
        <v>0</v>
      </c>
      <c r="BL347" s="18" t="s">
        <v>233</v>
      </c>
      <c r="BM347" s="205" t="s">
        <v>409</v>
      </c>
    </row>
    <row r="348" spans="1:65" s="2" customFormat="1" ht="24.2" customHeight="1">
      <c r="A348" s="35"/>
      <c r="B348" s="36"/>
      <c r="C348" s="193" t="s">
        <v>410</v>
      </c>
      <c r="D348" s="193" t="s">
        <v>132</v>
      </c>
      <c r="E348" s="194" t="s">
        <v>411</v>
      </c>
      <c r="F348" s="195" t="s">
        <v>412</v>
      </c>
      <c r="G348" s="196" t="s">
        <v>135</v>
      </c>
      <c r="H348" s="197">
        <v>226</v>
      </c>
      <c r="I348" s="198"/>
      <c r="J348" s="199">
        <f>ROUND(I348*H348,2)</f>
        <v>0</v>
      </c>
      <c r="K348" s="200"/>
      <c r="L348" s="40"/>
      <c r="M348" s="201" t="s">
        <v>1</v>
      </c>
      <c r="N348" s="202" t="s">
        <v>41</v>
      </c>
      <c r="O348" s="72"/>
      <c r="P348" s="203">
        <f>O348*H348</f>
        <v>0</v>
      </c>
      <c r="Q348" s="203">
        <v>0</v>
      </c>
      <c r="R348" s="203">
        <f>Q348*H348</f>
        <v>0</v>
      </c>
      <c r="S348" s="203">
        <v>0</v>
      </c>
      <c r="T348" s="20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5" t="s">
        <v>233</v>
      </c>
      <c r="AT348" s="205" t="s">
        <v>132</v>
      </c>
      <c r="AU348" s="205" t="s">
        <v>85</v>
      </c>
      <c r="AY348" s="18" t="s">
        <v>129</v>
      </c>
      <c r="BE348" s="206">
        <f>IF(N348="základní",J348,0)</f>
        <v>0</v>
      </c>
      <c r="BF348" s="206">
        <f>IF(N348="snížená",J348,0)</f>
        <v>0</v>
      </c>
      <c r="BG348" s="206">
        <f>IF(N348="zákl. přenesená",J348,0)</f>
        <v>0</v>
      </c>
      <c r="BH348" s="206">
        <f>IF(N348="sníž. přenesená",J348,0)</f>
        <v>0</v>
      </c>
      <c r="BI348" s="206">
        <f>IF(N348="nulová",J348,0)</f>
        <v>0</v>
      </c>
      <c r="BJ348" s="18" t="s">
        <v>83</v>
      </c>
      <c r="BK348" s="206">
        <f>ROUND(I348*H348,2)</f>
        <v>0</v>
      </c>
      <c r="BL348" s="18" t="s">
        <v>233</v>
      </c>
      <c r="BM348" s="205" t="s">
        <v>413</v>
      </c>
    </row>
    <row r="349" spans="1:65" s="13" customFormat="1" ht="11.25">
      <c r="B349" s="207"/>
      <c r="C349" s="208"/>
      <c r="D349" s="209" t="s">
        <v>138</v>
      </c>
      <c r="E349" s="210" t="s">
        <v>1</v>
      </c>
      <c r="F349" s="211" t="s">
        <v>141</v>
      </c>
      <c r="G349" s="208"/>
      <c r="H349" s="210" t="s">
        <v>1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138</v>
      </c>
      <c r="AU349" s="217" t="s">
        <v>85</v>
      </c>
      <c r="AV349" s="13" t="s">
        <v>83</v>
      </c>
      <c r="AW349" s="13" t="s">
        <v>32</v>
      </c>
      <c r="AX349" s="13" t="s">
        <v>76</v>
      </c>
      <c r="AY349" s="217" t="s">
        <v>129</v>
      </c>
    </row>
    <row r="350" spans="1:65" s="13" customFormat="1" ht="11.25">
      <c r="B350" s="207"/>
      <c r="C350" s="208"/>
      <c r="D350" s="209" t="s">
        <v>138</v>
      </c>
      <c r="E350" s="210" t="s">
        <v>1</v>
      </c>
      <c r="F350" s="211" t="s">
        <v>374</v>
      </c>
      <c r="G350" s="208"/>
      <c r="H350" s="210" t="s">
        <v>1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138</v>
      </c>
      <c r="AU350" s="217" t="s">
        <v>85</v>
      </c>
      <c r="AV350" s="13" t="s">
        <v>83</v>
      </c>
      <c r="AW350" s="13" t="s">
        <v>32</v>
      </c>
      <c r="AX350" s="13" t="s">
        <v>76</v>
      </c>
      <c r="AY350" s="217" t="s">
        <v>129</v>
      </c>
    </row>
    <row r="351" spans="1:65" s="13" customFormat="1" ht="11.25">
      <c r="B351" s="207"/>
      <c r="C351" s="208"/>
      <c r="D351" s="209" t="s">
        <v>138</v>
      </c>
      <c r="E351" s="210" t="s">
        <v>1</v>
      </c>
      <c r="F351" s="211" t="s">
        <v>414</v>
      </c>
      <c r="G351" s="208"/>
      <c r="H351" s="210" t="s">
        <v>1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138</v>
      </c>
      <c r="AU351" s="217" t="s">
        <v>85</v>
      </c>
      <c r="AV351" s="13" t="s">
        <v>83</v>
      </c>
      <c r="AW351" s="13" t="s">
        <v>32</v>
      </c>
      <c r="AX351" s="13" t="s">
        <v>76</v>
      </c>
      <c r="AY351" s="217" t="s">
        <v>129</v>
      </c>
    </row>
    <row r="352" spans="1:65" s="14" customFormat="1" ht="11.25">
      <c r="B352" s="218"/>
      <c r="C352" s="219"/>
      <c r="D352" s="209" t="s">
        <v>138</v>
      </c>
      <c r="E352" s="220" t="s">
        <v>1</v>
      </c>
      <c r="F352" s="221" t="s">
        <v>415</v>
      </c>
      <c r="G352" s="219"/>
      <c r="H352" s="222">
        <v>226</v>
      </c>
      <c r="I352" s="223"/>
      <c r="J352" s="219"/>
      <c r="K352" s="219"/>
      <c r="L352" s="224"/>
      <c r="M352" s="225"/>
      <c r="N352" s="226"/>
      <c r="O352" s="226"/>
      <c r="P352" s="226"/>
      <c r="Q352" s="226"/>
      <c r="R352" s="226"/>
      <c r="S352" s="226"/>
      <c r="T352" s="227"/>
      <c r="AT352" s="228" t="s">
        <v>138</v>
      </c>
      <c r="AU352" s="228" t="s">
        <v>85</v>
      </c>
      <c r="AV352" s="14" t="s">
        <v>85</v>
      </c>
      <c r="AW352" s="14" t="s">
        <v>32</v>
      </c>
      <c r="AX352" s="14" t="s">
        <v>83</v>
      </c>
      <c r="AY352" s="228" t="s">
        <v>129</v>
      </c>
    </row>
    <row r="353" spans="1:65" s="2" customFormat="1" ht="16.5" customHeight="1">
      <c r="A353" s="35"/>
      <c r="B353" s="36"/>
      <c r="C353" s="193" t="s">
        <v>416</v>
      </c>
      <c r="D353" s="193" t="s">
        <v>132</v>
      </c>
      <c r="E353" s="194" t="s">
        <v>417</v>
      </c>
      <c r="F353" s="195" t="s">
        <v>418</v>
      </c>
      <c r="G353" s="196" t="s">
        <v>135</v>
      </c>
      <c r="H353" s="197">
        <v>226</v>
      </c>
      <c r="I353" s="198"/>
      <c r="J353" s="199">
        <f>ROUND(I353*H353,2)</f>
        <v>0</v>
      </c>
      <c r="K353" s="200"/>
      <c r="L353" s="40"/>
      <c r="M353" s="201" t="s">
        <v>1</v>
      </c>
      <c r="N353" s="202" t="s">
        <v>41</v>
      </c>
      <c r="O353" s="72"/>
      <c r="P353" s="203">
        <f>O353*H353</f>
        <v>0</v>
      </c>
      <c r="Q353" s="203">
        <v>9.0000000000000006E-5</v>
      </c>
      <c r="R353" s="203">
        <f>Q353*H353</f>
        <v>2.034E-2</v>
      </c>
      <c r="S353" s="203">
        <v>0</v>
      </c>
      <c r="T353" s="20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5" t="s">
        <v>233</v>
      </c>
      <c r="AT353" s="205" t="s">
        <v>132</v>
      </c>
      <c r="AU353" s="205" t="s">
        <v>85</v>
      </c>
      <c r="AY353" s="18" t="s">
        <v>129</v>
      </c>
      <c r="BE353" s="206">
        <f>IF(N353="základní",J353,0)</f>
        <v>0</v>
      </c>
      <c r="BF353" s="206">
        <f>IF(N353="snížená",J353,0)</f>
        <v>0</v>
      </c>
      <c r="BG353" s="206">
        <f>IF(N353="zákl. přenesená",J353,0)</f>
        <v>0</v>
      </c>
      <c r="BH353" s="206">
        <f>IF(N353="sníž. přenesená",J353,0)</f>
        <v>0</v>
      </c>
      <c r="BI353" s="206">
        <f>IF(N353="nulová",J353,0)</f>
        <v>0</v>
      </c>
      <c r="BJ353" s="18" t="s">
        <v>83</v>
      </c>
      <c r="BK353" s="206">
        <f>ROUND(I353*H353,2)</f>
        <v>0</v>
      </c>
      <c r="BL353" s="18" t="s">
        <v>233</v>
      </c>
      <c r="BM353" s="205" t="s">
        <v>419</v>
      </c>
    </row>
    <row r="354" spans="1:65" s="2" customFormat="1" ht="24.2" customHeight="1">
      <c r="A354" s="35"/>
      <c r="B354" s="36"/>
      <c r="C354" s="193" t="s">
        <v>420</v>
      </c>
      <c r="D354" s="193" t="s">
        <v>132</v>
      </c>
      <c r="E354" s="194" t="s">
        <v>421</v>
      </c>
      <c r="F354" s="195" t="s">
        <v>422</v>
      </c>
      <c r="G354" s="196" t="s">
        <v>135</v>
      </c>
      <c r="H354" s="197">
        <v>0.56000000000000005</v>
      </c>
      <c r="I354" s="198"/>
      <c r="J354" s="199">
        <f>ROUND(I354*H354,2)</f>
        <v>0</v>
      </c>
      <c r="K354" s="200"/>
      <c r="L354" s="40"/>
      <c r="M354" s="201" t="s">
        <v>1</v>
      </c>
      <c r="N354" s="202" t="s">
        <v>41</v>
      </c>
      <c r="O354" s="72"/>
      <c r="P354" s="203">
        <f>O354*H354</f>
        <v>0</v>
      </c>
      <c r="Q354" s="203">
        <v>0.02</v>
      </c>
      <c r="R354" s="203">
        <f>Q354*H354</f>
        <v>1.1200000000000002E-2</v>
      </c>
      <c r="S354" s="203">
        <v>0.02</v>
      </c>
      <c r="T354" s="204">
        <f>S354*H354</f>
        <v>1.1200000000000002E-2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5" t="s">
        <v>233</v>
      </c>
      <c r="AT354" s="205" t="s">
        <v>132</v>
      </c>
      <c r="AU354" s="205" t="s">
        <v>85</v>
      </c>
      <c r="AY354" s="18" t="s">
        <v>129</v>
      </c>
      <c r="BE354" s="206">
        <f>IF(N354="základní",J354,0)</f>
        <v>0</v>
      </c>
      <c r="BF354" s="206">
        <f>IF(N354="snížená",J354,0)</f>
        <v>0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18" t="s">
        <v>83</v>
      </c>
      <c r="BK354" s="206">
        <f>ROUND(I354*H354,2)</f>
        <v>0</v>
      </c>
      <c r="BL354" s="18" t="s">
        <v>233</v>
      </c>
      <c r="BM354" s="205" t="s">
        <v>423</v>
      </c>
    </row>
    <row r="355" spans="1:65" s="13" customFormat="1" ht="11.25">
      <c r="B355" s="207"/>
      <c r="C355" s="208"/>
      <c r="D355" s="209" t="s">
        <v>138</v>
      </c>
      <c r="E355" s="210" t="s">
        <v>1</v>
      </c>
      <c r="F355" s="211" t="s">
        <v>139</v>
      </c>
      <c r="G355" s="208"/>
      <c r="H355" s="210" t="s">
        <v>1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138</v>
      </c>
      <c r="AU355" s="217" t="s">
        <v>85</v>
      </c>
      <c r="AV355" s="13" t="s">
        <v>83</v>
      </c>
      <c r="AW355" s="13" t="s">
        <v>32</v>
      </c>
      <c r="AX355" s="13" t="s">
        <v>76</v>
      </c>
      <c r="AY355" s="217" t="s">
        <v>129</v>
      </c>
    </row>
    <row r="356" spans="1:65" s="13" customFormat="1" ht="11.25">
      <c r="B356" s="207"/>
      <c r="C356" s="208"/>
      <c r="D356" s="209" t="s">
        <v>138</v>
      </c>
      <c r="E356" s="210" t="s">
        <v>1</v>
      </c>
      <c r="F356" s="211" t="s">
        <v>154</v>
      </c>
      <c r="G356" s="208"/>
      <c r="H356" s="210" t="s">
        <v>1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138</v>
      </c>
      <c r="AU356" s="217" t="s">
        <v>85</v>
      </c>
      <c r="AV356" s="13" t="s">
        <v>83</v>
      </c>
      <c r="AW356" s="13" t="s">
        <v>32</v>
      </c>
      <c r="AX356" s="13" t="s">
        <v>76</v>
      </c>
      <c r="AY356" s="217" t="s">
        <v>129</v>
      </c>
    </row>
    <row r="357" spans="1:65" s="13" customFormat="1" ht="11.25">
      <c r="B357" s="207"/>
      <c r="C357" s="208"/>
      <c r="D357" s="209" t="s">
        <v>138</v>
      </c>
      <c r="E357" s="210" t="s">
        <v>1</v>
      </c>
      <c r="F357" s="211" t="s">
        <v>141</v>
      </c>
      <c r="G357" s="208"/>
      <c r="H357" s="210" t="s">
        <v>1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138</v>
      </c>
      <c r="AU357" s="217" t="s">
        <v>85</v>
      </c>
      <c r="AV357" s="13" t="s">
        <v>83</v>
      </c>
      <c r="AW357" s="13" t="s">
        <v>32</v>
      </c>
      <c r="AX357" s="13" t="s">
        <v>76</v>
      </c>
      <c r="AY357" s="217" t="s">
        <v>129</v>
      </c>
    </row>
    <row r="358" spans="1:65" s="13" customFormat="1" ht="11.25">
      <c r="B358" s="207"/>
      <c r="C358" s="208"/>
      <c r="D358" s="209" t="s">
        <v>138</v>
      </c>
      <c r="E358" s="210" t="s">
        <v>1</v>
      </c>
      <c r="F358" s="211" t="s">
        <v>424</v>
      </c>
      <c r="G358" s="208"/>
      <c r="H358" s="210" t="s">
        <v>1</v>
      </c>
      <c r="I358" s="212"/>
      <c r="J358" s="208"/>
      <c r="K358" s="208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138</v>
      </c>
      <c r="AU358" s="217" t="s">
        <v>85</v>
      </c>
      <c r="AV358" s="13" t="s">
        <v>83</v>
      </c>
      <c r="AW358" s="13" t="s">
        <v>32</v>
      </c>
      <c r="AX358" s="13" t="s">
        <v>76</v>
      </c>
      <c r="AY358" s="217" t="s">
        <v>129</v>
      </c>
    </row>
    <row r="359" spans="1:65" s="13" customFormat="1" ht="11.25">
      <c r="B359" s="207"/>
      <c r="C359" s="208"/>
      <c r="D359" s="209" t="s">
        <v>138</v>
      </c>
      <c r="E359" s="210" t="s">
        <v>1</v>
      </c>
      <c r="F359" s="211" t="s">
        <v>425</v>
      </c>
      <c r="G359" s="208"/>
      <c r="H359" s="210" t="s">
        <v>1</v>
      </c>
      <c r="I359" s="212"/>
      <c r="J359" s="208"/>
      <c r="K359" s="208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138</v>
      </c>
      <c r="AU359" s="217" t="s">
        <v>85</v>
      </c>
      <c r="AV359" s="13" t="s">
        <v>83</v>
      </c>
      <c r="AW359" s="13" t="s">
        <v>32</v>
      </c>
      <c r="AX359" s="13" t="s">
        <v>76</v>
      </c>
      <c r="AY359" s="217" t="s">
        <v>129</v>
      </c>
    </row>
    <row r="360" spans="1:65" s="14" customFormat="1" ht="11.25">
      <c r="B360" s="218"/>
      <c r="C360" s="219"/>
      <c r="D360" s="209" t="s">
        <v>138</v>
      </c>
      <c r="E360" s="220" t="s">
        <v>1</v>
      </c>
      <c r="F360" s="221" t="s">
        <v>426</v>
      </c>
      <c r="G360" s="219"/>
      <c r="H360" s="222">
        <v>0.56000000000000005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138</v>
      </c>
      <c r="AU360" s="228" t="s">
        <v>85</v>
      </c>
      <c r="AV360" s="14" t="s">
        <v>85</v>
      </c>
      <c r="AW360" s="14" t="s">
        <v>32</v>
      </c>
      <c r="AX360" s="14" t="s">
        <v>83</v>
      </c>
      <c r="AY360" s="228" t="s">
        <v>129</v>
      </c>
    </row>
    <row r="361" spans="1:65" s="2" customFormat="1" ht="33" customHeight="1">
      <c r="A361" s="35"/>
      <c r="B361" s="36"/>
      <c r="C361" s="193" t="s">
        <v>427</v>
      </c>
      <c r="D361" s="193" t="s">
        <v>132</v>
      </c>
      <c r="E361" s="194" t="s">
        <v>428</v>
      </c>
      <c r="F361" s="195" t="s">
        <v>429</v>
      </c>
      <c r="G361" s="196" t="s">
        <v>135</v>
      </c>
      <c r="H361" s="197">
        <v>24.25</v>
      </c>
      <c r="I361" s="198"/>
      <c r="J361" s="199">
        <f>ROUND(I361*H361,2)</f>
        <v>0</v>
      </c>
      <c r="K361" s="200"/>
      <c r="L361" s="40"/>
      <c r="M361" s="201" t="s">
        <v>1</v>
      </c>
      <c r="N361" s="202" t="s">
        <v>41</v>
      </c>
      <c r="O361" s="72"/>
      <c r="P361" s="203">
        <f>O361*H361</f>
        <v>0</v>
      </c>
      <c r="Q361" s="203">
        <v>1.7000000000000001E-2</v>
      </c>
      <c r="R361" s="203">
        <f>Q361*H361</f>
        <v>0.41225000000000001</v>
      </c>
      <c r="S361" s="203">
        <v>1.7000000000000001E-2</v>
      </c>
      <c r="T361" s="204">
        <f>S361*H361</f>
        <v>0.41225000000000001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5" t="s">
        <v>233</v>
      </c>
      <c r="AT361" s="205" t="s">
        <v>132</v>
      </c>
      <c r="AU361" s="205" t="s">
        <v>85</v>
      </c>
      <c r="AY361" s="18" t="s">
        <v>129</v>
      </c>
      <c r="BE361" s="206">
        <f>IF(N361="základní",J361,0)</f>
        <v>0</v>
      </c>
      <c r="BF361" s="206">
        <f>IF(N361="snížená",J361,0)</f>
        <v>0</v>
      </c>
      <c r="BG361" s="206">
        <f>IF(N361="zákl. přenesená",J361,0)</f>
        <v>0</v>
      </c>
      <c r="BH361" s="206">
        <f>IF(N361="sníž. přenesená",J361,0)</f>
        <v>0</v>
      </c>
      <c r="BI361" s="206">
        <f>IF(N361="nulová",J361,0)</f>
        <v>0</v>
      </c>
      <c r="BJ361" s="18" t="s">
        <v>83</v>
      </c>
      <c r="BK361" s="206">
        <f>ROUND(I361*H361,2)</f>
        <v>0</v>
      </c>
      <c r="BL361" s="18" t="s">
        <v>233</v>
      </c>
      <c r="BM361" s="205" t="s">
        <v>430</v>
      </c>
    </row>
    <row r="362" spans="1:65" s="13" customFormat="1" ht="11.25">
      <c r="B362" s="207"/>
      <c r="C362" s="208"/>
      <c r="D362" s="209" t="s">
        <v>138</v>
      </c>
      <c r="E362" s="210" t="s">
        <v>1</v>
      </c>
      <c r="F362" s="211" t="s">
        <v>424</v>
      </c>
      <c r="G362" s="208"/>
      <c r="H362" s="210" t="s">
        <v>1</v>
      </c>
      <c r="I362" s="212"/>
      <c r="J362" s="208"/>
      <c r="K362" s="208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138</v>
      </c>
      <c r="AU362" s="217" t="s">
        <v>85</v>
      </c>
      <c r="AV362" s="13" t="s">
        <v>83</v>
      </c>
      <c r="AW362" s="13" t="s">
        <v>32</v>
      </c>
      <c r="AX362" s="13" t="s">
        <v>76</v>
      </c>
      <c r="AY362" s="217" t="s">
        <v>129</v>
      </c>
    </row>
    <row r="363" spans="1:65" s="13" customFormat="1" ht="11.25">
      <c r="B363" s="207"/>
      <c r="C363" s="208"/>
      <c r="D363" s="209" t="s">
        <v>138</v>
      </c>
      <c r="E363" s="210" t="s">
        <v>1</v>
      </c>
      <c r="F363" s="211" t="s">
        <v>431</v>
      </c>
      <c r="G363" s="208"/>
      <c r="H363" s="210" t="s">
        <v>1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138</v>
      </c>
      <c r="AU363" s="217" t="s">
        <v>85</v>
      </c>
      <c r="AV363" s="13" t="s">
        <v>83</v>
      </c>
      <c r="AW363" s="13" t="s">
        <v>32</v>
      </c>
      <c r="AX363" s="13" t="s">
        <v>76</v>
      </c>
      <c r="AY363" s="217" t="s">
        <v>129</v>
      </c>
    </row>
    <row r="364" spans="1:65" s="14" customFormat="1" ht="11.25">
      <c r="B364" s="218"/>
      <c r="C364" s="219"/>
      <c r="D364" s="209" t="s">
        <v>138</v>
      </c>
      <c r="E364" s="220" t="s">
        <v>1</v>
      </c>
      <c r="F364" s="221" t="s">
        <v>432</v>
      </c>
      <c r="G364" s="219"/>
      <c r="H364" s="222">
        <v>21.818000000000001</v>
      </c>
      <c r="I364" s="223"/>
      <c r="J364" s="219"/>
      <c r="K364" s="219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138</v>
      </c>
      <c r="AU364" s="228" t="s">
        <v>85</v>
      </c>
      <c r="AV364" s="14" t="s">
        <v>85</v>
      </c>
      <c r="AW364" s="14" t="s">
        <v>32</v>
      </c>
      <c r="AX364" s="14" t="s">
        <v>76</v>
      </c>
      <c r="AY364" s="228" t="s">
        <v>129</v>
      </c>
    </row>
    <row r="365" spans="1:65" s="13" customFormat="1" ht="11.25">
      <c r="B365" s="207"/>
      <c r="C365" s="208"/>
      <c r="D365" s="209" t="s">
        <v>138</v>
      </c>
      <c r="E365" s="210" t="s">
        <v>1</v>
      </c>
      <c r="F365" s="211" t="s">
        <v>433</v>
      </c>
      <c r="G365" s="208"/>
      <c r="H365" s="210" t="s">
        <v>1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138</v>
      </c>
      <c r="AU365" s="217" t="s">
        <v>85</v>
      </c>
      <c r="AV365" s="13" t="s">
        <v>83</v>
      </c>
      <c r="AW365" s="13" t="s">
        <v>32</v>
      </c>
      <c r="AX365" s="13" t="s">
        <v>76</v>
      </c>
      <c r="AY365" s="217" t="s">
        <v>129</v>
      </c>
    </row>
    <row r="366" spans="1:65" s="14" customFormat="1" ht="11.25">
      <c r="B366" s="218"/>
      <c r="C366" s="219"/>
      <c r="D366" s="209" t="s">
        <v>138</v>
      </c>
      <c r="E366" s="220" t="s">
        <v>1</v>
      </c>
      <c r="F366" s="221" t="s">
        <v>402</v>
      </c>
      <c r="G366" s="219"/>
      <c r="H366" s="222">
        <v>2.4319999999999999</v>
      </c>
      <c r="I366" s="223"/>
      <c r="J366" s="219"/>
      <c r="K366" s="219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138</v>
      </c>
      <c r="AU366" s="228" t="s">
        <v>85</v>
      </c>
      <c r="AV366" s="14" t="s">
        <v>85</v>
      </c>
      <c r="AW366" s="14" t="s">
        <v>32</v>
      </c>
      <c r="AX366" s="14" t="s">
        <v>76</v>
      </c>
      <c r="AY366" s="228" t="s">
        <v>129</v>
      </c>
    </row>
    <row r="367" spans="1:65" s="15" customFormat="1" ht="11.25">
      <c r="B367" s="229"/>
      <c r="C367" s="230"/>
      <c r="D367" s="209" t="s">
        <v>138</v>
      </c>
      <c r="E367" s="231" t="s">
        <v>1</v>
      </c>
      <c r="F367" s="232" t="s">
        <v>144</v>
      </c>
      <c r="G367" s="230"/>
      <c r="H367" s="233">
        <v>24.25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AT367" s="239" t="s">
        <v>138</v>
      </c>
      <c r="AU367" s="239" t="s">
        <v>85</v>
      </c>
      <c r="AV367" s="15" t="s">
        <v>136</v>
      </c>
      <c r="AW367" s="15" t="s">
        <v>32</v>
      </c>
      <c r="AX367" s="15" t="s">
        <v>83</v>
      </c>
      <c r="AY367" s="239" t="s">
        <v>129</v>
      </c>
    </row>
    <row r="368" spans="1:65" s="2" customFormat="1" ht="21.75" customHeight="1">
      <c r="A368" s="35"/>
      <c r="B368" s="36"/>
      <c r="C368" s="193" t="s">
        <v>434</v>
      </c>
      <c r="D368" s="193" t="s">
        <v>132</v>
      </c>
      <c r="E368" s="194" t="s">
        <v>435</v>
      </c>
      <c r="F368" s="195" t="s">
        <v>436</v>
      </c>
      <c r="G368" s="196" t="s">
        <v>135</v>
      </c>
      <c r="H368" s="197">
        <v>4.0510000000000002</v>
      </c>
      <c r="I368" s="198"/>
      <c r="J368" s="199">
        <f>ROUND(I368*H368,2)</f>
        <v>0</v>
      </c>
      <c r="K368" s="200"/>
      <c r="L368" s="40"/>
      <c r="M368" s="201" t="s">
        <v>1</v>
      </c>
      <c r="N368" s="202" t="s">
        <v>41</v>
      </c>
      <c r="O368" s="72"/>
      <c r="P368" s="203">
        <f>O368*H368</f>
        <v>0</v>
      </c>
      <c r="Q368" s="203">
        <v>0</v>
      </c>
      <c r="R368" s="203">
        <f>Q368*H368</f>
        <v>0</v>
      </c>
      <c r="S368" s="203">
        <v>0</v>
      </c>
      <c r="T368" s="20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5" t="s">
        <v>233</v>
      </c>
      <c r="AT368" s="205" t="s">
        <v>132</v>
      </c>
      <c r="AU368" s="205" t="s">
        <v>85</v>
      </c>
      <c r="AY368" s="18" t="s">
        <v>129</v>
      </c>
      <c r="BE368" s="206">
        <f>IF(N368="základní",J368,0)</f>
        <v>0</v>
      </c>
      <c r="BF368" s="206">
        <f>IF(N368="snížená",J368,0)</f>
        <v>0</v>
      </c>
      <c r="BG368" s="206">
        <f>IF(N368="zákl. přenesená",J368,0)</f>
        <v>0</v>
      </c>
      <c r="BH368" s="206">
        <f>IF(N368="sníž. přenesená",J368,0)</f>
        <v>0</v>
      </c>
      <c r="BI368" s="206">
        <f>IF(N368="nulová",J368,0)</f>
        <v>0</v>
      </c>
      <c r="BJ368" s="18" t="s">
        <v>83</v>
      </c>
      <c r="BK368" s="206">
        <f>ROUND(I368*H368,2)</f>
        <v>0</v>
      </c>
      <c r="BL368" s="18" t="s">
        <v>233</v>
      </c>
      <c r="BM368" s="205" t="s">
        <v>437</v>
      </c>
    </row>
    <row r="369" spans="2:51" s="13" customFormat="1" ht="11.25">
      <c r="B369" s="207"/>
      <c r="C369" s="208"/>
      <c r="D369" s="209" t="s">
        <v>138</v>
      </c>
      <c r="E369" s="210" t="s">
        <v>1</v>
      </c>
      <c r="F369" s="211" t="s">
        <v>139</v>
      </c>
      <c r="G369" s="208"/>
      <c r="H369" s="210" t="s">
        <v>1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138</v>
      </c>
      <c r="AU369" s="217" t="s">
        <v>85</v>
      </c>
      <c r="AV369" s="13" t="s">
        <v>83</v>
      </c>
      <c r="AW369" s="13" t="s">
        <v>32</v>
      </c>
      <c r="AX369" s="13" t="s">
        <v>76</v>
      </c>
      <c r="AY369" s="217" t="s">
        <v>129</v>
      </c>
    </row>
    <row r="370" spans="2:51" s="13" customFormat="1" ht="11.25">
      <c r="B370" s="207"/>
      <c r="C370" s="208"/>
      <c r="D370" s="209" t="s">
        <v>138</v>
      </c>
      <c r="E370" s="210" t="s">
        <v>1</v>
      </c>
      <c r="F370" s="211" t="s">
        <v>141</v>
      </c>
      <c r="G370" s="208"/>
      <c r="H370" s="210" t="s">
        <v>1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138</v>
      </c>
      <c r="AU370" s="217" t="s">
        <v>85</v>
      </c>
      <c r="AV370" s="13" t="s">
        <v>83</v>
      </c>
      <c r="AW370" s="13" t="s">
        <v>32</v>
      </c>
      <c r="AX370" s="13" t="s">
        <v>76</v>
      </c>
      <c r="AY370" s="217" t="s">
        <v>129</v>
      </c>
    </row>
    <row r="371" spans="2:51" s="13" customFormat="1" ht="11.25">
      <c r="B371" s="207"/>
      <c r="C371" s="208"/>
      <c r="D371" s="209" t="s">
        <v>138</v>
      </c>
      <c r="E371" s="210" t="s">
        <v>1</v>
      </c>
      <c r="F371" s="211" t="s">
        <v>374</v>
      </c>
      <c r="G371" s="208"/>
      <c r="H371" s="210" t="s">
        <v>1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138</v>
      </c>
      <c r="AU371" s="217" t="s">
        <v>85</v>
      </c>
      <c r="AV371" s="13" t="s">
        <v>83</v>
      </c>
      <c r="AW371" s="13" t="s">
        <v>32</v>
      </c>
      <c r="AX371" s="13" t="s">
        <v>76</v>
      </c>
      <c r="AY371" s="217" t="s">
        <v>129</v>
      </c>
    </row>
    <row r="372" spans="2:51" s="13" customFormat="1" ht="11.25">
      <c r="B372" s="207"/>
      <c r="C372" s="208"/>
      <c r="D372" s="209" t="s">
        <v>138</v>
      </c>
      <c r="E372" s="210" t="s">
        <v>1</v>
      </c>
      <c r="F372" s="211" t="s">
        <v>375</v>
      </c>
      <c r="G372" s="208"/>
      <c r="H372" s="210" t="s">
        <v>1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138</v>
      </c>
      <c r="AU372" s="217" t="s">
        <v>85</v>
      </c>
      <c r="AV372" s="13" t="s">
        <v>83</v>
      </c>
      <c r="AW372" s="13" t="s">
        <v>32</v>
      </c>
      <c r="AX372" s="13" t="s">
        <v>76</v>
      </c>
      <c r="AY372" s="217" t="s">
        <v>129</v>
      </c>
    </row>
    <row r="373" spans="2:51" s="14" customFormat="1" ht="11.25">
      <c r="B373" s="218"/>
      <c r="C373" s="219"/>
      <c r="D373" s="209" t="s">
        <v>138</v>
      </c>
      <c r="E373" s="220" t="s">
        <v>1</v>
      </c>
      <c r="F373" s="221" t="s">
        <v>376</v>
      </c>
      <c r="G373" s="219"/>
      <c r="H373" s="222">
        <v>3.177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138</v>
      </c>
      <c r="AU373" s="228" t="s">
        <v>85</v>
      </c>
      <c r="AV373" s="14" t="s">
        <v>85</v>
      </c>
      <c r="AW373" s="14" t="s">
        <v>32</v>
      </c>
      <c r="AX373" s="14" t="s">
        <v>76</v>
      </c>
      <c r="AY373" s="228" t="s">
        <v>129</v>
      </c>
    </row>
    <row r="374" spans="2:51" s="13" customFormat="1" ht="11.25">
      <c r="B374" s="207"/>
      <c r="C374" s="208"/>
      <c r="D374" s="209" t="s">
        <v>138</v>
      </c>
      <c r="E374" s="210" t="s">
        <v>1</v>
      </c>
      <c r="F374" s="211" t="s">
        <v>377</v>
      </c>
      <c r="G374" s="208"/>
      <c r="H374" s="210" t="s">
        <v>1</v>
      </c>
      <c r="I374" s="212"/>
      <c r="J374" s="208"/>
      <c r="K374" s="208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138</v>
      </c>
      <c r="AU374" s="217" t="s">
        <v>85</v>
      </c>
      <c r="AV374" s="13" t="s">
        <v>83</v>
      </c>
      <c r="AW374" s="13" t="s">
        <v>32</v>
      </c>
      <c r="AX374" s="13" t="s">
        <v>76</v>
      </c>
      <c r="AY374" s="217" t="s">
        <v>129</v>
      </c>
    </row>
    <row r="375" spans="2:51" s="14" customFormat="1" ht="11.25">
      <c r="B375" s="218"/>
      <c r="C375" s="219"/>
      <c r="D375" s="209" t="s">
        <v>138</v>
      </c>
      <c r="E375" s="220" t="s">
        <v>1</v>
      </c>
      <c r="F375" s="221" t="s">
        <v>378</v>
      </c>
      <c r="G375" s="219"/>
      <c r="H375" s="222">
        <v>0.46500000000000002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138</v>
      </c>
      <c r="AU375" s="228" t="s">
        <v>85</v>
      </c>
      <c r="AV375" s="14" t="s">
        <v>85</v>
      </c>
      <c r="AW375" s="14" t="s">
        <v>32</v>
      </c>
      <c r="AX375" s="14" t="s">
        <v>76</v>
      </c>
      <c r="AY375" s="228" t="s">
        <v>129</v>
      </c>
    </row>
    <row r="376" spans="2:51" s="14" customFormat="1" ht="11.25">
      <c r="B376" s="218"/>
      <c r="C376" s="219"/>
      <c r="D376" s="209" t="s">
        <v>138</v>
      </c>
      <c r="E376" s="220" t="s">
        <v>1</v>
      </c>
      <c r="F376" s="221" t="s">
        <v>379</v>
      </c>
      <c r="G376" s="219"/>
      <c r="H376" s="222">
        <v>0.40899999999999997</v>
      </c>
      <c r="I376" s="223"/>
      <c r="J376" s="219"/>
      <c r="K376" s="219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138</v>
      </c>
      <c r="AU376" s="228" t="s">
        <v>85</v>
      </c>
      <c r="AV376" s="14" t="s">
        <v>85</v>
      </c>
      <c r="AW376" s="14" t="s">
        <v>32</v>
      </c>
      <c r="AX376" s="14" t="s">
        <v>76</v>
      </c>
      <c r="AY376" s="228" t="s">
        <v>129</v>
      </c>
    </row>
    <row r="377" spans="2:51" s="15" customFormat="1" ht="11.25">
      <c r="B377" s="229"/>
      <c r="C377" s="230"/>
      <c r="D377" s="209" t="s">
        <v>138</v>
      </c>
      <c r="E377" s="231" t="s">
        <v>1</v>
      </c>
      <c r="F377" s="232" t="s">
        <v>144</v>
      </c>
      <c r="G377" s="230"/>
      <c r="H377" s="233">
        <v>4.0510000000000002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138</v>
      </c>
      <c r="AU377" s="239" t="s">
        <v>85</v>
      </c>
      <c r="AV377" s="15" t="s">
        <v>136</v>
      </c>
      <c r="AW377" s="15" t="s">
        <v>32</v>
      </c>
      <c r="AX377" s="15" t="s">
        <v>83</v>
      </c>
      <c r="AY377" s="239" t="s">
        <v>129</v>
      </c>
    </row>
    <row r="378" spans="2:51" s="13" customFormat="1" ht="11.25">
      <c r="B378" s="207"/>
      <c r="C378" s="208"/>
      <c r="D378" s="209" t="s">
        <v>138</v>
      </c>
      <c r="E378" s="210" t="s">
        <v>1</v>
      </c>
      <c r="F378" s="211" t="s">
        <v>438</v>
      </c>
      <c r="G378" s="208"/>
      <c r="H378" s="210" t="s">
        <v>1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138</v>
      </c>
      <c r="AU378" s="217" t="s">
        <v>85</v>
      </c>
      <c r="AV378" s="13" t="s">
        <v>83</v>
      </c>
      <c r="AW378" s="13" t="s">
        <v>32</v>
      </c>
      <c r="AX378" s="13" t="s">
        <v>76</v>
      </c>
      <c r="AY378" s="217" t="s">
        <v>129</v>
      </c>
    </row>
    <row r="379" spans="2:51" s="13" customFormat="1" ht="33.75">
      <c r="B379" s="207"/>
      <c r="C379" s="208"/>
      <c r="D379" s="209" t="s">
        <v>138</v>
      </c>
      <c r="E379" s="210" t="s">
        <v>1</v>
      </c>
      <c r="F379" s="211" t="s">
        <v>439</v>
      </c>
      <c r="G379" s="208"/>
      <c r="H379" s="210" t="s">
        <v>1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138</v>
      </c>
      <c r="AU379" s="217" t="s">
        <v>85</v>
      </c>
      <c r="AV379" s="13" t="s">
        <v>83</v>
      </c>
      <c r="AW379" s="13" t="s">
        <v>32</v>
      </c>
      <c r="AX379" s="13" t="s">
        <v>76</v>
      </c>
      <c r="AY379" s="217" t="s">
        <v>129</v>
      </c>
    </row>
    <row r="380" spans="2:51" s="13" customFormat="1" ht="33.75">
      <c r="B380" s="207"/>
      <c r="C380" s="208"/>
      <c r="D380" s="209" t="s">
        <v>138</v>
      </c>
      <c r="E380" s="210" t="s">
        <v>1</v>
      </c>
      <c r="F380" s="211" t="s">
        <v>440</v>
      </c>
      <c r="G380" s="208"/>
      <c r="H380" s="210" t="s">
        <v>1</v>
      </c>
      <c r="I380" s="212"/>
      <c r="J380" s="208"/>
      <c r="K380" s="208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138</v>
      </c>
      <c r="AU380" s="217" t="s">
        <v>85</v>
      </c>
      <c r="AV380" s="13" t="s">
        <v>83</v>
      </c>
      <c r="AW380" s="13" t="s">
        <v>32</v>
      </c>
      <c r="AX380" s="13" t="s">
        <v>76</v>
      </c>
      <c r="AY380" s="217" t="s">
        <v>129</v>
      </c>
    </row>
    <row r="381" spans="2:51" s="13" customFormat="1" ht="22.5">
      <c r="B381" s="207"/>
      <c r="C381" s="208"/>
      <c r="D381" s="209" t="s">
        <v>138</v>
      </c>
      <c r="E381" s="210" t="s">
        <v>1</v>
      </c>
      <c r="F381" s="211" t="s">
        <v>441</v>
      </c>
      <c r="G381" s="208"/>
      <c r="H381" s="210" t="s">
        <v>1</v>
      </c>
      <c r="I381" s="212"/>
      <c r="J381" s="208"/>
      <c r="K381" s="208"/>
      <c r="L381" s="213"/>
      <c r="M381" s="214"/>
      <c r="N381" s="215"/>
      <c r="O381" s="215"/>
      <c r="P381" s="215"/>
      <c r="Q381" s="215"/>
      <c r="R381" s="215"/>
      <c r="S381" s="215"/>
      <c r="T381" s="216"/>
      <c r="AT381" s="217" t="s">
        <v>138</v>
      </c>
      <c r="AU381" s="217" t="s">
        <v>85</v>
      </c>
      <c r="AV381" s="13" t="s">
        <v>83</v>
      </c>
      <c r="AW381" s="13" t="s">
        <v>32</v>
      </c>
      <c r="AX381" s="13" t="s">
        <v>76</v>
      </c>
      <c r="AY381" s="217" t="s">
        <v>129</v>
      </c>
    </row>
    <row r="382" spans="2:51" s="13" customFormat="1" ht="22.5">
      <c r="B382" s="207"/>
      <c r="C382" s="208"/>
      <c r="D382" s="209" t="s">
        <v>138</v>
      </c>
      <c r="E382" s="210" t="s">
        <v>1</v>
      </c>
      <c r="F382" s="211" t="s">
        <v>442</v>
      </c>
      <c r="G382" s="208"/>
      <c r="H382" s="210" t="s">
        <v>1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138</v>
      </c>
      <c r="AU382" s="217" t="s">
        <v>85</v>
      </c>
      <c r="AV382" s="13" t="s">
        <v>83</v>
      </c>
      <c r="AW382" s="13" t="s">
        <v>32</v>
      </c>
      <c r="AX382" s="13" t="s">
        <v>76</v>
      </c>
      <c r="AY382" s="217" t="s">
        <v>129</v>
      </c>
    </row>
    <row r="383" spans="2:51" s="13" customFormat="1" ht="22.5">
      <c r="B383" s="207"/>
      <c r="C383" s="208"/>
      <c r="D383" s="209" t="s">
        <v>138</v>
      </c>
      <c r="E383" s="210" t="s">
        <v>1</v>
      </c>
      <c r="F383" s="211" t="s">
        <v>443</v>
      </c>
      <c r="G383" s="208"/>
      <c r="H383" s="210" t="s">
        <v>1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138</v>
      </c>
      <c r="AU383" s="217" t="s">
        <v>85</v>
      </c>
      <c r="AV383" s="13" t="s">
        <v>83</v>
      </c>
      <c r="AW383" s="13" t="s">
        <v>32</v>
      </c>
      <c r="AX383" s="13" t="s">
        <v>76</v>
      </c>
      <c r="AY383" s="217" t="s">
        <v>129</v>
      </c>
    </row>
    <row r="384" spans="2:51" s="13" customFormat="1" ht="22.5">
      <c r="B384" s="207"/>
      <c r="C384" s="208"/>
      <c r="D384" s="209" t="s">
        <v>138</v>
      </c>
      <c r="E384" s="210" t="s">
        <v>1</v>
      </c>
      <c r="F384" s="211" t="s">
        <v>444</v>
      </c>
      <c r="G384" s="208"/>
      <c r="H384" s="210" t="s">
        <v>1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138</v>
      </c>
      <c r="AU384" s="217" t="s">
        <v>85</v>
      </c>
      <c r="AV384" s="13" t="s">
        <v>83</v>
      </c>
      <c r="AW384" s="13" t="s">
        <v>32</v>
      </c>
      <c r="AX384" s="13" t="s">
        <v>76</v>
      </c>
      <c r="AY384" s="217" t="s">
        <v>129</v>
      </c>
    </row>
    <row r="385" spans="1:65" s="2" customFormat="1" ht="21.75" customHeight="1">
      <c r="A385" s="35"/>
      <c r="B385" s="36"/>
      <c r="C385" s="193" t="s">
        <v>445</v>
      </c>
      <c r="D385" s="193" t="s">
        <v>132</v>
      </c>
      <c r="E385" s="194" t="s">
        <v>446</v>
      </c>
      <c r="F385" s="195" t="s">
        <v>447</v>
      </c>
      <c r="G385" s="196" t="s">
        <v>135</v>
      </c>
      <c r="H385" s="197">
        <v>1.8280000000000001</v>
      </c>
      <c r="I385" s="198"/>
      <c r="J385" s="199">
        <f>ROUND(I385*H385,2)</f>
        <v>0</v>
      </c>
      <c r="K385" s="200"/>
      <c r="L385" s="40"/>
      <c r="M385" s="201" t="s">
        <v>1</v>
      </c>
      <c r="N385" s="202" t="s">
        <v>41</v>
      </c>
      <c r="O385" s="72"/>
      <c r="P385" s="203">
        <f>O385*H385</f>
        <v>0</v>
      </c>
      <c r="Q385" s="203">
        <v>0</v>
      </c>
      <c r="R385" s="203">
        <f>Q385*H385</f>
        <v>0</v>
      </c>
      <c r="S385" s="203">
        <v>0</v>
      </c>
      <c r="T385" s="20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5" t="s">
        <v>233</v>
      </c>
      <c r="AT385" s="205" t="s">
        <v>132</v>
      </c>
      <c r="AU385" s="205" t="s">
        <v>85</v>
      </c>
      <c r="AY385" s="18" t="s">
        <v>129</v>
      </c>
      <c r="BE385" s="206">
        <f>IF(N385="základní",J385,0)</f>
        <v>0</v>
      </c>
      <c r="BF385" s="206">
        <f>IF(N385="snížená",J385,0)</f>
        <v>0</v>
      </c>
      <c r="BG385" s="206">
        <f>IF(N385="zákl. přenesená",J385,0)</f>
        <v>0</v>
      </c>
      <c r="BH385" s="206">
        <f>IF(N385="sníž. přenesená",J385,0)</f>
        <v>0</v>
      </c>
      <c r="BI385" s="206">
        <f>IF(N385="nulová",J385,0)</f>
        <v>0</v>
      </c>
      <c r="BJ385" s="18" t="s">
        <v>83</v>
      </c>
      <c r="BK385" s="206">
        <f>ROUND(I385*H385,2)</f>
        <v>0</v>
      </c>
      <c r="BL385" s="18" t="s">
        <v>233</v>
      </c>
      <c r="BM385" s="205" t="s">
        <v>448</v>
      </c>
    </row>
    <row r="386" spans="1:65" s="13" customFormat="1" ht="11.25">
      <c r="B386" s="207"/>
      <c r="C386" s="208"/>
      <c r="D386" s="209" t="s">
        <v>138</v>
      </c>
      <c r="E386" s="210" t="s">
        <v>1</v>
      </c>
      <c r="F386" s="211" t="s">
        <v>139</v>
      </c>
      <c r="G386" s="208"/>
      <c r="H386" s="210" t="s">
        <v>1</v>
      </c>
      <c r="I386" s="212"/>
      <c r="J386" s="208"/>
      <c r="K386" s="208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138</v>
      </c>
      <c r="AU386" s="217" t="s">
        <v>85</v>
      </c>
      <c r="AV386" s="13" t="s">
        <v>83</v>
      </c>
      <c r="AW386" s="13" t="s">
        <v>32</v>
      </c>
      <c r="AX386" s="13" t="s">
        <v>76</v>
      </c>
      <c r="AY386" s="217" t="s">
        <v>129</v>
      </c>
    </row>
    <row r="387" spans="1:65" s="13" customFormat="1" ht="11.25">
      <c r="B387" s="207"/>
      <c r="C387" s="208"/>
      <c r="D387" s="209" t="s">
        <v>138</v>
      </c>
      <c r="E387" s="210" t="s">
        <v>1</v>
      </c>
      <c r="F387" s="211" t="s">
        <v>154</v>
      </c>
      <c r="G387" s="208"/>
      <c r="H387" s="210" t="s">
        <v>1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138</v>
      </c>
      <c r="AU387" s="217" t="s">
        <v>85</v>
      </c>
      <c r="AV387" s="13" t="s">
        <v>83</v>
      </c>
      <c r="AW387" s="13" t="s">
        <v>32</v>
      </c>
      <c r="AX387" s="13" t="s">
        <v>76</v>
      </c>
      <c r="AY387" s="217" t="s">
        <v>129</v>
      </c>
    </row>
    <row r="388" spans="1:65" s="13" customFormat="1" ht="11.25">
      <c r="B388" s="207"/>
      <c r="C388" s="208"/>
      <c r="D388" s="209" t="s">
        <v>138</v>
      </c>
      <c r="E388" s="210" t="s">
        <v>1</v>
      </c>
      <c r="F388" s="211" t="s">
        <v>141</v>
      </c>
      <c r="G388" s="208"/>
      <c r="H388" s="210" t="s">
        <v>1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138</v>
      </c>
      <c r="AU388" s="217" t="s">
        <v>85</v>
      </c>
      <c r="AV388" s="13" t="s">
        <v>83</v>
      </c>
      <c r="AW388" s="13" t="s">
        <v>32</v>
      </c>
      <c r="AX388" s="13" t="s">
        <v>76</v>
      </c>
      <c r="AY388" s="217" t="s">
        <v>129</v>
      </c>
    </row>
    <row r="389" spans="1:65" s="13" customFormat="1" ht="11.25">
      <c r="B389" s="207"/>
      <c r="C389" s="208"/>
      <c r="D389" s="209" t="s">
        <v>138</v>
      </c>
      <c r="E389" s="210" t="s">
        <v>1</v>
      </c>
      <c r="F389" s="211" t="s">
        <v>374</v>
      </c>
      <c r="G389" s="208"/>
      <c r="H389" s="210" t="s">
        <v>1</v>
      </c>
      <c r="I389" s="212"/>
      <c r="J389" s="208"/>
      <c r="K389" s="208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138</v>
      </c>
      <c r="AU389" s="217" t="s">
        <v>85</v>
      </c>
      <c r="AV389" s="13" t="s">
        <v>83</v>
      </c>
      <c r="AW389" s="13" t="s">
        <v>32</v>
      </c>
      <c r="AX389" s="13" t="s">
        <v>76</v>
      </c>
      <c r="AY389" s="217" t="s">
        <v>129</v>
      </c>
    </row>
    <row r="390" spans="1:65" s="13" customFormat="1" ht="11.25">
      <c r="B390" s="207"/>
      <c r="C390" s="208"/>
      <c r="D390" s="209" t="s">
        <v>138</v>
      </c>
      <c r="E390" s="210" t="s">
        <v>1</v>
      </c>
      <c r="F390" s="211" t="s">
        <v>388</v>
      </c>
      <c r="G390" s="208"/>
      <c r="H390" s="210" t="s">
        <v>1</v>
      </c>
      <c r="I390" s="212"/>
      <c r="J390" s="208"/>
      <c r="K390" s="208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138</v>
      </c>
      <c r="AU390" s="217" t="s">
        <v>85</v>
      </c>
      <c r="AV390" s="13" t="s">
        <v>83</v>
      </c>
      <c r="AW390" s="13" t="s">
        <v>32</v>
      </c>
      <c r="AX390" s="13" t="s">
        <v>76</v>
      </c>
      <c r="AY390" s="217" t="s">
        <v>129</v>
      </c>
    </row>
    <row r="391" spans="1:65" s="14" customFormat="1" ht="11.25">
      <c r="B391" s="218"/>
      <c r="C391" s="219"/>
      <c r="D391" s="209" t="s">
        <v>138</v>
      </c>
      <c r="E391" s="220" t="s">
        <v>1</v>
      </c>
      <c r="F391" s="221" t="s">
        <v>389</v>
      </c>
      <c r="G391" s="219"/>
      <c r="H391" s="222">
        <v>0.872</v>
      </c>
      <c r="I391" s="223"/>
      <c r="J391" s="219"/>
      <c r="K391" s="219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138</v>
      </c>
      <c r="AU391" s="228" t="s">
        <v>85</v>
      </c>
      <c r="AV391" s="14" t="s">
        <v>85</v>
      </c>
      <c r="AW391" s="14" t="s">
        <v>32</v>
      </c>
      <c r="AX391" s="14" t="s">
        <v>76</v>
      </c>
      <c r="AY391" s="228" t="s">
        <v>129</v>
      </c>
    </row>
    <row r="392" spans="1:65" s="14" customFormat="1" ht="11.25">
      <c r="B392" s="218"/>
      <c r="C392" s="219"/>
      <c r="D392" s="209" t="s">
        <v>138</v>
      </c>
      <c r="E392" s="220" t="s">
        <v>1</v>
      </c>
      <c r="F392" s="221" t="s">
        <v>390</v>
      </c>
      <c r="G392" s="219"/>
      <c r="H392" s="222">
        <v>0.95599999999999996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138</v>
      </c>
      <c r="AU392" s="228" t="s">
        <v>85</v>
      </c>
      <c r="AV392" s="14" t="s">
        <v>85</v>
      </c>
      <c r="AW392" s="14" t="s">
        <v>32</v>
      </c>
      <c r="AX392" s="14" t="s">
        <v>76</v>
      </c>
      <c r="AY392" s="228" t="s">
        <v>129</v>
      </c>
    </row>
    <row r="393" spans="1:65" s="15" customFormat="1" ht="11.25">
      <c r="B393" s="229"/>
      <c r="C393" s="230"/>
      <c r="D393" s="209" t="s">
        <v>138</v>
      </c>
      <c r="E393" s="231" t="s">
        <v>1</v>
      </c>
      <c r="F393" s="232" t="s">
        <v>144</v>
      </c>
      <c r="G393" s="230"/>
      <c r="H393" s="233">
        <v>1.8280000000000001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AT393" s="239" t="s">
        <v>138</v>
      </c>
      <c r="AU393" s="239" t="s">
        <v>85</v>
      </c>
      <c r="AV393" s="15" t="s">
        <v>136</v>
      </c>
      <c r="AW393" s="15" t="s">
        <v>32</v>
      </c>
      <c r="AX393" s="15" t="s">
        <v>83</v>
      </c>
      <c r="AY393" s="239" t="s">
        <v>129</v>
      </c>
    </row>
    <row r="394" spans="1:65" s="13" customFormat="1" ht="11.25">
      <c r="B394" s="207"/>
      <c r="C394" s="208"/>
      <c r="D394" s="209" t="s">
        <v>138</v>
      </c>
      <c r="E394" s="210" t="s">
        <v>1</v>
      </c>
      <c r="F394" s="211" t="s">
        <v>438</v>
      </c>
      <c r="G394" s="208"/>
      <c r="H394" s="210" t="s">
        <v>1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138</v>
      </c>
      <c r="AU394" s="217" t="s">
        <v>85</v>
      </c>
      <c r="AV394" s="13" t="s">
        <v>83</v>
      </c>
      <c r="AW394" s="13" t="s">
        <v>32</v>
      </c>
      <c r="AX394" s="13" t="s">
        <v>76</v>
      </c>
      <c r="AY394" s="217" t="s">
        <v>129</v>
      </c>
    </row>
    <row r="395" spans="1:65" s="13" customFormat="1" ht="33.75">
      <c r="B395" s="207"/>
      <c r="C395" s="208"/>
      <c r="D395" s="209" t="s">
        <v>138</v>
      </c>
      <c r="E395" s="210" t="s">
        <v>1</v>
      </c>
      <c r="F395" s="211" t="s">
        <v>439</v>
      </c>
      <c r="G395" s="208"/>
      <c r="H395" s="210" t="s">
        <v>1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138</v>
      </c>
      <c r="AU395" s="217" t="s">
        <v>85</v>
      </c>
      <c r="AV395" s="13" t="s">
        <v>83</v>
      </c>
      <c r="AW395" s="13" t="s">
        <v>32</v>
      </c>
      <c r="AX395" s="13" t="s">
        <v>76</v>
      </c>
      <c r="AY395" s="217" t="s">
        <v>129</v>
      </c>
    </row>
    <row r="396" spans="1:65" s="13" customFormat="1" ht="33.75">
      <c r="B396" s="207"/>
      <c r="C396" s="208"/>
      <c r="D396" s="209" t="s">
        <v>138</v>
      </c>
      <c r="E396" s="210" t="s">
        <v>1</v>
      </c>
      <c r="F396" s="211" t="s">
        <v>440</v>
      </c>
      <c r="G396" s="208"/>
      <c r="H396" s="210" t="s">
        <v>1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138</v>
      </c>
      <c r="AU396" s="217" t="s">
        <v>85</v>
      </c>
      <c r="AV396" s="13" t="s">
        <v>83</v>
      </c>
      <c r="AW396" s="13" t="s">
        <v>32</v>
      </c>
      <c r="AX396" s="13" t="s">
        <v>76</v>
      </c>
      <c r="AY396" s="217" t="s">
        <v>129</v>
      </c>
    </row>
    <row r="397" spans="1:65" s="13" customFormat="1" ht="22.5">
      <c r="B397" s="207"/>
      <c r="C397" s="208"/>
      <c r="D397" s="209" t="s">
        <v>138</v>
      </c>
      <c r="E397" s="210" t="s">
        <v>1</v>
      </c>
      <c r="F397" s="211" t="s">
        <v>441</v>
      </c>
      <c r="G397" s="208"/>
      <c r="H397" s="210" t="s">
        <v>1</v>
      </c>
      <c r="I397" s="212"/>
      <c r="J397" s="208"/>
      <c r="K397" s="208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138</v>
      </c>
      <c r="AU397" s="217" t="s">
        <v>85</v>
      </c>
      <c r="AV397" s="13" t="s">
        <v>83</v>
      </c>
      <c r="AW397" s="13" t="s">
        <v>32</v>
      </c>
      <c r="AX397" s="13" t="s">
        <v>76</v>
      </c>
      <c r="AY397" s="217" t="s">
        <v>129</v>
      </c>
    </row>
    <row r="398" spans="1:65" s="13" customFormat="1" ht="22.5">
      <c r="B398" s="207"/>
      <c r="C398" s="208"/>
      <c r="D398" s="209" t="s">
        <v>138</v>
      </c>
      <c r="E398" s="210" t="s">
        <v>1</v>
      </c>
      <c r="F398" s="211" t="s">
        <v>442</v>
      </c>
      <c r="G398" s="208"/>
      <c r="H398" s="210" t="s">
        <v>1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138</v>
      </c>
      <c r="AU398" s="217" t="s">
        <v>85</v>
      </c>
      <c r="AV398" s="13" t="s">
        <v>83</v>
      </c>
      <c r="AW398" s="13" t="s">
        <v>32</v>
      </c>
      <c r="AX398" s="13" t="s">
        <v>76</v>
      </c>
      <c r="AY398" s="217" t="s">
        <v>129</v>
      </c>
    </row>
    <row r="399" spans="1:65" s="13" customFormat="1" ht="22.5">
      <c r="B399" s="207"/>
      <c r="C399" s="208"/>
      <c r="D399" s="209" t="s">
        <v>138</v>
      </c>
      <c r="E399" s="210" t="s">
        <v>1</v>
      </c>
      <c r="F399" s="211" t="s">
        <v>443</v>
      </c>
      <c r="G399" s="208"/>
      <c r="H399" s="210" t="s">
        <v>1</v>
      </c>
      <c r="I399" s="212"/>
      <c r="J399" s="208"/>
      <c r="K399" s="208"/>
      <c r="L399" s="213"/>
      <c r="M399" s="214"/>
      <c r="N399" s="215"/>
      <c r="O399" s="215"/>
      <c r="P399" s="215"/>
      <c r="Q399" s="215"/>
      <c r="R399" s="215"/>
      <c r="S399" s="215"/>
      <c r="T399" s="216"/>
      <c r="AT399" s="217" t="s">
        <v>138</v>
      </c>
      <c r="AU399" s="217" t="s">
        <v>85</v>
      </c>
      <c r="AV399" s="13" t="s">
        <v>83</v>
      </c>
      <c r="AW399" s="13" t="s">
        <v>32</v>
      </c>
      <c r="AX399" s="13" t="s">
        <v>76</v>
      </c>
      <c r="AY399" s="217" t="s">
        <v>129</v>
      </c>
    </row>
    <row r="400" spans="1:65" s="13" customFormat="1" ht="22.5">
      <c r="B400" s="207"/>
      <c r="C400" s="208"/>
      <c r="D400" s="209" t="s">
        <v>138</v>
      </c>
      <c r="E400" s="210" t="s">
        <v>1</v>
      </c>
      <c r="F400" s="211" t="s">
        <v>444</v>
      </c>
      <c r="G400" s="208"/>
      <c r="H400" s="210" t="s">
        <v>1</v>
      </c>
      <c r="I400" s="212"/>
      <c r="J400" s="208"/>
      <c r="K400" s="208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138</v>
      </c>
      <c r="AU400" s="217" t="s">
        <v>85</v>
      </c>
      <c r="AV400" s="13" t="s">
        <v>83</v>
      </c>
      <c r="AW400" s="13" t="s">
        <v>32</v>
      </c>
      <c r="AX400" s="13" t="s">
        <v>76</v>
      </c>
      <c r="AY400" s="217" t="s">
        <v>129</v>
      </c>
    </row>
    <row r="401" spans="1:65" s="2" customFormat="1" ht="21.75" customHeight="1">
      <c r="A401" s="35"/>
      <c r="B401" s="36"/>
      <c r="C401" s="193" t="s">
        <v>449</v>
      </c>
      <c r="D401" s="193" t="s">
        <v>132</v>
      </c>
      <c r="E401" s="194" t="s">
        <v>450</v>
      </c>
      <c r="F401" s="195" t="s">
        <v>451</v>
      </c>
      <c r="G401" s="196" t="s">
        <v>135</v>
      </c>
      <c r="H401" s="197">
        <v>46</v>
      </c>
      <c r="I401" s="198"/>
      <c r="J401" s="199">
        <f>ROUND(I401*H401,2)</f>
        <v>0</v>
      </c>
      <c r="K401" s="200"/>
      <c r="L401" s="40"/>
      <c r="M401" s="201" t="s">
        <v>1</v>
      </c>
      <c r="N401" s="202" t="s">
        <v>41</v>
      </c>
      <c r="O401" s="72"/>
      <c r="P401" s="203">
        <f>O401*H401</f>
        <v>0</v>
      </c>
      <c r="Q401" s="203">
        <v>0</v>
      </c>
      <c r="R401" s="203">
        <f>Q401*H401</f>
        <v>0</v>
      </c>
      <c r="S401" s="203">
        <v>0</v>
      </c>
      <c r="T401" s="20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5" t="s">
        <v>233</v>
      </c>
      <c r="AT401" s="205" t="s">
        <v>132</v>
      </c>
      <c r="AU401" s="205" t="s">
        <v>85</v>
      </c>
      <c r="AY401" s="18" t="s">
        <v>129</v>
      </c>
      <c r="BE401" s="206">
        <f>IF(N401="základní",J401,0)</f>
        <v>0</v>
      </c>
      <c r="BF401" s="206">
        <f>IF(N401="snížená",J401,0)</f>
        <v>0</v>
      </c>
      <c r="BG401" s="206">
        <f>IF(N401="zákl. přenesená",J401,0)</f>
        <v>0</v>
      </c>
      <c r="BH401" s="206">
        <f>IF(N401="sníž. přenesená",J401,0)</f>
        <v>0</v>
      </c>
      <c r="BI401" s="206">
        <f>IF(N401="nulová",J401,0)</f>
        <v>0</v>
      </c>
      <c r="BJ401" s="18" t="s">
        <v>83</v>
      </c>
      <c r="BK401" s="206">
        <f>ROUND(I401*H401,2)</f>
        <v>0</v>
      </c>
      <c r="BL401" s="18" t="s">
        <v>233</v>
      </c>
      <c r="BM401" s="205" t="s">
        <v>452</v>
      </c>
    </row>
    <row r="402" spans="1:65" s="13" customFormat="1" ht="11.25">
      <c r="B402" s="207"/>
      <c r="C402" s="208"/>
      <c r="D402" s="209" t="s">
        <v>138</v>
      </c>
      <c r="E402" s="210" t="s">
        <v>1</v>
      </c>
      <c r="F402" s="211" t="s">
        <v>139</v>
      </c>
      <c r="G402" s="208"/>
      <c r="H402" s="210" t="s">
        <v>1</v>
      </c>
      <c r="I402" s="212"/>
      <c r="J402" s="208"/>
      <c r="K402" s="208"/>
      <c r="L402" s="213"/>
      <c r="M402" s="214"/>
      <c r="N402" s="215"/>
      <c r="O402" s="215"/>
      <c r="P402" s="215"/>
      <c r="Q402" s="215"/>
      <c r="R402" s="215"/>
      <c r="S402" s="215"/>
      <c r="T402" s="216"/>
      <c r="AT402" s="217" t="s">
        <v>138</v>
      </c>
      <c r="AU402" s="217" t="s">
        <v>85</v>
      </c>
      <c r="AV402" s="13" t="s">
        <v>83</v>
      </c>
      <c r="AW402" s="13" t="s">
        <v>32</v>
      </c>
      <c r="AX402" s="13" t="s">
        <v>76</v>
      </c>
      <c r="AY402" s="217" t="s">
        <v>129</v>
      </c>
    </row>
    <row r="403" spans="1:65" s="13" customFormat="1" ht="11.25">
      <c r="B403" s="207"/>
      <c r="C403" s="208"/>
      <c r="D403" s="209" t="s">
        <v>138</v>
      </c>
      <c r="E403" s="210" t="s">
        <v>1</v>
      </c>
      <c r="F403" s="211" t="s">
        <v>141</v>
      </c>
      <c r="G403" s="208"/>
      <c r="H403" s="210" t="s">
        <v>1</v>
      </c>
      <c r="I403" s="212"/>
      <c r="J403" s="208"/>
      <c r="K403" s="208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138</v>
      </c>
      <c r="AU403" s="217" t="s">
        <v>85</v>
      </c>
      <c r="AV403" s="13" t="s">
        <v>83</v>
      </c>
      <c r="AW403" s="13" t="s">
        <v>32</v>
      </c>
      <c r="AX403" s="13" t="s">
        <v>76</v>
      </c>
      <c r="AY403" s="217" t="s">
        <v>129</v>
      </c>
    </row>
    <row r="404" spans="1:65" s="13" customFormat="1" ht="11.25">
      <c r="B404" s="207"/>
      <c r="C404" s="208"/>
      <c r="D404" s="209" t="s">
        <v>138</v>
      </c>
      <c r="E404" s="210" t="s">
        <v>1</v>
      </c>
      <c r="F404" s="211" t="s">
        <v>374</v>
      </c>
      <c r="G404" s="208"/>
      <c r="H404" s="210" t="s">
        <v>1</v>
      </c>
      <c r="I404" s="212"/>
      <c r="J404" s="208"/>
      <c r="K404" s="208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138</v>
      </c>
      <c r="AU404" s="217" t="s">
        <v>85</v>
      </c>
      <c r="AV404" s="13" t="s">
        <v>83</v>
      </c>
      <c r="AW404" s="13" t="s">
        <v>32</v>
      </c>
      <c r="AX404" s="13" t="s">
        <v>76</v>
      </c>
      <c r="AY404" s="217" t="s">
        <v>129</v>
      </c>
    </row>
    <row r="405" spans="1:65" s="13" customFormat="1" ht="11.25">
      <c r="B405" s="207"/>
      <c r="C405" s="208"/>
      <c r="D405" s="209" t="s">
        <v>138</v>
      </c>
      <c r="E405" s="210" t="s">
        <v>1</v>
      </c>
      <c r="F405" s="211" t="s">
        <v>399</v>
      </c>
      <c r="G405" s="208"/>
      <c r="H405" s="210" t="s">
        <v>1</v>
      </c>
      <c r="I405" s="212"/>
      <c r="J405" s="208"/>
      <c r="K405" s="208"/>
      <c r="L405" s="213"/>
      <c r="M405" s="214"/>
      <c r="N405" s="215"/>
      <c r="O405" s="215"/>
      <c r="P405" s="215"/>
      <c r="Q405" s="215"/>
      <c r="R405" s="215"/>
      <c r="S405" s="215"/>
      <c r="T405" s="216"/>
      <c r="AT405" s="217" t="s">
        <v>138</v>
      </c>
      <c r="AU405" s="217" t="s">
        <v>85</v>
      </c>
      <c r="AV405" s="13" t="s">
        <v>83</v>
      </c>
      <c r="AW405" s="13" t="s">
        <v>32</v>
      </c>
      <c r="AX405" s="13" t="s">
        <v>76</v>
      </c>
      <c r="AY405" s="217" t="s">
        <v>129</v>
      </c>
    </row>
    <row r="406" spans="1:65" s="14" customFormat="1" ht="11.25">
      <c r="B406" s="218"/>
      <c r="C406" s="219"/>
      <c r="D406" s="209" t="s">
        <v>138</v>
      </c>
      <c r="E406" s="220" t="s">
        <v>1</v>
      </c>
      <c r="F406" s="221" t="s">
        <v>400</v>
      </c>
      <c r="G406" s="219"/>
      <c r="H406" s="222">
        <v>39.582999999999998</v>
      </c>
      <c r="I406" s="223"/>
      <c r="J406" s="219"/>
      <c r="K406" s="219"/>
      <c r="L406" s="224"/>
      <c r="M406" s="225"/>
      <c r="N406" s="226"/>
      <c r="O406" s="226"/>
      <c r="P406" s="226"/>
      <c r="Q406" s="226"/>
      <c r="R406" s="226"/>
      <c r="S406" s="226"/>
      <c r="T406" s="227"/>
      <c r="AT406" s="228" t="s">
        <v>138</v>
      </c>
      <c r="AU406" s="228" t="s">
        <v>85</v>
      </c>
      <c r="AV406" s="14" t="s">
        <v>85</v>
      </c>
      <c r="AW406" s="14" t="s">
        <v>32</v>
      </c>
      <c r="AX406" s="14" t="s">
        <v>76</v>
      </c>
      <c r="AY406" s="228" t="s">
        <v>129</v>
      </c>
    </row>
    <row r="407" spans="1:65" s="13" customFormat="1" ht="11.25">
      <c r="B407" s="207"/>
      <c r="C407" s="208"/>
      <c r="D407" s="209" t="s">
        <v>138</v>
      </c>
      <c r="E407" s="210" t="s">
        <v>1</v>
      </c>
      <c r="F407" s="211" t="s">
        <v>401</v>
      </c>
      <c r="G407" s="208"/>
      <c r="H407" s="210" t="s">
        <v>1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138</v>
      </c>
      <c r="AU407" s="217" t="s">
        <v>85</v>
      </c>
      <c r="AV407" s="13" t="s">
        <v>83</v>
      </c>
      <c r="AW407" s="13" t="s">
        <v>32</v>
      </c>
      <c r="AX407" s="13" t="s">
        <v>76</v>
      </c>
      <c r="AY407" s="217" t="s">
        <v>129</v>
      </c>
    </row>
    <row r="408" spans="1:65" s="14" customFormat="1" ht="11.25">
      <c r="B408" s="218"/>
      <c r="C408" s="219"/>
      <c r="D408" s="209" t="s">
        <v>138</v>
      </c>
      <c r="E408" s="220" t="s">
        <v>1</v>
      </c>
      <c r="F408" s="221" t="s">
        <v>402</v>
      </c>
      <c r="G408" s="219"/>
      <c r="H408" s="222">
        <v>2.4319999999999999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138</v>
      </c>
      <c r="AU408" s="228" t="s">
        <v>85</v>
      </c>
      <c r="AV408" s="14" t="s">
        <v>85</v>
      </c>
      <c r="AW408" s="14" t="s">
        <v>32</v>
      </c>
      <c r="AX408" s="14" t="s">
        <v>76</v>
      </c>
      <c r="AY408" s="228" t="s">
        <v>129</v>
      </c>
    </row>
    <row r="409" spans="1:65" s="14" customFormat="1" ht="11.25">
      <c r="B409" s="218"/>
      <c r="C409" s="219"/>
      <c r="D409" s="209" t="s">
        <v>138</v>
      </c>
      <c r="E409" s="220" t="s">
        <v>1</v>
      </c>
      <c r="F409" s="221" t="s">
        <v>403</v>
      </c>
      <c r="G409" s="219"/>
      <c r="H409" s="222">
        <v>2.4319999999999999</v>
      </c>
      <c r="I409" s="223"/>
      <c r="J409" s="219"/>
      <c r="K409" s="219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138</v>
      </c>
      <c r="AU409" s="228" t="s">
        <v>85</v>
      </c>
      <c r="AV409" s="14" t="s">
        <v>85</v>
      </c>
      <c r="AW409" s="14" t="s">
        <v>32</v>
      </c>
      <c r="AX409" s="14" t="s">
        <v>76</v>
      </c>
      <c r="AY409" s="228" t="s">
        <v>129</v>
      </c>
    </row>
    <row r="410" spans="1:65" s="14" customFormat="1" ht="11.25">
      <c r="B410" s="218"/>
      <c r="C410" s="219"/>
      <c r="D410" s="209" t="s">
        <v>138</v>
      </c>
      <c r="E410" s="220" t="s">
        <v>1</v>
      </c>
      <c r="F410" s="221" t="s">
        <v>404</v>
      </c>
      <c r="G410" s="219"/>
      <c r="H410" s="222">
        <v>1.536</v>
      </c>
      <c r="I410" s="223"/>
      <c r="J410" s="219"/>
      <c r="K410" s="219"/>
      <c r="L410" s="224"/>
      <c r="M410" s="225"/>
      <c r="N410" s="226"/>
      <c r="O410" s="226"/>
      <c r="P410" s="226"/>
      <c r="Q410" s="226"/>
      <c r="R410" s="226"/>
      <c r="S410" s="226"/>
      <c r="T410" s="227"/>
      <c r="AT410" s="228" t="s">
        <v>138</v>
      </c>
      <c r="AU410" s="228" t="s">
        <v>85</v>
      </c>
      <c r="AV410" s="14" t="s">
        <v>85</v>
      </c>
      <c r="AW410" s="14" t="s">
        <v>32</v>
      </c>
      <c r="AX410" s="14" t="s">
        <v>76</v>
      </c>
      <c r="AY410" s="228" t="s">
        <v>129</v>
      </c>
    </row>
    <row r="411" spans="1:65" s="16" customFormat="1" ht="11.25">
      <c r="B411" s="251"/>
      <c r="C411" s="252"/>
      <c r="D411" s="209" t="s">
        <v>138</v>
      </c>
      <c r="E411" s="253" t="s">
        <v>1</v>
      </c>
      <c r="F411" s="254" t="s">
        <v>251</v>
      </c>
      <c r="G411" s="252"/>
      <c r="H411" s="255">
        <v>45.982999999999997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AT411" s="261" t="s">
        <v>138</v>
      </c>
      <c r="AU411" s="261" t="s">
        <v>85</v>
      </c>
      <c r="AV411" s="16" t="s">
        <v>150</v>
      </c>
      <c r="AW411" s="16" t="s">
        <v>32</v>
      </c>
      <c r="AX411" s="16" t="s">
        <v>76</v>
      </c>
      <c r="AY411" s="261" t="s">
        <v>129</v>
      </c>
    </row>
    <row r="412" spans="1:65" s="14" customFormat="1" ht="11.25">
      <c r="B412" s="218"/>
      <c r="C412" s="219"/>
      <c r="D412" s="209" t="s">
        <v>138</v>
      </c>
      <c r="E412" s="220" t="s">
        <v>1</v>
      </c>
      <c r="F412" s="221" t="s">
        <v>405</v>
      </c>
      <c r="G412" s="219"/>
      <c r="H412" s="222">
        <v>46</v>
      </c>
      <c r="I412" s="223"/>
      <c r="J412" s="219"/>
      <c r="K412" s="219"/>
      <c r="L412" s="224"/>
      <c r="M412" s="225"/>
      <c r="N412" s="226"/>
      <c r="O412" s="226"/>
      <c r="P412" s="226"/>
      <c r="Q412" s="226"/>
      <c r="R412" s="226"/>
      <c r="S412" s="226"/>
      <c r="T412" s="227"/>
      <c r="AT412" s="228" t="s">
        <v>138</v>
      </c>
      <c r="AU412" s="228" t="s">
        <v>85</v>
      </c>
      <c r="AV412" s="14" t="s">
        <v>85</v>
      </c>
      <c r="AW412" s="14" t="s">
        <v>32</v>
      </c>
      <c r="AX412" s="14" t="s">
        <v>83</v>
      </c>
      <c r="AY412" s="228" t="s">
        <v>129</v>
      </c>
    </row>
    <row r="413" spans="1:65" s="13" customFormat="1" ht="11.25">
      <c r="B413" s="207"/>
      <c r="C413" s="208"/>
      <c r="D413" s="209" t="s">
        <v>138</v>
      </c>
      <c r="E413" s="210" t="s">
        <v>1</v>
      </c>
      <c r="F413" s="211" t="s">
        <v>438</v>
      </c>
      <c r="G413" s="208"/>
      <c r="H413" s="210" t="s">
        <v>1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138</v>
      </c>
      <c r="AU413" s="217" t="s">
        <v>85</v>
      </c>
      <c r="AV413" s="13" t="s">
        <v>83</v>
      </c>
      <c r="AW413" s="13" t="s">
        <v>32</v>
      </c>
      <c r="AX413" s="13" t="s">
        <v>76</v>
      </c>
      <c r="AY413" s="217" t="s">
        <v>129</v>
      </c>
    </row>
    <row r="414" spans="1:65" s="13" customFormat="1" ht="33.75">
      <c r="B414" s="207"/>
      <c r="C414" s="208"/>
      <c r="D414" s="209" t="s">
        <v>138</v>
      </c>
      <c r="E414" s="210" t="s">
        <v>1</v>
      </c>
      <c r="F414" s="211" t="s">
        <v>439</v>
      </c>
      <c r="G414" s="208"/>
      <c r="H414" s="210" t="s">
        <v>1</v>
      </c>
      <c r="I414" s="212"/>
      <c r="J414" s="208"/>
      <c r="K414" s="208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138</v>
      </c>
      <c r="AU414" s="217" t="s">
        <v>85</v>
      </c>
      <c r="AV414" s="13" t="s">
        <v>83</v>
      </c>
      <c r="AW414" s="13" t="s">
        <v>32</v>
      </c>
      <c r="AX414" s="13" t="s">
        <v>76</v>
      </c>
      <c r="AY414" s="217" t="s">
        <v>129</v>
      </c>
    </row>
    <row r="415" spans="1:65" s="13" customFormat="1" ht="33.75">
      <c r="B415" s="207"/>
      <c r="C415" s="208"/>
      <c r="D415" s="209" t="s">
        <v>138</v>
      </c>
      <c r="E415" s="210" t="s">
        <v>1</v>
      </c>
      <c r="F415" s="211" t="s">
        <v>440</v>
      </c>
      <c r="G415" s="208"/>
      <c r="H415" s="210" t="s">
        <v>1</v>
      </c>
      <c r="I415" s="212"/>
      <c r="J415" s="208"/>
      <c r="K415" s="208"/>
      <c r="L415" s="213"/>
      <c r="M415" s="214"/>
      <c r="N415" s="215"/>
      <c r="O415" s="215"/>
      <c r="P415" s="215"/>
      <c r="Q415" s="215"/>
      <c r="R415" s="215"/>
      <c r="S415" s="215"/>
      <c r="T415" s="216"/>
      <c r="AT415" s="217" t="s">
        <v>138</v>
      </c>
      <c r="AU415" s="217" t="s">
        <v>85</v>
      </c>
      <c r="AV415" s="13" t="s">
        <v>83</v>
      </c>
      <c r="AW415" s="13" t="s">
        <v>32</v>
      </c>
      <c r="AX415" s="13" t="s">
        <v>76</v>
      </c>
      <c r="AY415" s="217" t="s">
        <v>129</v>
      </c>
    </row>
    <row r="416" spans="1:65" s="13" customFormat="1" ht="22.5">
      <c r="B416" s="207"/>
      <c r="C416" s="208"/>
      <c r="D416" s="209" t="s">
        <v>138</v>
      </c>
      <c r="E416" s="210" t="s">
        <v>1</v>
      </c>
      <c r="F416" s="211" t="s">
        <v>441</v>
      </c>
      <c r="G416" s="208"/>
      <c r="H416" s="210" t="s">
        <v>1</v>
      </c>
      <c r="I416" s="212"/>
      <c r="J416" s="208"/>
      <c r="K416" s="208"/>
      <c r="L416" s="213"/>
      <c r="M416" s="214"/>
      <c r="N416" s="215"/>
      <c r="O416" s="215"/>
      <c r="P416" s="215"/>
      <c r="Q416" s="215"/>
      <c r="R416" s="215"/>
      <c r="S416" s="215"/>
      <c r="T416" s="216"/>
      <c r="AT416" s="217" t="s">
        <v>138</v>
      </c>
      <c r="AU416" s="217" t="s">
        <v>85</v>
      </c>
      <c r="AV416" s="13" t="s">
        <v>83</v>
      </c>
      <c r="AW416" s="13" t="s">
        <v>32</v>
      </c>
      <c r="AX416" s="13" t="s">
        <v>76</v>
      </c>
      <c r="AY416" s="217" t="s">
        <v>129</v>
      </c>
    </row>
    <row r="417" spans="1:65" s="13" customFormat="1" ht="22.5">
      <c r="B417" s="207"/>
      <c r="C417" s="208"/>
      <c r="D417" s="209" t="s">
        <v>138</v>
      </c>
      <c r="E417" s="210" t="s">
        <v>1</v>
      </c>
      <c r="F417" s="211" t="s">
        <v>442</v>
      </c>
      <c r="G417" s="208"/>
      <c r="H417" s="210" t="s">
        <v>1</v>
      </c>
      <c r="I417" s="212"/>
      <c r="J417" s="208"/>
      <c r="K417" s="208"/>
      <c r="L417" s="213"/>
      <c r="M417" s="214"/>
      <c r="N417" s="215"/>
      <c r="O417" s="215"/>
      <c r="P417" s="215"/>
      <c r="Q417" s="215"/>
      <c r="R417" s="215"/>
      <c r="S417" s="215"/>
      <c r="T417" s="216"/>
      <c r="AT417" s="217" t="s">
        <v>138</v>
      </c>
      <c r="AU417" s="217" t="s">
        <v>85</v>
      </c>
      <c r="AV417" s="13" t="s">
        <v>83</v>
      </c>
      <c r="AW417" s="13" t="s">
        <v>32</v>
      </c>
      <c r="AX417" s="13" t="s">
        <v>76</v>
      </c>
      <c r="AY417" s="217" t="s">
        <v>129</v>
      </c>
    </row>
    <row r="418" spans="1:65" s="13" customFormat="1" ht="22.5">
      <c r="B418" s="207"/>
      <c r="C418" s="208"/>
      <c r="D418" s="209" t="s">
        <v>138</v>
      </c>
      <c r="E418" s="210" t="s">
        <v>1</v>
      </c>
      <c r="F418" s="211" t="s">
        <v>443</v>
      </c>
      <c r="G418" s="208"/>
      <c r="H418" s="210" t="s">
        <v>1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138</v>
      </c>
      <c r="AU418" s="217" t="s">
        <v>85</v>
      </c>
      <c r="AV418" s="13" t="s">
        <v>83</v>
      </c>
      <c r="AW418" s="13" t="s">
        <v>32</v>
      </c>
      <c r="AX418" s="13" t="s">
        <v>76</v>
      </c>
      <c r="AY418" s="217" t="s">
        <v>129</v>
      </c>
    </row>
    <row r="419" spans="1:65" s="13" customFormat="1" ht="22.5">
      <c r="B419" s="207"/>
      <c r="C419" s="208"/>
      <c r="D419" s="209" t="s">
        <v>138</v>
      </c>
      <c r="E419" s="210" t="s">
        <v>1</v>
      </c>
      <c r="F419" s="211" t="s">
        <v>444</v>
      </c>
      <c r="G419" s="208"/>
      <c r="H419" s="210" t="s">
        <v>1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138</v>
      </c>
      <c r="AU419" s="217" t="s">
        <v>85</v>
      </c>
      <c r="AV419" s="13" t="s">
        <v>83</v>
      </c>
      <c r="AW419" s="13" t="s">
        <v>32</v>
      </c>
      <c r="AX419" s="13" t="s">
        <v>76</v>
      </c>
      <c r="AY419" s="217" t="s">
        <v>129</v>
      </c>
    </row>
    <row r="420" spans="1:65" s="2" customFormat="1" ht="21.75" customHeight="1">
      <c r="A420" s="35"/>
      <c r="B420" s="36"/>
      <c r="C420" s="193" t="s">
        <v>453</v>
      </c>
      <c r="D420" s="193" t="s">
        <v>132</v>
      </c>
      <c r="E420" s="194" t="s">
        <v>454</v>
      </c>
      <c r="F420" s="195" t="s">
        <v>455</v>
      </c>
      <c r="G420" s="196" t="s">
        <v>135</v>
      </c>
      <c r="H420" s="197">
        <v>226</v>
      </c>
      <c r="I420" s="198"/>
      <c r="J420" s="199">
        <f>ROUND(I420*H420,2)</f>
        <v>0</v>
      </c>
      <c r="K420" s="200"/>
      <c r="L420" s="40"/>
      <c r="M420" s="201" t="s">
        <v>1</v>
      </c>
      <c r="N420" s="202" t="s">
        <v>41</v>
      </c>
      <c r="O420" s="72"/>
      <c r="P420" s="203">
        <f>O420*H420</f>
        <v>0</v>
      </c>
      <c r="Q420" s="203">
        <v>0</v>
      </c>
      <c r="R420" s="203">
        <f>Q420*H420</f>
        <v>0</v>
      </c>
      <c r="S420" s="203">
        <v>0</v>
      </c>
      <c r="T420" s="20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5" t="s">
        <v>233</v>
      </c>
      <c r="AT420" s="205" t="s">
        <v>132</v>
      </c>
      <c r="AU420" s="205" t="s">
        <v>85</v>
      </c>
      <c r="AY420" s="18" t="s">
        <v>129</v>
      </c>
      <c r="BE420" s="206">
        <f>IF(N420="základní",J420,0)</f>
        <v>0</v>
      </c>
      <c r="BF420" s="206">
        <f>IF(N420="snížená",J420,0)</f>
        <v>0</v>
      </c>
      <c r="BG420" s="206">
        <f>IF(N420="zákl. přenesená",J420,0)</f>
        <v>0</v>
      </c>
      <c r="BH420" s="206">
        <f>IF(N420="sníž. přenesená",J420,0)</f>
        <v>0</v>
      </c>
      <c r="BI420" s="206">
        <f>IF(N420="nulová",J420,0)</f>
        <v>0</v>
      </c>
      <c r="BJ420" s="18" t="s">
        <v>83</v>
      </c>
      <c r="BK420" s="206">
        <f>ROUND(I420*H420,2)</f>
        <v>0</v>
      </c>
      <c r="BL420" s="18" t="s">
        <v>233</v>
      </c>
      <c r="BM420" s="205" t="s">
        <v>456</v>
      </c>
    </row>
    <row r="421" spans="1:65" s="13" customFormat="1" ht="11.25">
      <c r="B421" s="207"/>
      <c r="C421" s="208"/>
      <c r="D421" s="209" t="s">
        <v>138</v>
      </c>
      <c r="E421" s="210" t="s">
        <v>1</v>
      </c>
      <c r="F421" s="211" t="s">
        <v>139</v>
      </c>
      <c r="G421" s="208"/>
      <c r="H421" s="210" t="s">
        <v>1</v>
      </c>
      <c r="I421" s="212"/>
      <c r="J421" s="208"/>
      <c r="K421" s="208"/>
      <c r="L421" s="213"/>
      <c r="M421" s="214"/>
      <c r="N421" s="215"/>
      <c r="O421" s="215"/>
      <c r="P421" s="215"/>
      <c r="Q421" s="215"/>
      <c r="R421" s="215"/>
      <c r="S421" s="215"/>
      <c r="T421" s="216"/>
      <c r="AT421" s="217" t="s">
        <v>138</v>
      </c>
      <c r="AU421" s="217" t="s">
        <v>85</v>
      </c>
      <c r="AV421" s="13" t="s">
        <v>83</v>
      </c>
      <c r="AW421" s="13" t="s">
        <v>32</v>
      </c>
      <c r="AX421" s="13" t="s">
        <v>76</v>
      </c>
      <c r="AY421" s="217" t="s">
        <v>129</v>
      </c>
    </row>
    <row r="422" spans="1:65" s="13" customFormat="1" ht="11.25">
      <c r="B422" s="207"/>
      <c r="C422" s="208"/>
      <c r="D422" s="209" t="s">
        <v>138</v>
      </c>
      <c r="E422" s="210" t="s">
        <v>1</v>
      </c>
      <c r="F422" s="211" t="s">
        <v>141</v>
      </c>
      <c r="G422" s="208"/>
      <c r="H422" s="210" t="s">
        <v>1</v>
      </c>
      <c r="I422" s="212"/>
      <c r="J422" s="208"/>
      <c r="K422" s="208"/>
      <c r="L422" s="213"/>
      <c r="M422" s="214"/>
      <c r="N422" s="215"/>
      <c r="O422" s="215"/>
      <c r="P422" s="215"/>
      <c r="Q422" s="215"/>
      <c r="R422" s="215"/>
      <c r="S422" s="215"/>
      <c r="T422" s="216"/>
      <c r="AT422" s="217" t="s">
        <v>138</v>
      </c>
      <c r="AU422" s="217" t="s">
        <v>85</v>
      </c>
      <c r="AV422" s="13" t="s">
        <v>83</v>
      </c>
      <c r="AW422" s="13" t="s">
        <v>32</v>
      </c>
      <c r="AX422" s="13" t="s">
        <v>76</v>
      </c>
      <c r="AY422" s="217" t="s">
        <v>129</v>
      </c>
    </row>
    <row r="423" spans="1:65" s="13" customFormat="1" ht="11.25">
      <c r="B423" s="207"/>
      <c r="C423" s="208"/>
      <c r="D423" s="209" t="s">
        <v>138</v>
      </c>
      <c r="E423" s="210" t="s">
        <v>1</v>
      </c>
      <c r="F423" s="211" t="s">
        <v>374</v>
      </c>
      <c r="G423" s="208"/>
      <c r="H423" s="210" t="s">
        <v>1</v>
      </c>
      <c r="I423" s="212"/>
      <c r="J423" s="208"/>
      <c r="K423" s="208"/>
      <c r="L423" s="213"/>
      <c r="M423" s="214"/>
      <c r="N423" s="215"/>
      <c r="O423" s="215"/>
      <c r="P423" s="215"/>
      <c r="Q423" s="215"/>
      <c r="R423" s="215"/>
      <c r="S423" s="215"/>
      <c r="T423" s="216"/>
      <c r="AT423" s="217" t="s">
        <v>138</v>
      </c>
      <c r="AU423" s="217" t="s">
        <v>85</v>
      </c>
      <c r="AV423" s="13" t="s">
        <v>83</v>
      </c>
      <c r="AW423" s="13" t="s">
        <v>32</v>
      </c>
      <c r="AX423" s="13" t="s">
        <v>76</v>
      </c>
      <c r="AY423" s="217" t="s">
        <v>129</v>
      </c>
    </row>
    <row r="424" spans="1:65" s="13" customFormat="1" ht="11.25">
      <c r="B424" s="207"/>
      <c r="C424" s="208"/>
      <c r="D424" s="209" t="s">
        <v>138</v>
      </c>
      <c r="E424" s="210" t="s">
        <v>1</v>
      </c>
      <c r="F424" s="211" t="s">
        <v>414</v>
      </c>
      <c r="G424" s="208"/>
      <c r="H424" s="210" t="s">
        <v>1</v>
      </c>
      <c r="I424" s="212"/>
      <c r="J424" s="208"/>
      <c r="K424" s="208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138</v>
      </c>
      <c r="AU424" s="217" t="s">
        <v>85</v>
      </c>
      <c r="AV424" s="13" t="s">
        <v>83</v>
      </c>
      <c r="AW424" s="13" t="s">
        <v>32</v>
      </c>
      <c r="AX424" s="13" t="s">
        <v>76</v>
      </c>
      <c r="AY424" s="217" t="s">
        <v>129</v>
      </c>
    </row>
    <row r="425" spans="1:65" s="14" customFormat="1" ht="11.25">
      <c r="B425" s="218"/>
      <c r="C425" s="219"/>
      <c r="D425" s="209" t="s">
        <v>138</v>
      </c>
      <c r="E425" s="220" t="s">
        <v>1</v>
      </c>
      <c r="F425" s="221" t="s">
        <v>415</v>
      </c>
      <c r="G425" s="219"/>
      <c r="H425" s="222">
        <v>226</v>
      </c>
      <c r="I425" s="223"/>
      <c r="J425" s="219"/>
      <c r="K425" s="219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138</v>
      </c>
      <c r="AU425" s="228" t="s">
        <v>85</v>
      </c>
      <c r="AV425" s="14" t="s">
        <v>85</v>
      </c>
      <c r="AW425" s="14" t="s">
        <v>32</v>
      </c>
      <c r="AX425" s="14" t="s">
        <v>83</v>
      </c>
      <c r="AY425" s="228" t="s">
        <v>129</v>
      </c>
    </row>
    <row r="426" spans="1:65" s="13" customFormat="1" ht="11.25">
      <c r="B426" s="207"/>
      <c r="C426" s="208"/>
      <c r="D426" s="209" t="s">
        <v>138</v>
      </c>
      <c r="E426" s="210" t="s">
        <v>1</v>
      </c>
      <c r="F426" s="211" t="s">
        <v>438</v>
      </c>
      <c r="G426" s="208"/>
      <c r="H426" s="210" t="s">
        <v>1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138</v>
      </c>
      <c r="AU426" s="217" t="s">
        <v>85</v>
      </c>
      <c r="AV426" s="13" t="s">
        <v>83</v>
      </c>
      <c r="AW426" s="13" t="s">
        <v>32</v>
      </c>
      <c r="AX426" s="13" t="s">
        <v>76</v>
      </c>
      <c r="AY426" s="217" t="s">
        <v>129</v>
      </c>
    </row>
    <row r="427" spans="1:65" s="13" customFormat="1" ht="33.75">
      <c r="B427" s="207"/>
      <c r="C427" s="208"/>
      <c r="D427" s="209" t="s">
        <v>138</v>
      </c>
      <c r="E427" s="210" t="s">
        <v>1</v>
      </c>
      <c r="F427" s="211" t="s">
        <v>439</v>
      </c>
      <c r="G427" s="208"/>
      <c r="H427" s="210" t="s">
        <v>1</v>
      </c>
      <c r="I427" s="212"/>
      <c r="J427" s="208"/>
      <c r="K427" s="208"/>
      <c r="L427" s="213"/>
      <c r="M427" s="214"/>
      <c r="N427" s="215"/>
      <c r="O427" s="215"/>
      <c r="P427" s="215"/>
      <c r="Q427" s="215"/>
      <c r="R427" s="215"/>
      <c r="S427" s="215"/>
      <c r="T427" s="216"/>
      <c r="AT427" s="217" t="s">
        <v>138</v>
      </c>
      <c r="AU427" s="217" t="s">
        <v>85</v>
      </c>
      <c r="AV427" s="13" t="s">
        <v>83</v>
      </c>
      <c r="AW427" s="13" t="s">
        <v>32</v>
      </c>
      <c r="AX427" s="13" t="s">
        <v>76</v>
      </c>
      <c r="AY427" s="217" t="s">
        <v>129</v>
      </c>
    </row>
    <row r="428" spans="1:65" s="13" customFormat="1" ht="33.75">
      <c r="B428" s="207"/>
      <c r="C428" s="208"/>
      <c r="D428" s="209" t="s">
        <v>138</v>
      </c>
      <c r="E428" s="210" t="s">
        <v>1</v>
      </c>
      <c r="F428" s="211" t="s">
        <v>440</v>
      </c>
      <c r="G428" s="208"/>
      <c r="H428" s="210" t="s">
        <v>1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138</v>
      </c>
      <c r="AU428" s="217" t="s">
        <v>85</v>
      </c>
      <c r="AV428" s="13" t="s">
        <v>83</v>
      </c>
      <c r="AW428" s="13" t="s">
        <v>32</v>
      </c>
      <c r="AX428" s="13" t="s">
        <v>76</v>
      </c>
      <c r="AY428" s="217" t="s">
        <v>129</v>
      </c>
    </row>
    <row r="429" spans="1:65" s="13" customFormat="1" ht="22.5">
      <c r="B429" s="207"/>
      <c r="C429" s="208"/>
      <c r="D429" s="209" t="s">
        <v>138</v>
      </c>
      <c r="E429" s="210" t="s">
        <v>1</v>
      </c>
      <c r="F429" s="211" t="s">
        <v>441</v>
      </c>
      <c r="G429" s="208"/>
      <c r="H429" s="210" t="s">
        <v>1</v>
      </c>
      <c r="I429" s="212"/>
      <c r="J429" s="208"/>
      <c r="K429" s="208"/>
      <c r="L429" s="213"/>
      <c r="M429" s="214"/>
      <c r="N429" s="215"/>
      <c r="O429" s="215"/>
      <c r="P429" s="215"/>
      <c r="Q429" s="215"/>
      <c r="R429" s="215"/>
      <c r="S429" s="215"/>
      <c r="T429" s="216"/>
      <c r="AT429" s="217" t="s">
        <v>138</v>
      </c>
      <c r="AU429" s="217" t="s">
        <v>85</v>
      </c>
      <c r="AV429" s="13" t="s">
        <v>83</v>
      </c>
      <c r="AW429" s="13" t="s">
        <v>32</v>
      </c>
      <c r="AX429" s="13" t="s">
        <v>76</v>
      </c>
      <c r="AY429" s="217" t="s">
        <v>129</v>
      </c>
    </row>
    <row r="430" spans="1:65" s="13" customFormat="1" ht="22.5">
      <c r="B430" s="207"/>
      <c r="C430" s="208"/>
      <c r="D430" s="209" t="s">
        <v>138</v>
      </c>
      <c r="E430" s="210" t="s">
        <v>1</v>
      </c>
      <c r="F430" s="211" t="s">
        <v>442</v>
      </c>
      <c r="G430" s="208"/>
      <c r="H430" s="210" t="s">
        <v>1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138</v>
      </c>
      <c r="AU430" s="217" t="s">
        <v>85</v>
      </c>
      <c r="AV430" s="13" t="s">
        <v>83</v>
      </c>
      <c r="AW430" s="13" t="s">
        <v>32</v>
      </c>
      <c r="AX430" s="13" t="s">
        <v>76</v>
      </c>
      <c r="AY430" s="217" t="s">
        <v>129</v>
      </c>
    </row>
    <row r="431" spans="1:65" s="13" customFormat="1" ht="22.5">
      <c r="B431" s="207"/>
      <c r="C431" s="208"/>
      <c r="D431" s="209" t="s">
        <v>138</v>
      </c>
      <c r="E431" s="210" t="s">
        <v>1</v>
      </c>
      <c r="F431" s="211" t="s">
        <v>443</v>
      </c>
      <c r="G431" s="208"/>
      <c r="H431" s="210" t="s">
        <v>1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138</v>
      </c>
      <c r="AU431" s="217" t="s">
        <v>85</v>
      </c>
      <c r="AV431" s="13" t="s">
        <v>83</v>
      </c>
      <c r="AW431" s="13" t="s">
        <v>32</v>
      </c>
      <c r="AX431" s="13" t="s">
        <v>76</v>
      </c>
      <c r="AY431" s="217" t="s">
        <v>129</v>
      </c>
    </row>
    <row r="432" spans="1:65" s="13" customFormat="1" ht="22.5">
      <c r="B432" s="207"/>
      <c r="C432" s="208"/>
      <c r="D432" s="209" t="s">
        <v>138</v>
      </c>
      <c r="E432" s="210" t="s">
        <v>1</v>
      </c>
      <c r="F432" s="211" t="s">
        <v>444</v>
      </c>
      <c r="G432" s="208"/>
      <c r="H432" s="210" t="s">
        <v>1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138</v>
      </c>
      <c r="AU432" s="217" t="s">
        <v>85</v>
      </c>
      <c r="AV432" s="13" t="s">
        <v>83</v>
      </c>
      <c r="AW432" s="13" t="s">
        <v>32</v>
      </c>
      <c r="AX432" s="13" t="s">
        <v>76</v>
      </c>
      <c r="AY432" s="217" t="s">
        <v>129</v>
      </c>
    </row>
    <row r="433" spans="1:65" s="2" customFormat="1" ht="21.75" customHeight="1">
      <c r="A433" s="35"/>
      <c r="B433" s="36"/>
      <c r="C433" s="193" t="s">
        <v>457</v>
      </c>
      <c r="D433" s="193" t="s">
        <v>132</v>
      </c>
      <c r="E433" s="194" t="s">
        <v>458</v>
      </c>
      <c r="F433" s="195" t="s">
        <v>459</v>
      </c>
      <c r="G433" s="196" t="s">
        <v>135</v>
      </c>
      <c r="H433" s="197">
        <v>0.56000000000000005</v>
      </c>
      <c r="I433" s="198"/>
      <c r="J433" s="199">
        <f>ROUND(I433*H433,2)</f>
        <v>0</v>
      </c>
      <c r="K433" s="200"/>
      <c r="L433" s="40"/>
      <c r="M433" s="201" t="s">
        <v>1</v>
      </c>
      <c r="N433" s="202" t="s">
        <v>41</v>
      </c>
      <c r="O433" s="72"/>
      <c r="P433" s="203">
        <f>O433*H433</f>
        <v>0</v>
      </c>
      <c r="Q433" s="203">
        <v>0</v>
      </c>
      <c r="R433" s="203">
        <f>Q433*H433</f>
        <v>0</v>
      </c>
      <c r="S433" s="203">
        <v>0</v>
      </c>
      <c r="T433" s="204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5" t="s">
        <v>233</v>
      </c>
      <c r="AT433" s="205" t="s">
        <v>132</v>
      </c>
      <c r="AU433" s="205" t="s">
        <v>85</v>
      </c>
      <c r="AY433" s="18" t="s">
        <v>129</v>
      </c>
      <c r="BE433" s="206">
        <f>IF(N433="základní",J433,0)</f>
        <v>0</v>
      </c>
      <c r="BF433" s="206">
        <f>IF(N433="snížená",J433,0)</f>
        <v>0</v>
      </c>
      <c r="BG433" s="206">
        <f>IF(N433="zákl. přenesená",J433,0)</f>
        <v>0</v>
      </c>
      <c r="BH433" s="206">
        <f>IF(N433="sníž. přenesená",J433,0)</f>
        <v>0</v>
      </c>
      <c r="BI433" s="206">
        <f>IF(N433="nulová",J433,0)</f>
        <v>0</v>
      </c>
      <c r="BJ433" s="18" t="s">
        <v>83</v>
      </c>
      <c r="BK433" s="206">
        <f>ROUND(I433*H433,2)</f>
        <v>0</v>
      </c>
      <c r="BL433" s="18" t="s">
        <v>233</v>
      </c>
      <c r="BM433" s="205" t="s">
        <v>460</v>
      </c>
    </row>
    <row r="434" spans="1:65" s="13" customFormat="1" ht="11.25">
      <c r="B434" s="207"/>
      <c r="C434" s="208"/>
      <c r="D434" s="209" t="s">
        <v>138</v>
      </c>
      <c r="E434" s="210" t="s">
        <v>1</v>
      </c>
      <c r="F434" s="211" t="s">
        <v>139</v>
      </c>
      <c r="G434" s="208"/>
      <c r="H434" s="210" t="s">
        <v>1</v>
      </c>
      <c r="I434" s="212"/>
      <c r="J434" s="208"/>
      <c r="K434" s="208"/>
      <c r="L434" s="213"/>
      <c r="M434" s="214"/>
      <c r="N434" s="215"/>
      <c r="O434" s="215"/>
      <c r="P434" s="215"/>
      <c r="Q434" s="215"/>
      <c r="R434" s="215"/>
      <c r="S434" s="215"/>
      <c r="T434" s="216"/>
      <c r="AT434" s="217" t="s">
        <v>138</v>
      </c>
      <c r="AU434" s="217" t="s">
        <v>85</v>
      </c>
      <c r="AV434" s="13" t="s">
        <v>83</v>
      </c>
      <c r="AW434" s="13" t="s">
        <v>32</v>
      </c>
      <c r="AX434" s="13" t="s">
        <v>76</v>
      </c>
      <c r="AY434" s="217" t="s">
        <v>129</v>
      </c>
    </row>
    <row r="435" spans="1:65" s="13" customFormat="1" ht="11.25">
      <c r="B435" s="207"/>
      <c r="C435" s="208"/>
      <c r="D435" s="209" t="s">
        <v>138</v>
      </c>
      <c r="E435" s="210" t="s">
        <v>1</v>
      </c>
      <c r="F435" s="211" t="s">
        <v>424</v>
      </c>
      <c r="G435" s="208"/>
      <c r="H435" s="210" t="s">
        <v>1</v>
      </c>
      <c r="I435" s="212"/>
      <c r="J435" s="208"/>
      <c r="K435" s="208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138</v>
      </c>
      <c r="AU435" s="217" t="s">
        <v>85</v>
      </c>
      <c r="AV435" s="13" t="s">
        <v>83</v>
      </c>
      <c r="AW435" s="13" t="s">
        <v>32</v>
      </c>
      <c r="AX435" s="13" t="s">
        <v>76</v>
      </c>
      <c r="AY435" s="217" t="s">
        <v>129</v>
      </c>
    </row>
    <row r="436" spans="1:65" s="13" customFormat="1" ht="11.25">
      <c r="B436" s="207"/>
      <c r="C436" s="208"/>
      <c r="D436" s="209" t="s">
        <v>138</v>
      </c>
      <c r="E436" s="210" t="s">
        <v>1</v>
      </c>
      <c r="F436" s="211" t="s">
        <v>461</v>
      </c>
      <c r="G436" s="208"/>
      <c r="H436" s="210" t="s">
        <v>1</v>
      </c>
      <c r="I436" s="212"/>
      <c r="J436" s="208"/>
      <c r="K436" s="208"/>
      <c r="L436" s="213"/>
      <c r="M436" s="214"/>
      <c r="N436" s="215"/>
      <c r="O436" s="215"/>
      <c r="P436" s="215"/>
      <c r="Q436" s="215"/>
      <c r="R436" s="215"/>
      <c r="S436" s="215"/>
      <c r="T436" s="216"/>
      <c r="AT436" s="217" t="s">
        <v>138</v>
      </c>
      <c r="AU436" s="217" t="s">
        <v>85</v>
      </c>
      <c r="AV436" s="13" t="s">
        <v>83</v>
      </c>
      <c r="AW436" s="13" t="s">
        <v>32</v>
      </c>
      <c r="AX436" s="13" t="s">
        <v>76</v>
      </c>
      <c r="AY436" s="217" t="s">
        <v>129</v>
      </c>
    </row>
    <row r="437" spans="1:65" s="14" customFormat="1" ht="11.25">
      <c r="B437" s="218"/>
      <c r="C437" s="219"/>
      <c r="D437" s="209" t="s">
        <v>138</v>
      </c>
      <c r="E437" s="220" t="s">
        <v>1</v>
      </c>
      <c r="F437" s="221" t="s">
        <v>426</v>
      </c>
      <c r="G437" s="219"/>
      <c r="H437" s="222">
        <v>0.56000000000000005</v>
      </c>
      <c r="I437" s="223"/>
      <c r="J437" s="219"/>
      <c r="K437" s="219"/>
      <c r="L437" s="224"/>
      <c r="M437" s="225"/>
      <c r="N437" s="226"/>
      <c r="O437" s="226"/>
      <c r="P437" s="226"/>
      <c r="Q437" s="226"/>
      <c r="R437" s="226"/>
      <c r="S437" s="226"/>
      <c r="T437" s="227"/>
      <c r="AT437" s="228" t="s">
        <v>138</v>
      </c>
      <c r="AU437" s="228" t="s">
        <v>85</v>
      </c>
      <c r="AV437" s="14" t="s">
        <v>85</v>
      </c>
      <c r="AW437" s="14" t="s">
        <v>32</v>
      </c>
      <c r="AX437" s="14" t="s">
        <v>83</v>
      </c>
      <c r="AY437" s="228" t="s">
        <v>129</v>
      </c>
    </row>
    <row r="438" spans="1:65" s="13" customFormat="1" ht="11.25">
      <c r="B438" s="207"/>
      <c r="C438" s="208"/>
      <c r="D438" s="209" t="s">
        <v>138</v>
      </c>
      <c r="E438" s="210" t="s">
        <v>1</v>
      </c>
      <c r="F438" s="211" t="s">
        <v>438</v>
      </c>
      <c r="G438" s="208"/>
      <c r="H438" s="210" t="s">
        <v>1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138</v>
      </c>
      <c r="AU438" s="217" t="s">
        <v>85</v>
      </c>
      <c r="AV438" s="13" t="s">
        <v>83</v>
      </c>
      <c r="AW438" s="13" t="s">
        <v>32</v>
      </c>
      <c r="AX438" s="13" t="s">
        <v>76</v>
      </c>
      <c r="AY438" s="217" t="s">
        <v>129</v>
      </c>
    </row>
    <row r="439" spans="1:65" s="13" customFormat="1" ht="33.75">
      <c r="B439" s="207"/>
      <c r="C439" s="208"/>
      <c r="D439" s="209" t="s">
        <v>138</v>
      </c>
      <c r="E439" s="210" t="s">
        <v>1</v>
      </c>
      <c r="F439" s="211" t="s">
        <v>462</v>
      </c>
      <c r="G439" s="208"/>
      <c r="H439" s="210" t="s">
        <v>1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138</v>
      </c>
      <c r="AU439" s="217" t="s">
        <v>85</v>
      </c>
      <c r="AV439" s="13" t="s">
        <v>83</v>
      </c>
      <c r="AW439" s="13" t="s">
        <v>32</v>
      </c>
      <c r="AX439" s="13" t="s">
        <v>76</v>
      </c>
      <c r="AY439" s="217" t="s">
        <v>129</v>
      </c>
    </row>
    <row r="440" spans="1:65" s="13" customFormat="1" ht="33.75">
      <c r="B440" s="207"/>
      <c r="C440" s="208"/>
      <c r="D440" s="209" t="s">
        <v>138</v>
      </c>
      <c r="E440" s="210" t="s">
        <v>1</v>
      </c>
      <c r="F440" s="211" t="s">
        <v>463</v>
      </c>
      <c r="G440" s="208"/>
      <c r="H440" s="210" t="s">
        <v>1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138</v>
      </c>
      <c r="AU440" s="217" t="s">
        <v>85</v>
      </c>
      <c r="AV440" s="13" t="s">
        <v>83</v>
      </c>
      <c r="AW440" s="13" t="s">
        <v>32</v>
      </c>
      <c r="AX440" s="13" t="s">
        <v>76</v>
      </c>
      <c r="AY440" s="217" t="s">
        <v>129</v>
      </c>
    </row>
    <row r="441" spans="1:65" s="13" customFormat="1" ht="22.5">
      <c r="B441" s="207"/>
      <c r="C441" s="208"/>
      <c r="D441" s="209" t="s">
        <v>138</v>
      </c>
      <c r="E441" s="210" t="s">
        <v>1</v>
      </c>
      <c r="F441" s="211" t="s">
        <v>442</v>
      </c>
      <c r="G441" s="208"/>
      <c r="H441" s="210" t="s">
        <v>1</v>
      </c>
      <c r="I441" s="212"/>
      <c r="J441" s="208"/>
      <c r="K441" s="208"/>
      <c r="L441" s="213"/>
      <c r="M441" s="214"/>
      <c r="N441" s="215"/>
      <c r="O441" s="215"/>
      <c r="P441" s="215"/>
      <c r="Q441" s="215"/>
      <c r="R441" s="215"/>
      <c r="S441" s="215"/>
      <c r="T441" s="216"/>
      <c r="AT441" s="217" t="s">
        <v>138</v>
      </c>
      <c r="AU441" s="217" t="s">
        <v>85</v>
      </c>
      <c r="AV441" s="13" t="s">
        <v>83</v>
      </c>
      <c r="AW441" s="13" t="s">
        <v>32</v>
      </c>
      <c r="AX441" s="13" t="s">
        <v>76</v>
      </c>
      <c r="AY441" s="217" t="s">
        <v>129</v>
      </c>
    </row>
    <row r="442" spans="1:65" s="13" customFormat="1" ht="22.5">
      <c r="B442" s="207"/>
      <c r="C442" s="208"/>
      <c r="D442" s="209" t="s">
        <v>138</v>
      </c>
      <c r="E442" s="210" t="s">
        <v>1</v>
      </c>
      <c r="F442" s="211" t="s">
        <v>443</v>
      </c>
      <c r="G442" s="208"/>
      <c r="H442" s="210" t="s">
        <v>1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138</v>
      </c>
      <c r="AU442" s="217" t="s">
        <v>85</v>
      </c>
      <c r="AV442" s="13" t="s">
        <v>83</v>
      </c>
      <c r="AW442" s="13" t="s">
        <v>32</v>
      </c>
      <c r="AX442" s="13" t="s">
        <v>76</v>
      </c>
      <c r="AY442" s="217" t="s">
        <v>129</v>
      </c>
    </row>
    <row r="443" spans="1:65" s="13" customFormat="1" ht="22.5">
      <c r="B443" s="207"/>
      <c r="C443" s="208"/>
      <c r="D443" s="209" t="s">
        <v>138</v>
      </c>
      <c r="E443" s="210" t="s">
        <v>1</v>
      </c>
      <c r="F443" s="211" t="s">
        <v>444</v>
      </c>
      <c r="G443" s="208"/>
      <c r="H443" s="210" t="s">
        <v>1</v>
      </c>
      <c r="I443" s="212"/>
      <c r="J443" s="208"/>
      <c r="K443" s="208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138</v>
      </c>
      <c r="AU443" s="217" t="s">
        <v>85</v>
      </c>
      <c r="AV443" s="13" t="s">
        <v>83</v>
      </c>
      <c r="AW443" s="13" t="s">
        <v>32</v>
      </c>
      <c r="AX443" s="13" t="s">
        <v>76</v>
      </c>
      <c r="AY443" s="217" t="s">
        <v>129</v>
      </c>
    </row>
    <row r="444" spans="1:65" s="2" customFormat="1" ht="21.75" customHeight="1">
      <c r="A444" s="35"/>
      <c r="B444" s="36"/>
      <c r="C444" s="193" t="s">
        <v>464</v>
      </c>
      <c r="D444" s="193" t="s">
        <v>132</v>
      </c>
      <c r="E444" s="194" t="s">
        <v>465</v>
      </c>
      <c r="F444" s="195" t="s">
        <v>466</v>
      </c>
      <c r="G444" s="196" t="s">
        <v>135</v>
      </c>
      <c r="H444" s="197">
        <v>24.25</v>
      </c>
      <c r="I444" s="198"/>
      <c r="J444" s="199">
        <f>ROUND(I444*H444,2)</f>
        <v>0</v>
      </c>
      <c r="K444" s="200"/>
      <c r="L444" s="40"/>
      <c r="M444" s="201" t="s">
        <v>1</v>
      </c>
      <c r="N444" s="202" t="s">
        <v>41</v>
      </c>
      <c r="O444" s="72"/>
      <c r="P444" s="203">
        <f>O444*H444</f>
        <v>0</v>
      </c>
      <c r="Q444" s="203">
        <v>0</v>
      </c>
      <c r="R444" s="203">
        <f>Q444*H444</f>
        <v>0</v>
      </c>
      <c r="S444" s="203">
        <v>0</v>
      </c>
      <c r="T444" s="204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5" t="s">
        <v>233</v>
      </c>
      <c r="AT444" s="205" t="s">
        <v>132</v>
      </c>
      <c r="AU444" s="205" t="s">
        <v>85</v>
      </c>
      <c r="AY444" s="18" t="s">
        <v>129</v>
      </c>
      <c r="BE444" s="206">
        <f>IF(N444="základní",J444,0)</f>
        <v>0</v>
      </c>
      <c r="BF444" s="206">
        <f>IF(N444="snížená",J444,0)</f>
        <v>0</v>
      </c>
      <c r="BG444" s="206">
        <f>IF(N444="zákl. přenesená",J444,0)</f>
        <v>0</v>
      </c>
      <c r="BH444" s="206">
        <f>IF(N444="sníž. přenesená",J444,0)</f>
        <v>0</v>
      </c>
      <c r="BI444" s="206">
        <f>IF(N444="nulová",J444,0)</f>
        <v>0</v>
      </c>
      <c r="BJ444" s="18" t="s">
        <v>83</v>
      </c>
      <c r="BK444" s="206">
        <f>ROUND(I444*H444,2)</f>
        <v>0</v>
      </c>
      <c r="BL444" s="18" t="s">
        <v>233</v>
      </c>
      <c r="BM444" s="205" t="s">
        <v>467</v>
      </c>
    </row>
    <row r="445" spans="1:65" s="13" customFormat="1" ht="11.25">
      <c r="B445" s="207"/>
      <c r="C445" s="208"/>
      <c r="D445" s="209" t="s">
        <v>138</v>
      </c>
      <c r="E445" s="210" t="s">
        <v>1</v>
      </c>
      <c r="F445" s="211" t="s">
        <v>141</v>
      </c>
      <c r="G445" s="208"/>
      <c r="H445" s="210" t="s">
        <v>1</v>
      </c>
      <c r="I445" s="212"/>
      <c r="J445" s="208"/>
      <c r="K445" s="208"/>
      <c r="L445" s="213"/>
      <c r="M445" s="214"/>
      <c r="N445" s="215"/>
      <c r="O445" s="215"/>
      <c r="P445" s="215"/>
      <c r="Q445" s="215"/>
      <c r="R445" s="215"/>
      <c r="S445" s="215"/>
      <c r="T445" s="216"/>
      <c r="AT445" s="217" t="s">
        <v>138</v>
      </c>
      <c r="AU445" s="217" t="s">
        <v>85</v>
      </c>
      <c r="AV445" s="13" t="s">
        <v>83</v>
      </c>
      <c r="AW445" s="13" t="s">
        <v>32</v>
      </c>
      <c r="AX445" s="13" t="s">
        <v>76</v>
      </c>
      <c r="AY445" s="217" t="s">
        <v>129</v>
      </c>
    </row>
    <row r="446" spans="1:65" s="13" customFormat="1" ht="11.25">
      <c r="B446" s="207"/>
      <c r="C446" s="208"/>
      <c r="D446" s="209" t="s">
        <v>138</v>
      </c>
      <c r="E446" s="210" t="s">
        <v>1</v>
      </c>
      <c r="F446" s="211" t="s">
        <v>424</v>
      </c>
      <c r="G446" s="208"/>
      <c r="H446" s="210" t="s">
        <v>1</v>
      </c>
      <c r="I446" s="212"/>
      <c r="J446" s="208"/>
      <c r="K446" s="208"/>
      <c r="L446" s="213"/>
      <c r="M446" s="214"/>
      <c r="N446" s="215"/>
      <c r="O446" s="215"/>
      <c r="P446" s="215"/>
      <c r="Q446" s="215"/>
      <c r="R446" s="215"/>
      <c r="S446" s="215"/>
      <c r="T446" s="216"/>
      <c r="AT446" s="217" t="s">
        <v>138</v>
      </c>
      <c r="AU446" s="217" t="s">
        <v>85</v>
      </c>
      <c r="AV446" s="13" t="s">
        <v>83</v>
      </c>
      <c r="AW446" s="13" t="s">
        <v>32</v>
      </c>
      <c r="AX446" s="13" t="s">
        <v>76</v>
      </c>
      <c r="AY446" s="217" t="s">
        <v>129</v>
      </c>
    </row>
    <row r="447" spans="1:65" s="13" customFormat="1" ht="11.25">
      <c r="B447" s="207"/>
      <c r="C447" s="208"/>
      <c r="D447" s="209" t="s">
        <v>138</v>
      </c>
      <c r="E447" s="210" t="s">
        <v>1</v>
      </c>
      <c r="F447" s="211" t="s">
        <v>431</v>
      </c>
      <c r="G447" s="208"/>
      <c r="H447" s="210" t="s">
        <v>1</v>
      </c>
      <c r="I447" s="212"/>
      <c r="J447" s="208"/>
      <c r="K447" s="208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138</v>
      </c>
      <c r="AU447" s="217" t="s">
        <v>85</v>
      </c>
      <c r="AV447" s="13" t="s">
        <v>83</v>
      </c>
      <c r="AW447" s="13" t="s">
        <v>32</v>
      </c>
      <c r="AX447" s="13" t="s">
        <v>76</v>
      </c>
      <c r="AY447" s="217" t="s">
        <v>129</v>
      </c>
    </row>
    <row r="448" spans="1:65" s="14" customFormat="1" ht="11.25">
      <c r="B448" s="218"/>
      <c r="C448" s="219"/>
      <c r="D448" s="209" t="s">
        <v>138</v>
      </c>
      <c r="E448" s="220" t="s">
        <v>1</v>
      </c>
      <c r="F448" s="221" t="s">
        <v>432</v>
      </c>
      <c r="G448" s="219"/>
      <c r="H448" s="222">
        <v>21.818000000000001</v>
      </c>
      <c r="I448" s="223"/>
      <c r="J448" s="219"/>
      <c r="K448" s="219"/>
      <c r="L448" s="224"/>
      <c r="M448" s="225"/>
      <c r="N448" s="226"/>
      <c r="O448" s="226"/>
      <c r="P448" s="226"/>
      <c r="Q448" s="226"/>
      <c r="R448" s="226"/>
      <c r="S448" s="226"/>
      <c r="T448" s="227"/>
      <c r="AT448" s="228" t="s">
        <v>138</v>
      </c>
      <c r="AU448" s="228" t="s">
        <v>85</v>
      </c>
      <c r="AV448" s="14" t="s">
        <v>85</v>
      </c>
      <c r="AW448" s="14" t="s">
        <v>32</v>
      </c>
      <c r="AX448" s="14" t="s">
        <v>76</v>
      </c>
      <c r="AY448" s="228" t="s">
        <v>129</v>
      </c>
    </row>
    <row r="449" spans="1:51" s="13" customFormat="1" ht="11.25">
      <c r="B449" s="207"/>
      <c r="C449" s="208"/>
      <c r="D449" s="209" t="s">
        <v>138</v>
      </c>
      <c r="E449" s="210" t="s">
        <v>1</v>
      </c>
      <c r="F449" s="211" t="s">
        <v>433</v>
      </c>
      <c r="G449" s="208"/>
      <c r="H449" s="210" t="s">
        <v>1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138</v>
      </c>
      <c r="AU449" s="217" t="s">
        <v>85</v>
      </c>
      <c r="AV449" s="13" t="s">
        <v>83</v>
      </c>
      <c r="AW449" s="13" t="s">
        <v>32</v>
      </c>
      <c r="AX449" s="13" t="s">
        <v>76</v>
      </c>
      <c r="AY449" s="217" t="s">
        <v>129</v>
      </c>
    </row>
    <row r="450" spans="1:51" s="14" customFormat="1" ht="11.25">
      <c r="B450" s="218"/>
      <c r="C450" s="219"/>
      <c r="D450" s="209" t="s">
        <v>138</v>
      </c>
      <c r="E450" s="220" t="s">
        <v>1</v>
      </c>
      <c r="F450" s="221" t="s">
        <v>402</v>
      </c>
      <c r="G450" s="219"/>
      <c r="H450" s="222">
        <v>2.4319999999999999</v>
      </c>
      <c r="I450" s="223"/>
      <c r="J450" s="219"/>
      <c r="K450" s="219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138</v>
      </c>
      <c r="AU450" s="228" t="s">
        <v>85</v>
      </c>
      <c r="AV450" s="14" t="s">
        <v>85</v>
      </c>
      <c r="AW450" s="14" t="s">
        <v>32</v>
      </c>
      <c r="AX450" s="14" t="s">
        <v>76</v>
      </c>
      <c r="AY450" s="228" t="s">
        <v>129</v>
      </c>
    </row>
    <row r="451" spans="1:51" s="15" customFormat="1" ht="11.25">
      <c r="B451" s="229"/>
      <c r="C451" s="230"/>
      <c r="D451" s="209" t="s">
        <v>138</v>
      </c>
      <c r="E451" s="231" t="s">
        <v>1</v>
      </c>
      <c r="F451" s="232" t="s">
        <v>144</v>
      </c>
      <c r="G451" s="230"/>
      <c r="H451" s="233">
        <v>24.25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AT451" s="239" t="s">
        <v>138</v>
      </c>
      <c r="AU451" s="239" t="s">
        <v>85</v>
      </c>
      <c r="AV451" s="15" t="s">
        <v>136</v>
      </c>
      <c r="AW451" s="15" t="s">
        <v>32</v>
      </c>
      <c r="AX451" s="15" t="s">
        <v>83</v>
      </c>
      <c r="AY451" s="239" t="s">
        <v>129</v>
      </c>
    </row>
    <row r="452" spans="1:51" s="13" customFormat="1" ht="11.25">
      <c r="B452" s="207"/>
      <c r="C452" s="208"/>
      <c r="D452" s="209" t="s">
        <v>138</v>
      </c>
      <c r="E452" s="210" t="s">
        <v>1</v>
      </c>
      <c r="F452" s="211" t="s">
        <v>438</v>
      </c>
      <c r="G452" s="208"/>
      <c r="H452" s="210" t="s">
        <v>1</v>
      </c>
      <c r="I452" s="212"/>
      <c r="J452" s="208"/>
      <c r="K452" s="208"/>
      <c r="L452" s="213"/>
      <c r="M452" s="214"/>
      <c r="N452" s="215"/>
      <c r="O452" s="215"/>
      <c r="P452" s="215"/>
      <c r="Q452" s="215"/>
      <c r="R452" s="215"/>
      <c r="S452" s="215"/>
      <c r="T452" s="216"/>
      <c r="AT452" s="217" t="s">
        <v>138</v>
      </c>
      <c r="AU452" s="217" t="s">
        <v>85</v>
      </c>
      <c r="AV452" s="13" t="s">
        <v>83</v>
      </c>
      <c r="AW452" s="13" t="s">
        <v>32</v>
      </c>
      <c r="AX452" s="13" t="s">
        <v>76</v>
      </c>
      <c r="AY452" s="217" t="s">
        <v>129</v>
      </c>
    </row>
    <row r="453" spans="1:51" s="13" customFormat="1" ht="33.75">
      <c r="B453" s="207"/>
      <c r="C453" s="208"/>
      <c r="D453" s="209" t="s">
        <v>138</v>
      </c>
      <c r="E453" s="210" t="s">
        <v>1</v>
      </c>
      <c r="F453" s="211" t="s">
        <v>462</v>
      </c>
      <c r="G453" s="208"/>
      <c r="H453" s="210" t="s">
        <v>1</v>
      </c>
      <c r="I453" s="212"/>
      <c r="J453" s="208"/>
      <c r="K453" s="208"/>
      <c r="L453" s="213"/>
      <c r="M453" s="214"/>
      <c r="N453" s="215"/>
      <c r="O453" s="215"/>
      <c r="P453" s="215"/>
      <c r="Q453" s="215"/>
      <c r="R453" s="215"/>
      <c r="S453" s="215"/>
      <c r="T453" s="216"/>
      <c r="AT453" s="217" t="s">
        <v>138</v>
      </c>
      <c r="AU453" s="217" t="s">
        <v>85</v>
      </c>
      <c r="AV453" s="13" t="s">
        <v>83</v>
      </c>
      <c r="AW453" s="13" t="s">
        <v>32</v>
      </c>
      <c r="AX453" s="13" t="s">
        <v>76</v>
      </c>
      <c r="AY453" s="217" t="s">
        <v>129</v>
      </c>
    </row>
    <row r="454" spans="1:51" s="13" customFormat="1" ht="33.75">
      <c r="B454" s="207"/>
      <c r="C454" s="208"/>
      <c r="D454" s="209" t="s">
        <v>138</v>
      </c>
      <c r="E454" s="210" t="s">
        <v>1</v>
      </c>
      <c r="F454" s="211" t="s">
        <v>463</v>
      </c>
      <c r="G454" s="208"/>
      <c r="H454" s="210" t="s">
        <v>1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138</v>
      </c>
      <c r="AU454" s="217" t="s">
        <v>85</v>
      </c>
      <c r="AV454" s="13" t="s">
        <v>83</v>
      </c>
      <c r="AW454" s="13" t="s">
        <v>32</v>
      </c>
      <c r="AX454" s="13" t="s">
        <v>76</v>
      </c>
      <c r="AY454" s="217" t="s">
        <v>129</v>
      </c>
    </row>
    <row r="455" spans="1:51" s="13" customFormat="1" ht="22.5">
      <c r="B455" s="207"/>
      <c r="C455" s="208"/>
      <c r="D455" s="209" t="s">
        <v>138</v>
      </c>
      <c r="E455" s="210" t="s">
        <v>1</v>
      </c>
      <c r="F455" s="211" t="s">
        <v>442</v>
      </c>
      <c r="G455" s="208"/>
      <c r="H455" s="210" t="s">
        <v>1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138</v>
      </c>
      <c r="AU455" s="217" t="s">
        <v>85</v>
      </c>
      <c r="AV455" s="13" t="s">
        <v>83</v>
      </c>
      <c r="AW455" s="13" t="s">
        <v>32</v>
      </c>
      <c r="AX455" s="13" t="s">
        <v>76</v>
      </c>
      <c r="AY455" s="217" t="s">
        <v>129</v>
      </c>
    </row>
    <row r="456" spans="1:51" s="13" customFormat="1" ht="22.5">
      <c r="B456" s="207"/>
      <c r="C456" s="208"/>
      <c r="D456" s="209" t="s">
        <v>138</v>
      </c>
      <c r="E456" s="210" t="s">
        <v>1</v>
      </c>
      <c r="F456" s="211" t="s">
        <v>443</v>
      </c>
      <c r="G456" s="208"/>
      <c r="H456" s="210" t="s">
        <v>1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138</v>
      </c>
      <c r="AU456" s="217" t="s">
        <v>85</v>
      </c>
      <c r="AV456" s="13" t="s">
        <v>83</v>
      </c>
      <c r="AW456" s="13" t="s">
        <v>32</v>
      </c>
      <c r="AX456" s="13" t="s">
        <v>76</v>
      </c>
      <c r="AY456" s="217" t="s">
        <v>129</v>
      </c>
    </row>
    <row r="457" spans="1:51" s="13" customFormat="1" ht="22.5">
      <c r="B457" s="207"/>
      <c r="C457" s="208"/>
      <c r="D457" s="209" t="s">
        <v>138</v>
      </c>
      <c r="E457" s="210" t="s">
        <v>1</v>
      </c>
      <c r="F457" s="211" t="s">
        <v>444</v>
      </c>
      <c r="G457" s="208"/>
      <c r="H457" s="210" t="s">
        <v>1</v>
      </c>
      <c r="I457" s="212"/>
      <c r="J457" s="208"/>
      <c r="K457" s="208"/>
      <c r="L457" s="213"/>
      <c r="M457" s="262"/>
      <c r="N457" s="263"/>
      <c r="O457" s="263"/>
      <c r="P457" s="263"/>
      <c r="Q457" s="263"/>
      <c r="R457" s="263"/>
      <c r="S457" s="263"/>
      <c r="T457" s="264"/>
      <c r="AT457" s="217" t="s">
        <v>138</v>
      </c>
      <c r="AU457" s="217" t="s">
        <v>85</v>
      </c>
      <c r="AV457" s="13" t="s">
        <v>83</v>
      </c>
      <c r="AW457" s="13" t="s">
        <v>32</v>
      </c>
      <c r="AX457" s="13" t="s">
        <v>76</v>
      </c>
      <c r="AY457" s="217" t="s">
        <v>129</v>
      </c>
    </row>
    <row r="458" spans="1:51" s="2" customFormat="1" ht="6.95" customHeight="1">
      <c r="A458" s="35"/>
      <c r="B458" s="55"/>
      <c r="C458" s="56"/>
      <c r="D458" s="56"/>
      <c r="E458" s="56"/>
      <c r="F458" s="56"/>
      <c r="G458" s="56"/>
      <c r="H458" s="56"/>
      <c r="I458" s="56"/>
      <c r="J458" s="56"/>
      <c r="K458" s="56"/>
      <c r="L458" s="40"/>
      <c r="M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</row>
  </sheetData>
  <sheetProtection algorithmName="SHA-512" hashValue="9O60gUg+hVzhjjW7q1YwtVWRIcF+iBFWizqnhclJYLT1NKk6JB90noUUdqnFvC7P2619yg5Tf1lELKwV1aM/5w==" saltValue="0VYWY+kNom2EL2lc6Ca1I5s+O4maNcrxQiavlDGEmH0bkyRJcu+Xt+CHnij0NmsvoWOCJ0VtgLoJrfLXdBVcEg==" spinCount="100000" sheet="1" objects="1" scenarios="1" formatColumns="0" formatRows="0" autoFilter="0"/>
  <autoFilter ref="C130:K457" xr:uid="{00000000-0009-0000-0000-00000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92</v>
      </c>
    </row>
    <row r="3" spans="1:46" s="1" customFormat="1" ht="6.95" hidden="1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85</v>
      </c>
    </row>
    <row r="4" spans="1:46" s="1" customFormat="1" ht="24.95" hidden="1" customHeight="1">
      <c r="B4" s="21"/>
      <c r="D4" s="118" t="s">
        <v>93</v>
      </c>
      <c r="L4" s="21"/>
      <c r="M4" s="119" t="s">
        <v>10</v>
      </c>
      <c r="AT4" s="18" t="s">
        <v>4</v>
      </c>
    </row>
    <row r="5" spans="1:46" s="1" customFormat="1" ht="6.95" hidden="1" customHeight="1">
      <c r="B5" s="21"/>
      <c r="L5" s="21"/>
    </row>
    <row r="6" spans="1:46" s="1" customFormat="1" ht="12" hidden="1" customHeight="1">
      <c r="B6" s="21"/>
      <c r="D6" s="120" t="s">
        <v>16</v>
      </c>
      <c r="L6" s="21"/>
    </row>
    <row r="7" spans="1:46" s="1" customFormat="1" ht="26.25" hidden="1" customHeight="1">
      <c r="B7" s="21"/>
      <c r="E7" s="310" t="str">
        <f>'Rekapitulace stavby'!K6</f>
        <v>Oprava průmyslové podlahy v parkovacím objektu PO 01 na ul. Fr. Formana, Ostrava-Dubina</v>
      </c>
      <c r="F7" s="311"/>
      <c r="G7" s="311"/>
      <c r="H7" s="311"/>
      <c r="L7" s="21"/>
    </row>
    <row r="8" spans="1:46" s="1" customFormat="1" ht="12" hidden="1" customHeight="1">
      <c r="B8" s="21"/>
      <c r="D8" s="120" t="s">
        <v>94</v>
      </c>
      <c r="L8" s="21"/>
    </row>
    <row r="9" spans="1:46" s="2" customFormat="1" ht="16.5" hidden="1" customHeight="1">
      <c r="A9" s="35"/>
      <c r="B9" s="40"/>
      <c r="C9" s="35"/>
      <c r="D9" s="35"/>
      <c r="E9" s="310" t="s">
        <v>95</v>
      </c>
      <c r="F9" s="312"/>
      <c r="G9" s="312"/>
      <c r="H9" s="31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hidden="1" customHeight="1">
      <c r="A10" s="35"/>
      <c r="B10" s="40"/>
      <c r="C10" s="35"/>
      <c r="D10" s="120" t="s">
        <v>96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hidden="1" customHeight="1">
      <c r="A11" s="35"/>
      <c r="B11" s="40"/>
      <c r="C11" s="35"/>
      <c r="D11" s="35"/>
      <c r="E11" s="313" t="s">
        <v>468</v>
      </c>
      <c r="F11" s="312"/>
      <c r="G11" s="312"/>
      <c r="H11" s="31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 hidden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hidden="1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hidden="1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11. 11. 2022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hidden="1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hidden="1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hidden="1" customHeight="1">
      <c r="A17" s="35"/>
      <c r="B17" s="40"/>
      <c r="C17" s="35"/>
      <c r="D17" s="35"/>
      <c r="E17" s="111" t="s">
        <v>26</v>
      </c>
      <c r="F17" s="35"/>
      <c r="G17" s="35"/>
      <c r="H17" s="35"/>
      <c r="I17" s="120" t="s">
        <v>27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hidden="1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hidden="1" customHeight="1">
      <c r="A19" s="35"/>
      <c r="B19" s="40"/>
      <c r="C19" s="35"/>
      <c r="D19" s="120" t="s">
        <v>28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hidden="1" customHeight="1">
      <c r="A20" s="35"/>
      <c r="B20" s="40"/>
      <c r="C20" s="35"/>
      <c r="D20" s="35"/>
      <c r="E20" s="314" t="str">
        <f>'Rekapitulace stavby'!E14</f>
        <v>Vyplň údaj</v>
      </c>
      <c r="F20" s="315"/>
      <c r="G20" s="315"/>
      <c r="H20" s="315"/>
      <c r="I20" s="120" t="s">
        <v>27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hidden="1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hidden="1" customHeight="1">
      <c r="A22" s="35"/>
      <c r="B22" s="40"/>
      <c r="C22" s="35"/>
      <c r="D22" s="120" t="s">
        <v>30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hidden="1" customHeight="1">
      <c r="A23" s="35"/>
      <c r="B23" s="40"/>
      <c r="C23" s="35"/>
      <c r="D23" s="35"/>
      <c r="E23" s="111" t="s">
        <v>31</v>
      </c>
      <c r="F23" s="35"/>
      <c r="G23" s="35"/>
      <c r="H23" s="35"/>
      <c r="I23" s="120" t="s">
        <v>27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hidden="1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hidden="1" customHeight="1">
      <c r="A25" s="35"/>
      <c r="B25" s="40"/>
      <c r="C25" s="35"/>
      <c r="D25" s="120" t="s">
        <v>33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hidden="1" customHeight="1">
      <c r="A26" s="35"/>
      <c r="B26" s="40"/>
      <c r="C26" s="35"/>
      <c r="D26" s="35"/>
      <c r="E26" s="111" t="s">
        <v>34</v>
      </c>
      <c r="F26" s="35"/>
      <c r="G26" s="35"/>
      <c r="H26" s="35"/>
      <c r="I26" s="120" t="s">
        <v>27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hidden="1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hidden="1" customHeight="1">
      <c r="A28" s="35"/>
      <c r="B28" s="40"/>
      <c r="C28" s="35"/>
      <c r="D28" s="120" t="s">
        <v>35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hidden="1" customHeight="1">
      <c r="A29" s="122"/>
      <c r="B29" s="123"/>
      <c r="C29" s="122"/>
      <c r="D29" s="122"/>
      <c r="E29" s="316" t="s">
        <v>1</v>
      </c>
      <c r="F29" s="316"/>
      <c r="G29" s="316"/>
      <c r="H29" s="31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hidden="1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hidden="1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hidden="1" customHeight="1">
      <c r="A32" s="35"/>
      <c r="B32" s="40"/>
      <c r="C32" s="35"/>
      <c r="D32" s="126" t="s">
        <v>36</v>
      </c>
      <c r="E32" s="35"/>
      <c r="F32" s="35"/>
      <c r="G32" s="35"/>
      <c r="H32" s="35"/>
      <c r="I32" s="35"/>
      <c r="J32" s="127">
        <f>ROUND(J125,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hidden="1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35"/>
      <c r="F34" s="128" t="s">
        <v>38</v>
      </c>
      <c r="G34" s="35"/>
      <c r="H34" s="35"/>
      <c r="I34" s="128" t="s">
        <v>37</v>
      </c>
      <c r="J34" s="128" t="s">
        <v>39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129" t="s">
        <v>40</v>
      </c>
      <c r="E35" s="120" t="s">
        <v>41</v>
      </c>
      <c r="F35" s="130">
        <f>ROUND((SUM(BE125:BE144)),  2)</f>
        <v>0</v>
      </c>
      <c r="G35" s="35"/>
      <c r="H35" s="35"/>
      <c r="I35" s="131">
        <v>0.21</v>
      </c>
      <c r="J35" s="130">
        <f>ROUND(((SUM(BE125:BE144))*I35),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42</v>
      </c>
      <c r="F36" s="130">
        <f>ROUND((SUM(BF125:BF144)),  2)</f>
        <v>0</v>
      </c>
      <c r="G36" s="35"/>
      <c r="H36" s="35"/>
      <c r="I36" s="131">
        <v>0.15</v>
      </c>
      <c r="J36" s="130">
        <f>ROUND(((SUM(BF125:BF144))*I36),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43</v>
      </c>
      <c r="F37" s="130">
        <f>ROUND((SUM(BG125:BG144)),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44</v>
      </c>
      <c r="F38" s="130">
        <f>ROUND((SUM(BH125:BH144)),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45</v>
      </c>
      <c r="F39" s="130">
        <f>ROUND((SUM(BI125:BI144)),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hidden="1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hidden="1" customHeight="1">
      <c r="A41" s="35"/>
      <c r="B41" s="40"/>
      <c r="C41" s="132"/>
      <c r="D41" s="133" t="s">
        <v>46</v>
      </c>
      <c r="E41" s="134"/>
      <c r="F41" s="134"/>
      <c r="G41" s="135" t="s">
        <v>47</v>
      </c>
      <c r="H41" s="136" t="s">
        <v>48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hidden="1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hidden="1" customHeight="1">
      <c r="B43" s="21"/>
      <c r="L43" s="21"/>
    </row>
    <row r="44" spans="1:31" s="1" customFormat="1" ht="14.45" hidden="1" customHeight="1">
      <c r="B44" s="21"/>
      <c r="L44" s="21"/>
    </row>
    <row r="45" spans="1:31" s="1" customFormat="1" ht="14.45" hidden="1" customHeight="1">
      <c r="B45" s="21"/>
      <c r="L45" s="21"/>
    </row>
    <row r="46" spans="1:31" s="1" customFormat="1" ht="14.45" hidden="1" customHeight="1">
      <c r="B46" s="21"/>
      <c r="L46" s="21"/>
    </row>
    <row r="47" spans="1:31" s="1" customFormat="1" ht="14.45" hidden="1" customHeight="1">
      <c r="B47" s="21"/>
      <c r="L47" s="21"/>
    </row>
    <row r="48" spans="1:31" s="1" customFormat="1" ht="14.45" hidden="1" customHeight="1">
      <c r="B48" s="21"/>
      <c r="L48" s="21"/>
    </row>
    <row r="49" spans="1:31" s="1" customFormat="1" ht="14.45" hidden="1" customHeight="1">
      <c r="B49" s="21"/>
      <c r="L49" s="21"/>
    </row>
    <row r="50" spans="1:31" s="2" customFormat="1" ht="14.45" hidden="1" customHeight="1">
      <c r="B50" s="52"/>
      <c r="D50" s="139" t="s">
        <v>49</v>
      </c>
      <c r="E50" s="140"/>
      <c r="F50" s="140"/>
      <c r="G50" s="139" t="s">
        <v>50</v>
      </c>
      <c r="H50" s="140"/>
      <c r="I50" s="140"/>
      <c r="J50" s="140"/>
      <c r="K50" s="140"/>
      <c r="L50" s="52"/>
    </row>
    <row r="51" spans="1:31" ht="11.25" hidden="1">
      <c r="B51" s="21"/>
      <c r="L51" s="21"/>
    </row>
    <row r="52" spans="1:31" ht="11.25" hidden="1">
      <c r="B52" s="21"/>
      <c r="L52" s="21"/>
    </row>
    <row r="53" spans="1:31" ht="11.25" hidden="1">
      <c r="B53" s="21"/>
      <c r="L53" s="21"/>
    </row>
    <row r="54" spans="1:31" ht="11.25" hidden="1">
      <c r="B54" s="21"/>
      <c r="L54" s="21"/>
    </row>
    <row r="55" spans="1:31" ht="11.25" hidden="1">
      <c r="B55" s="21"/>
      <c r="L55" s="21"/>
    </row>
    <row r="56" spans="1:31" ht="11.25" hidden="1">
      <c r="B56" s="21"/>
      <c r="L56" s="21"/>
    </row>
    <row r="57" spans="1:31" ht="11.25" hidden="1">
      <c r="B57" s="21"/>
      <c r="L57" s="21"/>
    </row>
    <row r="58" spans="1:31" ht="11.25" hidden="1">
      <c r="B58" s="21"/>
      <c r="L58" s="21"/>
    </row>
    <row r="59" spans="1:31" ht="11.25" hidden="1">
      <c r="B59" s="21"/>
      <c r="L59" s="21"/>
    </row>
    <row r="60" spans="1:31" ht="11.25" hidden="1">
      <c r="B60" s="21"/>
      <c r="L60" s="21"/>
    </row>
    <row r="61" spans="1:31" s="2" customFormat="1" ht="12.75" hidden="1">
      <c r="A61" s="35"/>
      <c r="B61" s="40"/>
      <c r="C61" s="35"/>
      <c r="D61" s="141" t="s">
        <v>51</v>
      </c>
      <c r="E61" s="142"/>
      <c r="F61" s="143" t="s">
        <v>52</v>
      </c>
      <c r="G61" s="141" t="s">
        <v>51</v>
      </c>
      <c r="H61" s="142"/>
      <c r="I61" s="142"/>
      <c r="J61" s="144" t="s">
        <v>52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 hidden="1">
      <c r="B62" s="21"/>
      <c r="L62" s="21"/>
    </row>
    <row r="63" spans="1:31" ht="11.25" hidden="1">
      <c r="B63" s="21"/>
      <c r="L63" s="21"/>
    </row>
    <row r="64" spans="1:31" ht="11.25" hidden="1">
      <c r="B64" s="21"/>
      <c r="L64" s="21"/>
    </row>
    <row r="65" spans="1:31" s="2" customFormat="1" ht="12.75" hidden="1">
      <c r="A65" s="35"/>
      <c r="B65" s="40"/>
      <c r="C65" s="35"/>
      <c r="D65" s="139" t="s">
        <v>53</v>
      </c>
      <c r="E65" s="145"/>
      <c r="F65" s="145"/>
      <c r="G65" s="139" t="s">
        <v>54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 hidden="1">
      <c r="B66" s="21"/>
      <c r="L66" s="21"/>
    </row>
    <row r="67" spans="1:31" ht="11.25" hidden="1">
      <c r="B67" s="21"/>
      <c r="L67" s="21"/>
    </row>
    <row r="68" spans="1:31" ht="11.25" hidden="1">
      <c r="B68" s="21"/>
      <c r="L68" s="21"/>
    </row>
    <row r="69" spans="1:31" ht="11.25" hidden="1">
      <c r="B69" s="21"/>
      <c r="L69" s="21"/>
    </row>
    <row r="70" spans="1:31" ht="11.25" hidden="1">
      <c r="B70" s="21"/>
      <c r="L70" s="21"/>
    </row>
    <row r="71" spans="1:31" ht="11.25" hidden="1">
      <c r="B71" s="21"/>
      <c r="L71" s="21"/>
    </row>
    <row r="72" spans="1:31" ht="11.25" hidden="1">
      <c r="B72" s="21"/>
      <c r="L72" s="21"/>
    </row>
    <row r="73" spans="1:31" ht="11.25" hidden="1">
      <c r="B73" s="21"/>
      <c r="L73" s="21"/>
    </row>
    <row r="74" spans="1:31" ht="11.25" hidden="1">
      <c r="B74" s="21"/>
      <c r="L74" s="21"/>
    </row>
    <row r="75" spans="1:31" ht="11.25" hidden="1">
      <c r="B75" s="21"/>
      <c r="L75" s="21"/>
    </row>
    <row r="76" spans="1:31" s="2" customFormat="1" ht="12.75" hidden="1">
      <c r="A76" s="35"/>
      <c r="B76" s="40"/>
      <c r="C76" s="35"/>
      <c r="D76" s="141" t="s">
        <v>51</v>
      </c>
      <c r="E76" s="142"/>
      <c r="F76" s="143" t="s">
        <v>52</v>
      </c>
      <c r="G76" s="141" t="s">
        <v>51</v>
      </c>
      <c r="H76" s="142"/>
      <c r="I76" s="142"/>
      <c r="J76" s="144" t="s">
        <v>52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hidden="1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ht="11.25" hidden="1"/>
    <row r="79" spans="1:31" ht="11.25" hidden="1"/>
    <row r="80" spans="1:31" ht="11.25" hidden="1"/>
    <row r="81" spans="1:31" s="2" customFormat="1" ht="6.95" hidden="1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4" t="s">
        <v>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6.25" hidden="1" customHeight="1">
      <c r="A85" s="35"/>
      <c r="B85" s="36"/>
      <c r="C85" s="37"/>
      <c r="D85" s="37"/>
      <c r="E85" s="317" t="str">
        <f>E7</f>
        <v>Oprava průmyslové podlahy v parkovacím objektu PO 01 na ul. Fr. Formana, Ostrava-Dubina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2"/>
      <c r="C86" s="30" t="s">
        <v>94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hidden="1" customHeight="1">
      <c r="A87" s="35"/>
      <c r="B87" s="36"/>
      <c r="C87" s="37"/>
      <c r="D87" s="37"/>
      <c r="E87" s="317" t="s">
        <v>95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30" t="s">
        <v>96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284" t="str">
        <f>E11</f>
        <v>VON - Vedlejší a ostatní rozpočtové náklady</v>
      </c>
      <c r="F89" s="319"/>
      <c r="G89" s="319"/>
      <c r="H89" s="31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30" t="s">
        <v>20</v>
      </c>
      <c r="D91" s="37"/>
      <c r="E91" s="37"/>
      <c r="F91" s="28" t="str">
        <f>F14</f>
        <v>Ostrava-Dubina</v>
      </c>
      <c r="G91" s="37"/>
      <c r="H91" s="37"/>
      <c r="I91" s="30" t="s">
        <v>22</v>
      </c>
      <c r="J91" s="67" t="str">
        <f>IF(J14="","",J14)</f>
        <v>11. 11. 2022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30" t="s">
        <v>24</v>
      </c>
      <c r="D93" s="37"/>
      <c r="E93" s="37"/>
      <c r="F93" s="28" t="str">
        <f>E17</f>
        <v>SMO - městský obvod Ostrava-Jih</v>
      </c>
      <c r="G93" s="37"/>
      <c r="H93" s="37"/>
      <c r="I93" s="30" t="s">
        <v>30</v>
      </c>
      <c r="J93" s="33" t="str">
        <f>E23</f>
        <v>PROJEKT 2010,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30" t="s">
        <v>28</v>
      </c>
      <c r="D94" s="37"/>
      <c r="E94" s="37"/>
      <c r="F94" s="28" t="str">
        <f>IF(E20="","",E20)</f>
        <v>Vyplň údaj</v>
      </c>
      <c r="G94" s="37"/>
      <c r="H94" s="37"/>
      <c r="I94" s="30" t="s">
        <v>33</v>
      </c>
      <c r="J94" s="33" t="str">
        <f>E26</f>
        <v>M. Morská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50" t="s">
        <v>99</v>
      </c>
      <c r="D96" s="151"/>
      <c r="E96" s="151"/>
      <c r="F96" s="151"/>
      <c r="G96" s="151"/>
      <c r="H96" s="151"/>
      <c r="I96" s="151"/>
      <c r="J96" s="152" t="s">
        <v>100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53" t="s">
        <v>101</v>
      </c>
      <c r="D98" s="37"/>
      <c r="E98" s="37"/>
      <c r="F98" s="37"/>
      <c r="G98" s="37"/>
      <c r="H98" s="37"/>
      <c r="I98" s="37"/>
      <c r="J98" s="85">
        <f>J125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102</v>
      </c>
    </row>
    <row r="99" spans="1:47" s="9" customFormat="1" ht="24.95" hidden="1" customHeight="1">
      <c r="B99" s="154"/>
      <c r="C99" s="155"/>
      <c r="D99" s="156" t="s">
        <v>469</v>
      </c>
      <c r="E99" s="157"/>
      <c r="F99" s="157"/>
      <c r="G99" s="157"/>
      <c r="H99" s="157"/>
      <c r="I99" s="157"/>
      <c r="J99" s="158">
        <f>J126</f>
        <v>0</v>
      </c>
      <c r="K99" s="155"/>
      <c r="L99" s="159"/>
    </row>
    <row r="100" spans="1:47" s="10" customFormat="1" ht="19.899999999999999" hidden="1" customHeight="1">
      <c r="B100" s="160"/>
      <c r="C100" s="105"/>
      <c r="D100" s="161" t="s">
        <v>470</v>
      </c>
      <c r="E100" s="162"/>
      <c r="F100" s="162"/>
      <c r="G100" s="162"/>
      <c r="H100" s="162"/>
      <c r="I100" s="162"/>
      <c r="J100" s="163">
        <f>J127</f>
        <v>0</v>
      </c>
      <c r="K100" s="105"/>
      <c r="L100" s="164"/>
    </row>
    <row r="101" spans="1:47" s="10" customFormat="1" ht="19.899999999999999" hidden="1" customHeight="1">
      <c r="B101" s="160"/>
      <c r="C101" s="105"/>
      <c r="D101" s="161" t="s">
        <v>471</v>
      </c>
      <c r="E101" s="162"/>
      <c r="F101" s="162"/>
      <c r="G101" s="162"/>
      <c r="H101" s="162"/>
      <c r="I101" s="162"/>
      <c r="J101" s="163">
        <f>J129</f>
        <v>0</v>
      </c>
      <c r="K101" s="105"/>
      <c r="L101" s="164"/>
    </row>
    <row r="102" spans="1:47" s="10" customFormat="1" ht="19.899999999999999" hidden="1" customHeight="1">
      <c r="B102" s="160"/>
      <c r="C102" s="105"/>
      <c r="D102" s="161" t="s">
        <v>472</v>
      </c>
      <c r="E102" s="162"/>
      <c r="F102" s="162"/>
      <c r="G102" s="162"/>
      <c r="H102" s="162"/>
      <c r="I102" s="162"/>
      <c r="J102" s="163">
        <f>J136</f>
        <v>0</v>
      </c>
      <c r="K102" s="105"/>
      <c r="L102" s="164"/>
    </row>
    <row r="103" spans="1:47" s="10" customFormat="1" ht="19.899999999999999" hidden="1" customHeight="1">
      <c r="B103" s="160"/>
      <c r="C103" s="105"/>
      <c r="D103" s="161" t="s">
        <v>473</v>
      </c>
      <c r="E103" s="162"/>
      <c r="F103" s="162"/>
      <c r="G103" s="162"/>
      <c r="H103" s="162"/>
      <c r="I103" s="162"/>
      <c r="J103" s="163">
        <f>J140</f>
        <v>0</v>
      </c>
      <c r="K103" s="105"/>
      <c r="L103" s="164"/>
    </row>
    <row r="104" spans="1:47" s="2" customFormat="1" ht="21.75" hidden="1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47" s="2" customFormat="1" ht="6.95" hidden="1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ht="11.25" hidden="1"/>
    <row r="107" spans="1:47" ht="11.25" hidden="1"/>
    <row r="108" spans="1:47" ht="11.25" hidden="1"/>
    <row r="109" spans="1:47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24.95" customHeight="1">
      <c r="A110" s="35"/>
      <c r="B110" s="36"/>
      <c r="C110" s="24" t="s">
        <v>114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26.25" customHeight="1">
      <c r="A113" s="35"/>
      <c r="B113" s="36"/>
      <c r="C113" s="37"/>
      <c r="D113" s="37"/>
      <c r="E113" s="317" t="str">
        <f>E7</f>
        <v>Oprava průmyslové podlahy v parkovacím objektu PO 01 na ul. Fr. Formana, Ostrava-Dubina</v>
      </c>
      <c r="F113" s="318"/>
      <c r="G113" s="318"/>
      <c r="H113" s="318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1" customFormat="1" ht="12" customHeight="1">
      <c r="B114" s="22"/>
      <c r="C114" s="30" t="s">
        <v>94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pans="1:65" s="2" customFormat="1" ht="16.5" customHeight="1">
      <c r="A115" s="35"/>
      <c r="B115" s="36"/>
      <c r="C115" s="37"/>
      <c r="D115" s="37"/>
      <c r="E115" s="317" t="s">
        <v>95</v>
      </c>
      <c r="F115" s="319"/>
      <c r="G115" s="319"/>
      <c r="H115" s="319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96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84" t="str">
        <f>E11</f>
        <v>VON - Vedlejší a ostatní rozpočtové náklady</v>
      </c>
      <c r="F117" s="319"/>
      <c r="G117" s="319"/>
      <c r="H117" s="319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F14</f>
        <v>Ostrava-Dubina</v>
      </c>
      <c r="G119" s="37"/>
      <c r="H119" s="37"/>
      <c r="I119" s="30" t="s">
        <v>22</v>
      </c>
      <c r="J119" s="67" t="str">
        <f>IF(J14="","",J14)</f>
        <v>11. 11. 2022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E17</f>
        <v>SMO - městský obvod Ostrava-Jih</v>
      </c>
      <c r="G121" s="37"/>
      <c r="H121" s="37"/>
      <c r="I121" s="30" t="s">
        <v>30</v>
      </c>
      <c r="J121" s="33" t="str">
        <f>E23</f>
        <v>PROJEKT 2010,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28</v>
      </c>
      <c r="D122" s="37"/>
      <c r="E122" s="37"/>
      <c r="F122" s="28" t="str">
        <f>IF(E20="","",E20)</f>
        <v>Vyplň údaj</v>
      </c>
      <c r="G122" s="37"/>
      <c r="H122" s="37"/>
      <c r="I122" s="30" t="s">
        <v>33</v>
      </c>
      <c r="J122" s="33" t="str">
        <f>E26</f>
        <v>M. Morská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5"/>
      <c r="B124" s="166"/>
      <c r="C124" s="167" t="s">
        <v>115</v>
      </c>
      <c r="D124" s="168" t="s">
        <v>61</v>
      </c>
      <c r="E124" s="168" t="s">
        <v>57</v>
      </c>
      <c r="F124" s="168" t="s">
        <v>58</v>
      </c>
      <c r="G124" s="168" t="s">
        <v>116</v>
      </c>
      <c r="H124" s="168" t="s">
        <v>117</v>
      </c>
      <c r="I124" s="168" t="s">
        <v>118</v>
      </c>
      <c r="J124" s="169" t="s">
        <v>100</v>
      </c>
      <c r="K124" s="170" t="s">
        <v>119</v>
      </c>
      <c r="L124" s="171"/>
      <c r="M124" s="76" t="s">
        <v>1</v>
      </c>
      <c r="N124" s="77" t="s">
        <v>40</v>
      </c>
      <c r="O124" s="77" t="s">
        <v>120</v>
      </c>
      <c r="P124" s="77" t="s">
        <v>121</v>
      </c>
      <c r="Q124" s="77" t="s">
        <v>122</v>
      </c>
      <c r="R124" s="77" t="s">
        <v>123</v>
      </c>
      <c r="S124" s="77" t="s">
        <v>124</v>
      </c>
      <c r="T124" s="78" t="s">
        <v>125</v>
      </c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/>
    </row>
    <row r="125" spans="1:65" s="2" customFormat="1" ht="22.9" customHeight="1">
      <c r="A125" s="35"/>
      <c r="B125" s="36"/>
      <c r="C125" s="83" t="s">
        <v>126</v>
      </c>
      <c r="D125" s="37"/>
      <c r="E125" s="37"/>
      <c r="F125" s="37"/>
      <c r="G125" s="37"/>
      <c r="H125" s="37"/>
      <c r="I125" s="37"/>
      <c r="J125" s="172">
        <f>BK125</f>
        <v>0</v>
      </c>
      <c r="K125" s="37"/>
      <c r="L125" s="40"/>
      <c r="M125" s="79"/>
      <c r="N125" s="173"/>
      <c r="O125" s="80"/>
      <c r="P125" s="174">
        <f>P126</f>
        <v>0</v>
      </c>
      <c r="Q125" s="80"/>
      <c r="R125" s="174">
        <f>R126</f>
        <v>0</v>
      </c>
      <c r="S125" s="80"/>
      <c r="T125" s="175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75</v>
      </c>
      <c r="AU125" s="18" t="s">
        <v>102</v>
      </c>
      <c r="BK125" s="176">
        <f>BK126</f>
        <v>0</v>
      </c>
    </row>
    <row r="126" spans="1:65" s="12" customFormat="1" ht="25.9" customHeight="1">
      <c r="B126" s="177"/>
      <c r="C126" s="178"/>
      <c r="D126" s="179" t="s">
        <v>75</v>
      </c>
      <c r="E126" s="180" t="s">
        <v>474</v>
      </c>
      <c r="F126" s="180" t="s">
        <v>475</v>
      </c>
      <c r="G126" s="178"/>
      <c r="H126" s="178"/>
      <c r="I126" s="181"/>
      <c r="J126" s="182">
        <f>BK126</f>
        <v>0</v>
      </c>
      <c r="K126" s="178"/>
      <c r="L126" s="183"/>
      <c r="M126" s="184"/>
      <c r="N126" s="185"/>
      <c r="O126" s="185"/>
      <c r="P126" s="186">
        <f>P127+P129+P136+P140</f>
        <v>0</v>
      </c>
      <c r="Q126" s="185"/>
      <c r="R126" s="186">
        <f>R127+R129+R136+R140</f>
        <v>0</v>
      </c>
      <c r="S126" s="185"/>
      <c r="T126" s="187">
        <f>T127+T129+T136+T140</f>
        <v>0</v>
      </c>
      <c r="AR126" s="188" t="s">
        <v>163</v>
      </c>
      <c r="AT126" s="189" t="s">
        <v>75</v>
      </c>
      <c r="AU126" s="189" t="s">
        <v>76</v>
      </c>
      <c r="AY126" s="188" t="s">
        <v>129</v>
      </c>
      <c r="BK126" s="190">
        <f>BK127+BK129+BK136+BK140</f>
        <v>0</v>
      </c>
    </row>
    <row r="127" spans="1:65" s="12" customFormat="1" ht="22.9" customHeight="1">
      <c r="B127" s="177"/>
      <c r="C127" s="178"/>
      <c r="D127" s="179" t="s">
        <v>75</v>
      </c>
      <c r="E127" s="191" t="s">
        <v>476</v>
      </c>
      <c r="F127" s="191" t="s">
        <v>477</v>
      </c>
      <c r="G127" s="178"/>
      <c r="H127" s="178"/>
      <c r="I127" s="181"/>
      <c r="J127" s="192">
        <f>BK127</f>
        <v>0</v>
      </c>
      <c r="K127" s="178"/>
      <c r="L127" s="183"/>
      <c r="M127" s="184"/>
      <c r="N127" s="185"/>
      <c r="O127" s="185"/>
      <c r="P127" s="186">
        <f>P128</f>
        <v>0</v>
      </c>
      <c r="Q127" s="185"/>
      <c r="R127" s="186">
        <f>R128</f>
        <v>0</v>
      </c>
      <c r="S127" s="185"/>
      <c r="T127" s="187">
        <f>T128</f>
        <v>0</v>
      </c>
      <c r="AR127" s="188" t="s">
        <v>163</v>
      </c>
      <c r="AT127" s="189" t="s">
        <v>75</v>
      </c>
      <c r="AU127" s="189" t="s">
        <v>83</v>
      </c>
      <c r="AY127" s="188" t="s">
        <v>129</v>
      </c>
      <c r="BK127" s="190">
        <f>BK128</f>
        <v>0</v>
      </c>
    </row>
    <row r="128" spans="1:65" s="2" customFormat="1" ht="16.5" customHeight="1">
      <c r="A128" s="35"/>
      <c r="B128" s="36"/>
      <c r="C128" s="193" t="s">
        <v>83</v>
      </c>
      <c r="D128" s="193" t="s">
        <v>132</v>
      </c>
      <c r="E128" s="194" t="s">
        <v>478</v>
      </c>
      <c r="F128" s="195" t="s">
        <v>479</v>
      </c>
      <c r="G128" s="196" t="s">
        <v>480</v>
      </c>
      <c r="H128" s="197">
        <v>1</v>
      </c>
      <c r="I128" s="198"/>
      <c r="J128" s="199">
        <f>ROUND(I128*H128,2)</f>
        <v>0</v>
      </c>
      <c r="K128" s="200"/>
      <c r="L128" s="40"/>
      <c r="M128" s="201" t="s">
        <v>1</v>
      </c>
      <c r="N128" s="202" t="s">
        <v>41</v>
      </c>
      <c r="O128" s="7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5" t="s">
        <v>481</v>
      </c>
      <c r="AT128" s="205" t="s">
        <v>132</v>
      </c>
      <c r="AU128" s="205" t="s">
        <v>85</v>
      </c>
      <c r="AY128" s="18" t="s">
        <v>129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8" t="s">
        <v>83</v>
      </c>
      <c r="BK128" s="206">
        <f>ROUND(I128*H128,2)</f>
        <v>0</v>
      </c>
      <c r="BL128" s="18" t="s">
        <v>481</v>
      </c>
      <c r="BM128" s="205" t="s">
        <v>482</v>
      </c>
    </row>
    <row r="129" spans="1:65" s="12" customFormat="1" ht="22.9" customHeight="1">
      <c r="B129" s="177"/>
      <c r="C129" s="178"/>
      <c r="D129" s="179" t="s">
        <v>75</v>
      </c>
      <c r="E129" s="191" t="s">
        <v>483</v>
      </c>
      <c r="F129" s="191" t="s">
        <v>484</v>
      </c>
      <c r="G129" s="178"/>
      <c r="H129" s="178"/>
      <c r="I129" s="181"/>
      <c r="J129" s="192">
        <f>BK129</f>
        <v>0</v>
      </c>
      <c r="K129" s="178"/>
      <c r="L129" s="183"/>
      <c r="M129" s="184"/>
      <c r="N129" s="185"/>
      <c r="O129" s="185"/>
      <c r="P129" s="186">
        <f>SUM(P130:P135)</f>
        <v>0</v>
      </c>
      <c r="Q129" s="185"/>
      <c r="R129" s="186">
        <f>SUM(R130:R135)</f>
        <v>0</v>
      </c>
      <c r="S129" s="185"/>
      <c r="T129" s="187">
        <f>SUM(T130:T135)</f>
        <v>0</v>
      </c>
      <c r="AR129" s="188" t="s">
        <v>163</v>
      </c>
      <c r="AT129" s="189" t="s">
        <v>75</v>
      </c>
      <c r="AU129" s="189" t="s">
        <v>83</v>
      </c>
      <c r="AY129" s="188" t="s">
        <v>129</v>
      </c>
      <c r="BK129" s="190">
        <f>SUM(BK130:BK135)</f>
        <v>0</v>
      </c>
    </row>
    <row r="130" spans="1:65" s="2" customFormat="1" ht="16.5" customHeight="1">
      <c r="A130" s="35"/>
      <c r="B130" s="36"/>
      <c r="C130" s="193" t="s">
        <v>85</v>
      </c>
      <c r="D130" s="193" t="s">
        <v>132</v>
      </c>
      <c r="E130" s="194" t="s">
        <v>485</v>
      </c>
      <c r="F130" s="195" t="s">
        <v>486</v>
      </c>
      <c r="G130" s="196" t="s">
        <v>480</v>
      </c>
      <c r="H130" s="197">
        <v>1</v>
      </c>
      <c r="I130" s="198"/>
      <c r="J130" s="199">
        <f>ROUND(I130*H130,2)</f>
        <v>0</v>
      </c>
      <c r="K130" s="200"/>
      <c r="L130" s="40"/>
      <c r="M130" s="201" t="s">
        <v>1</v>
      </c>
      <c r="N130" s="202" t="s">
        <v>41</v>
      </c>
      <c r="O130" s="7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5" t="s">
        <v>481</v>
      </c>
      <c r="AT130" s="205" t="s">
        <v>132</v>
      </c>
      <c r="AU130" s="205" t="s">
        <v>85</v>
      </c>
      <c r="AY130" s="18" t="s">
        <v>129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8" t="s">
        <v>83</v>
      </c>
      <c r="BK130" s="206">
        <f>ROUND(I130*H130,2)</f>
        <v>0</v>
      </c>
      <c r="BL130" s="18" t="s">
        <v>481</v>
      </c>
      <c r="BM130" s="205" t="s">
        <v>487</v>
      </c>
    </row>
    <row r="131" spans="1:65" s="14" customFormat="1" ht="11.25">
      <c r="B131" s="218"/>
      <c r="C131" s="219"/>
      <c r="D131" s="209" t="s">
        <v>138</v>
      </c>
      <c r="E131" s="220" t="s">
        <v>1</v>
      </c>
      <c r="F131" s="221" t="s">
        <v>83</v>
      </c>
      <c r="G131" s="219"/>
      <c r="H131" s="222">
        <v>1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138</v>
      </c>
      <c r="AU131" s="228" t="s">
        <v>85</v>
      </c>
      <c r="AV131" s="14" t="s">
        <v>85</v>
      </c>
      <c r="AW131" s="14" t="s">
        <v>32</v>
      </c>
      <c r="AX131" s="14" t="s">
        <v>83</v>
      </c>
      <c r="AY131" s="228" t="s">
        <v>129</v>
      </c>
    </row>
    <row r="132" spans="1:65" s="13" customFormat="1" ht="33.75">
      <c r="B132" s="207"/>
      <c r="C132" s="208"/>
      <c r="D132" s="209" t="s">
        <v>138</v>
      </c>
      <c r="E132" s="210" t="s">
        <v>1</v>
      </c>
      <c r="F132" s="211" t="s">
        <v>488</v>
      </c>
      <c r="G132" s="208"/>
      <c r="H132" s="210" t="s">
        <v>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138</v>
      </c>
      <c r="AU132" s="217" t="s">
        <v>85</v>
      </c>
      <c r="AV132" s="13" t="s">
        <v>83</v>
      </c>
      <c r="AW132" s="13" t="s">
        <v>32</v>
      </c>
      <c r="AX132" s="13" t="s">
        <v>76</v>
      </c>
      <c r="AY132" s="217" t="s">
        <v>129</v>
      </c>
    </row>
    <row r="133" spans="1:65" s="13" customFormat="1" ht="11.25">
      <c r="B133" s="207"/>
      <c r="C133" s="208"/>
      <c r="D133" s="209" t="s">
        <v>138</v>
      </c>
      <c r="E133" s="210" t="s">
        <v>1</v>
      </c>
      <c r="F133" s="211" t="s">
        <v>489</v>
      </c>
      <c r="G133" s="208"/>
      <c r="H133" s="210" t="s">
        <v>1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138</v>
      </c>
      <c r="AU133" s="217" t="s">
        <v>85</v>
      </c>
      <c r="AV133" s="13" t="s">
        <v>83</v>
      </c>
      <c r="AW133" s="13" t="s">
        <v>32</v>
      </c>
      <c r="AX133" s="13" t="s">
        <v>76</v>
      </c>
      <c r="AY133" s="217" t="s">
        <v>129</v>
      </c>
    </row>
    <row r="134" spans="1:65" s="13" customFormat="1" ht="22.5">
      <c r="B134" s="207"/>
      <c r="C134" s="208"/>
      <c r="D134" s="209" t="s">
        <v>138</v>
      </c>
      <c r="E134" s="210" t="s">
        <v>1</v>
      </c>
      <c r="F134" s="211" t="s">
        <v>490</v>
      </c>
      <c r="G134" s="208"/>
      <c r="H134" s="210" t="s">
        <v>1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138</v>
      </c>
      <c r="AU134" s="217" t="s">
        <v>85</v>
      </c>
      <c r="AV134" s="13" t="s">
        <v>83</v>
      </c>
      <c r="AW134" s="13" t="s">
        <v>32</v>
      </c>
      <c r="AX134" s="13" t="s">
        <v>76</v>
      </c>
      <c r="AY134" s="217" t="s">
        <v>129</v>
      </c>
    </row>
    <row r="135" spans="1:65" s="2" customFormat="1" ht="16.5" customHeight="1">
      <c r="A135" s="35"/>
      <c r="B135" s="36"/>
      <c r="C135" s="193" t="s">
        <v>150</v>
      </c>
      <c r="D135" s="193" t="s">
        <v>132</v>
      </c>
      <c r="E135" s="194" t="s">
        <v>491</v>
      </c>
      <c r="F135" s="195" t="s">
        <v>492</v>
      </c>
      <c r="G135" s="196" t="s">
        <v>480</v>
      </c>
      <c r="H135" s="197">
        <v>1</v>
      </c>
      <c r="I135" s="198"/>
      <c r="J135" s="199">
        <f>ROUND(I135*H135,2)</f>
        <v>0</v>
      </c>
      <c r="K135" s="200"/>
      <c r="L135" s="40"/>
      <c r="M135" s="201" t="s">
        <v>1</v>
      </c>
      <c r="N135" s="202" t="s">
        <v>41</v>
      </c>
      <c r="O135" s="7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481</v>
      </c>
      <c r="AT135" s="205" t="s">
        <v>132</v>
      </c>
      <c r="AU135" s="205" t="s">
        <v>85</v>
      </c>
      <c r="AY135" s="18" t="s">
        <v>129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8" t="s">
        <v>83</v>
      </c>
      <c r="BK135" s="206">
        <f>ROUND(I135*H135,2)</f>
        <v>0</v>
      </c>
      <c r="BL135" s="18" t="s">
        <v>481</v>
      </c>
      <c r="BM135" s="205" t="s">
        <v>493</v>
      </c>
    </row>
    <row r="136" spans="1:65" s="12" customFormat="1" ht="22.9" customHeight="1">
      <c r="B136" s="177"/>
      <c r="C136" s="178"/>
      <c r="D136" s="179" t="s">
        <v>75</v>
      </c>
      <c r="E136" s="191" t="s">
        <v>494</v>
      </c>
      <c r="F136" s="191" t="s">
        <v>495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SUM(P137:P139)</f>
        <v>0</v>
      </c>
      <c r="Q136" s="185"/>
      <c r="R136" s="186">
        <f>SUM(R137:R139)</f>
        <v>0</v>
      </c>
      <c r="S136" s="185"/>
      <c r="T136" s="187">
        <f>SUM(T137:T139)</f>
        <v>0</v>
      </c>
      <c r="AR136" s="188" t="s">
        <v>163</v>
      </c>
      <c r="AT136" s="189" t="s">
        <v>75</v>
      </c>
      <c r="AU136" s="189" t="s">
        <v>83</v>
      </c>
      <c r="AY136" s="188" t="s">
        <v>129</v>
      </c>
      <c r="BK136" s="190">
        <f>SUM(BK137:BK139)</f>
        <v>0</v>
      </c>
    </row>
    <row r="137" spans="1:65" s="2" customFormat="1" ht="21.75" customHeight="1">
      <c r="A137" s="35"/>
      <c r="B137" s="36"/>
      <c r="C137" s="193" t="s">
        <v>136</v>
      </c>
      <c r="D137" s="193" t="s">
        <v>132</v>
      </c>
      <c r="E137" s="194" t="s">
        <v>496</v>
      </c>
      <c r="F137" s="195" t="s">
        <v>497</v>
      </c>
      <c r="G137" s="196" t="s">
        <v>480</v>
      </c>
      <c r="H137" s="197">
        <v>1</v>
      </c>
      <c r="I137" s="198"/>
      <c r="J137" s="199">
        <f>ROUND(I137*H137,2)</f>
        <v>0</v>
      </c>
      <c r="K137" s="200"/>
      <c r="L137" s="40"/>
      <c r="M137" s="201" t="s">
        <v>1</v>
      </c>
      <c r="N137" s="202" t="s">
        <v>41</v>
      </c>
      <c r="O137" s="7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481</v>
      </c>
      <c r="AT137" s="205" t="s">
        <v>132</v>
      </c>
      <c r="AU137" s="205" t="s">
        <v>85</v>
      </c>
      <c r="AY137" s="18" t="s">
        <v>129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8" t="s">
        <v>83</v>
      </c>
      <c r="BK137" s="206">
        <f>ROUND(I137*H137,2)</f>
        <v>0</v>
      </c>
      <c r="BL137" s="18" t="s">
        <v>481</v>
      </c>
      <c r="BM137" s="205" t="s">
        <v>498</v>
      </c>
    </row>
    <row r="138" spans="1:65" s="14" customFormat="1" ht="11.25">
      <c r="B138" s="218"/>
      <c r="C138" s="219"/>
      <c r="D138" s="209" t="s">
        <v>138</v>
      </c>
      <c r="E138" s="220" t="s">
        <v>1</v>
      </c>
      <c r="F138" s="221" t="s">
        <v>83</v>
      </c>
      <c r="G138" s="219"/>
      <c r="H138" s="222">
        <v>1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138</v>
      </c>
      <c r="AU138" s="228" t="s">
        <v>85</v>
      </c>
      <c r="AV138" s="14" t="s">
        <v>85</v>
      </c>
      <c r="AW138" s="14" t="s">
        <v>32</v>
      </c>
      <c r="AX138" s="14" t="s">
        <v>83</v>
      </c>
      <c r="AY138" s="228" t="s">
        <v>129</v>
      </c>
    </row>
    <row r="139" spans="1:65" s="13" customFormat="1" ht="22.5">
      <c r="B139" s="207"/>
      <c r="C139" s="208"/>
      <c r="D139" s="209" t="s">
        <v>138</v>
      </c>
      <c r="E139" s="210" t="s">
        <v>1</v>
      </c>
      <c r="F139" s="211" t="s">
        <v>499</v>
      </c>
      <c r="G139" s="208"/>
      <c r="H139" s="210" t="s">
        <v>1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138</v>
      </c>
      <c r="AU139" s="217" t="s">
        <v>85</v>
      </c>
      <c r="AV139" s="13" t="s">
        <v>83</v>
      </c>
      <c r="AW139" s="13" t="s">
        <v>32</v>
      </c>
      <c r="AX139" s="13" t="s">
        <v>76</v>
      </c>
      <c r="AY139" s="217" t="s">
        <v>129</v>
      </c>
    </row>
    <row r="140" spans="1:65" s="12" customFormat="1" ht="22.9" customHeight="1">
      <c r="B140" s="177"/>
      <c r="C140" s="178"/>
      <c r="D140" s="179" t="s">
        <v>75</v>
      </c>
      <c r="E140" s="191" t="s">
        <v>500</v>
      </c>
      <c r="F140" s="191" t="s">
        <v>501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SUM(P141:P144)</f>
        <v>0</v>
      </c>
      <c r="Q140" s="185"/>
      <c r="R140" s="186">
        <f>SUM(R141:R144)</f>
        <v>0</v>
      </c>
      <c r="S140" s="185"/>
      <c r="T140" s="187">
        <f>SUM(T141:T144)</f>
        <v>0</v>
      </c>
      <c r="AR140" s="188" t="s">
        <v>163</v>
      </c>
      <c r="AT140" s="189" t="s">
        <v>75</v>
      </c>
      <c r="AU140" s="189" t="s">
        <v>83</v>
      </c>
      <c r="AY140" s="188" t="s">
        <v>129</v>
      </c>
      <c r="BK140" s="190">
        <f>SUM(BK141:BK144)</f>
        <v>0</v>
      </c>
    </row>
    <row r="141" spans="1:65" s="2" customFormat="1" ht="24.2" customHeight="1">
      <c r="A141" s="35"/>
      <c r="B141" s="36"/>
      <c r="C141" s="193" t="s">
        <v>163</v>
      </c>
      <c r="D141" s="193" t="s">
        <v>132</v>
      </c>
      <c r="E141" s="194" t="s">
        <v>502</v>
      </c>
      <c r="F141" s="195" t="s">
        <v>503</v>
      </c>
      <c r="G141" s="196" t="s">
        <v>480</v>
      </c>
      <c r="H141" s="197">
        <v>1</v>
      </c>
      <c r="I141" s="198"/>
      <c r="J141" s="199">
        <f>ROUND(I141*H141,2)</f>
        <v>0</v>
      </c>
      <c r="K141" s="200"/>
      <c r="L141" s="40"/>
      <c r="M141" s="201" t="s">
        <v>1</v>
      </c>
      <c r="N141" s="202" t="s">
        <v>41</v>
      </c>
      <c r="O141" s="7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481</v>
      </c>
      <c r="AT141" s="205" t="s">
        <v>132</v>
      </c>
      <c r="AU141" s="205" t="s">
        <v>85</v>
      </c>
      <c r="AY141" s="18" t="s">
        <v>129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8" t="s">
        <v>83</v>
      </c>
      <c r="BK141" s="206">
        <f>ROUND(I141*H141,2)</f>
        <v>0</v>
      </c>
      <c r="BL141" s="18" t="s">
        <v>481</v>
      </c>
      <c r="BM141" s="205" t="s">
        <v>504</v>
      </c>
    </row>
    <row r="142" spans="1:65" s="14" customFormat="1" ht="11.25">
      <c r="B142" s="218"/>
      <c r="C142" s="219"/>
      <c r="D142" s="209" t="s">
        <v>138</v>
      </c>
      <c r="E142" s="220" t="s">
        <v>1</v>
      </c>
      <c r="F142" s="221" t="s">
        <v>83</v>
      </c>
      <c r="G142" s="219"/>
      <c r="H142" s="222">
        <v>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138</v>
      </c>
      <c r="AU142" s="228" t="s">
        <v>85</v>
      </c>
      <c r="AV142" s="14" t="s">
        <v>85</v>
      </c>
      <c r="AW142" s="14" t="s">
        <v>32</v>
      </c>
      <c r="AX142" s="14" t="s">
        <v>83</v>
      </c>
      <c r="AY142" s="228" t="s">
        <v>129</v>
      </c>
    </row>
    <row r="143" spans="1:65" s="13" customFormat="1" ht="22.5">
      <c r="B143" s="207"/>
      <c r="C143" s="208"/>
      <c r="D143" s="209" t="s">
        <v>138</v>
      </c>
      <c r="E143" s="210" t="s">
        <v>1</v>
      </c>
      <c r="F143" s="211" t="s">
        <v>505</v>
      </c>
      <c r="G143" s="208"/>
      <c r="H143" s="210" t="s">
        <v>1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138</v>
      </c>
      <c r="AU143" s="217" t="s">
        <v>85</v>
      </c>
      <c r="AV143" s="13" t="s">
        <v>83</v>
      </c>
      <c r="AW143" s="13" t="s">
        <v>32</v>
      </c>
      <c r="AX143" s="13" t="s">
        <v>76</v>
      </c>
      <c r="AY143" s="217" t="s">
        <v>129</v>
      </c>
    </row>
    <row r="144" spans="1:65" s="13" customFormat="1" ht="22.5">
      <c r="B144" s="207"/>
      <c r="C144" s="208"/>
      <c r="D144" s="209" t="s">
        <v>138</v>
      </c>
      <c r="E144" s="210" t="s">
        <v>1</v>
      </c>
      <c r="F144" s="211" t="s">
        <v>506</v>
      </c>
      <c r="G144" s="208"/>
      <c r="H144" s="210" t="s">
        <v>1</v>
      </c>
      <c r="I144" s="212"/>
      <c r="J144" s="208"/>
      <c r="K144" s="208"/>
      <c r="L144" s="213"/>
      <c r="M144" s="262"/>
      <c r="N144" s="263"/>
      <c r="O144" s="263"/>
      <c r="P144" s="263"/>
      <c r="Q144" s="263"/>
      <c r="R144" s="263"/>
      <c r="S144" s="263"/>
      <c r="T144" s="264"/>
      <c r="AT144" s="217" t="s">
        <v>138</v>
      </c>
      <c r="AU144" s="217" t="s">
        <v>85</v>
      </c>
      <c r="AV144" s="13" t="s">
        <v>83</v>
      </c>
      <c r="AW144" s="13" t="s">
        <v>32</v>
      </c>
      <c r="AX144" s="13" t="s">
        <v>76</v>
      </c>
      <c r="AY144" s="217" t="s">
        <v>129</v>
      </c>
    </row>
    <row r="145" spans="1:31" s="2" customFormat="1" ht="6.95" customHeight="1">
      <c r="A145" s="35"/>
      <c r="B145" s="55"/>
      <c r="C145" s="56"/>
      <c r="D145" s="56"/>
      <c r="E145" s="56"/>
      <c r="F145" s="56"/>
      <c r="G145" s="56"/>
      <c r="H145" s="56"/>
      <c r="I145" s="56"/>
      <c r="J145" s="56"/>
      <c r="K145" s="56"/>
      <c r="L145" s="40"/>
      <c r="M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</sheetData>
  <sheetProtection algorithmName="SHA-512" hashValue="I8S9h1736d+Ja/hYYGtUkJNUr5iUdFZfc+ysHCi5N463j1c4jbeats2QWihzclZMvzN7PfORXah7AmYEXdiPFg==" saltValue="guD8vDJizbgrelXNmUYmk7iYvmXDaH/lhJidTzJx1k0CRA9GOAmKz1h7ylsLO4ftf8G+KBMNTntSq8IKSLUj1Q==" spinCount="100000" sheet="1" objects="1" scenarios="1" formatColumns="0" formatRows="0" autoFilter="0"/>
  <autoFilter ref="C124:K144" xr:uid="{00000000-0009-0000-0000-000002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Titulní stránka</vt:lpstr>
      <vt:lpstr>Rekapitulace stavby</vt:lpstr>
      <vt:lpstr>D - Dokumentace objektů a...</vt:lpstr>
      <vt:lpstr>VON - Vedlejší a ostatní ...</vt:lpstr>
      <vt:lpstr>'D - Dokumentace objektů a...'!Názvy_tisku</vt:lpstr>
      <vt:lpstr>'Rekapitulace stavby'!Názvy_tisku</vt:lpstr>
      <vt:lpstr>'VON - Vedlejší a ostatní ...'!Názvy_tisku</vt:lpstr>
      <vt:lpstr>'D - Dokumentace objektů a...'!Oblast_tisku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Morská</dc:creator>
  <cp:lastModifiedBy>Miroslava Morska</cp:lastModifiedBy>
  <cp:lastPrinted>2022-11-29T06:34:14Z</cp:lastPrinted>
  <dcterms:created xsi:type="dcterms:W3CDTF">2022-11-29T06:21:42Z</dcterms:created>
  <dcterms:modified xsi:type="dcterms:W3CDTF">2022-11-29T06:34:59Z</dcterms:modified>
</cp:coreProperties>
</file>