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ZAKÁZKY\2021\Úřad Ostrava Jih\projekce\"/>
    </mc:Choice>
  </mc:AlternateContent>
  <bookViews>
    <workbookView xWindow="0" yWindow="0" windowWidth="0" windowHeight="0"/>
  </bookViews>
  <sheets>
    <sheet name="Rekapitulace stavby" sheetId="1" r:id="rId1"/>
    <sheet name="D1.01-4.5 - Měření a regu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'D1.01-4.5 - Měření a regu...'!$C$88:$K$287</definedName>
    <definedName name="_xlnm.Print_Area" localSheetId="1">'D1.01-4.5 - Měření a regu...'!$C$4:$J$39,'D1.01-4.5 - Měření a regu...'!$C$45:$J$70,'D1.01-4.5 - Měření a regu...'!$C$76:$K$287</definedName>
    <definedName name="_xlnm.Print_Titles" localSheetId="1">'D1.01-4.5 - Měření a regu...'!$88:$88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58"/>
  <c r="BH258"/>
  <c r="BG258"/>
  <c r="BF258"/>
  <c r="T258"/>
  <c r="T257"/>
  <c r="R258"/>
  <c r="R257"/>
  <c r="P258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F83"/>
  <c r="E81"/>
  <c r="J55"/>
  <c r="F52"/>
  <c r="E50"/>
  <c r="J21"/>
  <c r="E21"/>
  <c r="J54"/>
  <c r="J20"/>
  <c r="J18"/>
  <c r="E18"/>
  <c r="F86"/>
  <c r="J17"/>
  <c r="J15"/>
  <c r="E15"/>
  <c r="F85"/>
  <c r="J14"/>
  <c r="J12"/>
  <c r="J52"/>
  <c r="E7"/>
  <c r="E48"/>
  <c i="1" r="L50"/>
  <c r="AM50"/>
  <c r="AM49"/>
  <c r="L49"/>
  <c r="AM47"/>
  <c r="L47"/>
  <c r="L45"/>
  <c r="L44"/>
  <c i="2" r="BK104"/>
  <c r="J221"/>
  <c r="J125"/>
  <c r="J247"/>
  <c r="J225"/>
  <c r="J154"/>
  <c r="BK219"/>
  <c r="J283"/>
  <c r="J253"/>
  <c r="BK116"/>
  <c r="BK221"/>
  <c r="J128"/>
  <c r="J231"/>
  <c r="BK162"/>
  <c r="BK210"/>
  <c r="J281"/>
  <c r="J156"/>
  <c r="J194"/>
  <c r="J277"/>
  <c r="BK154"/>
  <c r="BK255"/>
  <c r="BK235"/>
  <c r="BK212"/>
  <c r="J95"/>
  <c r="J251"/>
  <c r="BK146"/>
  <c r="J159"/>
  <c r="BK266"/>
  <c r="J189"/>
  <c r="J266"/>
  <c i="1" r="AS54"/>
  <c i="2" r="BK156"/>
  <c r="BK258"/>
  <c r="BK110"/>
  <c r="BK152"/>
  <c r="J264"/>
  <c r="J178"/>
  <c r="J101"/>
  <c r="J206"/>
  <c r="BK269"/>
  <c r="J165"/>
  <c r="J258"/>
  <c r="J243"/>
  <c r="BK227"/>
  <c r="BK168"/>
  <c r="J229"/>
  <c r="J275"/>
  <c r="J122"/>
  <c r="BK225"/>
  <c r="BK149"/>
  <c r="BK192"/>
  <c r="J215"/>
  <c r="J107"/>
  <c r="J217"/>
  <c r="BK107"/>
  <c r="J162"/>
  <c r="BK237"/>
  <c r="BK122"/>
  <c r="BK165"/>
  <c r="J245"/>
  <c r="BK181"/>
  <c r="BK253"/>
  <c r="J237"/>
  <c r="BK217"/>
  <c r="J119"/>
  <c r="BK264"/>
  <c r="BK95"/>
  <c r="J134"/>
  <c r="BK243"/>
  <c r="BK173"/>
  <c r="J143"/>
  <c r="BK171"/>
  <c r="BK273"/>
  <c r="J186"/>
  <c r="J104"/>
  <c r="J271"/>
  <c r="J171"/>
  <c r="BK131"/>
  <c r="J255"/>
  <c r="BK194"/>
  <c r="J92"/>
  <c r="BK241"/>
  <c r="BK175"/>
  <c r="BK277"/>
  <c r="J168"/>
  <c r="BK186"/>
  <c r="BK92"/>
  <c r="BK206"/>
  <c r="J137"/>
  <c r="J110"/>
  <c r="J192"/>
  <c r="BK279"/>
  <c r="J175"/>
  <c r="BK196"/>
  <c r="BK125"/>
  <c r="BK215"/>
  <c r="J219"/>
  <c r="BK281"/>
  <c r="J212"/>
  <c r="BK275"/>
  <c r="BK249"/>
  <c r="BK229"/>
  <c r="BK198"/>
  <c r="BK283"/>
  <c r="J196"/>
  <c r="J149"/>
  <c r="J235"/>
  <c r="J131"/>
  <c r="J210"/>
  <c r="BK203"/>
  <c r="J116"/>
  <c r="J203"/>
  <c r="BK119"/>
  <c r="BK101"/>
  <c r="J227"/>
  <c r="BK140"/>
  <c r="J181"/>
  <c r="BK233"/>
  <c r="BK137"/>
  <c r="BK251"/>
  <c r="J233"/>
  <c r="J140"/>
  <c r="BK271"/>
  <c r="BK184"/>
  <c r="BK200"/>
  <c r="J273"/>
  <c r="J239"/>
  <c r="BK231"/>
  <c r="BK143"/>
  <c r="BK247"/>
  <c r="BK134"/>
  <c r="J173"/>
  <c r="J286"/>
  <c r="J200"/>
  <c r="J146"/>
  <c r="J279"/>
  <c r="BK113"/>
  <c r="BK245"/>
  <c r="BK239"/>
  <c r="BK189"/>
  <c r="J241"/>
  <c r="BK128"/>
  <c r="BK286"/>
  <c r="J198"/>
  <c r="J98"/>
  <c r="BK159"/>
  <c r="BK178"/>
  <c r="J269"/>
  <c r="J152"/>
  <c r="J184"/>
  <c r="J113"/>
  <c r="J249"/>
  <c r="BK98"/>
  <c l="1" r="T91"/>
  <c r="BK209"/>
  <c r="J209"/>
  <c r="J63"/>
  <c r="R209"/>
  <c r="T214"/>
  <c r="BK202"/>
  <c r="J202"/>
  <c r="J62"/>
  <c r="BK224"/>
  <c r="J224"/>
  <c r="J66"/>
  <c r="P202"/>
  <c r="R214"/>
  <c r="BK91"/>
  <c r="J91"/>
  <c r="J61"/>
  <c r="T202"/>
  <c r="BK214"/>
  <c r="J214"/>
  <c r="J64"/>
  <c r="P224"/>
  <c r="P223"/>
  <c r="P91"/>
  <c r="P90"/>
  <c r="P89"/>
  <c i="1" r="AU55"/>
  <c i="2" r="R202"/>
  <c r="T209"/>
  <c r="T224"/>
  <c r="T223"/>
  <c r="P263"/>
  <c r="P262"/>
  <c r="R91"/>
  <c r="R90"/>
  <c r="R89"/>
  <c r="P209"/>
  <c r="P214"/>
  <c r="R224"/>
  <c r="R223"/>
  <c r="BK263"/>
  <c r="BK262"/>
  <c r="J262"/>
  <c r="J68"/>
  <c r="R263"/>
  <c r="R262"/>
  <c r="T263"/>
  <c r="T262"/>
  <c r="BK257"/>
  <c r="J257"/>
  <c r="J67"/>
  <c r="F55"/>
  <c r="BE101"/>
  <c r="BE281"/>
  <c r="J83"/>
  <c r="BE107"/>
  <c r="BE286"/>
  <c r="BE275"/>
  <c r="F54"/>
  <c r="BE92"/>
  <c r="BE95"/>
  <c r="BE113"/>
  <c r="BE116"/>
  <c r="BE122"/>
  <c r="BE125"/>
  <c r="BE131"/>
  <c r="BE134"/>
  <c r="BE140"/>
  <c r="BE146"/>
  <c r="BE152"/>
  <c r="BE156"/>
  <c r="BE159"/>
  <c r="BE171"/>
  <c r="BE178"/>
  <c r="BE181"/>
  <c r="BE189"/>
  <c r="BE192"/>
  <c r="BE203"/>
  <c r="BE217"/>
  <c r="BE219"/>
  <c r="BE231"/>
  <c r="BE235"/>
  <c r="BE237"/>
  <c r="BE241"/>
  <c r="BE245"/>
  <c r="BE255"/>
  <c r="BE264"/>
  <c r="BE266"/>
  <c r="BE269"/>
  <c r="BE271"/>
  <c r="E79"/>
  <c r="J85"/>
  <c r="BE104"/>
  <c r="BE277"/>
  <c r="BE279"/>
  <c r="BE283"/>
  <c r="BE273"/>
  <c r="BE98"/>
  <c r="BE110"/>
  <c r="BE119"/>
  <c r="BE128"/>
  <c r="BE137"/>
  <c r="BE143"/>
  <c r="BE149"/>
  <c r="BE154"/>
  <c r="BE162"/>
  <c r="BE165"/>
  <c r="BE168"/>
  <c r="BE173"/>
  <c r="BE175"/>
  <c r="BE184"/>
  <c r="BE186"/>
  <c r="BE194"/>
  <c r="BE196"/>
  <c r="BE198"/>
  <c r="BE200"/>
  <c r="BE206"/>
  <c r="BE210"/>
  <c r="BE212"/>
  <c r="BE215"/>
  <c r="BE221"/>
  <c r="BE225"/>
  <c r="BE227"/>
  <c r="BE229"/>
  <c r="BE233"/>
  <c r="BE239"/>
  <c r="BE243"/>
  <c r="BE247"/>
  <c r="BE249"/>
  <c r="BE251"/>
  <c r="BE253"/>
  <c r="BE258"/>
  <c r="F36"/>
  <c i="1" r="BC55"/>
  <c r="BC54"/>
  <c r="W32"/>
  <c i="2" r="J34"/>
  <c i="1" r="AW55"/>
  <c i="2" r="F37"/>
  <c i="1" r="BD55"/>
  <c r="BD54"/>
  <c r="W33"/>
  <c r="AU54"/>
  <c i="2" r="F35"/>
  <c i="1" r="BB55"/>
  <c r="BB54"/>
  <c r="W31"/>
  <c i="2" r="F34"/>
  <c i="1" r="BA55"/>
  <c r="BA54"/>
  <c r="W30"/>
  <c i="2" l="1" r="T90"/>
  <c r="T89"/>
  <c r="BK90"/>
  <c r="J90"/>
  <c r="J60"/>
  <c r="BK223"/>
  <c r="J223"/>
  <c r="J65"/>
  <c r="J263"/>
  <c r="J69"/>
  <c i="1" r="AW54"/>
  <c r="AK30"/>
  <c i="2" r="F33"/>
  <c i="1" r="AZ55"/>
  <c r="AZ54"/>
  <c r="W29"/>
  <c i="2" r="J33"/>
  <c i="1" r="AV55"/>
  <c r="AT55"/>
  <c r="AY54"/>
  <c r="AX54"/>
  <c i="2" l="1" r="BK89"/>
  <c r="J89"/>
  <c r="J30"/>
  <c i="1" r="AG55"/>
  <c r="AG54"/>
  <c r="AK26"/>
  <c r="AV54"/>
  <c r="AK29"/>
  <c r="AK35"/>
  <c i="2" l="1" r="J39"/>
  <c r="J59"/>
  <c i="1" r="AN5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<sst xmlns="http://schemas.openxmlformats.org/spreadsheetml/2006/main">
  <si>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</si>
  <si>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</si>
  <si>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</si>
  <si>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</si>
  <si>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</si>
  <si>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{89611851-73e1-4d70-bb49-d6b2867e2686}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</si>
  <si>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</si>
  <si>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</si>
  <si>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</si>
  <si>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</si>
  <si>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</si>
  <si>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</si>
  <si>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</si>
  <si>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</si>
  <si>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21165-6010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</si>
  <si>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</si>
  <si>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</si>
  <si>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st. zařízení VZT a klimatizace, prostor nástavby budovy A, ÚMOb Ostrava-Jih</t>
  </si>
  <si>
    <t>KSO:</t>
  </si>
  <si>
    <t/>
  </si>
  <si>
    <t>CC-CZ:</t>
  </si>
  <si>
    <t>Místo:</t>
  </si>
  <si>
    <t xml:space="preserve"> </t>
  </si>
  <si>
    <t>Datum:</t>
  </si>
  <si>
    <t>6. 12. 2021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</si>
  <si>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</si>
  <si>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</si>
  <si>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</si>
  <si>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</si>
  <si>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</si>
  <si>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</si>
  <si>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</si>
  <si>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</si>
  <si>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Arnošt Gőbel, MAR DESIGN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</si>
  <si>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</si>
  <si>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</si>
  <si>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</si>
  <si>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</si>
  <si>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</si>
  <si>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</si>
  <si>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</si>
  <si>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</si>
  <si>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</si>
  <si>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</si>
  <si>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</si>
  <si>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</si>
  <si>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</si>
  <si>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</si>
  <si>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</si>
  <si>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</si>
  <si>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</si>
  <si>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</si>
  <si>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</si>
  <si>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</si>
  <si>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</si>
  <si>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</si>
  <si>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</si>
  <si>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</si>
  <si>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</si>
  <si>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</si>
  <si>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</si>
  <si>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</si>
  <si>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</si>
  <si>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</si>
  <si>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</si>
  <si>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</si>
  <si>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</si>
  <si>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</si>
  <si>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</si>
  <si>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</si>
  <si>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</si>
  <si>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</si>
  <si>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</si>
  <si>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</si>
  <si>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</si>
  <si>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D1.01/4.5</t>
  </si>
  <si>
    <t>Měření a regulace</t>
  </si>
  <si>
    <t>STA</t>
  </si>
  <si>
    <t>1</t>
  </si>
  <si>
    <t>{e7596dc8-599c-4470-8a8b-a44ed51802d2}</t>
  </si>
  <si>
    <t>2</t>
  </si>
  <si>
    <t>KRYCÍ LIST SOUPISU PRACÍ</t>
  </si>
  <si>
    <t>Objekt:</t>
  </si>
  <si>
    <t>D1.01/4.5 - Měření a regulace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</si>
  <si>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</si>
  <si>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</si>
  <si>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</si>
  <si>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</si>
  <si>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</si>
  <si>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</si>
  <si>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</si>
  <si>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767 - Konstrukce zámečnické</t>
  </si>
  <si>
    <t>RS - Dodávka řídícího systému</t>
  </si>
  <si>
    <t>M - Práce a dodávky M</t>
  </si>
  <si>
    <t xml:space="preserve">    36-M - Montáž prov.,měř. a regul. zařízení</t>
  </si>
  <si>
    <t>HZS - Hodinové zúčtovací sazby</t>
  </si>
  <si>
    <t>OST - Ostatní</t>
  </si>
  <si>
    <t xml:space="preserve">    O01 - Práce projektové, softwarové, oživení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</si>
  <si>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</si>
  <si>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</si>
  <si>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</si>
  <si>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</si>
  <si>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</si>
  <si>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</si>
  <si>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</si>
  <si>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</si>
  <si>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</si>
  <si>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</si>
  <si>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</si>
  <si>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</si>
  <si>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</si>
  <si>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</si>
  <si>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</si>
  <si>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</si>
  <si>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</si>
  <si>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</si>
  <si>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K</t>
  </si>
  <si>
    <t>741110001</t>
  </si>
  <si>
    <t>Montáž trubka plastová tuhá D přes 16 do 23 mm uložená pevně</t>
  </si>
  <si>
    <t>m</t>
  </si>
  <si>
    <t>CS ÚRS 2021 02</t>
  </si>
  <si>
    <t>16</t>
  </si>
  <si>
    <t>192456268</t>
  </si>
  <si>
    <t>PP</t>
  </si>
  <si>
    <t>Montáž trubek elektroinstalačních s nasunutím nebo našroubováním do krabic plastových tuhých, uložených pevně, vnější Ø přes 16 do 23 mm</t>
  </si>
  <si>
    <t>Online PSC</t>
  </si>
  <si>
    <t>https://podminky.urs.cz/item/CS_URS_2021_02/741110001</t>
  </si>
  <si>
    <t>M</t>
  </si>
  <si>
    <t>34571092</t>
  </si>
  <si>
    <t>trubka elektroinstalační tuhá z PVC D 17,4/20 mm, délka 3m</t>
  </si>
  <si>
    <t>32</t>
  </si>
  <si>
    <t>466235921</t>
  </si>
  <si>
    <t>https://podminky.urs.cz/item/CS_URS_2021_02/34571092</t>
  </si>
  <si>
    <t>3</t>
  </si>
  <si>
    <t>741110003</t>
  </si>
  <si>
    <t>Montáž trubka plastová tuhá D přes 35 mm uložená pevně</t>
  </si>
  <si>
    <t>1133841786</t>
  </si>
  <si>
    <t>Montáž trubek elektroinstalačních s nasunutím nebo našroubováním do krabic plastových tuhých, uložených pevně, vnější Ø přes 35 mm</t>
  </si>
  <si>
    <t>https://podminky.urs.cz/item/CS_URS_2021_02/741110003</t>
  </si>
  <si>
    <t>4</t>
  </si>
  <si>
    <t>34571095</t>
  </si>
  <si>
    <t>trubka elektroinstalační tuhá z PVC D 36,6/40 mm, délka 3m</t>
  </si>
  <si>
    <t>995518146</t>
  </si>
  <si>
    <t>https://podminky.urs.cz/item/CS_URS_2021_02/34571095</t>
  </si>
  <si>
    <t>5</t>
  </si>
  <si>
    <t>741110041</t>
  </si>
  <si>
    <t>Montáž trubka plastová ohebná D přes 11 do 23 mm uložená pevně</t>
  </si>
  <si>
    <t>-312094228</t>
  </si>
  <si>
    <t>Montáž trubek elektroinstalačních s nasunutím nebo našroubováním do krabic plastových ohebných, uložených pevně, vnější Ø přes 11 do 23 mm</t>
  </si>
  <si>
    <t>https://podminky.urs.cz/item/CS_URS_2021_02/741110041</t>
  </si>
  <si>
    <t>6</t>
  </si>
  <si>
    <t>34571072</t>
  </si>
  <si>
    <t>trubka elektroinstalační ohebná z PVC (EN) 2320</t>
  </si>
  <si>
    <t>1275929722</t>
  </si>
  <si>
    <t>https://podminky.urs.cz/item/CS_URS_2021_02/34571072</t>
  </si>
  <si>
    <t>7</t>
  </si>
  <si>
    <t>741110043</t>
  </si>
  <si>
    <t>Montáž trubka plastová ohebná D přes 35 mm uložená pevně</t>
  </si>
  <si>
    <t>-1154927674</t>
  </si>
  <si>
    <t>Montáž trubek elektroinstalačních s nasunutím nebo našroubováním do krabic plastových ohebných, uložených pevně, vnější Ø přes 35 mm</t>
  </si>
  <si>
    <t>https://podminky.urs.cz/item/CS_URS_2021_02/741110043</t>
  </si>
  <si>
    <t>8</t>
  </si>
  <si>
    <t>34571075</t>
  </si>
  <si>
    <t>trubka elektroinstalační ohebná z PVC (EN) 2340</t>
  </si>
  <si>
    <t>-1069050367</t>
  </si>
  <si>
    <t>https://podminky.urs.cz/item/CS_URS_2021_02/34571075</t>
  </si>
  <si>
    <t>9</t>
  </si>
  <si>
    <t>741112021</t>
  </si>
  <si>
    <t>Montáž krabice nástěnná plastová čtyřhranná do 100x100 mm</t>
  </si>
  <si>
    <t>kus</t>
  </si>
  <si>
    <t>475225249</t>
  </si>
  <si>
    <t>Montáž krabic elektroinstalačních bez napojení na trubky a lišty, demontáže a montáže víčka a přístroje protahovacích nebo odbočných nástěnných plastových čtyřhranných, vel. do 100x100 mm</t>
  </si>
  <si>
    <t>https://podminky.urs.cz/item/CS_URS_2021_02/741112021</t>
  </si>
  <si>
    <t>10</t>
  </si>
  <si>
    <t>34571479</t>
  </si>
  <si>
    <t>krabice v uzavřeném provedení PP s krytím IP 66 čtvercová 100x100mm</t>
  </si>
  <si>
    <t>274516769</t>
  </si>
  <si>
    <t>https://podminky.urs.cz/item/CS_URS_2021_02/34571479</t>
  </si>
  <si>
    <t>11</t>
  </si>
  <si>
    <t>741122611</t>
  </si>
  <si>
    <t>Montáž kabel Cu plný kulatý žíla 3x1,5 až 6 mm2 uložený pevně (např. CYKY)</t>
  </si>
  <si>
    <t>-565167249</t>
  </si>
  <si>
    <t>Montáž kabelů měděných bez ukončení uložených pevně plných kulatých nebo bezhalogenových (např. CYKY) počtu a průřezu žil 3x1,5 až 6 mm2</t>
  </si>
  <si>
    <t>https://podminky.urs.cz/item/CS_URS_2021_02/741122611</t>
  </si>
  <si>
    <t>12</t>
  </si>
  <si>
    <t>34111030</t>
  </si>
  <si>
    <t>kabel instalační jádro Cu plné izolace PVC plášť PVC 450/750V (CYKY) 3x1,5mm2</t>
  </si>
  <si>
    <t>2105733354</t>
  </si>
  <si>
    <t>https://podminky.urs.cz/item/CS_URS_2021_02/34111030</t>
  </si>
  <si>
    <t>13</t>
  </si>
  <si>
    <t>741122642</t>
  </si>
  <si>
    <t>Montáž kabel Cu plný kulatý žíla 5x4 až 6 mm2 uložený pevně (např. CYKY)</t>
  </si>
  <si>
    <t>1836762518</t>
  </si>
  <si>
    <t>Montáž kabelů měděných bez ukončení uložených pevně plných kulatých nebo bezhalogenových (např. CYKY) počtu a průřezu žil 5x4 až 6 mm2</t>
  </si>
  <si>
    <t>https://podminky.urs.cz/item/CS_URS_2021_02/741122642</t>
  </si>
  <si>
    <t>14</t>
  </si>
  <si>
    <t>34111098</t>
  </si>
  <si>
    <t>kabel instalační jádro Cu plné izolace PVC plášť PVC 450/750V (CYKY) 5x4mm2</t>
  </si>
  <si>
    <t>-961471264</t>
  </si>
  <si>
    <t>https://podminky.urs.cz/item/CS_URS_2021_02/34111098</t>
  </si>
  <si>
    <t>741122643</t>
  </si>
  <si>
    <t>Montáž kabel Cu plný kulatý žíla 5x10 mm2 uložený pevně (např. CYKY)</t>
  </si>
  <si>
    <t>-1411407677</t>
  </si>
  <si>
    <t>Montáž kabelů měděných bez ukončení uložených pevně plných kulatých nebo bezhalogenových (např. CYKY) počtu a průřezu žil 5x10 mm2</t>
  </si>
  <si>
    <t>https://podminky.urs.cz/item/CS_URS_2021_02/741122643</t>
  </si>
  <si>
    <t>34113034</t>
  </si>
  <si>
    <t>kabel instalační jádro Cu plné izolace PVC plášť PVC 450/750V (CYKY) 5x10mm2</t>
  </si>
  <si>
    <t>-1528299835</t>
  </si>
  <si>
    <t>https://podminky.urs.cz/item/CS_URS_2021_02/34113034</t>
  </si>
  <si>
    <t>17</t>
  </si>
  <si>
    <t>741124733</t>
  </si>
  <si>
    <t>Montáž kabel Cu stíněný ovládací žíly 2 až 19x1 mm2 uložený pevně (např. JYTY)</t>
  </si>
  <si>
    <t>-811959900</t>
  </si>
  <si>
    <t>Montáž kabelů měděných ovládacích bez ukončení uložených pevně stíněných ovládacích s plným jádrem (např. JYTY) počtu a průměru žil 2 až 19x1 mm2</t>
  </si>
  <si>
    <t>https://podminky.urs.cz/item/CS_URS_2021_02/741124733</t>
  </si>
  <si>
    <t>18</t>
  </si>
  <si>
    <t>34113148</t>
  </si>
  <si>
    <t>kabel ovládací průmyslový stíněný laminovanou Al fólií s příložným Cu drátem jádro Cu plné izolace PVC plášť PVC 250V (JYTY) 2x1,00mm2</t>
  </si>
  <si>
    <t>931545172</t>
  </si>
  <si>
    <t>https://podminky.urs.cz/item/CS_URS_2021_02/34113148</t>
  </si>
  <si>
    <t>19</t>
  </si>
  <si>
    <t>34113150</t>
  </si>
  <si>
    <t>kabel ovládací průmyslový stíněný laminovanou Al fólií s příložným Cu drátem jádro Cu plné izolace PVC plášť PVC 250V (JYTY) 4x1,00mm2</t>
  </si>
  <si>
    <t>-680249456</t>
  </si>
  <si>
    <t>https://podminky.urs.cz/item/CS_URS_2021_02/34113150</t>
  </si>
  <si>
    <t>20</t>
  </si>
  <si>
    <t>741310413</t>
  </si>
  <si>
    <t>Montáž spínač tří/čtyřpólový nástěnný do 63 A venkovní nebo mokré se zapojením vodičů</t>
  </si>
  <si>
    <t>-598829448</t>
  </si>
  <si>
    <t>Montáž spínačů tří nebo čtyřpólových nástěnných se zapojením vodičů, pro prostředí venkovní nebo mokré do 63 A</t>
  </si>
  <si>
    <t>https://podminky.urs.cz/item/CS_URS_2021_02/741310413</t>
  </si>
  <si>
    <t>D3613003</t>
  </si>
  <si>
    <t>Servisní vypínač 3f/32A</t>
  </si>
  <si>
    <t>ks</t>
  </si>
  <si>
    <t>1102141051</t>
  </si>
  <si>
    <t>Vačkový vypínač 3f/32A pro provozní vypnutí el. pohonu pro potřeby údržby, montáž na povrch,v krabici s krytím min. IP54, zřetelné označení polohy O a I (vypnuto a zapnuto)</t>
  </si>
  <si>
    <t>22</t>
  </si>
  <si>
    <t>D3613004</t>
  </si>
  <si>
    <t>Servisní vypínač 3f/63A</t>
  </si>
  <si>
    <t>-1675369555</t>
  </si>
  <si>
    <t>Vačkový vypínač 3f/63A pro provozní vypnutí el. pohonu pro potřeby údržby, montáž na povrch,v krabici s krytím min. IP54, zřetelné označení polohy O a I (vypnuto a zapnuto)</t>
  </si>
  <si>
    <t>23</t>
  </si>
  <si>
    <t>741313072</t>
  </si>
  <si>
    <t>Montáž zásuvka chráněná v krabici šroubové připojení 2P+PE prostředí základní, vlhké se zapojením vodičů</t>
  </si>
  <si>
    <t>-2053634762</t>
  </si>
  <si>
    <t>Montáž zásuvek domovních se zapojením vodičů šroubové připojení chráněných v krabici 10/16 A, pro prostředí normální, provedení 2P + PE</t>
  </si>
  <si>
    <t>https://podminky.urs.cz/item/CS_URS_2021_02/741313072</t>
  </si>
  <si>
    <t>24</t>
  </si>
  <si>
    <t>34555229</t>
  </si>
  <si>
    <t>zásuvka nástěnná jednonásobná s víčkem, IP44, šroubové svorky</t>
  </si>
  <si>
    <t>2044181022</t>
  </si>
  <si>
    <t>https://podminky.urs.cz/item/CS_URS_2021_02/34555229</t>
  </si>
  <si>
    <t>25</t>
  </si>
  <si>
    <t>741410072</t>
  </si>
  <si>
    <t>Montáž pospojování ochranné konstrukce ostatní vodičem do 16 mm2 uloženým pevně</t>
  </si>
  <si>
    <t>2042508246</t>
  </si>
  <si>
    <t>Montáž uzemňovacího vedení s upevněním, propojením a připojením pomocí svorek doplňků ostatních konstrukcí vodičem průřezu do 16 mm2, uloženým pevně</t>
  </si>
  <si>
    <t>https://podminky.urs.cz/item/CS_URS_2021_02/741410072</t>
  </si>
  <si>
    <t>26</t>
  </si>
  <si>
    <t>34140826</t>
  </si>
  <si>
    <t>vodič propojovací jádro Cu plné izolace PVC 450/750V (H07V-U) 1x6mm2</t>
  </si>
  <si>
    <t>1375337359</t>
  </si>
  <si>
    <t>https://podminky.urs.cz/item/CS_URS_2021_02/34140826</t>
  </si>
  <si>
    <t>27</t>
  </si>
  <si>
    <t>741420020</t>
  </si>
  <si>
    <t>Montáž svorka hromosvodná s jedním šroubem</t>
  </si>
  <si>
    <t>491785816</t>
  </si>
  <si>
    <t>Montáž hromosvodného vedení svorek s jedním šroubem</t>
  </si>
  <si>
    <t>https://podminky.urs.cz/item/CS_URS_2021_02/741420020</t>
  </si>
  <si>
    <t>28</t>
  </si>
  <si>
    <t>I141379</t>
  </si>
  <si>
    <t>Páska NEREZOVÁ uzemňovací ZSA 16 - svitek 10 m</t>
  </si>
  <si>
    <t>1421784766</t>
  </si>
  <si>
    <t>29</t>
  </si>
  <si>
    <t>8500122550</t>
  </si>
  <si>
    <t>Svorka zemnicí, ZSA 16</t>
  </si>
  <si>
    <t>196387143</t>
  </si>
  <si>
    <t>30</t>
  </si>
  <si>
    <t>741811021</t>
  </si>
  <si>
    <t>Oživení rozvaděče se složitou výstrojí</t>
  </si>
  <si>
    <t>1187985424</t>
  </si>
  <si>
    <t>Zkoušky a prohlídky rozvodných zařízení oživení jednoho pole rozváděče zhotoveného subdodavatelem v podmínkách externí montáže se složitou výstrojí</t>
  </si>
  <si>
    <t>https://podminky.urs.cz/item/CS_URS_2021_02/741811021</t>
  </si>
  <si>
    <t>31</t>
  </si>
  <si>
    <t>741910413</t>
  </si>
  <si>
    <t>Montáž žlab kovový šířky do 125 mm bez víka</t>
  </si>
  <si>
    <t>-1523480661</t>
  </si>
  <si>
    <t>Montáž žlabů bez stojiny a výložníků kovových s podpěrkami a příslušenstvím bez víka, šířky do 125 mm</t>
  </si>
  <si>
    <t>https://podminky.urs.cz/item/CS_URS_2021_02/741910413</t>
  </si>
  <si>
    <t>34575492</t>
  </si>
  <si>
    <t>žlab kabelový pozinkovaný 2m/ks 50X125</t>
  </si>
  <si>
    <t>429667374</t>
  </si>
  <si>
    <t>https://podminky.urs.cz/item/CS_URS_2021_02/34575492</t>
  </si>
  <si>
    <t>33</t>
  </si>
  <si>
    <t>P60S</t>
  </si>
  <si>
    <t>Přepážka žlabu 60mm</t>
  </si>
  <si>
    <t>1608606145</t>
  </si>
  <si>
    <t>34</t>
  </si>
  <si>
    <t>741910611</t>
  </si>
  <si>
    <t>Montáž příchytka kovová pro kabelové lávky a žebříky kabel D do 40 mm</t>
  </si>
  <si>
    <t>-1216193134</t>
  </si>
  <si>
    <t>Montáž ostatních nosných prvků příchytek kovových pro kabelové lávky a žebříky, pro kabel do Ø 40 mm</t>
  </si>
  <si>
    <t>https://podminky.urs.cz/item/CS_URS_2021_02/741910611</t>
  </si>
  <si>
    <t>35</t>
  </si>
  <si>
    <t>35432541</t>
  </si>
  <si>
    <t>příchytka kabelová 14-28mm</t>
  </si>
  <si>
    <t>1453248237</t>
  </si>
  <si>
    <t>https://podminky.urs.cz/item/CS_URS_2021_02/35432541</t>
  </si>
  <si>
    <t>36</t>
  </si>
  <si>
    <t>M3611001</t>
  </si>
  <si>
    <t>Montáž nosné konstrukce - závěs stropní pro žlab</t>
  </si>
  <si>
    <t>-1546326579</t>
  </si>
  <si>
    <t>37</t>
  </si>
  <si>
    <t>ZSM8</t>
  </si>
  <si>
    <t>Nosná konstrukce - závěs stropní pro žlab</t>
  </si>
  <si>
    <t>-482204329</t>
  </si>
  <si>
    <t>38</t>
  </si>
  <si>
    <t>M006</t>
  </si>
  <si>
    <t>Doplnění rozvaděče R-VZT</t>
  </si>
  <si>
    <t>263179501</t>
  </si>
  <si>
    <t>Doplnění rozvaděče R-VZT
viz. výkresová dokumentace v.č. D1.01-4.5_07</t>
  </si>
  <si>
    <t>39</t>
  </si>
  <si>
    <t>M007</t>
  </si>
  <si>
    <t>Úprava zapojení rozvaděče R-MAR vč. doplnění nových modulů</t>
  </si>
  <si>
    <t>472354031</t>
  </si>
  <si>
    <t>Úprava zapojení rozvaděče R-MAR vč. doplnění nových modulů
úpravy dle v.č. D1.01-4.5_06
doplnění modulů dle v.č. D1.01-4.5_02
včetně vydrátování, kabelových vývodek, propojovacích vodičů atp.</t>
  </si>
  <si>
    <t>40</t>
  </si>
  <si>
    <t>K0015</t>
  </si>
  <si>
    <t>Podružný materiál, počítáno jako 5% ze součtu ceny materiálu</t>
  </si>
  <si>
    <t>kpl</t>
  </si>
  <si>
    <t>64</t>
  </si>
  <si>
    <t>874552589</t>
  </si>
  <si>
    <t>742</t>
  </si>
  <si>
    <t>Elektroinstalace - slaboproud</t>
  </si>
  <si>
    <t>41</t>
  </si>
  <si>
    <t>742121001</t>
  </si>
  <si>
    <t>Montáž kabelů sdělovacích pro vnitřní rozvody do 15 žil</t>
  </si>
  <si>
    <t>1809929742</t>
  </si>
  <si>
    <t>Montáž kabelů sdělovacích pro vnitřní rozvody počtu žil do 15</t>
  </si>
  <si>
    <t>https://podminky.urs.cz/item/CS_URS_2021_02/742121001</t>
  </si>
  <si>
    <t>42</t>
  </si>
  <si>
    <t>34121263</t>
  </si>
  <si>
    <t>kabel datový jádro Cu plné plášť PVC (U/UTP) kategorie 6</t>
  </si>
  <si>
    <t>-2038947318</t>
  </si>
  <si>
    <t>https://podminky.urs.cz/item/CS_URS_2021_02/34121263</t>
  </si>
  <si>
    <t>767</t>
  </si>
  <si>
    <t>Konstrukce zámečnické</t>
  </si>
  <si>
    <t>43</t>
  </si>
  <si>
    <t>767995111</t>
  </si>
  <si>
    <t xml:space="preserve">Montáž atypických zámečnických konstrukcí hmotnosti do 5 kg </t>
  </si>
  <si>
    <t>kg</t>
  </si>
  <si>
    <t>539596790</t>
  </si>
  <si>
    <t>44</t>
  </si>
  <si>
    <t>130109960</t>
  </si>
  <si>
    <t>ocel profilová pro pomocné ocelové konstrukce</t>
  </si>
  <si>
    <t>-596349326</t>
  </si>
  <si>
    <t>RS</t>
  </si>
  <si>
    <t>Dodávka řídícího systému</t>
  </si>
  <si>
    <t>45</t>
  </si>
  <si>
    <t>M001</t>
  </si>
  <si>
    <t>Univerzální IO modul 8 vstupů/výstupů</t>
  </si>
  <si>
    <t>2023923150</t>
  </si>
  <si>
    <t>46</t>
  </si>
  <si>
    <t>M002</t>
  </si>
  <si>
    <t>Modul 6 digitálních relé výstupů</t>
  </si>
  <si>
    <t>2102501387</t>
  </si>
  <si>
    <t>47</t>
  </si>
  <si>
    <t>M003</t>
  </si>
  <si>
    <t>Napájecí modul s přenosem modulové sběrnice</t>
  </si>
  <si>
    <t>1782092452</t>
  </si>
  <si>
    <t>48</t>
  </si>
  <si>
    <t>M004</t>
  </si>
  <si>
    <t>Převodník AlfaPort + Modul RS485G</t>
  </si>
  <si>
    <t>-1847833667</t>
  </si>
  <si>
    <t>Práce a dodávky M</t>
  </si>
  <si>
    <t>36-M</t>
  </si>
  <si>
    <t>Montáž prov.,měř. a regul. zařízení</t>
  </si>
  <si>
    <t>49</t>
  </si>
  <si>
    <t>M361001</t>
  </si>
  <si>
    <t>Montáž snímače teploty do potrubí, jímkového</t>
  </si>
  <si>
    <t>-471633071</t>
  </si>
  <si>
    <t>Montáž snímače teploty do potrubí, jímkového, montáž zasunutím do jímky, zajištění aretačním šroubem</t>
  </si>
  <si>
    <t>50</t>
  </si>
  <si>
    <t>C361001</t>
  </si>
  <si>
    <t>Snímač teploty odporový, do jímky, délka stonku 300mm</t>
  </si>
  <si>
    <t>128</t>
  </si>
  <si>
    <t>-1245807970</t>
  </si>
  <si>
    <t>51</t>
  </si>
  <si>
    <t>M361003</t>
  </si>
  <si>
    <t>Montáž snímače teploty odporového, příložného na potrubí, včetně upevnění ocelovou páskou a očištění teplosměnné plochy</t>
  </si>
  <si>
    <t>-1582049866</t>
  </si>
  <si>
    <t>52</t>
  </si>
  <si>
    <t>C361003</t>
  </si>
  <si>
    <t>Snímač teploty odporový, příložný, včetně ocelového pásku pro montáž na potrubí</t>
  </si>
  <si>
    <t>917022114</t>
  </si>
  <si>
    <t>53</t>
  </si>
  <si>
    <t>M361005</t>
  </si>
  <si>
    <t>Montáž snímač teploty do místnosti</t>
  </si>
  <si>
    <t>366202152</t>
  </si>
  <si>
    <t>54</t>
  </si>
  <si>
    <t>C36106</t>
  </si>
  <si>
    <t>Snímač teploty odporový, prostorový</t>
  </si>
  <si>
    <t>1798495027</t>
  </si>
  <si>
    <t>55</t>
  </si>
  <si>
    <t>M36402</t>
  </si>
  <si>
    <t>Montáž snímač tlaku kapalin</t>
  </si>
  <si>
    <t>-2064739143</t>
  </si>
  <si>
    <t>56</t>
  </si>
  <si>
    <t>D368-001</t>
  </si>
  <si>
    <t>Kohout tlakoměrový zkušební</t>
  </si>
  <si>
    <t>1594648241</t>
  </si>
  <si>
    <t>57</t>
  </si>
  <si>
    <t>M36601</t>
  </si>
  <si>
    <t>Připojení - regulační 2-cestný ventil + servopohon</t>
  </si>
  <si>
    <t>964397181</t>
  </si>
  <si>
    <t>58</t>
  </si>
  <si>
    <t>M36603</t>
  </si>
  <si>
    <t>Montáž servopohonu klapkového</t>
  </si>
  <si>
    <t>-980775911</t>
  </si>
  <si>
    <t xml:space="preserve">Montáž servopohonu klapkového
</t>
  </si>
  <si>
    <t>59</t>
  </si>
  <si>
    <t>D36601</t>
  </si>
  <si>
    <t>Servopohon klapkový, 24V AC/DC, 4Nm, s havarijní funkcí, ovládání on-off, IP54</t>
  </si>
  <si>
    <t>-944147178</t>
  </si>
  <si>
    <t>60</t>
  </si>
  <si>
    <t>M36701</t>
  </si>
  <si>
    <t>Montáž snímač kvality vzduchu kanálový</t>
  </si>
  <si>
    <t>-691623886</t>
  </si>
  <si>
    <t>61</t>
  </si>
  <si>
    <t>D3612001</t>
  </si>
  <si>
    <t>Kanálové čidlo CO2, 24V AC/DC, analogový výstup</t>
  </si>
  <si>
    <t>70770419</t>
  </si>
  <si>
    <t>Kanálové čidlo CO2, 24V AC/DC, analogový výstup
Zařízení je určeno pro měření koncentrace CO2 v klimatizačním kanále s analogovým napěťovým výstupem 0 - 10V nebo proudovým výstupem 4 – 20 mA, přičemž toto výstupní napětí nebo proud jsou úměrné koncentraci CO2. Čidlo je schopno měřit koncentraci CO2 ve vzduchu v rozsahu 0 ppm až 2000 ppm</t>
  </si>
  <si>
    <t>62</t>
  </si>
  <si>
    <t>M36801</t>
  </si>
  <si>
    <t>El. připojení - napájení pro motor 1x230V</t>
  </si>
  <si>
    <t>-643975248</t>
  </si>
  <si>
    <t>63</t>
  </si>
  <si>
    <t>M36809</t>
  </si>
  <si>
    <t>El. připojení - komunikační rozhraní sběrnicového prvku</t>
  </si>
  <si>
    <t>-2026318274</t>
  </si>
  <si>
    <t>M36810</t>
  </si>
  <si>
    <t>El. připojení - napájení pro obecný spotřebič 1x230V</t>
  </si>
  <si>
    <t>-2060026285</t>
  </si>
  <si>
    <t>HZS</t>
  </si>
  <si>
    <t>Hodinové zúčtovací sazby</t>
  </si>
  <si>
    <t>65</t>
  </si>
  <si>
    <t>HZS3231</t>
  </si>
  <si>
    <t>Hodinová zúčtovací sazba montér měřících a regulačních zařízení</t>
  </si>
  <si>
    <t>hod</t>
  </si>
  <si>
    <t>512</t>
  </si>
  <si>
    <t>-288131754</t>
  </si>
  <si>
    <t>Hodinové zúčtovací sazby montáží technologických zařízení na stavebních objektech montér měřících a regulačních zařízení</t>
  </si>
  <si>
    <t>https://podminky.urs.cz/item/CS_URS_2021_02/HZS3231</t>
  </si>
  <si>
    <t>P</t>
  </si>
  <si>
    <t>Poznámka k položce:_x000d_
Demontáž stávajícího zařízení, periferních prvků, odpojení a demontáž kabeláže.</t>
  </si>
  <si>
    <t>OST</t>
  </si>
  <si>
    <t>Ostatní</t>
  </si>
  <si>
    <t>O01</t>
  </si>
  <si>
    <t>Práce projektové, softwarové, oživení</t>
  </si>
  <si>
    <t>66</t>
  </si>
  <si>
    <t>K004</t>
  </si>
  <si>
    <t>Výchozí revize el. zařízení</t>
  </si>
  <si>
    <t>soub</t>
  </si>
  <si>
    <t>2054581130</t>
  </si>
  <si>
    <t>67</t>
  </si>
  <si>
    <t>K010</t>
  </si>
  <si>
    <t>Komplexní zkouška a oživení systému - za jeden fyzický datový bod nebo připojené zařízení</t>
  </si>
  <si>
    <t>-1562341585</t>
  </si>
  <si>
    <t>Poznámka k položce:_x000d_
Komplexní zkouška a oživení systému, cena za odzkoušení vazeb mezi PLC a rozvaděčem, mezi rozvaděčem a polní instrumentací nebo funkční zkouška připojeného přístroje, případně včetně úpravy - přepojení, změna směru rotace, nastavení rozsahu apod.</t>
  </si>
  <si>
    <t>68</t>
  </si>
  <si>
    <t>K011</t>
  </si>
  <si>
    <t>Koordinace s ostatními profesemi</t>
  </si>
  <si>
    <t>379940605</t>
  </si>
  <si>
    <t>69</t>
  </si>
  <si>
    <t>K014</t>
  </si>
  <si>
    <t>Zaškolení obsluhy</t>
  </si>
  <si>
    <t>143344124</t>
  </si>
  <si>
    <t>70</t>
  </si>
  <si>
    <t>K016</t>
  </si>
  <si>
    <t>Projektová dokumentace pro realizaci a výrobní dokumentace rozvaděčů</t>
  </si>
  <si>
    <t>142399023</t>
  </si>
  <si>
    <t>Projektová dokumentace pro realizaci a výrobní dokumentace rozvaděče</t>
  </si>
  <si>
    <t>71</t>
  </si>
  <si>
    <t>K017</t>
  </si>
  <si>
    <t>Projektová dokumentace skutečného provedení stavby</t>
  </si>
  <si>
    <t>-2042815655</t>
  </si>
  <si>
    <t>72</t>
  </si>
  <si>
    <t>K018</t>
  </si>
  <si>
    <t>Montážní mechanismy, zařízení, lešení, žebříky atp.</t>
  </si>
  <si>
    <t>1629261280</t>
  </si>
  <si>
    <t>73</t>
  </si>
  <si>
    <t>M076</t>
  </si>
  <si>
    <t>Uživatelská programová aplikace DDC</t>
  </si>
  <si>
    <t>1906543128</t>
  </si>
  <si>
    <t>74</t>
  </si>
  <si>
    <t>M077</t>
  </si>
  <si>
    <t>Programování komunikace se systémem VRF</t>
  </si>
  <si>
    <t>-356093174</t>
  </si>
  <si>
    <t>Programování komunikace DALI - svítidla, Modbus - klima, VZT</t>
  </si>
  <si>
    <t>75</t>
  </si>
  <si>
    <t>M005</t>
  </si>
  <si>
    <t>Doplnění a úprava obrazovek na stávajícím SW Procop 3.7</t>
  </si>
  <si>
    <t>553544023</t>
  </si>
  <si>
    <t>Poznámka k položce:_x000d_
3x VZT jednotka_x000d_
kompletní systém chlazení_x000d_
kompletní systém vytápění_x000d_
komunikace a vizualizace systému VRF chlazení_x000d_
doplnění obrazovek s FC jednotkami o ventily chlazení</t>
  </si>
  <si>
    <t>76</t>
  </si>
  <si>
    <t>M36814</t>
  </si>
  <si>
    <t>Ostatní práce a dodávky jinde neuvedené, ale nezbytné pro řádné dokončení funkčního díla</t>
  </si>
  <si>
    <t>1817201205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</si>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</sst>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741110001" TargetMode="External" /><Relationship Id="rId2" Type="http://schemas.openxmlformats.org/officeDocument/2006/relationships/hyperlink" Target="https://podminky.urs.cz/item/CS_URS_2021_02/34571092" TargetMode="External" /><Relationship Id="rId3" Type="http://schemas.openxmlformats.org/officeDocument/2006/relationships/hyperlink" Target="https://podminky.urs.cz/item/CS_URS_2021_02/741110003" TargetMode="External" /><Relationship Id="rId4" Type="http://schemas.openxmlformats.org/officeDocument/2006/relationships/hyperlink" Target="https://podminky.urs.cz/item/CS_URS_2021_02/34571095" TargetMode="External" /><Relationship Id="rId5" Type="http://schemas.openxmlformats.org/officeDocument/2006/relationships/hyperlink" Target="https://podminky.urs.cz/item/CS_URS_2021_02/741110041" TargetMode="External" /><Relationship Id="rId6" Type="http://schemas.openxmlformats.org/officeDocument/2006/relationships/hyperlink" Target="https://podminky.urs.cz/item/CS_URS_2021_02/34571072" TargetMode="External" /><Relationship Id="rId7" Type="http://schemas.openxmlformats.org/officeDocument/2006/relationships/hyperlink" Target="https://podminky.urs.cz/item/CS_URS_2021_02/741110043" TargetMode="External" /><Relationship Id="rId8" Type="http://schemas.openxmlformats.org/officeDocument/2006/relationships/hyperlink" Target="https://podminky.urs.cz/item/CS_URS_2021_02/34571075" TargetMode="External" /><Relationship Id="rId9" Type="http://schemas.openxmlformats.org/officeDocument/2006/relationships/hyperlink" Target="https://podminky.urs.cz/item/CS_URS_2021_02/741112021" TargetMode="External" /><Relationship Id="rId10" Type="http://schemas.openxmlformats.org/officeDocument/2006/relationships/hyperlink" Target="https://podminky.urs.cz/item/CS_URS_2021_02/34571479" TargetMode="External" /><Relationship Id="rId11" Type="http://schemas.openxmlformats.org/officeDocument/2006/relationships/hyperlink" Target="https://podminky.urs.cz/item/CS_URS_2021_02/741122611" TargetMode="External" /><Relationship Id="rId12" Type="http://schemas.openxmlformats.org/officeDocument/2006/relationships/hyperlink" Target="https://podminky.urs.cz/item/CS_URS_2021_02/34111030" TargetMode="External" /><Relationship Id="rId13" Type="http://schemas.openxmlformats.org/officeDocument/2006/relationships/hyperlink" Target="https://podminky.urs.cz/item/CS_URS_2021_02/741122642" TargetMode="External" /><Relationship Id="rId14" Type="http://schemas.openxmlformats.org/officeDocument/2006/relationships/hyperlink" Target="https://podminky.urs.cz/item/CS_URS_2021_02/34111098" TargetMode="External" /><Relationship Id="rId15" Type="http://schemas.openxmlformats.org/officeDocument/2006/relationships/hyperlink" Target="https://podminky.urs.cz/item/CS_URS_2021_02/741122643" TargetMode="External" /><Relationship Id="rId16" Type="http://schemas.openxmlformats.org/officeDocument/2006/relationships/hyperlink" Target="https://podminky.urs.cz/item/CS_URS_2021_02/34113034" TargetMode="External" /><Relationship Id="rId17" Type="http://schemas.openxmlformats.org/officeDocument/2006/relationships/hyperlink" Target="https://podminky.urs.cz/item/CS_URS_2021_02/741124733" TargetMode="External" /><Relationship Id="rId18" Type="http://schemas.openxmlformats.org/officeDocument/2006/relationships/hyperlink" Target="https://podminky.urs.cz/item/CS_URS_2021_02/34113148" TargetMode="External" /><Relationship Id="rId19" Type="http://schemas.openxmlformats.org/officeDocument/2006/relationships/hyperlink" Target="https://podminky.urs.cz/item/CS_URS_2021_02/34113150" TargetMode="External" /><Relationship Id="rId20" Type="http://schemas.openxmlformats.org/officeDocument/2006/relationships/hyperlink" Target="https://podminky.urs.cz/item/CS_URS_2021_02/741310413" TargetMode="External" /><Relationship Id="rId21" Type="http://schemas.openxmlformats.org/officeDocument/2006/relationships/hyperlink" Target="https://podminky.urs.cz/item/CS_URS_2021_02/741313072" TargetMode="External" /><Relationship Id="rId22" Type="http://schemas.openxmlformats.org/officeDocument/2006/relationships/hyperlink" Target="https://podminky.urs.cz/item/CS_URS_2021_02/34555229" TargetMode="External" /><Relationship Id="rId23" Type="http://schemas.openxmlformats.org/officeDocument/2006/relationships/hyperlink" Target="https://podminky.urs.cz/item/CS_URS_2021_02/741410072" TargetMode="External" /><Relationship Id="rId24" Type="http://schemas.openxmlformats.org/officeDocument/2006/relationships/hyperlink" Target="https://podminky.urs.cz/item/CS_URS_2021_02/34140826" TargetMode="External" /><Relationship Id="rId25" Type="http://schemas.openxmlformats.org/officeDocument/2006/relationships/hyperlink" Target="https://podminky.urs.cz/item/CS_URS_2021_02/741420020" TargetMode="External" /><Relationship Id="rId26" Type="http://schemas.openxmlformats.org/officeDocument/2006/relationships/hyperlink" Target="https://podminky.urs.cz/item/CS_URS_2021_02/741811021" TargetMode="External" /><Relationship Id="rId27" Type="http://schemas.openxmlformats.org/officeDocument/2006/relationships/hyperlink" Target="https://podminky.urs.cz/item/CS_URS_2021_02/741910413" TargetMode="External" /><Relationship Id="rId28" Type="http://schemas.openxmlformats.org/officeDocument/2006/relationships/hyperlink" Target="https://podminky.urs.cz/item/CS_URS_2021_02/34575492" TargetMode="External" /><Relationship Id="rId29" Type="http://schemas.openxmlformats.org/officeDocument/2006/relationships/hyperlink" Target="https://podminky.urs.cz/item/CS_URS_2021_02/741910611" TargetMode="External" /><Relationship Id="rId30" Type="http://schemas.openxmlformats.org/officeDocument/2006/relationships/hyperlink" Target="https://podminky.urs.cz/item/CS_URS_2021_02/35432541" TargetMode="External" /><Relationship Id="rId31" Type="http://schemas.openxmlformats.org/officeDocument/2006/relationships/hyperlink" Target="https://podminky.urs.cz/item/CS_URS_2021_02/742121001" TargetMode="External" /><Relationship Id="rId32" Type="http://schemas.openxmlformats.org/officeDocument/2006/relationships/hyperlink" Target="https://podminky.urs.cz/item/CS_URS_2021_02/34121263" TargetMode="External" /><Relationship Id="rId33" Type="http://schemas.openxmlformats.org/officeDocument/2006/relationships/hyperlink" Target="https://podminky.urs.cz/item/CS_URS_2021_02/HZS3231" TargetMode="External" /><Relationship Id="rId3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19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22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31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32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33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31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35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49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21165-6010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Rekonstrukce st. zařízení VZT a klimatizace, prostor nástavby budovy A, ÚMOb Ostrava-Jih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6. 12. 2021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 xml:space="preserve"> 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30</v>
      </c>
      <c r="AJ49" s="38"/>
      <c r="AK49" s="38"/>
      <c r="AL49" s="38"/>
      <c r="AM49" s="71" t="str">
        <f>IF(E17="","",E17)</f>
        <v xml:space="preserve"> </v>
      </c>
      <c r="AN49" s="62"/>
      <c r="AO49" s="62"/>
      <c r="AP49" s="62"/>
      <c r="AQ49" s="38"/>
      <c r="AR49" s="42"/>
      <c r="AS49" s="72" t="s">
        <v>50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28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32</v>
      </c>
      <c r="AJ50" s="38"/>
      <c r="AK50" s="38"/>
      <c r="AL50" s="38"/>
      <c r="AM50" s="71" t="str">
        <f>IF(E20="","",E20)</f>
        <v>Arnošt Gőbel, MAR DESIGN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51</v>
      </c>
      <c r="D52" s="85"/>
      <c r="E52" s="85"/>
      <c r="F52" s="85"/>
      <c r="G52" s="85"/>
      <c r="H52" s="86"/>
      <c r="I52" s="87" t="s">
        <v>52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53</v>
      </c>
      <c r="AH52" s="85"/>
      <c r="AI52" s="85"/>
      <c r="AJ52" s="85"/>
      <c r="AK52" s="85"/>
      <c r="AL52" s="85"/>
      <c r="AM52" s="85"/>
      <c r="AN52" s="87" t="s">
        <v>54</v>
      </c>
      <c r="AO52" s="85"/>
      <c r="AP52" s="85"/>
      <c r="AQ52" s="89" t="s">
        <v>55</v>
      </c>
      <c r="AR52" s="42"/>
      <c r="AS52" s="90" t="s">
        <v>56</v>
      </c>
      <c r="AT52" s="91" t="s">
        <v>57</v>
      </c>
      <c r="AU52" s="91" t="s">
        <v>58</v>
      </c>
      <c r="AV52" s="91" t="s">
        <v>59</v>
      </c>
      <c r="AW52" s="91" t="s">
        <v>60</v>
      </c>
      <c r="AX52" s="91" t="s">
        <v>61</v>
      </c>
      <c r="AY52" s="91" t="s">
        <v>62</v>
      </c>
      <c r="AZ52" s="91" t="s">
        <v>63</v>
      </c>
      <c r="BA52" s="91" t="s">
        <v>64</v>
      </c>
      <c r="BB52" s="91" t="s">
        <v>65</v>
      </c>
      <c r="BC52" s="91" t="s">
        <v>66</v>
      </c>
      <c r="BD52" s="92" t="s">
        <v>67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68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69</v>
      </c>
      <c r="BT54" s="107" t="s">
        <v>70</v>
      </c>
      <c r="BU54" s="108" t="s">
        <v>71</v>
      </c>
      <c r="BV54" s="107" t="s">
        <v>72</v>
      </c>
      <c r="BW54" s="107" t="s">
        <v>5</v>
      </c>
      <c r="BX54" s="107" t="s">
        <v>73</v>
      </c>
      <c r="CL54" s="107" t="s">
        <v>19</v>
      </c>
    </row>
    <row r="55" s="7" customFormat="1" ht="24.75" customHeight="1">
      <c r="A55" s="109" t="s">
        <v>74</v>
      </c>
      <c r="B55" s="110"/>
      <c r="C55" s="111"/>
      <c r="D55" s="112" t="s">
        <v>75</v>
      </c>
      <c r="E55" s="112"/>
      <c r="F55" s="112"/>
      <c r="G55" s="112"/>
      <c r="H55" s="112"/>
      <c r="I55" s="113"/>
      <c r="J55" s="112" t="s">
        <v>76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'D1.01-4.5 - Měření a regu...'!J30</f>
        <v>0</v>
      </c>
      <c r="AH55" s="113"/>
      <c r="AI55" s="113"/>
      <c r="AJ55" s="113"/>
      <c r="AK55" s="113"/>
      <c r="AL55" s="113"/>
      <c r="AM55" s="113"/>
      <c r="AN55" s="114">
        <f>SUM(AG55,AT55)</f>
        <v>0</v>
      </c>
      <c r="AO55" s="113"/>
      <c r="AP55" s="113"/>
      <c r="AQ55" s="115" t="s">
        <v>77</v>
      </c>
      <c r="AR55" s="116"/>
      <c r="AS55" s="117">
        <v>0</v>
      </c>
      <c r="AT55" s="118">
        <f>ROUND(SUM(AV55:AW55),2)</f>
        <v>0</v>
      </c>
      <c r="AU55" s="119">
        <f>'D1.01-4.5 - Měření a regu...'!P89</f>
        <v>0</v>
      </c>
      <c r="AV55" s="118">
        <f>'D1.01-4.5 - Měření a regu...'!J33</f>
        <v>0</v>
      </c>
      <c r="AW55" s="118">
        <f>'D1.01-4.5 - Měření a regu...'!J34</f>
        <v>0</v>
      </c>
      <c r="AX55" s="118">
        <f>'D1.01-4.5 - Měření a regu...'!J35</f>
        <v>0</v>
      </c>
      <c r="AY55" s="118">
        <f>'D1.01-4.5 - Měření a regu...'!J36</f>
        <v>0</v>
      </c>
      <c r="AZ55" s="118">
        <f>'D1.01-4.5 - Měření a regu...'!F33</f>
        <v>0</v>
      </c>
      <c r="BA55" s="118">
        <f>'D1.01-4.5 - Měření a regu...'!F34</f>
        <v>0</v>
      </c>
      <c r="BB55" s="118">
        <f>'D1.01-4.5 - Měření a regu...'!F35</f>
        <v>0</v>
      </c>
      <c r="BC55" s="118">
        <f>'D1.01-4.5 - Měření a regu...'!F36</f>
        <v>0</v>
      </c>
      <c r="BD55" s="120">
        <f>'D1.01-4.5 - Měření a regu...'!F37</f>
        <v>0</v>
      </c>
      <c r="BE55" s="7"/>
      <c r="BT55" s="121" t="s">
        <v>78</v>
      </c>
      <c r="BV55" s="121" t="s">
        <v>72</v>
      </c>
      <c r="BW55" s="121" t="s">
        <v>79</v>
      </c>
      <c r="BX55" s="121" t="s">
        <v>5</v>
      </c>
      <c r="CL55" s="121" t="s">
        <v>19</v>
      </c>
      <c r="CM55" s="121" t="s">
        <v>80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X5TAOWDZPYgEj0JsRBrU19HemJLf99lO+0cLjGbRvDoBZZgX8kZXRdNRRmQyoCJ043rhgjmiLFVAwTw/s69FCA==" hashValue="5gKaB4JHfLWankgj4UQ1G0668qZM3vEJHCT4r01YZ21tG4fnR6F90Ey5k4l4fQ2lyiGL8H/gJHkX9h0NgCgmYg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D1.01-4.5 - Měření a regu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s="1" customFormat="1" ht="6.96" customHeight="1">
      <c r="B3" s="122"/>
      <c r="C3" s="123"/>
      <c r="D3" s="123"/>
      <c r="E3" s="123"/>
      <c r="F3" s="123"/>
      <c r="G3" s="123"/>
      <c r="H3" s="123"/>
      <c r="I3" s="123"/>
      <c r="J3" s="123"/>
      <c r="K3" s="123"/>
      <c r="L3" s="18"/>
      <c r="AT3" s="15" t="s">
        <v>80</v>
      </c>
    </row>
    <row r="4" s="1" customFormat="1" ht="24.96" customHeight="1">
      <c r="B4" s="18"/>
      <c r="D4" s="124" t="s">
        <v>81</v>
      </c>
      <c r="L4" s="18"/>
      <c r="M4" s="125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26" t="s">
        <v>16</v>
      </c>
      <c r="L6" s="18"/>
    </row>
    <row r="7" s="1" customFormat="1" ht="16.5" customHeight="1">
      <c r="B7" s="18"/>
      <c r="E7" s="127" t="str">
        <f>'Rekapitulace stavby'!K6</f>
        <v>Rekonstrukce st. zařízení VZT a klimatizace, prostor nástavby budovy A, ÚMOb Ostrava-Jih</v>
      </c>
      <c r="F7" s="126"/>
      <c r="G7" s="126"/>
      <c r="H7" s="126"/>
      <c r="L7" s="18"/>
    </row>
    <row r="8" s="2" customFormat="1" ht="12" customHeight="1">
      <c r="A8" s="36"/>
      <c r="B8" s="42"/>
      <c r="C8" s="36"/>
      <c r="D8" s="126" t="s">
        <v>82</v>
      </c>
      <c r="E8" s="36"/>
      <c r="F8" s="36"/>
      <c r="G8" s="36"/>
      <c r="H8" s="36"/>
      <c r="I8" s="36"/>
      <c r="J8" s="36"/>
      <c r="K8" s="36"/>
      <c r="L8" s="12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29" t="s">
        <v>83</v>
      </c>
      <c r="F9" s="36"/>
      <c r="G9" s="36"/>
      <c r="H9" s="36"/>
      <c r="I9" s="36"/>
      <c r="J9" s="36"/>
      <c r="K9" s="36"/>
      <c r="L9" s="12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12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26" t="s">
        <v>18</v>
      </c>
      <c r="E11" s="36"/>
      <c r="F11" s="130" t="s">
        <v>19</v>
      </c>
      <c r="G11" s="36"/>
      <c r="H11" s="36"/>
      <c r="I11" s="126" t="s">
        <v>20</v>
      </c>
      <c r="J11" s="130" t="s">
        <v>19</v>
      </c>
      <c r="K11" s="36"/>
      <c r="L11" s="12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6" t="s">
        <v>21</v>
      </c>
      <c r="E12" s="36"/>
      <c r="F12" s="130" t="s">
        <v>22</v>
      </c>
      <c r="G12" s="36"/>
      <c r="H12" s="36"/>
      <c r="I12" s="126" t="s">
        <v>23</v>
      </c>
      <c r="J12" s="131" t="str">
        <f>'Rekapitulace stavby'!AN8</f>
        <v>6. 12. 2021</v>
      </c>
      <c r="K12" s="36"/>
      <c r="L12" s="12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12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26" t="s">
        <v>25</v>
      </c>
      <c r="E14" s="36"/>
      <c r="F14" s="36"/>
      <c r="G14" s="36"/>
      <c r="H14" s="36"/>
      <c r="I14" s="126" t="s">
        <v>26</v>
      </c>
      <c r="J14" s="130" t="str">
        <f>IF('Rekapitulace stavby'!AN10="","",'Rekapitulace stavby'!AN10)</f>
        <v/>
      </c>
      <c r="K14" s="36"/>
      <c r="L14" s="12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30" t="str">
        <f>IF('Rekapitulace stavby'!E11="","",'Rekapitulace stavby'!E11)</f>
        <v xml:space="preserve"> </v>
      </c>
      <c r="F15" s="36"/>
      <c r="G15" s="36"/>
      <c r="H15" s="36"/>
      <c r="I15" s="126" t="s">
        <v>27</v>
      </c>
      <c r="J15" s="130" t="str">
        <f>IF('Rekapitulace stavby'!AN11="","",'Rekapitulace stavby'!AN11)</f>
        <v/>
      </c>
      <c r="K15" s="36"/>
      <c r="L15" s="12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12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26" t="s">
        <v>28</v>
      </c>
      <c r="E17" s="36"/>
      <c r="F17" s="36"/>
      <c r="G17" s="36"/>
      <c r="H17" s="36"/>
      <c r="I17" s="126" t="s">
        <v>26</v>
      </c>
      <c r="J17" s="31" t="str">
        <f>'Rekapitulace stavby'!AN13</f>
        <v>Vyplň údaj</v>
      </c>
      <c r="K17" s="36"/>
      <c r="L17" s="12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30"/>
      <c r="G18" s="130"/>
      <c r="H18" s="130"/>
      <c r="I18" s="126" t="s">
        <v>27</v>
      </c>
      <c r="J18" s="31" t="str">
        <f>'Rekapitulace stavby'!AN14</f>
        <v>Vyplň údaj</v>
      </c>
      <c r="K18" s="36"/>
      <c r="L18" s="12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12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26" t="s">
        <v>30</v>
      </c>
      <c r="E20" s="36"/>
      <c r="F20" s="36"/>
      <c r="G20" s="36"/>
      <c r="H20" s="36"/>
      <c r="I20" s="126" t="s">
        <v>26</v>
      </c>
      <c r="J20" s="130" t="str">
        <f>IF('Rekapitulace stavby'!AN16="","",'Rekapitulace stavby'!AN16)</f>
        <v/>
      </c>
      <c r="K20" s="36"/>
      <c r="L20" s="12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30" t="str">
        <f>IF('Rekapitulace stavby'!E17="","",'Rekapitulace stavby'!E17)</f>
        <v xml:space="preserve"> </v>
      </c>
      <c r="F21" s="36"/>
      <c r="G21" s="36"/>
      <c r="H21" s="36"/>
      <c r="I21" s="126" t="s">
        <v>27</v>
      </c>
      <c r="J21" s="130" t="str">
        <f>IF('Rekapitulace stavby'!AN17="","",'Rekapitulace stavby'!AN17)</f>
        <v/>
      </c>
      <c r="K21" s="36"/>
      <c r="L21" s="12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12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26" t="s">
        <v>32</v>
      </c>
      <c r="E23" s="36"/>
      <c r="F23" s="36"/>
      <c r="G23" s="36"/>
      <c r="H23" s="36"/>
      <c r="I23" s="126" t="s">
        <v>26</v>
      </c>
      <c r="J23" s="130" t="s">
        <v>19</v>
      </c>
      <c r="K23" s="36"/>
      <c r="L23" s="12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30" t="s">
        <v>33</v>
      </c>
      <c r="F24" s="36"/>
      <c r="G24" s="36"/>
      <c r="H24" s="36"/>
      <c r="I24" s="126" t="s">
        <v>27</v>
      </c>
      <c r="J24" s="130" t="s">
        <v>19</v>
      </c>
      <c r="K24" s="36"/>
      <c r="L24" s="12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12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26" t="s">
        <v>34</v>
      </c>
      <c r="E26" s="36"/>
      <c r="F26" s="36"/>
      <c r="G26" s="36"/>
      <c r="H26" s="36"/>
      <c r="I26" s="36"/>
      <c r="J26" s="36"/>
      <c r="K26" s="36"/>
      <c r="L26" s="12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32"/>
      <c r="B27" s="133"/>
      <c r="C27" s="132"/>
      <c r="D27" s="132"/>
      <c r="E27" s="134" t="s">
        <v>19</v>
      </c>
      <c r="F27" s="134"/>
      <c r="G27" s="134"/>
      <c r="H27" s="134"/>
      <c r="I27" s="132"/>
      <c r="J27" s="132"/>
      <c r="K27" s="132"/>
      <c r="L27" s="135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12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6"/>
      <c r="E29" s="136"/>
      <c r="F29" s="136"/>
      <c r="G29" s="136"/>
      <c r="H29" s="136"/>
      <c r="I29" s="136"/>
      <c r="J29" s="136"/>
      <c r="K29" s="136"/>
      <c r="L29" s="12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37" t="s">
        <v>36</v>
      </c>
      <c r="E30" s="36"/>
      <c r="F30" s="36"/>
      <c r="G30" s="36"/>
      <c r="H30" s="36"/>
      <c r="I30" s="36"/>
      <c r="J30" s="138">
        <f>ROUND(J89, 2)</f>
        <v>0</v>
      </c>
      <c r="K30" s="36"/>
      <c r="L30" s="12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36"/>
      <c r="E31" s="136"/>
      <c r="F31" s="136"/>
      <c r="G31" s="136"/>
      <c r="H31" s="136"/>
      <c r="I31" s="136"/>
      <c r="J31" s="136"/>
      <c r="K31" s="136"/>
      <c r="L31" s="12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39" t="s">
        <v>38</v>
      </c>
      <c r="G32" s="36"/>
      <c r="H32" s="36"/>
      <c r="I32" s="139" t="s">
        <v>37</v>
      </c>
      <c r="J32" s="139" t="s">
        <v>39</v>
      </c>
      <c r="K32" s="36"/>
      <c r="L32" s="12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40" t="s">
        <v>40</v>
      </c>
      <c r="E33" s="126" t="s">
        <v>41</v>
      </c>
      <c r="F33" s="141">
        <f>ROUND((SUM(BE89:BE287)),  2)</f>
        <v>0</v>
      </c>
      <c r="G33" s="36"/>
      <c r="H33" s="36"/>
      <c r="I33" s="142">
        <v>0.20999999999999999</v>
      </c>
      <c r="J33" s="141">
        <f>ROUND(((SUM(BE89:BE287))*I33),  2)</f>
        <v>0</v>
      </c>
      <c r="K33" s="36"/>
      <c r="L33" s="12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26" t="s">
        <v>42</v>
      </c>
      <c r="F34" s="141">
        <f>ROUND((SUM(BF89:BF287)),  2)</f>
        <v>0</v>
      </c>
      <c r="G34" s="36"/>
      <c r="H34" s="36"/>
      <c r="I34" s="142">
        <v>0.14999999999999999</v>
      </c>
      <c r="J34" s="141">
        <f>ROUND(((SUM(BF89:BF287))*I34),  2)</f>
        <v>0</v>
      </c>
      <c r="K34" s="36"/>
      <c r="L34" s="12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6" t="s">
        <v>43</v>
      </c>
      <c r="F35" s="141">
        <f>ROUND((SUM(BG89:BG287)),  2)</f>
        <v>0</v>
      </c>
      <c r="G35" s="36"/>
      <c r="H35" s="36"/>
      <c r="I35" s="142">
        <v>0.20999999999999999</v>
      </c>
      <c r="J35" s="141">
        <f>0</f>
        <v>0</v>
      </c>
      <c r="K35" s="36"/>
      <c r="L35" s="12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26" t="s">
        <v>44</v>
      </c>
      <c r="F36" s="141">
        <f>ROUND((SUM(BH89:BH287)),  2)</f>
        <v>0</v>
      </c>
      <c r="G36" s="36"/>
      <c r="H36" s="36"/>
      <c r="I36" s="142">
        <v>0.14999999999999999</v>
      </c>
      <c r="J36" s="141">
        <f>0</f>
        <v>0</v>
      </c>
      <c r="K36" s="36"/>
      <c r="L36" s="12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26" t="s">
        <v>45</v>
      </c>
      <c r="F37" s="141">
        <f>ROUND((SUM(BI89:BI287)),  2)</f>
        <v>0</v>
      </c>
      <c r="G37" s="36"/>
      <c r="H37" s="36"/>
      <c r="I37" s="142">
        <v>0</v>
      </c>
      <c r="J37" s="141">
        <f>0</f>
        <v>0</v>
      </c>
      <c r="K37" s="36"/>
      <c r="L37" s="12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12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43"/>
      <c r="D39" s="144" t="s">
        <v>46</v>
      </c>
      <c r="E39" s="145"/>
      <c r="F39" s="145"/>
      <c r="G39" s="146" t="s">
        <v>47</v>
      </c>
      <c r="H39" s="147" t="s">
        <v>48</v>
      </c>
      <c r="I39" s="145"/>
      <c r="J39" s="148">
        <f>SUM(J30:J37)</f>
        <v>0</v>
      </c>
      <c r="K39" s="149"/>
      <c r="L39" s="12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150"/>
      <c r="C40" s="151"/>
      <c r="D40" s="151"/>
      <c r="E40" s="151"/>
      <c r="F40" s="151"/>
      <c r="G40" s="151"/>
      <c r="H40" s="151"/>
      <c r="I40" s="151"/>
      <c r="J40" s="151"/>
      <c r="K40" s="151"/>
      <c r="L40" s="12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="2" customFormat="1" ht="6.96" customHeight="1">
      <c r="A44" s="36"/>
      <c r="B44" s="152"/>
      <c r="C44" s="153"/>
      <c r="D44" s="153"/>
      <c r="E44" s="153"/>
      <c r="F44" s="153"/>
      <c r="G44" s="153"/>
      <c r="H44" s="153"/>
      <c r="I44" s="153"/>
      <c r="J44" s="153"/>
      <c r="K44" s="153"/>
      <c r="L44" s="12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24.96" customHeight="1">
      <c r="A45" s="36"/>
      <c r="B45" s="37"/>
      <c r="C45" s="21" t="s">
        <v>84</v>
      </c>
      <c r="D45" s="38"/>
      <c r="E45" s="38"/>
      <c r="F45" s="38"/>
      <c r="G45" s="38"/>
      <c r="H45" s="38"/>
      <c r="I45" s="38"/>
      <c r="J45" s="38"/>
      <c r="K45" s="38"/>
      <c r="L45" s="12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2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12" customHeight="1">
      <c r="A47" s="36"/>
      <c r="B47" s="37"/>
      <c r="C47" s="30" t="s">
        <v>16</v>
      </c>
      <c r="D47" s="38"/>
      <c r="E47" s="38"/>
      <c r="F47" s="38"/>
      <c r="G47" s="38"/>
      <c r="H47" s="38"/>
      <c r="I47" s="38"/>
      <c r="J47" s="38"/>
      <c r="K47" s="38"/>
      <c r="L47" s="12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6.5" customHeight="1">
      <c r="A48" s="36"/>
      <c r="B48" s="37"/>
      <c r="C48" s="38"/>
      <c r="D48" s="38"/>
      <c r="E48" s="154" t="str">
        <f>E7</f>
        <v>Rekonstrukce st. zařízení VZT a klimatizace, prostor nástavby budovy A, ÚMOb Ostrava-Jih</v>
      </c>
      <c r="F48" s="30"/>
      <c r="G48" s="30"/>
      <c r="H48" s="30"/>
      <c r="I48" s="38"/>
      <c r="J48" s="38"/>
      <c r="K48" s="38"/>
      <c r="L48" s="12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82</v>
      </c>
      <c r="D49" s="38"/>
      <c r="E49" s="38"/>
      <c r="F49" s="38"/>
      <c r="G49" s="38"/>
      <c r="H49" s="38"/>
      <c r="I49" s="38"/>
      <c r="J49" s="38"/>
      <c r="K49" s="38"/>
      <c r="L49" s="12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67" t="str">
        <f>E9</f>
        <v>D1.01/4.5 - Měření a regulace</v>
      </c>
      <c r="F50" s="38"/>
      <c r="G50" s="38"/>
      <c r="H50" s="38"/>
      <c r="I50" s="38"/>
      <c r="J50" s="38"/>
      <c r="K50" s="38"/>
      <c r="L50" s="12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6.96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2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2" customHeight="1">
      <c r="A52" s="36"/>
      <c r="B52" s="37"/>
      <c r="C52" s="30" t="s">
        <v>21</v>
      </c>
      <c r="D52" s="38"/>
      <c r="E52" s="38"/>
      <c r="F52" s="25" t="str">
        <f>F12</f>
        <v xml:space="preserve"> </v>
      </c>
      <c r="G52" s="38"/>
      <c r="H52" s="38"/>
      <c r="I52" s="30" t="s">
        <v>23</v>
      </c>
      <c r="J52" s="70" t="str">
        <f>IF(J12="","",J12)</f>
        <v>6. 12. 2021</v>
      </c>
      <c r="K52" s="38"/>
      <c r="L52" s="12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6.96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2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5.15" customHeight="1">
      <c r="A54" s="36"/>
      <c r="B54" s="37"/>
      <c r="C54" s="30" t="s">
        <v>25</v>
      </c>
      <c r="D54" s="38"/>
      <c r="E54" s="38"/>
      <c r="F54" s="25" t="str">
        <f>E15</f>
        <v xml:space="preserve"> </v>
      </c>
      <c r="G54" s="38"/>
      <c r="H54" s="38"/>
      <c r="I54" s="30" t="s">
        <v>30</v>
      </c>
      <c r="J54" s="34" t="str">
        <f>E21</f>
        <v xml:space="preserve"> </v>
      </c>
      <c r="K54" s="38"/>
      <c r="L54" s="12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5.65" customHeight="1">
      <c r="A55" s="36"/>
      <c r="B55" s="37"/>
      <c r="C55" s="30" t="s">
        <v>28</v>
      </c>
      <c r="D55" s="38"/>
      <c r="E55" s="38"/>
      <c r="F55" s="25" t="str">
        <f>IF(E18="","",E18)</f>
        <v>Vyplň údaj</v>
      </c>
      <c r="G55" s="38"/>
      <c r="H55" s="38"/>
      <c r="I55" s="30" t="s">
        <v>32</v>
      </c>
      <c r="J55" s="34" t="str">
        <f>E24</f>
        <v>Arnošt Gőbel, MAR DESIGN</v>
      </c>
      <c r="K55" s="38"/>
      <c r="L55" s="12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0.32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2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29.28" customHeight="1">
      <c r="A57" s="36"/>
      <c r="B57" s="37"/>
      <c r="C57" s="155" t="s">
        <v>85</v>
      </c>
      <c r="D57" s="156"/>
      <c r="E57" s="156"/>
      <c r="F57" s="156"/>
      <c r="G57" s="156"/>
      <c r="H57" s="156"/>
      <c r="I57" s="156"/>
      <c r="J57" s="157" t="s">
        <v>86</v>
      </c>
      <c r="K57" s="156"/>
      <c r="L57" s="12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0.32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2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22.8" customHeight="1">
      <c r="A59" s="36"/>
      <c r="B59" s="37"/>
      <c r="C59" s="158" t="s">
        <v>68</v>
      </c>
      <c r="D59" s="38"/>
      <c r="E59" s="38"/>
      <c r="F59" s="38"/>
      <c r="G59" s="38"/>
      <c r="H59" s="38"/>
      <c r="I59" s="38"/>
      <c r="J59" s="100">
        <f>J89</f>
        <v>0</v>
      </c>
      <c r="K59" s="38"/>
      <c r="L59" s="12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5" t="s">
        <v>87</v>
      </c>
    </row>
    <row r="60" s="9" customFormat="1" ht="24.96" customHeight="1">
      <c r="A60" s="9"/>
      <c r="B60" s="159"/>
      <c r="C60" s="160"/>
      <c r="D60" s="161" t="s">
        <v>88</v>
      </c>
      <c r="E60" s="162"/>
      <c r="F60" s="162"/>
      <c r="G60" s="162"/>
      <c r="H60" s="162"/>
      <c r="I60" s="162"/>
      <c r="J60" s="163">
        <f>J90</f>
        <v>0</v>
      </c>
      <c r="K60" s="160"/>
      <c r="L60" s="16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5"/>
      <c r="C61" s="166"/>
      <c r="D61" s="167" t="s">
        <v>89</v>
      </c>
      <c r="E61" s="168"/>
      <c r="F61" s="168"/>
      <c r="G61" s="168"/>
      <c r="H61" s="168"/>
      <c r="I61" s="168"/>
      <c r="J61" s="169">
        <f>J91</f>
        <v>0</v>
      </c>
      <c r="K61" s="166"/>
      <c r="L61" s="17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5"/>
      <c r="C62" s="166"/>
      <c r="D62" s="167" t="s">
        <v>90</v>
      </c>
      <c r="E62" s="168"/>
      <c r="F62" s="168"/>
      <c r="G62" s="168"/>
      <c r="H62" s="168"/>
      <c r="I62" s="168"/>
      <c r="J62" s="169">
        <f>J202</f>
        <v>0</v>
      </c>
      <c r="K62" s="166"/>
      <c r="L62" s="17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5"/>
      <c r="C63" s="166"/>
      <c r="D63" s="167" t="s">
        <v>91</v>
      </c>
      <c r="E63" s="168"/>
      <c r="F63" s="168"/>
      <c r="G63" s="168"/>
      <c r="H63" s="168"/>
      <c r="I63" s="168"/>
      <c r="J63" s="169">
        <f>J209</f>
        <v>0</v>
      </c>
      <c r="K63" s="166"/>
      <c r="L63" s="17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59"/>
      <c r="C64" s="160"/>
      <c r="D64" s="161" t="s">
        <v>92</v>
      </c>
      <c r="E64" s="162"/>
      <c r="F64" s="162"/>
      <c r="G64" s="162"/>
      <c r="H64" s="162"/>
      <c r="I64" s="162"/>
      <c r="J64" s="163">
        <f>J214</f>
        <v>0</v>
      </c>
      <c r="K64" s="160"/>
      <c r="L64" s="16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59"/>
      <c r="C65" s="160"/>
      <c r="D65" s="161" t="s">
        <v>93</v>
      </c>
      <c r="E65" s="162"/>
      <c r="F65" s="162"/>
      <c r="G65" s="162"/>
      <c r="H65" s="162"/>
      <c r="I65" s="162"/>
      <c r="J65" s="163">
        <f>J223</f>
        <v>0</v>
      </c>
      <c r="K65" s="160"/>
      <c r="L65" s="16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65"/>
      <c r="C66" s="166"/>
      <c r="D66" s="167" t="s">
        <v>94</v>
      </c>
      <c r="E66" s="168"/>
      <c r="F66" s="168"/>
      <c r="G66" s="168"/>
      <c r="H66" s="168"/>
      <c r="I66" s="168"/>
      <c r="J66" s="169">
        <f>J224</f>
        <v>0</v>
      </c>
      <c r="K66" s="166"/>
      <c r="L66" s="17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59"/>
      <c r="C67" s="160"/>
      <c r="D67" s="161" t="s">
        <v>95</v>
      </c>
      <c r="E67" s="162"/>
      <c r="F67" s="162"/>
      <c r="G67" s="162"/>
      <c r="H67" s="162"/>
      <c r="I67" s="162"/>
      <c r="J67" s="163">
        <f>J257</f>
        <v>0</v>
      </c>
      <c r="K67" s="160"/>
      <c r="L67" s="16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59"/>
      <c r="C68" s="160"/>
      <c r="D68" s="161" t="s">
        <v>96</v>
      </c>
      <c r="E68" s="162"/>
      <c r="F68" s="162"/>
      <c r="G68" s="162"/>
      <c r="H68" s="162"/>
      <c r="I68" s="162"/>
      <c r="J68" s="163">
        <f>J262</f>
        <v>0</v>
      </c>
      <c r="K68" s="160"/>
      <c r="L68" s="164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65"/>
      <c r="C69" s="166"/>
      <c r="D69" s="167" t="s">
        <v>97</v>
      </c>
      <c r="E69" s="168"/>
      <c r="F69" s="168"/>
      <c r="G69" s="168"/>
      <c r="H69" s="168"/>
      <c r="I69" s="168"/>
      <c r="J69" s="169">
        <f>J263</f>
        <v>0</v>
      </c>
      <c r="K69" s="166"/>
      <c r="L69" s="17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6.96" customHeight="1">
      <c r="A71" s="36"/>
      <c r="B71" s="57"/>
      <c r="C71" s="58"/>
      <c r="D71" s="58"/>
      <c r="E71" s="58"/>
      <c r="F71" s="58"/>
      <c r="G71" s="58"/>
      <c r="H71" s="58"/>
      <c r="I71" s="58"/>
      <c r="J71" s="58"/>
      <c r="K71" s="58"/>
      <c r="L71" s="12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="2" customFormat="1" ht="6.96" customHeight="1">
      <c r="A75" s="36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2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24.96" customHeight="1">
      <c r="A76" s="36"/>
      <c r="B76" s="37"/>
      <c r="C76" s="21" t="s">
        <v>98</v>
      </c>
      <c r="D76" s="38"/>
      <c r="E76" s="38"/>
      <c r="F76" s="38"/>
      <c r="G76" s="38"/>
      <c r="H76" s="38"/>
      <c r="I76" s="38"/>
      <c r="J76" s="38"/>
      <c r="K76" s="38"/>
      <c r="L76" s="12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6.96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2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16</v>
      </c>
      <c r="D78" s="38"/>
      <c r="E78" s="38"/>
      <c r="F78" s="38"/>
      <c r="G78" s="38"/>
      <c r="H78" s="38"/>
      <c r="I78" s="38"/>
      <c r="J78" s="38"/>
      <c r="K78" s="38"/>
      <c r="L78" s="12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154" t="str">
        <f>E7</f>
        <v>Rekonstrukce st. zařízení VZT a klimatizace, prostor nástavby budovy A, ÚMOb Ostrava-Jih</v>
      </c>
      <c r="F79" s="30"/>
      <c r="G79" s="30"/>
      <c r="H79" s="30"/>
      <c r="I79" s="38"/>
      <c r="J79" s="38"/>
      <c r="K79" s="38"/>
      <c r="L79" s="12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2" customHeight="1">
      <c r="A80" s="36"/>
      <c r="B80" s="37"/>
      <c r="C80" s="30" t="s">
        <v>82</v>
      </c>
      <c r="D80" s="38"/>
      <c r="E80" s="38"/>
      <c r="F80" s="38"/>
      <c r="G80" s="38"/>
      <c r="H80" s="38"/>
      <c r="I80" s="38"/>
      <c r="J80" s="38"/>
      <c r="K80" s="38"/>
      <c r="L80" s="12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6.5" customHeight="1">
      <c r="A81" s="36"/>
      <c r="B81" s="37"/>
      <c r="C81" s="38"/>
      <c r="D81" s="38"/>
      <c r="E81" s="67" t="str">
        <f>E9</f>
        <v>D1.01/4.5 - Měření a regulace</v>
      </c>
      <c r="F81" s="38"/>
      <c r="G81" s="38"/>
      <c r="H81" s="38"/>
      <c r="I81" s="38"/>
      <c r="J81" s="38"/>
      <c r="K81" s="38"/>
      <c r="L81" s="12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2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2" customHeight="1">
      <c r="A83" s="36"/>
      <c r="B83" s="37"/>
      <c r="C83" s="30" t="s">
        <v>21</v>
      </c>
      <c r="D83" s="38"/>
      <c r="E83" s="38"/>
      <c r="F83" s="25" t="str">
        <f>F12</f>
        <v xml:space="preserve"> </v>
      </c>
      <c r="G83" s="38"/>
      <c r="H83" s="38"/>
      <c r="I83" s="30" t="s">
        <v>23</v>
      </c>
      <c r="J83" s="70" t="str">
        <f>IF(J12="","",J12)</f>
        <v>6. 12. 2021</v>
      </c>
      <c r="K83" s="38"/>
      <c r="L83" s="12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6.96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2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25</v>
      </c>
      <c r="D85" s="38"/>
      <c r="E85" s="38"/>
      <c r="F85" s="25" t="str">
        <f>E15</f>
        <v xml:space="preserve"> </v>
      </c>
      <c r="G85" s="38"/>
      <c r="H85" s="38"/>
      <c r="I85" s="30" t="s">
        <v>30</v>
      </c>
      <c r="J85" s="34" t="str">
        <f>E21</f>
        <v xml:space="preserve"> </v>
      </c>
      <c r="K85" s="38"/>
      <c r="L85" s="12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25.65" customHeight="1">
      <c r="A86" s="36"/>
      <c r="B86" s="37"/>
      <c r="C86" s="30" t="s">
        <v>28</v>
      </c>
      <c r="D86" s="38"/>
      <c r="E86" s="38"/>
      <c r="F86" s="25" t="str">
        <f>IF(E18="","",E18)</f>
        <v>Vyplň údaj</v>
      </c>
      <c r="G86" s="38"/>
      <c r="H86" s="38"/>
      <c r="I86" s="30" t="s">
        <v>32</v>
      </c>
      <c r="J86" s="34" t="str">
        <f>E24</f>
        <v>Arnošt Gőbel, MAR DESIGN</v>
      </c>
      <c r="K86" s="38"/>
      <c r="L86" s="12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0.32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2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11" customFormat="1" ht="29.28" customHeight="1">
      <c r="A88" s="171"/>
      <c r="B88" s="172"/>
      <c r="C88" s="173" t="s">
        <v>99</v>
      </c>
      <c r="D88" s="174" t="s">
        <v>55</v>
      </c>
      <c r="E88" s="174" t="s">
        <v>51</v>
      </c>
      <c r="F88" s="174" t="s">
        <v>52</v>
      </c>
      <c r="G88" s="174" t="s">
        <v>100</v>
      </c>
      <c r="H88" s="174" t="s">
        <v>101</v>
      </c>
      <c r="I88" s="174" t="s">
        <v>102</v>
      </c>
      <c r="J88" s="174" t="s">
        <v>86</v>
      </c>
      <c r="K88" s="175" t="s">
        <v>103</v>
      </c>
      <c r="L88" s="176"/>
      <c r="M88" s="90" t="s">
        <v>19</v>
      </c>
      <c r="N88" s="91" t="s">
        <v>40</v>
      </c>
      <c r="O88" s="91" t="s">
        <v>104</v>
      </c>
      <c r="P88" s="91" t="s">
        <v>105</v>
      </c>
      <c r="Q88" s="91" t="s">
        <v>106</v>
      </c>
      <c r="R88" s="91" t="s">
        <v>107</v>
      </c>
      <c r="S88" s="91" t="s">
        <v>108</v>
      </c>
      <c r="T88" s="92" t="s">
        <v>109</v>
      </c>
      <c r="U88" s="171"/>
      <c r="V88" s="171"/>
      <c r="W88" s="171"/>
      <c r="X88" s="171"/>
      <c r="Y88" s="171"/>
      <c r="Z88" s="171"/>
      <c r="AA88" s="171"/>
      <c r="AB88" s="171"/>
      <c r="AC88" s="171"/>
      <c r="AD88" s="171"/>
      <c r="AE88" s="171"/>
    </row>
    <row r="89" s="2" customFormat="1" ht="22.8" customHeight="1">
      <c r="A89" s="36"/>
      <c r="B89" s="37"/>
      <c r="C89" s="97" t="s">
        <v>110</v>
      </c>
      <c r="D89" s="38"/>
      <c r="E89" s="38"/>
      <c r="F89" s="38"/>
      <c r="G89" s="38"/>
      <c r="H89" s="38"/>
      <c r="I89" s="38"/>
      <c r="J89" s="177">
        <f>BK89</f>
        <v>0</v>
      </c>
      <c r="K89" s="38"/>
      <c r="L89" s="42"/>
      <c r="M89" s="93"/>
      <c r="N89" s="178"/>
      <c r="O89" s="94"/>
      <c r="P89" s="179">
        <f>P90+P214+P223+P257+P262</f>
        <v>0</v>
      </c>
      <c r="Q89" s="94"/>
      <c r="R89" s="179">
        <f>R90+R214+R223+R257+R262</f>
        <v>0.29658000000000001</v>
      </c>
      <c r="S89" s="94"/>
      <c r="T89" s="180">
        <f>T90+T214+T223+T257+T262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5" t="s">
        <v>69</v>
      </c>
      <c r="AU89" s="15" t="s">
        <v>87</v>
      </c>
      <c r="BK89" s="181">
        <f>BK90+BK214+BK223+BK257+BK262</f>
        <v>0</v>
      </c>
    </row>
    <row r="90" s="12" customFormat="1" ht="25.92" customHeight="1">
      <c r="A90" s="12"/>
      <c r="B90" s="182"/>
      <c r="C90" s="183"/>
      <c r="D90" s="184" t="s">
        <v>69</v>
      </c>
      <c r="E90" s="185" t="s">
        <v>111</v>
      </c>
      <c r="F90" s="185" t="s">
        <v>112</v>
      </c>
      <c r="G90" s="183"/>
      <c r="H90" s="183"/>
      <c r="I90" s="186"/>
      <c r="J90" s="187">
        <f>BK90</f>
        <v>0</v>
      </c>
      <c r="K90" s="183"/>
      <c r="L90" s="188"/>
      <c r="M90" s="189"/>
      <c r="N90" s="190"/>
      <c r="O90" s="190"/>
      <c r="P90" s="191">
        <f>P91+P202+P209</f>
        <v>0</v>
      </c>
      <c r="Q90" s="190"/>
      <c r="R90" s="191">
        <f>R91+R202+R209</f>
        <v>0.29658000000000001</v>
      </c>
      <c r="S90" s="190"/>
      <c r="T90" s="192">
        <f>T91+T202+T209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3" t="s">
        <v>80</v>
      </c>
      <c r="AT90" s="194" t="s">
        <v>69</v>
      </c>
      <c r="AU90" s="194" t="s">
        <v>70</v>
      </c>
      <c r="AY90" s="193" t="s">
        <v>113</v>
      </c>
      <c r="BK90" s="195">
        <f>BK91+BK202+BK209</f>
        <v>0</v>
      </c>
    </row>
    <row r="91" s="12" customFormat="1" ht="22.8" customHeight="1">
      <c r="A91" s="12"/>
      <c r="B91" s="182"/>
      <c r="C91" s="183"/>
      <c r="D91" s="184" t="s">
        <v>69</v>
      </c>
      <c r="E91" s="196" t="s">
        <v>114</v>
      </c>
      <c r="F91" s="196" t="s">
        <v>115</v>
      </c>
      <c r="G91" s="183"/>
      <c r="H91" s="183"/>
      <c r="I91" s="186"/>
      <c r="J91" s="197">
        <f>BK91</f>
        <v>0</v>
      </c>
      <c r="K91" s="183"/>
      <c r="L91" s="188"/>
      <c r="M91" s="189"/>
      <c r="N91" s="190"/>
      <c r="O91" s="190"/>
      <c r="P91" s="191">
        <f>SUM(P92:P201)</f>
        <v>0</v>
      </c>
      <c r="Q91" s="190"/>
      <c r="R91" s="191">
        <f>SUM(R92:R201)</f>
        <v>0.29418</v>
      </c>
      <c r="S91" s="190"/>
      <c r="T91" s="192">
        <f>SUM(T92:T201)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3" t="s">
        <v>80</v>
      </c>
      <c r="AT91" s="194" t="s">
        <v>69</v>
      </c>
      <c r="AU91" s="194" t="s">
        <v>78</v>
      </c>
      <c r="AY91" s="193" t="s">
        <v>113</v>
      </c>
      <c r="BK91" s="195">
        <f>SUM(BK92:BK201)</f>
        <v>0</v>
      </c>
    </row>
    <row r="92" s="2" customFormat="1" ht="16.5" customHeight="1">
      <c r="A92" s="36"/>
      <c r="B92" s="37"/>
      <c r="C92" s="198" t="s">
        <v>78</v>
      </c>
      <c r="D92" s="198" t="s">
        <v>116</v>
      </c>
      <c r="E92" s="199" t="s">
        <v>117</v>
      </c>
      <c r="F92" s="200" t="s">
        <v>118</v>
      </c>
      <c r="G92" s="201" t="s">
        <v>119</v>
      </c>
      <c r="H92" s="202">
        <v>60</v>
      </c>
      <c r="I92" s="203"/>
      <c r="J92" s="204">
        <f>ROUND(I92*H92,2)</f>
        <v>0</v>
      </c>
      <c r="K92" s="200" t="s">
        <v>120</v>
      </c>
      <c r="L92" s="42"/>
      <c r="M92" s="205" t="s">
        <v>19</v>
      </c>
      <c r="N92" s="206" t="s">
        <v>41</v>
      </c>
      <c r="O92" s="82"/>
      <c r="P92" s="207">
        <f>O92*H92</f>
        <v>0</v>
      </c>
      <c r="Q92" s="207">
        <v>0</v>
      </c>
      <c r="R92" s="207">
        <f>Q92*H92</f>
        <v>0</v>
      </c>
      <c r="S92" s="207">
        <v>0</v>
      </c>
      <c r="T92" s="208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09" t="s">
        <v>121</v>
      </c>
      <c r="AT92" s="209" t="s">
        <v>116</v>
      </c>
      <c r="AU92" s="209" t="s">
        <v>80</v>
      </c>
      <c r="AY92" s="15" t="s">
        <v>113</v>
      </c>
      <c r="BE92" s="210">
        <f>IF(N92="základní",J92,0)</f>
        <v>0</v>
      </c>
      <c r="BF92" s="210">
        <f>IF(N92="snížená",J92,0)</f>
        <v>0</v>
      </c>
      <c r="BG92" s="210">
        <f>IF(N92="zákl. přenesená",J92,0)</f>
        <v>0</v>
      </c>
      <c r="BH92" s="210">
        <f>IF(N92="sníž. přenesená",J92,0)</f>
        <v>0</v>
      </c>
      <c r="BI92" s="210">
        <f>IF(N92="nulová",J92,0)</f>
        <v>0</v>
      </c>
      <c r="BJ92" s="15" t="s">
        <v>78</v>
      </c>
      <c r="BK92" s="210">
        <f>ROUND(I92*H92,2)</f>
        <v>0</v>
      </c>
      <c r="BL92" s="15" t="s">
        <v>121</v>
      </c>
      <c r="BM92" s="209" t="s">
        <v>122</v>
      </c>
    </row>
    <row r="93" s="2" customFormat="1">
      <c r="A93" s="36"/>
      <c r="B93" s="37"/>
      <c r="C93" s="38"/>
      <c r="D93" s="211" t="s">
        <v>123</v>
      </c>
      <c r="E93" s="38"/>
      <c r="F93" s="212" t="s">
        <v>124</v>
      </c>
      <c r="G93" s="38"/>
      <c r="H93" s="38"/>
      <c r="I93" s="213"/>
      <c r="J93" s="38"/>
      <c r="K93" s="38"/>
      <c r="L93" s="42"/>
      <c r="M93" s="214"/>
      <c r="N93" s="215"/>
      <c r="O93" s="82"/>
      <c r="P93" s="82"/>
      <c r="Q93" s="82"/>
      <c r="R93" s="82"/>
      <c r="S93" s="82"/>
      <c r="T93" s="83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123</v>
      </c>
      <c r="AU93" s="15" t="s">
        <v>80</v>
      </c>
    </row>
    <row r="94" s="2" customFormat="1">
      <c r="A94" s="36"/>
      <c r="B94" s="37"/>
      <c r="C94" s="38"/>
      <c r="D94" s="216" t="s">
        <v>125</v>
      </c>
      <c r="E94" s="38"/>
      <c r="F94" s="217" t="s">
        <v>126</v>
      </c>
      <c r="G94" s="38"/>
      <c r="H94" s="38"/>
      <c r="I94" s="213"/>
      <c r="J94" s="38"/>
      <c r="K94" s="38"/>
      <c r="L94" s="42"/>
      <c r="M94" s="214"/>
      <c r="N94" s="215"/>
      <c r="O94" s="82"/>
      <c r="P94" s="82"/>
      <c r="Q94" s="82"/>
      <c r="R94" s="82"/>
      <c r="S94" s="82"/>
      <c r="T94" s="83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5" t="s">
        <v>125</v>
      </c>
      <c r="AU94" s="15" t="s">
        <v>80</v>
      </c>
    </row>
    <row r="95" s="2" customFormat="1" ht="16.5" customHeight="1">
      <c r="A95" s="36"/>
      <c r="B95" s="37"/>
      <c r="C95" s="218" t="s">
        <v>80</v>
      </c>
      <c r="D95" s="218" t="s">
        <v>127</v>
      </c>
      <c r="E95" s="219" t="s">
        <v>128</v>
      </c>
      <c r="F95" s="220" t="s">
        <v>129</v>
      </c>
      <c r="G95" s="221" t="s">
        <v>119</v>
      </c>
      <c r="H95" s="222">
        <v>63</v>
      </c>
      <c r="I95" s="223"/>
      <c r="J95" s="224">
        <f>ROUND(I95*H95,2)</f>
        <v>0</v>
      </c>
      <c r="K95" s="220" t="s">
        <v>120</v>
      </c>
      <c r="L95" s="225"/>
      <c r="M95" s="226" t="s">
        <v>19</v>
      </c>
      <c r="N95" s="227" t="s">
        <v>41</v>
      </c>
      <c r="O95" s="82"/>
      <c r="P95" s="207">
        <f>O95*H95</f>
        <v>0</v>
      </c>
      <c r="Q95" s="207">
        <v>0.00019000000000000001</v>
      </c>
      <c r="R95" s="207">
        <f>Q95*H95</f>
        <v>0.011970000000000002</v>
      </c>
      <c r="S95" s="207">
        <v>0</v>
      </c>
      <c r="T95" s="208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09" t="s">
        <v>130</v>
      </c>
      <c r="AT95" s="209" t="s">
        <v>127</v>
      </c>
      <c r="AU95" s="209" t="s">
        <v>80</v>
      </c>
      <c r="AY95" s="15" t="s">
        <v>113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5" t="s">
        <v>78</v>
      </c>
      <c r="BK95" s="210">
        <f>ROUND(I95*H95,2)</f>
        <v>0</v>
      </c>
      <c r="BL95" s="15" t="s">
        <v>121</v>
      </c>
      <c r="BM95" s="209" t="s">
        <v>131</v>
      </c>
    </row>
    <row r="96" s="2" customFormat="1">
      <c r="A96" s="36"/>
      <c r="B96" s="37"/>
      <c r="C96" s="38"/>
      <c r="D96" s="211" t="s">
        <v>123</v>
      </c>
      <c r="E96" s="38"/>
      <c r="F96" s="212" t="s">
        <v>129</v>
      </c>
      <c r="G96" s="38"/>
      <c r="H96" s="38"/>
      <c r="I96" s="213"/>
      <c r="J96" s="38"/>
      <c r="K96" s="38"/>
      <c r="L96" s="42"/>
      <c r="M96" s="214"/>
      <c r="N96" s="215"/>
      <c r="O96" s="82"/>
      <c r="P96" s="82"/>
      <c r="Q96" s="82"/>
      <c r="R96" s="82"/>
      <c r="S96" s="82"/>
      <c r="T96" s="83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123</v>
      </c>
      <c r="AU96" s="15" t="s">
        <v>80</v>
      </c>
    </row>
    <row r="97" s="2" customFormat="1">
      <c r="A97" s="36"/>
      <c r="B97" s="37"/>
      <c r="C97" s="38"/>
      <c r="D97" s="216" t="s">
        <v>125</v>
      </c>
      <c r="E97" s="38"/>
      <c r="F97" s="217" t="s">
        <v>132</v>
      </c>
      <c r="G97" s="38"/>
      <c r="H97" s="38"/>
      <c r="I97" s="213"/>
      <c r="J97" s="38"/>
      <c r="K97" s="38"/>
      <c r="L97" s="42"/>
      <c r="M97" s="214"/>
      <c r="N97" s="215"/>
      <c r="O97" s="82"/>
      <c r="P97" s="82"/>
      <c r="Q97" s="82"/>
      <c r="R97" s="82"/>
      <c r="S97" s="82"/>
      <c r="T97" s="83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125</v>
      </c>
      <c r="AU97" s="15" t="s">
        <v>80</v>
      </c>
    </row>
    <row r="98" s="2" customFormat="1" ht="16.5" customHeight="1">
      <c r="A98" s="36"/>
      <c r="B98" s="37"/>
      <c r="C98" s="198" t="s">
        <v>133</v>
      </c>
      <c r="D98" s="198" t="s">
        <v>116</v>
      </c>
      <c r="E98" s="199" t="s">
        <v>134</v>
      </c>
      <c r="F98" s="200" t="s">
        <v>135</v>
      </c>
      <c r="G98" s="201" t="s">
        <v>119</v>
      </c>
      <c r="H98" s="202">
        <v>50</v>
      </c>
      <c r="I98" s="203"/>
      <c r="J98" s="204">
        <f>ROUND(I98*H98,2)</f>
        <v>0</v>
      </c>
      <c r="K98" s="200" t="s">
        <v>120</v>
      </c>
      <c r="L98" s="42"/>
      <c r="M98" s="205" t="s">
        <v>19</v>
      </c>
      <c r="N98" s="206" t="s">
        <v>41</v>
      </c>
      <c r="O98" s="82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09" t="s">
        <v>121</v>
      </c>
      <c r="AT98" s="209" t="s">
        <v>116</v>
      </c>
      <c r="AU98" s="209" t="s">
        <v>80</v>
      </c>
      <c r="AY98" s="15" t="s">
        <v>113</v>
      </c>
      <c r="BE98" s="210">
        <f>IF(N98="základní",J98,0)</f>
        <v>0</v>
      </c>
      <c r="BF98" s="210">
        <f>IF(N98="snížená",J98,0)</f>
        <v>0</v>
      </c>
      <c r="BG98" s="210">
        <f>IF(N98="zákl. přenesená",J98,0)</f>
        <v>0</v>
      </c>
      <c r="BH98" s="210">
        <f>IF(N98="sníž. přenesená",J98,0)</f>
        <v>0</v>
      </c>
      <c r="BI98" s="210">
        <f>IF(N98="nulová",J98,0)</f>
        <v>0</v>
      </c>
      <c r="BJ98" s="15" t="s">
        <v>78</v>
      </c>
      <c r="BK98" s="210">
        <f>ROUND(I98*H98,2)</f>
        <v>0</v>
      </c>
      <c r="BL98" s="15" t="s">
        <v>121</v>
      </c>
      <c r="BM98" s="209" t="s">
        <v>136</v>
      </c>
    </row>
    <row r="99" s="2" customFormat="1">
      <c r="A99" s="36"/>
      <c r="B99" s="37"/>
      <c r="C99" s="38"/>
      <c r="D99" s="211" t="s">
        <v>123</v>
      </c>
      <c r="E99" s="38"/>
      <c r="F99" s="212" t="s">
        <v>137</v>
      </c>
      <c r="G99" s="38"/>
      <c r="H99" s="38"/>
      <c r="I99" s="213"/>
      <c r="J99" s="38"/>
      <c r="K99" s="38"/>
      <c r="L99" s="42"/>
      <c r="M99" s="214"/>
      <c r="N99" s="215"/>
      <c r="O99" s="82"/>
      <c r="P99" s="82"/>
      <c r="Q99" s="82"/>
      <c r="R99" s="82"/>
      <c r="S99" s="82"/>
      <c r="T99" s="83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123</v>
      </c>
      <c r="AU99" s="15" t="s">
        <v>80</v>
      </c>
    </row>
    <row r="100" s="2" customFormat="1">
      <c r="A100" s="36"/>
      <c r="B100" s="37"/>
      <c r="C100" s="38"/>
      <c r="D100" s="216" t="s">
        <v>125</v>
      </c>
      <c r="E100" s="38"/>
      <c r="F100" s="217" t="s">
        <v>138</v>
      </c>
      <c r="G100" s="38"/>
      <c r="H100" s="38"/>
      <c r="I100" s="213"/>
      <c r="J100" s="38"/>
      <c r="K100" s="38"/>
      <c r="L100" s="42"/>
      <c r="M100" s="214"/>
      <c r="N100" s="215"/>
      <c r="O100" s="82"/>
      <c r="P100" s="82"/>
      <c r="Q100" s="82"/>
      <c r="R100" s="82"/>
      <c r="S100" s="82"/>
      <c r="T100" s="83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5" t="s">
        <v>125</v>
      </c>
      <c r="AU100" s="15" t="s">
        <v>80</v>
      </c>
    </row>
    <row r="101" s="2" customFormat="1" ht="16.5" customHeight="1">
      <c r="A101" s="36"/>
      <c r="B101" s="37"/>
      <c r="C101" s="218" t="s">
        <v>139</v>
      </c>
      <c r="D101" s="218" t="s">
        <v>127</v>
      </c>
      <c r="E101" s="219" t="s">
        <v>140</v>
      </c>
      <c r="F101" s="220" t="s">
        <v>141</v>
      </c>
      <c r="G101" s="221" t="s">
        <v>119</v>
      </c>
      <c r="H101" s="222">
        <v>50</v>
      </c>
      <c r="I101" s="223"/>
      <c r="J101" s="224">
        <f>ROUND(I101*H101,2)</f>
        <v>0</v>
      </c>
      <c r="K101" s="220" t="s">
        <v>120</v>
      </c>
      <c r="L101" s="225"/>
      <c r="M101" s="226" t="s">
        <v>19</v>
      </c>
      <c r="N101" s="227" t="s">
        <v>41</v>
      </c>
      <c r="O101" s="82"/>
      <c r="P101" s="207">
        <f>O101*H101</f>
        <v>0</v>
      </c>
      <c r="Q101" s="207">
        <v>0.00023000000000000001</v>
      </c>
      <c r="R101" s="207">
        <f>Q101*H101</f>
        <v>0.0115</v>
      </c>
      <c r="S101" s="207">
        <v>0</v>
      </c>
      <c r="T101" s="208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209" t="s">
        <v>130</v>
      </c>
      <c r="AT101" s="209" t="s">
        <v>127</v>
      </c>
      <c r="AU101" s="209" t="s">
        <v>80</v>
      </c>
      <c r="AY101" s="15" t="s">
        <v>113</v>
      </c>
      <c r="BE101" s="210">
        <f>IF(N101="základní",J101,0)</f>
        <v>0</v>
      </c>
      <c r="BF101" s="210">
        <f>IF(N101="snížená",J101,0)</f>
        <v>0</v>
      </c>
      <c r="BG101" s="210">
        <f>IF(N101="zákl. přenesená",J101,0)</f>
        <v>0</v>
      </c>
      <c r="BH101" s="210">
        <f>IF(N101="sníž. přenesená",J101,0)</f>
        <v>0</v>
      </c>
      <c r="BI101" s="210">
        <f>IF(N101="nulová",J101,0)</f>
        <v>0</v>
      </c>
      <c r="BJ101" s="15" t="s">
        <v>78</v>
      </c>
      <c r="BK101" s="210">
        <f>ROUND(I101*H101,2)</f>
        <v>0</v>
      </c>
      <c r="BL101" s="15" t="s">
        <v>121</v>
      </c>
      <c r="BM101" s="209" t="s">
        <v>142</v>
      </c>
    </row>
    <row r="102" s="2" customFormat="1">
      <c r="A102" s="36"/>
      <c r="B102" s="37"/>
      <c r="C102" s="38"/>
      <c r="D102" s="211" t="s">
        <v>123</v>
      </c>
      <c r="E102" s="38"/>
      <c r="F102" s="212" t="s">
        <v>141</v>
      </c>
      <c r="G102" s="38"/>
      <c r="H102" s="38"/>
      <c r="I102" s="213"/>
      <c r="J102" s="38"/>
      <c r="K102" s="38"/>
      <c r="L102" s="42"/>
      <c r="M102" s="214"/>
      <c r="N102" s="215"/>
      <c r="O102" s="82"/>
      <c r="P102" s="82"/>
      <c r="Q102" s="82"/>
      <c r="R102" s="82"/>
      <c r="S102" s="82"/>
      <c r="T102" s="83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5" t="s">
        <v>123</v>
      </c>
      <c r="AU102" s="15" t="s">
        <v>80</v>
      </c>
    </row>
    <row r="103" s="2" customFormat="1">
      <c r="A103" s="36"/>
      <c r="B103" s="37"/>
      <c r="C103" s="38"/>
      <c r="D103" s="216" t="s">
        <v>125</v>
      </c>
      <c r="E103" s="38"/>
      <c r="F103" s="217" t="s">
        <v>143</v>
      </c>
      <c r="G103" s="38"/>
      <c r="H103" s="38"/>
      <c r="I103" s="213"/>
      <c r="J103" s="38"/>
      <c r="K103" s="38"/>
      <c r="L103" s="42"/>
      <c r="M103" s="214"/>
      <c r="N103" s="215"/>
      <c r="O103" s="82"/>
      <c r="P103" s="82"/>
      <c r="Q103" s="82"/>
      <c r="R103" s="82"/>
      <c r="S103" s="82"/>
      <c r="T103" s="83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125</v>
      </c>
      <c r="AU103" s="15" t="s">
        <v>80</v>
      </c>
    </row>
    <row r="104" s="2" customFormat="1" ht="16.5" customHeight="1">
      <c r="A104" s="36"/>
      <c r="B104" s="37"/>
      <c r="C104" s="198" t="s">
        <v>144</v>
      </c>
      <c r="D104" s="198" t="s">
        <v>116</v>
      </c>
      <c r="E104" s="199" t="s">
        <v>145</v>
      </c>
      <c r="F104" s="200" t="s">
        <v>146</v>
      </c>
      <c r="G104" s="201" t="s">
        <v>119</v>
      </c>
      <c r="H104" s="202">
        <v>65</v>
      </c>
      <c r="I104" s="203"/>
      <c r="J104" s="204">
        <f>ROUND(I104*H104,2)</f>
        <v>0</v>
      </c>
      <c r="K104" s="200" t="s">
        <v>120</v>
      </c>
      <c r="L104" s="42"/>
      <c r="M104" s="205" t="s">
        <v>19</v>
      </c>
      <c r="N104" s="206" t="s">
        <v>41</v>
      </c>
      <c r="O104" s="82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09" t="s">
        <v>121</v>
      </c>
      <c r="AT104" s="209" t="s">
        <v>116</v>
      </c>
      <c r="AU104" s="209" t="s">
        <v>80</v>
      </c>
      <c r="AY104" s="15" t="s">
        <v>113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5" t="s">
        <v>78</v>
      </c>
      <c r="BK104" s="210">
        <f>ROUND(I104*H104,2)</f>
        <v>0</v>
      </c>
      <c r="BL104" s="15" t="s">
        <v>121</v>
      </c>
      <c r="BM104" s="209" t="s">
        <v>147</v>
      </c>
    </row>
    <row r="105" s="2" customFormat="1">
      <c r="A105" s="36"/>
      <c r="B105" s="37"/>
      <c r="C105" s="38"/>
      <c r="D105" s="211" t="s">
        <v>123</v>
      </c>
      <c r="E105" s="38"/>
      <c r="F105" s="212" t="s">
        <v>148</v>
      </c>
      <c r="G105" s="38"/>
      <c r="H105" s="38"/>
      <c r="I105" s="213"/>
      <c r="J105" s="38"/>
      <c r="K105" s="38"/>
      <c r="L105" s="42"/>
      <c r="M105" s="214"/>
      <c r="N105" s="215"/>
      <c r="O105" s="82"/>
      <c r="P105" s="82"/>
      <c r="Q105" s="82"/>
      <c r="R105" s="82"/>
      <c r="S105" s="82"/>
      <c r="T105" s="83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123</v>
      </c>
      <c r="AU105" s="15" t="s">
        <v>80</v>
      </c>
    </row>
    <row r="106" s="2" customFormat="1">
      <c r="A106" s="36"/>
      <c r="B106" s="37"/>
      <c r="C106" s="38"/>
      <c r="D106" s="216" t="s">
        <v>125</v>
      </c>
      <c r="E106" s="38"/>
      <c r="F106" s="217" t="s">
        <v>149</v>
      </c>
      <c r="G106" s="38"/>
      <c r="H106" s="38"/>
      <c r="I106" s="213"/>
      <c r="J106" s="38"/>
      <c r="K106" s="38"/>
      <c r="L106" s="42"/>
      <c r="M106" s="214"/>
      <c r="N106" s="215"/>
      <c r="O106" s="82"/>
      <c r="P106" s="82"/>
      <c r="Q106" s="82"/>
      <c r="R106" s="82"/>
      <c r="S106" s="82"/>
      <c r="T106" s="83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5" t="s">
        <v>125</v>
      </c>
      <c r="AU106" s="15" t="s">
        <v>80</v>
      </c>
    </row>
    <row r="107" s="2" customFormat="1" ht="16.5" customHeight="1">
      <c r="A107" s="36"/>
      <c r="B107" s="37"/>
      <c r="C107" s="218" t="s">
        <v>150</v>
      </c>
      <c r="D107" s="218" t="s">
        <v>127</v>
      </c>
      <c r="E107" s="219" t="s">
        <v>151</v>
      </c>
      <c r="F107" s="220" t="s">
        <v>152</v>
      </c>
      <c r="G107" s="221" t="s">
        <v>119</v>
      </c>
      <c r="H107" s="222">
        <v>65</v>
      </c>
      <c r="I107" s="223"/>
      <c r="J107" s="224">
        <f>ROUND(I107*H107,2)</f>
        <v>0</v>
      </c>
      <c r="K107" s="220" t="s">
        <v>120</v>
      </c>
      <c r="L107" s="225"/>
      <c r="M107" s="226" t="s">
        <v>19</v>
      </c>
      <c r="N107" s="227" t="s">
        <v>41</v>
      </c>
      <c r="O107" s="82"/>
      <c r="P107" s="207">
        <f>O107*H107</f>
        <v>0</v>
      </c>
      <c r="Q107" s="207">
        <v>4.0000000000000003E-05</v>
      </c>
      <c r="R107" s="207">
        <f>Q107*H107</f>
        <v>0.0026000000000000003</v>
      </c>
      <c r="S107" s="207">
        <v>0</v>
      </c>
      <c r="T107" s="208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209" t="s">
        <v>130</v>
      </c>
      <c r="AT107" s="209" t="s">
        <v>127</v>
      </c>
      <c r="AU107" s="209" t="s">
        <v>80</v>
      </c>
      <c r="AY107" s="15" t="s">
        <v>113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5" t="s">
        <v>78</v>
      </c>
      <c r="BK107" s="210">
        <f>ROUND(I107*H107,2)</f>
        <v>0</v>
      </c>
      <c r="BL107" s="15" t="s">
        <v>121</v>
      </c>
      <c r="BM107" s="209" t="s">
        <v>153</v>
      </c>
    </row>
    <row r="108" s="2" customFormat="1">
      <c r="A108" s="36"/>
      <c r="B108" s="37"/>
      <c r="C108" s="38"/>
      <c r="D108" s="211" t="s">
        <v>123</v>
      </c>
      <c r="E108" s="38"/>
      <c r="F108" s="212" t="s">
        <v>152</v>
      </c>
      <c r="G108" s="38"/>
      <c r="H108" s="38"/>
      <c r="I108" s="213"/>
      <c r="J108" s="38"/>
      <c r="K108" s="38"/>
      <c r="L108" s="42"/>
      <c r="M108" s="214"/>
      <c r="N108" s="215"/>
      <c r="O108" s="82"/>
      <c r="P108" s="82"/>
      <c r="Q108" s="82"/>
      <c r="R108" s="82"/>
      <c r="S108" s="82"/>
      <c r="T108" s="83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5" t="s">
        <v>123</v>
      </c>
      <c r="AU108" s="15" t="s">
        <v>80</v>
      </c>
    </row>
    <row r="109" s="2" customFormat="1">
      <c r="A109" s="36"/>
      <c r="B109" s="37"/>
      <c r="C109" s="38"/>
      <c r="D109" s="216" t="s">
        <v>125</v>
      </c>
      <c r="E109" s="38"/>
      <c r="F109" s="217" t="s">
        <v>154</v>
      </c>
      <c r="G109" s="38"/>
      <c r="H109" s="38"/>
      <c r="I109" s="213"/>
      <c r="J109" s="38"/>
      <c r="K109" s="38"/>
      <c r="L109" s="42"/>
      <c r="M109" s="214"/>
      <c r="N109" s="215"/>
      <c r="O109" s="82"/>
      <c r="P109" s="82"/>
      <c r="Q109" s="82"/>
      <c r="R109" s="82"/>
      <c r="S109" s="82"/>
      <c r="T109" s="83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125</v>
      </c>
      <c r="AU109" s="15" t="s">
        <v>80</v>
      </c>
    </row>
    <row r="110" s="2" customFormat="1" ht="16.5" customHeight="1">
      <c r="A110" s="36"/>
      <c r="B110" s="37"/>
      <c r="C110" s="198" t="s">
        <v>155</v>
      </c>
      <c r="D110" s="198" t="s">
        <v>116</v>
      </c>
      <c r="E110" s="199" t="s">
        <v>156</v>
      </c>
      <c r="F110" s="200" t="s">
        <v>157</v>
      </c>
      <c r="G110" s="201" t="s">
        <v>119</v>
      </c>
      <c r="H110" s="202">
        <v>25</v>
      </c>
      <c r="I110" s="203"/>
      <c r="J110" s="204">
        <f>ROUND(I110*H110,2)</f>
        <v>0</v>
      </c>
      <c r="K110" s="200" t="s">
        <v>120</v>
      </c>
      <c r="L110" s="42"/>
      <c r="M110" s="205" t="s">
        <v>19</v>
      </c>
      <c r="N110" s="206" t="s">
        <v>41</v>
      </c>
      <c r="O110" s="82"/>
      <c r="P110" s="207">
        <f>O110*H110</f>
        <v>0</v>
      </c>
      <c r="Q110" s="207">
        <v>0</v>
      </c>
      <c r="R110" s="207">
        <f>Q110*H110</f>
        <v>0</v>
      </c>
      <c r="S110" s="207">
        <v>0</v>
      </c>
      <c r="T110" s="208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09" t="s">
        <v>121</v>
      </c>
      <c r="AT110" s="209" t="s">
        <v>116</v>
      </c>
      <c r="AU110" s="209" t="s">
        <v>80</v>
      </c>
      <c r="AY110" s="15" t="s">
        <v>113</v>
      </c>
      <c r="BE110" s="210">
        <f>IF(N110="základní",J110,0)</f>
        <v>0</v>
      </c>
      <c r="BF110" s="210">
        <f>IF(N110="snížená",J110,0)</f>
        <v>0</v>
      </c>
      <c r="BG110" s="210">
        <f>IF(N110="zákl. přenesená",J110,0)</f>
        <v>0</v>
      </c>
      <c r="BH110" s="210">
        <f>IF(N110="sníž. přenesená",J110,0)</f>
        <v>0</v>
      </c>
      <c r="BI110" s="210">
        <f>IF(N110="nulová",J110,0)</f>
        <v>0</v>
      </c>
      <c r="BJ110" s="15" t="s">
        <v>78</v>
      </c>
      <c r="BK110" s="210">
        <f>ROUND(I110*H110,2)</f>
        <v>0</v>
      </c>
      <c r="BL110" s="15" t="s">
        <v>121</v>
      </c>
      <c r="BM110" s="209" t="s">
        <v>158</v>
      </c>
    </row>
    <row r="111" s="2" customFormat="1">
      <c r="A111" s="36"/>
      <c r="B111" s="37"/>
      <c r="C111" s="38"/>
      <c r="D111" s="211" t="s">
        <v>123</v>
      </c>
      <c r="E111" s="38"/>
      <c r="F111" s="212" t="s">
        <v>159</v>
      </c>
      <c r="G111" s="38"/>
      <c r="H111" s="38"/>
      <c r="I111" s="213"/>
      <c r="J111" s="38"/>
      <c r="K111" s="38"/>
      <c r="L111" s="42"/>
      <c r="M111" s="214"/>
      <c r="N111" s="215"/>
      <c r="O111" s="82"/>
      <c r="P111" s="82"/>
      <c r="Q111" s="82"/>
      <c r="R111" s="82"/>
      <c r="S111" s="82"/>
      <c r="T111" s="83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123</v>
      </c>
      <c r="AU111" s="15" t="s">
        <v>80</v>
      </c>
    </row>
    <row r="112" s="2" customFormat="1">
      <c r="A112" s="36"/>
      <c r="B112" s="37"/>
      <c r="C112" s="38"/>
      <c r="D112" s="216" t="s">
        <v>125</v>
      </c>
      <c r="E112" s="38"/>
      <c r="F112" s="217" t="s">
        <v>160</v>
      </c>
      <c r="G112" s="38"/>
      <c r="H112" s="38"/>
      <c r="I112" s="213"/>
      <c r="J112" s="38"/>
      <c r="K112" s="38"/>
      <c r="L112" s="42"/>
      <c r="M112" s="214"/>
      <c r="N112" s="215"/>
      <c r="O112" s="82"/>
      <c r="P112" s="82"/>
      <c r="Q112" s="82"/>
      <c r="R112" s="82"/>
      <c r="S112" s="82"/>
      <c r="T112" s="83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5" t="s">
        <v>125</v>
      </c>
      <c r="AU112" s="15" t="s">
        <v>80</v>
      </c>
    </row>
    <row r="113" s="2" customFormat="1" ht="16.5" customHeight="1">
      <c r="A113" s="36"/>
      <c r="B113" s="37"/>
      <c r="C113" s="218" t="s">
        <v>161</v>
      </c>
      <c r="D113" s="218" t="s">
        <v>127</v>
      </c>
      <c r="E113" s="219" t="s">
        <v>162</v>
      </c>
      <c r="F113" s="220" t="s">
        <v>163</v>
      </c>
      <c r="G113" s="221" t="s">
        <v>119</v>
      </c>
      <c r="H113" s="222">
        <v>25</v>
      </c>
      <c r="I113" s="223"/>
      <c r="J113" s="224">
        <f>ROUND(I113*H113,2)</f>
        <v>0</v>
      </c>
      <c r="K113" s="220" t="s">
        <v>120</v>
      </c>
      <c r="L113" s="225"/>
      <c r="M113" s="226" t="s">
        <v>19</v>
      </c>
      <c r="N113" s="227" t="s">
        <v>41</v>
      </c>
      <c r="O113" s="82"/>
      <c r="P113" s="207">
        <f>O113*H113</f>
        <v>0</v>
      </c>
      <c r="Q113" s="207">
        <v>0.00012</v>
      </c>
      <c r="R113" s="207">
        <f>Q113*H113</f>
        <v>0.0030000000000000001</v>
      </c>
      <c r="S113" s="207">
        <v>0</v>
      </c>
      <c r="T113" s="208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209" t="s">
        <v>130</v>
      </c>
      <c r="AT113" s="209" t="s">
        <v>127</v>
      </c>
      <c r="AU113" s="209" t="s">
        <v>80</v>
      </c>
      <c r="AY113" s="15" t="s">
        <v>113</v>
      </c>
      <c r="BE113" s="210">
        <f>IF(N113="základní",J113,0)</f>
        <v>0</v>
      </c>
      <c r="BF113" s="210">
        <f>IF(N113="snížená",J113,0)</f>
        <v>0</v>
      </c>
      <c r="BG113" s="210">
        <f>IF(N113="zákl. přenesená",J113,0)</f>
        <v>0</v>
      </c>
      <c r="BH113" s="210">
        <f>IF(N113="sníž. přenesená",J113,0)</f>
        <v>0</v>
      </c>
      <c r="BI113" s="210">
        <f>IF(N113="nulová",J113,0)</f>
        <v>0</v>
      </c>
      <c r="BJ113" s="15" t="s">
        <v>78</v>
      </c>
      <c r="BK113" s="210">
        <f>ROUND(I113*H113,2)</f>
        <v>0</v>
      </c>
      <c r="BL113" s="15" t="s">
        <v>121</v>
      </c>
      <c r="BM113" s="209" t="s">
        <v>164</v>
      </c>
    </row>
    <row r="114" s="2" customFormat="1">
      <c r="A114" s="36"/>
      <c r="B114" s="37"/>
      <c r="C114" s="38"/>
      <c r="D114" s="211" t="s">
        <v>123</v>
      </c>
      <c r="E114" s="38"/>
      <c r="F114" s="212" t="s">
        <v>163</v>
      </c>
      <c r="G114" s="38"/>
      <c r="H114" s="38"/>
      <c r="I114" s="213"/>
      <c r="J114" s="38"/>
      <c r="K114" s="38"/>
      <c r="L114" s="42"/>
      <c r="M114" s="214"/>
      <c r="N114" s="215"/>
      <c r="O114" s="82"/>
      <c r="P114" s="82"/>
      <c r="Q114" s="82"/>
      <c r="R114" s="82"/>
      <c r="S114" s="82"/>
      <c r="T114" s="83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5" t="s">
        <v>123</v>
      </c>
      <c r="AU114" s="15" t="s">
        <v>80</v>
      </c>
    </row>
    <row r="115" s="2" customFormat="1">
      <c r="A115" s="36"/>
      <c r="B115" s="37"/>
      <c r="C115" s="38"/>
      <c r="D115" s="216" t="s">
        <v>125</v>
      </c>
      <c r="E115" s="38"/>
      <c r="F115" s="217" t="s">
        <v>165</v>
      </c>
      <c r="G115" s="38"/>
      <c r="H115" s="38"/>
      <c r="I115" s="213"/>
      <c r="J115" s="38"/>
      <c r="K115" s="38"/>
      <c r="L115" s="42"/>
      <c r="M115" s="214"/>
      <c r="N115" s="215"/>
      <c r="O115" s="82"/>
      <c r="P115" s="82"/>
      <c r="Q115" s="82"/>
      <c r="R115" s="82"/>
      <c r="S115" s="82"/>
      <c r="T115" s="83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5" t="s">
        <v>125</v>
      </c>
      <c r="AU115" s="15" t="s">
        <v>80</v>
      </c>
    </row>
    <row r="116" s="2" customFormat="1" ht="16.5" customHeight="1">
      <c r="A116" s="36"/>
      <c r="B116" s="37"/>
      <c r="C116" s="198" t="s">
        <v>166</v>
      </c>
      <c r="D116" s="198" t="s">
        <v>116</v>
      </c>
      <c r="E116" s="199" t="s">
        <v>167</v>
      </c>
      <c r="F116" s="200" t="s">
        <v>168</v>
      </c>
      <c r="G116" s="201" t="s">
        <v>169</v>
      </c>
      <c r="H116" s="202">
        <v>28</v>
      </c>
      <c r="I116" s="203"/>
      <c r="J116" s="204">
        <f>ROUND(I116*H116,2)</f>
        <v>0</v>
      </c>
      <c r="K116" s="200" t="s">
        <v>120</v>
      </c>
      <c r="L116" s="42"/>
      <c r="M116" s="205" t="s">
        <v>19</v>
      </c>
      <c r="N116" s="206" t="s">
        <v>41</v>
      </c>
      <c r="O116" s="82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209" t="s">
        <v>121</v>
      </c>
      <c r="AT116" s="209" t="s">
        <v>116</v>
      </c>
      <c r="AU116" s="209" t="s">
        <v>80</v>
      </c>
      <c r="AY116" s="15" t="s">
        <v>113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5" t="s">
        <v>78</v>
      </c>
      <c r="BK116" s="210">
        <f>ROUND(I116*H116,2)</f>
        <v>0</v>
      </c>
      <c r="BL116" s="15" t="s">
        <v>121</v>
      </c>
      <c r="BM116" s="209" t="s">
        <v>170</v>
      </c>
    </row>
    <row r="117" s="2" customFormat="1">
      <c r="A117" s="36"/>
      <c r="B117" s="37"/>
      <c r="C117" s="38"/>
      <c r="D117" s="211" t="s">
        <v>123</v>
      </c>
      <c r="E117" s="38"/>
      <c r="F117" s="212" t="s">
        <v>171</v>
      </c>
      <c r="G117" s="38"/>
      <c r="H117" s="38"/>
      <c r="I117" s="213"/>
      <c r="J117" s="38"/>
      <c r="K117" s="38"/>
      <c r="L117" s="42"/>
      <c r="M117" s="214"/>
      <c r="N117" s="215"/>
      <c r="O117" s="82"/>
      <c r="P117" s="82"/>
      <c r="Q117" s="82"/>
      <c r="R117" s="82"/>
      <c r="S117" s="82"/>
      <c r="T117" s="83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5" t="s">
        <v>123</v>
      </c>
      <c r="AU117" s="15" t="s">
        <v>80</v>
      </c>
    </row>
    <row r="118" s="2" customFormat="1">
      <c r="A118" s="36"/>
      <c r="B118" s="37"/>
      <c r="C118" s="38"/>
      <c r="D118" s="216" t="s">
        <v>125</v>
      </c>
      <c r="E118" s="38"/>
      <c r="F118" s="217" t="s">
        <v>172</v>
      </c>
      <c r="G118" s="38"/>
      <c r="H118" s="38"/>
      <c r="I118" s="213"/>
      <c r="J118" s="38"/>
      <c r="K118" s="38"/>
      <c r="L118" s="42"/>
      <c r="M118" s="214"/>
      <c r="N118" s="215"/>
      <c r="O118" s="82"/>
      <c r="P118" s="82"/>
      <c r="Q118" s="82"/>
      <c r="R118" s="82"/>
      <c r="S118" s="82"/>
      <c r="T118" s="83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125</v>
      </c>
      <c r="AU118" s="15" t="s">
        <v>80</v>
      </c>
    </row>
    <row r="119" s="2" customFormat="1" ht="16.5" customHeight="1">
      <c r="A119" s="36"/>
      <c r="B119" s="37"/>
      <c r="C119" s="218" t="s">
        <v>173</v>
      </c>
      <c r="D119" s="218" t="s">
        <v>127</v>
      </c>
      <c r="E119" s="219" t="s">
        <v>174</v>
      </c>
      <c r="F119" s="220" t="s">
        <v>175</v>
      </c>
      <c r="G119" s="221" t="s">
        <v>169</v>
      </c>
      <c r="H119" s="222">
        <v>28</v>
      </c>
      <c r="I119" s="223"/>
      <c r="J119" s="224">
        <f>ROUND(I119*H119,2)</f>
        <v>0</v>
      </c>
      <c r="K119" s="220" t="s">
        <v>120</v>
      </c>
      <c r="L119" s="225"/>
      <c r="M119" s="226" t="s">
        <v>19</v>
      </c>
      <c r="N119" s="227" t="s">
        <v>41</v>
      </c>
      <c r="O119" s="82"/>
      <c r="P119" s="207">
        <f>O119*H119</f>
        <v>0</v>
      </c>
      <c r="Q119" s="207">
        <v>0.00014999999999999999</v>
      </c>
      <c r="R119" s="207">
        <f>Q119*H119</f>
        <v>0.0041999999999999997</v>
      </c>
      <c r="S119" s="207">
        <v>0</v>
      </c>
      <c r="T119" s="208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209" t="s">
        <v>130</v>
      </c>
      <c r="AT119" s="209" t="s">
        <v>127</v>
      </c>
      <c r="AU119" s="209" t="s">
        <v>80</v>
      </c>
      <c r="AY119" s="15" t="s">
        <v>113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5" t="s">
        <v>78</v>
      </c>
      <c r="BK119" s="210">
        <f>ROUND(I119*H119,2)</f>
        <v>0</v>
      </c>
      <c r="BL119" s="15" t="s">
        <v>121</v>
      </c>
      <c r="BM119" s="209" t="s">
        <v>176</v>
      </c>
    </row>
    <row r="120" s="2" customFormat="1">
      <c r="A120" s="36"/>
      <c r="B120" s="37"/>
      <c r="C120" s="38"/>
      <c r="D120" s="211" t="s">
        <v>123</v>
      </c>
      <c r="E120" s="38"/>
      <c r="F120" s="212" t="s">
        <v>175</v>
      </c>
      <c r="G120" s="38"/>
      <c r="H120" s="38"/>
      <c r="I120" s="213"/>
      <c r="J120" s="38"/>
      <c r="K120" s="38"/>
      <c r="L120" s="42"/>
      <c r="M120" s="214"/>
      <c r="N120" s="215"/>
      <c r="O120" s="82"/>
      <c r="P120" s="82"/>
      <c r="Q120" s="82"/>
      <c r="R120" s="82"/>
      <c r="S120" s="82"/>
      <c r="T120" s="83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123</v>
      </c>
      <c r="AU120" s="15" t="s">
        <v>80</v>
      </c>
    </row>
    <row r="121" s="2" customFormat="1">
      <c r="A121" s="36"/>
      <c r="B121" s="37"/>
      <c r="C121" s="38"/>
      <c r="D121" s="216" t="s">
        <v>125</v>
      </c>
      <c r="E121" s="38"/>
      <c r="F121" s="217" t="s">
        <v>177</v>
      </c>
      <c r="G121" s="38"/>
      <c r="H121" s="38"/>
      <c r="I121" s="213"/>
      <c r="J121" s="38"/>
      <c r="K121" s="38"/>
      <c r="L121" s="42"/>
      <c r="M121" s="214"/>
      <c r="N121" s="215"/>
      <c r="O121" s="82"/>
      <c r="P121" s="82"/>
      <c r="Q121" s="82"/>
      <c r="R121" s="82"/>
      <c r="S121" s="82"/>
      <c r="T121" s="83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5" t="s">
        <v>125</v>
      </c>
      <c r="AU121" s="15" t="s">
        <v>80</v>
      </c>
    </row>
    <row r="122" s="2" customFormat="1" ht="16.5" customHeight="1">
      <c r="A122" s="36"/>
      <c r="B122" s="37"/>
      <c r="C122" s="198" t="s">
        <v>178</v>
      </c>
      <c r="D122" s="198" t="s">
        <v>116</v>
      </c>
      <c r="E122" s="199" t="s">
        <v>179</v>
      </c>
      <c r="F122" s="200" t="s">
        <v>180</v>
      </c>
      <c r="G122" s="201" t="s">
        <v>119</v>
      </c>
      <c r="H122" s="202">
        <v>545</v>
      </c>
      <c r="I122" s="203"/>
      <c r="J122" s="204">
        <f>ROUND(I122*H122,2)</f>
        <v>0</v>
      </c>
      <c r="K122" s="200" t="s">
        <v>120</v>
      </c>
      <c r="L122" s="42"/>
      <c r="M122" s="205" t="s">
        <v>19</v>
      </c>
      <c r="N122" s="206" t="s">
        <v>41</v>
      </c>
      <c r="O122" s="82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209" t="s">
        <v>121</v>
      </c>
      <c r="AT122" s="209" t="s">
        <v>116</v>
      </c>
      <c r="AU122" s="209" t="s">
        <v>80</v>
      </c>
      <c r="AY122" s="15" t="s">
        <v>113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5" t="s">
        <v>78</v>
      </c>
      <c r="BK122" s="210">
        <f>ROUND(I122*H122,2)</f>
        <v>0</v>
      </c>
      <c r="BL122" s="15" t="s">
        <v>121</v>
      </c>
      <c r="BM122" s="209" t="s">
        <v>181</v>
      </c>
    </row>
    <row r="123" s="2" customFormat="1">
      <c r="A123" s="36"/>
      <c r="B123" s="37"/>
      <c r="C123" s="38"/>
      <c r="D123" s="211" t="s">
        <v>123</v>
      </c>
      <c r="E123" s="38"/>
      <c r="F123" s="212" t="s">
        <v>182</v>
      </c>
      <c r="G123" s="38"/>
      <c r="H123" s="38"/>
      <c r="I123" s="213"/>
      <c r="J123" s="38"/>
      <c r="K123" s="38"/>
      <c r="L123" s="42"/>
      <c r="M123" s="214"/>
      <c r="N123" s="215"/>
      <c r="O123" s="82"/>
      <c r="P123" s="82"/>
      <c r="Q123" s="82"/>
      <c r="R123" s="82"/>
      <c r="S123" s="82"/>
      <c r="T123" s="83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5" t="s">
        <v>123</v>
      </c>
      <c r="AU123" s="15" t="s">
        <v>80</v>
      </c>
    </row>
    <row r="124" s="2" customFormat="1">
      <c r="A124" s="36"/>
      <c r="B124" s="37"/>
      <c r="C124" s="38"/>
      <c r="D124" s="216" t="s">
        <v>125</v>
      </c>
      <c r="E124" s="38"/>
      <c r="F124" s="217" t="s">
        <v>183</v>
      </c>
      <c r="G124" s="38"/>
      <c r="H124" s="38"/>
      <c r="I124" s="213"/>
      <c r="J124" s="38"/>
      <c r="K124" s="38"/>
      <c r="L124" s="42"/>
      <c r="M124" s="214"/>
      <c r="N124" s="215"/>
      <c r="O124" s="82"/>
      <c r="P124" s="82"/>
      <c r="Q124" s="82"/>
      <c r="R124" s="82"/>
      <c r="S124" s="82"/>
      <c r="T124" s="83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125</v>
      </c>
      <c r="AU124" s="15" t="s">
        <v>80</v>
      </c>
    </row>
    <row r="125" s="2" customFormat="1" ht="16.5" customHeight="1">
      <c r="A125" s="36"/>
      <c r="B125" s="37"/>
      <c r="C125" s="218" t="s">
        <v>184</v>
      </c>
      <c r="D125" s="218" t="s">
        <v>127</v>
      </c>
      <c r="E125" s="219" t="s">
        <v>185</v>
      </c>
      <c r="F125" s="220" t="s">
        <v>186</v>
      </c>
      <c r="G125" s="221" t="s">
        <v>119</v>
      </c>
      <c r="H125" s="222">
        <v>545</v>
      </c>
      <c r="I125" s="223"/>
      <c r="J125" s="224">
        <f>ROUND(I125*H125,2)</f>
        <v>0</v>
      </c>
      <c r="K125" s="220" t="s">
        <v>120</v>
      </c>
      <c r="L125" s="225"/>
      <c r="M125" s="226" t="s">
        <v>19</v>
      </c>
      <c r="N125" s="227" t="s">
        <v>41</v>
      </c>
      <c r="O125" s="82"/>
      <c r="P125" s="207">
        <f>O125*H125</f>
        <v>0</v>
      </c>
      <c r="Q125" s="207">
        <v>0.00012</v>
      </c>
      <c r="R125" s="207">
        <f>Q125*H125</f>
        <v>0.0654</v>
      </c>
      <c r="S125" s="207">
        <v>0</v>
      </c>
      <c r="T125" s="208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209" t="s">
        <v>130</v>
      </c>
      <c r="AT125" s="209" t="s">
        <v>127</v>
      </c>
      <c r="AU125" s="209" t="s">
        <v>80</v>
      </c>
      <c r="AY125" s="15" t="s">
        <v>113</v>
      </c>
      <c r="BE125" s="210">
        <f>IF(N125="základní",J125,0)</f>
        <v>0</v>
      </c>
      <c r="BF125" s="210">
        <f>IF(N125="snížená",J125,0)</f>
        <v>0</v>
      </c>
      <c r="BG125" s="210">
        <f>IF(N125="zákl. přenesená",J125,0)</f>
        <v>0</v>
      </c>
      <c r="BH125" s="210">
        <f>IF(N125="sníž. přenesená",J125,0)</f>
        <v>0</v>
      </c>
      <c r="BI125" s="210">
        <f>IF(N125="nulová",J125,0)</f>
        <v>0</v>
      </c>
      <c r="BJ125" s="15" t="s">
        <v>78</v>
      </c>
      <c r="BK125" s="210">
        <f>ROUND(I125*H125,2)</f>
        <v>0</v>
      </c>
      <c r="BL125" s="15" t="s">
        <v>121</v>
      </c>
      <c r="BM125" s="209" t="s">
        <v>187</v>
      </c>
    </row>
    <row r="126" s="2" customFormat="1">
      <c r="A126" s="36"/>
      <c r="B126" s="37"/>
      <c r="C126" s="38"/>
      <c r="D126" s="211" t="s">
        <v>123</v>
      </c>
      <c r="E126" s="38"/>
      <c r="F126" s="212" t="s">
        <v>186</v>
      </c>
      <c r="G126" s="38"/>
      <c r="H126" s="38"/>
      <c r="I126" s="213"/>
      <c r="J126" s="38"/>
      <c r="K126" s="38"/>
      <c r="L126" s="42"/>
      <c r="M126" s="214"/>
      <c r="N126" s="215"/>
      <c r="O126" s="82"/>
      <c r="P126" s="82"/>
      <c r="Q126" s="82"/>
      <c r="R126" s="82"/>
      <c r="S126" s="82"/>
      <c r="T126" s="83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5" t="s">
        <v>123</v>
      </c>
      <c r="AU126" s="15" t="s">
        <v>80</v>
      </c>
    </row>
    <row r="127" s="2" customFormat="1">
      <c r="A127" s="36"/>
      <c r="B127" s="37"/>
      <c r="C127" s="38"/>
      <c r="D127" s="216" t="s">
        <v>125</v>
      </c>
      <c r="E127" s="38"/>
      <c r="F127" s="217" t="s">
        <v>188</v>
      </c>
      <c r="G127" s="38"/>
      <c r="H127" s="38"/>
      <c r="I127" s="213"/>
      <c r="J127" s="38"/>
      <c r="K127" s="38"/>
      <c r="L127" s="42"/>
      <c r="M127" s="214"/>
      <c r="N127" s="215"/>
      <c r="O127" s="82"/>
      <c r="P127" s="82"/>
      <c r="Q127" s="82"/>
      <c r="R127" s="82"/>
      <c r="S127" s="82"/>
      <c r="T127" s="83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5" t="s">
        <v>125</v>
      </c>
      <c r="AU127" s="15" t="s">
        <v>80</v>
      </c>
    </row>
    <row r="128" s="2" customFormat="1" ht="16.5" customHeight="1">
      <c r="A128" s="36"/>
      <c r="B128" s="37"/>
      <c r="C128" s="198" t="s">
        <v>189</v>
      </c>
      <c r="D128" s="198" t="s">
        <v>116</v>
      </c>
      <c r="E128" s="199" t="s">
        <v>190</v>
      </c>
      <c r="F128" s="200" t="s">
        <v>191</v>
      </c>
      <c r="G128" s="201" t="s">
        <v>119</v>
      </c>
      <c r="H128" s="202">
        <v>52</v>
      </c>
      <c r="I128" s="203"/>
      <c r="J128" s="204">
        <f>ROUND(I128*H128,2)</f>
        <v>0</v>
      </c>
      <c r="K128" s="200" t="s">
        <v>120</v>
      </c>
      <c r="L128" s="42"/>
      <c r="M128" s="205" t="s">
        <v>19</v>
      </c>
      <c r="N128" s="206" t="s">
        <v>41</v>
      </c>
      <c r="O128" s="82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09" t="s">
        <v>121</v>
      </c>
      <c r="AT128" s="209" t="s">
        <v>116</v>
      </c>
      <c r="AU128" s="209" t="s">
        <v>80</v>
      </c>
      <c r="AY128" s="15" t="s">
        <v>113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5" t="s">
        <v>78</v>
      </c>
      <c r="BK128" s="210">
        <f>ROUND(I128*H128,2)</f>
        <v>0</v>
      </c>
      <c r="BL128" s="15" t="s">
        <v>121</v>
      </c>
      <c r="BM128" s="209" t="s">
        <v>192</v>
      </c>
    </row>
    <row r="129" s="2" customFormat="1">
      <c r="A129" s="36"/>
      <c r="B129" s="37"/>
      <c r="C129" s="38"/>
      <c r="D129" s="211" t="s">
        <v>123</v>
      </c>
      <c r="E129" s="38"/>
      <c r="F129" s="212" t="s">
        <v>193</v>
      </c>
      <c r="G129" s="38"/>
      <c r="H129" s="38"/>
      <c r="I129" s="213"/>
      <c r="J129" s="38"/>
      <c r="K129" s="38"/>
      <c r="L129" s="42"/>
      <c r="M129" s="214"/>
      <c r="N129" s="215"/>
      <c r="O129" s="82"/>
      <c r="P129" s="82"/>
      <c r="Q129" s="82"/>
      <c r="R129" s="82"/>
      <c r="S129" s="82"/>
      <c r="T129" s="83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123</v>
      </c>
      <c r="AU129" s="15" t="s">
        <v>80</v>
      </c>
    </row>
    <row r="130" s="2" customFormat="1">
      <c r="A130" s="36"/>
      <c r="B130" s="37"/>
      <c r="C130" s="38"/>
      <c r="D130" s="216" t="s">
        <v>125</v>
      </c>
      <c r="E130" s="38"/>
      <c r="F130" s="217" t="s">
        <v>194</v>
      </c>
      <c r="G130" s="38"/>
      <c r="H130" s="38"/>
      <c r="I130" s="213"/>
      <c r="J130" s="38"/>
      <c r="K130" s="38"/>
      <c r="L130" s="42"/>
      <c r="M130" s="214"/>
      <c r="N130" s="215"/>
      <c r="O130" s="82"/>
      <c r="P130" s="82"/>
      <c r="Q130" s="82"/>
      <c r="R130" s="82"/>
      <c r="S130" s="82"/>
      <c r="T130" s="83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125</v>
      </c>
      <c r="AU130" s="15" t="s">
        <v>80</v>
      </c>
    </row>
    <row r="131" s="2" customFormat="1" ht="16.5" customHeight="1">
      <c r="A131" s="36"/>
      <c r="B131" s="37"/>
      <c r="C131" s="218" t="s">
        <v>195</v>
      </c>
      <c r="D131" s="218" t="s">
        <v>127</v>
      </c>
      <c r="E131" s="219" t="s">
        <v>196</v>
      </c>
      <c r="F131" s="220" t="s">
        <v>197</v>
      </c>
      <c r="G131" s="221" t="s">
        <v>119</v>
      </c>
      <c r="H131" s="222">
        <v>52</v>
      </c>
      <c r="I131" s="223"/>
      <c r="J131" s="224">
        <f>ROUND(I131*H131,2)</f>
        <v>0</v>
      </c>
      <c r="K131" s="220" t="s">
        <v>120</v>
      </c>
      <c r="L131" s="225"/>
      <c r="M131" s="226" t="s">
        <v>19</v>
      </c>
      <c r="N131" s="227" t="s">
        <v>41</v>
      </c>
      <c r="O131" s="82"/>
      <c r="P131" s="207">
        <f>O131*H131</f>
        <v>0</v>
      </c>
      <c r="Q131" s="207">
        <v>0.00034000000000000002</v>
      </c>
      <c r="R131" s="207">
        <f>Q131*H131</f>
        <v>0.017680000000000001</v>
      </c>
      <c r="S131" s="207">
        <v>0</v>
      </c>
      <c r="T131" s="208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09" t="s">
        <v>130</v>
      </c>
      <c r="AT131" s="209" t="s">
        <v>127</v>
      </c>
      <c r="AU131" s="209" t="s">
        <v>80</v>
      </c>
      <c r="AY131" s="15" t="s">
        <v>113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5" t="s">
        <v>78</v>
      </c>
      <c r="BK131" s="210">
        <f>ROUND(I131*H131,2)</f>
        <v>0</v>
      </c>
      <c r="BL131" s="15" t="s">
        <v>121</v>
      </c>
      <c r="BM131" s="209" t="s">
        <v>198</v>
      </c>
    </row>
    <row r="132" s="2" customFormat="1">
      <c r="A132" s="36"/>
      <c r="B132" s="37"/>
      <c r="C132" s="38"/>
      <c r="D132" s="211" t="s">
        <v>123</v>
      </c>
      <c r="E132" s="38"/>
      <c r="F132" s="212" t="s">
        <v>197</v>
      </c>
      <c r="G132" s="38"/>
      <c r="H132" s="38"/>
      <c r="I132" s="213"/>
      <c r="J132" s="38"/>
      <c r="K132" s="38"/>
      <c r="L132" s="42"/>
      <c r="M132" s="214"/>
      <c r="N132" s="215"/>
      <c r="O132" s="82"/>
      <c r="P132" s="82"/>
      <c r="Q132" s="82"/>
      <c r="R132" s="82"/>
      <c r="S132" s="82"/>
      <c r="T132" s="83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5" t="s">
        <v>123</v>
      </c>
      <c r="AU132" s="15" t="s">
        <v>80</v>
      </c>
    </row>
    <row r="133" s="2" customFormat="1">
      <c r="A133" s="36"/>
      <c r="B133" s="37"/>
      <c r="C133" s="38"/>
      <c r="D133" s="216" t="s">
        <v>125</v>
      </c>
      <c r="E133" s="38"/>
      <c r="F133" s="217" t="s">
        <v>199</v>
      </c>
      <c r="G133" s="38"/>
      <c r="H133" s="38"/>
      <c r="I133" s="213"/>
      <c r="J133" s="38"/>
      <c r="K133" s="38"/>
      <c r="L133" s="42"/>
      <c r="M133" s="214"/>
      <c r="N133" s="215"/>
      <c r="O133" s="82"/>
      <c r="P133" s="82"/>
      <c r="Q133" s="82"/>
      <c r="R133" s="82"/>
      <c r="S133" s="82"/>
      <c r="T133" s="83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5" t="s">
        <v>125</v>
      </c>
      <c r="AU133" s="15" t="s">
        <v>80</v>
      </c>
    </row>
    <row r="134" s="2" customFormat="1" ht="16.5" customHeight="1">
      <c r="A134" s="36"/>
      <c r="B134" s="37"/>
      <c r="C134" s="198" t="s">
        <v>8</v>
      </c>
      <c r="D134" s="198" t="s">
        <v>116</v>
      </c>
      <c r="E134" s="199" t="s">
        <v>200</v>
      </c>
      <c r="F134" s="200" t="s">
        <v>201</v>
      </c>
      <c r="G134" s="201" t="s">
        <v>119</v>
      </c>
      <c r="H134" s="202">
        <v>26</v>
      </c>
      <c r="I134" s="203"/>
      <c r="J134" s="204">
        <f>ROUND(I134*H134,2)</f>
        <v>0</v>
      </c>
      <c r="K134" s="200" t="s">
        <v>120</v>
      </c>
      <c r="L134" s="42"/>
      <c r="M134" s="205" t="s">
        <v>19</v>
      </c>
      <c r="N134" s="206" t="s">
        <v>41</v>
      </c>
      <c r="O134" s="82"/>
      <c r="P134" s="207">
        <f>O134*H134</f>
        <v>0</v>
      </c>
      <c r="Q134" s="207">
        <v>0</v>
      </c>
      <c r="R134" s="207">
        <f>Q134*H134</f>
        <v>0</v>
      </c>
      <c r="S134" s="207">
        <v>0</v>
      </c>
      <c r="T134" s="208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09" t="s">
        <v>121</v>
      </c>
      <c r="AT134" s="209" t="s">
        <v>116</v>
      </c>
      <c r="AU134" s="209" t="s">
        <v>80</v>
      </c>
      <c r="AY134" s="15" t="s">
        <v>113</v>
      </c>
      <c r="BE134" s="210">
        <f>IF(N134="základní",J134,0)</f>
        <v>0</v>
      </c>
      <c r="BF134" s="210">
        <f>IF(N134="snížená",J134,0)</f>
        <v>0</v>
      </c>
      <c r="BG134" s="210">
        <f>IF(N134="zákl. přenesená",J134,0)</f>
        <v>0</v>
      </c>
      <c r="BH134" s="210">
        <f>IF(N134="sníž. přenesená",J134,0)</f>
        <v>0</v>
      </c>
      <c r="BI134" s="210">
        <f>IF(N134="nulová",J134,0)</f>
        <v>0</v>
      </c>
      <c r="BJ134" s="15" t="s">
        <v>78</v>
      </c>
      <c r="BK134" s="210">
        <f>ROUND(I134*H134,2)</f>
        <v>0</v>
      </c>
      <c r="BL134" s="15" t="s">
        <v>121</v>
      </c>
      <c r="BM134" s="209" t="s">
        <v>202</v>
      </c>
    </row>
    <row r="135" s="2" customFormat="1">
      <c r="A135" s="36"/>
      <c r="B135" s="37"/>
      <c r="C135" s="38"/>
      <c r="D135" s="211" t="s">
        <v>123</v>
      </c>
      <c r="E135" s="38"/>
      <c r="F135" s="212" t="s">
        <v>203</v>
      </c>
      <c r="G135" s="38"/>
      <c r="H135" s="38"/>
      <c r="I135" s="213"/>
      <c r="J135" s="38"/>
      <c r="K135" s="38"/>
      <c r="L135" s="42"/>
      <c r="M135" s="214"/>
      <c r="N135" s="215"/>
      <c r="O135" s="82"/>
      <c r="P135" s="82"/>
      <c r="Q135" s="82"/>
      <c r="R135" s="82"/>
      <c r="S135" s="82"/>
      <c r="T135" s="83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5" t="s">
        <v>123</v>
      </c>
      <c r="AU135" s="15" t="s">
        <v>80</v>
      </c>
    </row>
    <row r="136" s="2" customFormat="1">
      <c r="A136" s="36"/>
      <c r="B136" s="37"/>
      <c r="C136" s="38"/>
      <c r="D136" s="216" t="s">
        <v>125</v>
      </c>
      <c r="E136" s="38"/>
      <c r="F136" s="217" t="s">
        <v>204</v>
      </c>
      <c r="G136" s="38"/>
      <c r="H136" s="38"/>
      <c r="I136" s="213"/>
      <c r="J136" s="38"/>
      <c r="K136" s="38"/>
      <c r="L136" s="42"/>
      <c r="M136" s="214"/>
      <c r="N136" s="215"/>
      <c r="O136" s="82"/>
      <c r="P136" s="82"/>
      <c r="Q136" s="82"/>
      <c r="R136" s="82"/>
      <c r="S136" s="82"/>
      <c r="T136" s="83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5" t="s">
        <v>125</v>
      </c>
      <c r="AU136" s="15" t="s">
        <v>80</v>
      </c>
    </row>
    <row r="137" s="2" customFormat="1" ht="16.5" customHeight="1">
      <c r="A137" s="36"/>
      <c r="B137" s="37"/>
      <c r="C137" s="218" t="s">
        <v>121</v>
      </c>
      <c r="D137" s="218" t="s">
        <v>127</v>
      </c>
      <c r="E137" s="219" t="s">
        <v>205</v>
      </c>
      <c r="F137" s="220" t="s">
        <v>206</v>
      </c>
      <c r="G137" s="221" t="s">
        <v>119</v>
      </c>
      <c r="H137" s="222">
        <v>26</v>
      </c>
      <c r="I137" s="223"/>
      <c r="J137" s="224">
        <f>ROUND(I137*H137,2)</f>
        <v>0</v>
      </c>
      <c r="K137" s="220" t="s">
        <v>120</v>
      </c>
      <c r="L137" s="225"/>
      <c r="M137" s="226" t="s">
        <v>19</v>
      </c>
      <c r="N137" s="227" t="s">
        <v>41</v>
      </c>
      <c r="O137" s="82"/>
      <c r="P137" s="207">
        <f>O137*H137</f>
        <v>0</v>
      </c>
      <c r="Q137" s="207">
        <v>0.00076999999999999996</v>
      </c>
      <c r="R137" s="207">
        <f>Q137*H137</f>
        <v>0.02002</v>
      </c>
      <c r="S137" s="207">
        <v>0</v>
      </c>
      <c r="T137" s="208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09" t="s">
        <v>130</v>
      </c>
      <c r="AT137" s="209" t="s">
        <v>127</v>
      </c>
      <c r="AU137" s="209" t="s">
        <v>80</v>
      </c>
      <c r="AY137" s="15" t="s">
        <v>113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5" t="s">
        <v>78</v>
      </c>
      <c r="BK137" s="210">
        <f>ROUND(I137*H137,2)</f>
        <v>0</v>
      </c>
      <c r="BL137" s="15" t="s">
        <v>121</v>
      </c>
      <c r="BM137" s="209" t="s">
        <v>207</v>
      </c>
    </row>
    <row r="138" s="2" customFormat="1">
      <c r="A138" s="36"/>
      <c r="B138" s="37"/>
      <c r="C138" s="38"/>
      <c r="D138" s="211" t="s">
        <v>123</v>
      </c>
      <c r="E138" s="38"/>
      <c r="F138" s="212" t="s">
        <v>206</v>
      </c>
      <c r="G138" s="38"/>
      <c r="H138" s="38"/>
      <c r="I138" s="213"/>
      <c r="J138" s="38"/>
      <c r="K138" s="38"/>
      <c r="L138" s="42"/>
      <c r="M138" s="214"/>
      <c r="N138" s="215"/>
      <c r="O138" s="82"/>
      <c r="P138" s="82"/>
      <c r="Q138" s="82"/>
      <c r="R138" s="82"/>
      <c r="S138" s="82"/>
      <c r="T138" s="83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123</v>
      </c>
      <c r="AU138" s="15" t="s">
        <v>80</v>
      </c>
    </row>
    <row r="139" s="2" customFormat="1">
      <c r="A139" s="36"/>
      <c r="B139" s="37"/>
      <c r="C139" s="38"/>
      <c r="D139" s="216" t="s">
        <v>125</v>
      </c>
      <c r="E139" s="38"/>
      <c r="F139" s="217" t="s">
        <v>208</v>
      </c>
      <c r="G139" s="38"/>
      <c r="H139" s="38"/>
      <c r="I139" s="213"/>
      <c r="J139" s="38"/>
      <c r="K139" s="38"/>
      <c r="L139" s="42"/>
      <c r="M139" s="214"/>
      <c r="N139" s="215"/>
      <c r="O139" s="82"/>
      <c r="P139" s="82"/>
      <c r="Q139" s="82"/>
      <c r="R139" s="82"/>
      <c r="S139" s="82"/>
      <c r="T139" s="83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5" t="s">
        <v>125</v>
      </c>
      <c r="AU139" s="15" t="s">
        <v>80</v>
      </c>
    </row>
    <row r="140" s="2" customFormat="1" ht="16.5" customHeight="1">
      <c r="A140" s="36"/>
      <c r="B140" s="37"/>
      <c r="C140" s="198" t="s">
        <v>209</v>
      </c>
      <c r="D140" s="198" t="s">
        <v>116</v>
      </c>
      <c r="E140" s="199" t="s">
        <v>210</v>
      </c>
      <c r="F140" s="200" t="s">
        <v>211</v>
      </c>
      <c r="G140" s="201" t="s">
        <v>119</v>
      </c>
      <c r="H140" s="202">
        <v>285</v>
      </c>
      <c r="I140" s="203"/>
      <c r="J140" s="204">
        <f>ROUND(I140*H140,2)</f>
        <v>0</v>
      </c>
      <c r="K140" s="200" t="s">
        <v>120</v>
      </c>
      <c r="L140" s="42"/>
      <c r="M140" s="205" t="s">
        <v>19</v>
      </c>
      <c r="N140" s="206" t="s">
        <v>41</v>
      </c>
      <c r="O140" s="82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09" t="s">
        <v>121</v>
      </c>
      <c r="AT140" s="209" t="s">
        <v>116</v>
      </c>
      <c r="AU140" s="209" t="s">
        <v>80</v>
      </c>
      <c r="AY140" s="15" t="s">
        <v>113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5" t="s">
        <v>78</v>
      </c>
      <c r="BK140" s="210">
        <f>ROUND(I140*H140,2)</f>
        <v>0</v>
      </c>
      <c r="BL140" s="15" t="s">
        <v>121</v>
      </c>
      <c r="BM140" s="209" t="s">
        <v>212</v>
      </c>
    </row>
    <row r="141" s="2" customFormat="1">
      <c r="A141" s="36"/>
      <c r="B141" s="37"/>
      <c r="C141" s="38"/>
      <c r="D141" s="211" t="s">
        <v>123</v>
      </c>
      <c r="E141" s="38"/>
      <c r="F141" s="212" t="s">
        <v>213</v>
      </c>
      <c r="G141" s="38"/>
      <c r="H141" s="38"/>
      <c r="I141" s="213"/>
      <c r="J141" s="38"/>
      <c r="K141" s="38"/>
      <c r="L141" s="42"/>
      <c r="M141" s="214"/>
      <c r="N141" s="215"/>
      <c r="O141" s="82"/>
      <c r="P141" s="82"/>
      <c r="Q141" s="82"/>
      <c r="R141" s="82"/>
      <c r="S141" s="82"/>
      <c r="T141" s="83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5" t="s">
        <v>123</v>
      </c>
      <c r="AU141" s="15" t="s">
        <v>80</v>
      </c>
    </row>
    <row r="142" s="2" customFormat="1">
      <c r="A142" s="36"/>
      <c r="B142" s="37"/>
      <c r="C142" s="38"/>
      <c r="D142" s="216" t="s">
        <v>125</v>
      </c>
      <c r="E142" s="38"/>
      <c r="F142" s="217" t="s">
        <v>214</v>
      </c>
      <c r="G142" s="38"/>
      <c r="H142" s="38"/>
      <c r="I142" s="213"/>
      <c r="J142" s="38"/>
      <c r="K142" s="38"/>
      <c r="L142" s="42"/>
      <c r="M142" s="214"/>
      <c r="N142" s="215"/>
      <c r="O142" s="82"/>
      <c r="P142" s="82"/>
      <c r="Q142" s="82"/>
      <c r="R142" s="82"/>
      <c r="S142" s="82"/>
      <c r="T142" s="83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5" t="s">
        <v>125</v>
      </c>
      <c r="AU142" s="15" t="s">
        <v>80</v>
      </c>
    </row>
    <row r="143" s="2" customFormat="1" ht="24.15" customHeight="1">
      <c r="A143" s="36"/>
      <c r="B143" s="37"/>
      <c r="C143" s="218" t="s">
        <v>215</v>
      </c>
      <c r="D143" s="218" t="s">
        <v>127</v>
      </c>
      <c r="E143" s="219" t="s">
        <v>216</v>
      </c>
      <c r="F143" s="220" t="s">
        <v>217</v>
      </c>
      <c r="G143" s="221" t="s">
        <v>119</v>
      </c>
      <c r="H143" s="222">
        <v>150</v>
      </c>
      <c r="I143" s="223"/>
      <c r="J143" s="224">
        <f>ROUND(I143*H143,2)</f>
        <v>0</v>
      </c>
      <c r="K143" s="220" t="s">
        <v>120</v>
      </c>
      <c r="L143" s="225"/>
      <c r="M143" s="226" t="s">
        <v>19</v>
      </c>
      <c r="N143" s="227" t="s">
        <v>41</v>
      </c>
      <c r="O143" s="82"/>
      <c r="P143" s="207">
        <f>O143*H143</f>
        <v>0</v>
      </c>
      <c r="Q143" s="207">
        <v>5.0000000000000002E-05</v>
      </c>
      <c r="R143" s="207">
        <f>Q143*H143</f>
        <v>0.0075000000000000006</v>
      </c>
      <c r="S143" s="207">
        <v>0</v>
      </c>
      <c r="T143" s="208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09" t="s">
        <v>130</v>
      </c>
      <c r="AT143" s="209" t="s">
        <v>127</v>
      </c>
      <c r="AU143" s="209" t="s">
        <v>80</v>
      </c>
      <c r="AY143" s="15" t="s">
        <v>113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5" t="s">
        <v>78</v>
      </c>
      <c r="BK143" s="210">
        <f>ROUND(I143*H143,2)</f>
        <v>0</v>
      </c>
      <c r="BL143" s="15" t="s">
        <v>121</v>
      </c>
      <c r="BM143" s="209" t="s">
        <v>218</v>
      </c>
    </row>
    <row r="144" s="2" customFormat="1">
      <c r="A144" s="36"/>
      <c r="B144" s="37"/>
      <c r="C144" s="38"/>
      <c r="D144" s="211" t="s">
        <v>123</v>
      </c>
      <c r="E144" s="38"/>
      <c r="F144" s="212" t="s">
        <v>217</v>
      </c>
      <c r="G144" s="38"/>
      <c r="H144" s="38"/>
      <c r="I144" s="213"/>
      <c r="J144" s="38"/>
      <c r="K144" s="38"/>
      <c r="L144" s="42"/>
      <c r="M144" s="214"/>
      <c r="N144" s="215"/>
      <c r="O144" s="82"/>
      <c r="P144" s="82"/>
      <c r="Q144" s="82"/>
      <c r="R144" s="82"/>
      <c r="S144" s="82"/>
      <c r="T144" s="83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5" t="s">
        <v>123</v>
      </c>
      <c r="AU144" s="15" t="s">
        <v>80</v>
      </c>
    </row>
    <row r="145" s="2" customFormat="1">
      <c r="A145" s="36"/>
      <c r="B145" s="37"/>
      <c r="C145" s="38"/>
      <c r="D145" s="216" t="s">
        <v>125</v>
      </c>
      <c r="E145" s="38"/>
      <c r="F145" s="217" t="s">
        <v>219</v>
      </c>
      <c r="G145" s="38"/>
      <c r="H145" s="38"/>
      <c r="I145" s="213"/>
      <c r="J145" s="38"/>
      <c r="K145" s="38"/>
      <c r="L145" s="42"/>
      <c r="M145" s="214"/>
      <c r="N145" s="215"/>
      <c r="O145" s="82"/>
      <c r="P145" s="82"/>
      <c r="Q145" s="82"/>
      <c r="R145" s="82"/>
      <c r="S145" s="82"/>
      <c r="T145" s="83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125</v>
      </c>
      <c r="AU145" s="15" t="s">
        <v>80</v>
      </c>
    </row>
    <row r="146" s="2" customFormat="1" ht="24.15" customHeight="1">
      <c r="A146" s="36"/>
      <c r="B146" s="37"/>
      <c r="C146" s="218" t="s">
        <v>220</v>
      </c>
      <c r="D146" s="218" t="s">
        <v>127</v>
      </c>
      <c r="E146" s="219" t="s">
        <v>221</v>
      </c>
      <c r="F146" s="220" t="s">
        <v>222</v>
      </c>
      <c r="G146" s="221" t="s">
        <v>119</v>
      </c>
      <c r="H146" s="222">
        <v>135</v>
      </c>
      <c r="I146" s="223"/>
      <c r="J146" s="224">
        <f>ROUND(I146*H146,2)</f>
        <v>0</v>
      </c>
      <c r="K146" s="220" t="s">
        <v>120</v>
      </c>
      <c r="L146" s="225"/>
      <c r="M146" s="226" t="s">
        <v>19</v>
      </c>
      <c r="N146" s="227" t="s">
        <v>41</v>
      </c>
      <c r="O146" s="82"/>
      <c r="P146" s="207">
        <f>O146*H146</f>
        <v>0</v>
      </c>
      <c r="Q146" s="207">
        <v>8.0000000000000007E-05</v>
      </c>
      <c r="R146" s="207">
        <f>Q146*H146</f>
        <v>0.010800000000000001</v>
      </c>
      <c r="S146" s="207">
        <v>0</v>
      </c>
      <c r="T146" s="208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09" t="s">
        <v>130</v>
      </c>
      <c r="AT146" s="209" t="s">
        <v>127</v>
      </c>
      <c r="AU146" s="209" t="s">
        <v>80</v>
      </c>
      <c r="AY146" s="15" t="s">
        <v>113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5" t="s">
        <v>78</v>
      </c>
      <c r="BK146" s="210">
        <f>ROUND(I146*H146,2)</f>
        <v>0</v>
      </c>
      <c r="BL146" s="15" t="s">
        <v>121</v>
      </c>
      <c r="BM146" s="209" t="s">
        <v>223</v>
      </c>
    </row>
    <row r="147" s="2" customFormat="1">
      <c r="A147" s="36"/>
      <c r="B147" s="37"/>
      <c r="C147" s="38"/>
      <c r="D147" s="211" t="s">
        <v>123</v>
      </c>
      <c r="E147" s="38"/>
      <c r="F147" s="212" t="s">
        <v>222</v>
      </c>
      <c r="G147" s="38"/>
      <c r="H147" s="38"/>
      <c r="I147" s="213"/>
      <c r="J147" s="38"/>
      <c r="K147" s="38"/>
      <c r="L147" s="42"/>
      <c r="M147" s="214"/>
      <c r="N147" s="215"/>
      <c r="O147" s="82"/>
      <c r="P147" s="82"/>
      <c r="Q147" s="82"/>
      <c r="R147" s="82"/>
      <c r="S147" s="82"/>
      <c r="T147" s="83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123</v>
      </c>
      <c r="AU147" s="15" t="s">
        <v>80</v>
      </c>
    </row>
    <row r="148" s="2" customFormat="1">
      <c r="A148" s="36"/>
      <c r="B148" s="37"/>
      <c r="C148" s="38"/>
      <c r="D148" s="216" t="s">
        <v>125</v>
      </c>
      <c r="E148" s="38"/>
      <c r="F148" s="217" t="s">
        <v>224</v>
      </c>
      <c r="G148" s="38"/>
      <c r="H148" s="38"/>
      <c r="I148" s="213"/>
      <c r="J148" s="38"/>
      <c r="K148" s="38"/>
      <c r="L148" s="42"/>
      <c r="M148" s="214"/>
      <c r="N148" s="215"/>
      <c r="O148" s="82"/>
      <c r="P148" s="82"/>
      <c r="Q148" s="82"/>
      <c r="R148" s="82"/>
      <c r="S148" s="82"/>
      <c r="T148" s="83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5" t="s">
        <v>125</v>
      </c>
      <c r="AU148" s="15" t="s">
        <v>80</v>
      </c>
    </row>
    <row r="149" s="2" customFormat="1" ht="16.5" customHeight="1">
      <c r="A149" s="36"/>
      <c r="B149" s="37"/>
      <c r="C149" s="198" t="s">
        <v>225</v>
      </c>
      <c r="D149" s="198" t="s">
        <v>116</v>
      </c>
      <c r="E149" s="199" t="s">
        <v>226</v>
      </c>
      <c r="F149" s="200" t="s">
        <v>227</v>
      </c>
      <c r="G149" s="201" t="s">
        <v>169</v>
      </c>
      <c r="H149" s="202">
        <v>3</v>
      </c>
      <c r="I149" s="203"/>
      <c r="J149" s="204">
        <f>ROUND(I149*H149,2)</f>
        <v>0</v>
      </c>
      <c r="K149" s="200" t="s">
        <v>120</v>
      </c>
      <c r="L149" s="42"/>
      <c r="M149" s="205" t="s">
        <v>19</v>
      </c>
      <c r="N149" s="206" t="s">
        <v>41</v>
      </c>
      <c r="O149" s="82"/>
      <c r="P149" s="207">
        <f>O149*H149</f>
        <v>0</v>
      </c>
      <c r="Q149" s="207">
        <v>0</v>
      </c>
      <c r="R149" s="207">
        <f>Q149*H149</f>
        <v>0</v>
      </c>
      <c r="S149" s="207">
        <v>0</v>
      </c>
      <c r="T149" s="208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09" t="s">
        <v>121</v>
      </c>
      <c r="AT149" s="209" t="s">
        <v>116</v>
      </c>
      <c r="AU149" s="209" t="s">
        <v>80</v>
      </c>
      <c r="AY149" s="15" t="s">
        <v>113</v>
      </c>
      <c r="BE149" s="210">
        <f>IF(N149="základní",J149,0)</f>
        <v>0</v>
      </c>
      <c r="BF149" s="210">
        <f>IF(N149="snížená",J149,0)</f>
        <v>0</v>
      </c>
      <c r="BG149" s="210">
        <f>IF(N149="zákl. přenesená",J149,0)</f>
        <v>0</v>
      </c>
      <c r="BH149" s="210">
        <f>IF(N149="sníž. přenesená",J149,0)</f>
        <v>0</v>
      </c>
      <c r="BI149" s="210">
        <f>IF(N149="nulová",J149,0)</f>
        <v>0</v>
      </c>
      <c r="BJ149" s="15" t="s">
        <v>78</v>
      </c>
      <c r="BK149" s="210">
        <f>ROUND(I149*H149,2)</f>
        <v>0</v>
      </c>
      <c r="BL149" s="15" t="s">
        <v>121</v>
      </c>
      <c r="BM149" s="209" t="s">
        <v>228</v>
      </c>
    </row>
    <row r="150" s="2" customFormat="1">
      <c r="A150" s="36"/>
      <c r="B150" s="37"/>
      <c r="C150" s="38"/>
      <c r="D150" s="211" t="s">
        <v>123</v>
      </c>
      <c r="E150" s="38"/>
      <c r="F150" s="212" t="s">
        <v>229</v>
      </c>
      <c r="G150" s="38"/>
      <c r="H150" s="38"/>
      <c r="I150" s="213"/>
      <c r="J150" s="38"/>
      <c r="K150" s="38"/>
      <c r="L150" s="42"/>
      <c r="M150" s="214"/>
      <c r="N150" s="215"/>
      <c r="O150" s="82"/>
      <c r="P150" s="82"/>
      <c r="Q150" s="82"/>
      <c r="R150" s="82"/>
      <c r="S150" s="82"/>
      <c r="T150" s="83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5" t="s">
        <v>123</v>
      </c>
      <c r="AU150" s="15" t="s">
        <v>80</v>
      </c>
    </row>
    <row r="151" s="2" customFormat="1">
      <c r="A151" s="36"/>
      <c r="B151" s="37"/>
      <c r="C151" s="38"/>
      <c r="D151" s="216" t="s">
        <v>125</v>
      </c>
      <c r="E151" s="38"/>
      <c r="F151" s="217" t="s">
        <v>230</v>
      </c>
      <c r="G151" s="38"/>
      <c r="H151" s="38"/>
      <c r="I151" s="213"/>
      <c r="J151" s="38"/>
      <c r="K151" s="38"/>
      <c r="L151" s="42"/>
      <c r="M151" s="214"/>
      <c r="N151" s="215"/>
      <c r="O151" s="82"/>
      <c r="P151" s="82"/>
      <c r="Q151" s="82"/>
      <c r="R151" s="82"/>
      <c r="S151" s="82"/>
      <c r="T151" s="83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5" t="s">
        <v>125</v>
      </c>
      <c r="AU151" s="15" t="s">
        <v>80</v>
      </c>
    </row>
    <row r="152" s="2" customFormat="1" ht="16.5" customHeight="1">
      <c r="A152" s="36"/>
      <c r="B152" s="37"/>
      <c r="C152" s="218" t="s">
        <v>7</v>
      </c>
      <c r="D152" s="218" t="s">
        <v>127</v>
      </c>
      <c r="E152" s="219" t="s">
        <v>231</v>
      </c>
      <c r="F152" s="220" t="s">
        <v>232</v>
      </c>
      <c r="G152" s="221" t="s">
        <v>233</v>
      </c>
      <c r="H152" s="222">
        <v>2</v>
      </c>
      <c r="I152" s="223"/>
      <c r="J152" s="224">
        <f>ROUND(I152*H152,2)</f>
        <v>0</v>
      </c>
      <c r="K152" s="220" t="s">
        <v>19</v>
      </c>
      <c r="L152" s="225"/>
      <c r="M152" s="226" t="s">
        <v>19</v>
      </c>
      <c r="N152" s="227" t="s">
        <v>41</v>
      </c>
      <c r="O152" s="82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09" t="s">
        <v>130</v>
      </c>
      <c r="AT152" s="209" t="s">
        <v>127</v>
      </c>
      <c r="AU152" s="209" t="s">
        <v>80</v>
      </c>
      <c r="AY152" s="15" t="s">
        <v>113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5" t="s">
        <v>78</v>
      </c>
      <c r="BK152" s="210">
        <f>ROUND(I152*H152,2)</f>
        <v>0</v>
      </c>
      <c r="BL152" s="15" t="s">
        <v>121</v>
      </c>
      <c r="BM152" s="209" t="s">
        <v>234</v>
      </c>
    </row>
    <row r="153" s="2" customFormat="1">
      <c r="A153" s="36"/>
      <c r="B153" s="37"/>
      <c r="C153" s="38"/>
      <c r="D153" s="211" t="s">
        <v>123</v>
      </c>
      <c r="E153" s="38"/>
      <c r="F153" s="212" t="s">
        <v>235</v>
      </c>
      <c r="G153" s="38"/>
      <c r="H153" s="38"/>
      <c r="I153" s="213"/>
      <c r="J153" s="38"/>
      <c r="K153" s="38"/>
      <c r="L153" s="42"/>
      <c r="M153" s="214"/>
      <c r="N153" s="215"/>
      <c r="O153" s="82"/>
      <c r="P153" s="82"/>
      <c r="Q153" s="82"/>
      <c r="R153" s="82"/>
      <c r="S153" s="82"/>
      <c r="T153" s="83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5" t="s">
        <v>123</v>
      </c>
      <c r="AU153" s="15" t="s">
        <v>80</v>
      </c>
    </row>
    <row r="154" s="2" customFormat="1" ht="16.5" customHeight="1">
      <c r="A154" s="36"/>
      <c r="B154" s="37"/>
      <c r="C154" s="218" t="s">
        <v>236</v>
      </c>
      <c r="D154" s="218" t="s">
        <v>127</v>
      </c>
      <c r="E154" s="219" t="s">
        <v>237</v>
      </c>
      <c r="F154" s="220" t="s">
        <v>238</v>
      </c>
      <c r="G154" s="221" t="s">
        <v>233</v>
      </c>
      <c r="H154" s="222">
        <v>1</v>
      </c>
      <c r="I154" s="223"/>
      <c r="J154" s="224">
        <f>ROUND(I154*H154,2)</f>
        <v>0</v>
      </c>
      <c r="K154" s="220" t="s">
        <v>19</v>
      </c>
      <c r="L154" s="225"/>
      <c r="M154" s="226" t="s">
        <v>19</v>
      </c>
      <c r="N154" s="227" t="s">
        <v>41</v>
      </c>
      <c r="O154" s="82"/>
      <c r="P154" s="207">
        <f>O154*H154</f>
        <v>0</v>
      </c>
      <c r="Q154" s="207">
        <v>0</v>
      </c>
      <c r="R154" s="207">
        <f>Q154*H154</f>
        <v>0</v>
      </c>
      <c r="S154" s="207">
        <v>0</v>
      </c>
      <c r="T154" s="208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09" t="s">
        <v>130</v>
      </c>
      <c r="AT154" s="209" t="s">
        <v>127</v>
      </c>
      <c r="AU154" s="209" t="s">
        <v>80</v>
      </c>
      <c r="AY154" s="15" t="s">
        <v>113</v>
      </c>
      <c r="BE154" s="210">
        <f>IF(N154="základní",J154,0)</f>
        <v>0</v>
      </c>
      <c r="BF154" s="210">
        <f>IF(N154="snížená",J154,0)</f>
        <v>0</v>
      </c>
      <c r="BG154" s="210">
        <f>IF(N154="zákl. přenesená",J154,0)</f>
        <v>0</v>
      </c>
      <c r="BH154" s="210">
        <f>IF(N154="sníž. přenesená",J154,0)</f>
        <v>0</v>
      </c>
      <c r="BI154" s="210">
        <f>IF(N154="nulová",J154,0)</f>
        <v>0</v>
      </c>
      <c r="BJ154" s="15" t="s">
        <v>78</v>
      </c>
      <c r="BK154" s="210">
        <f>ROUND(I154*H154,2)</f>
        <v>0</v>
      </c>
      <c r="BL154" s="15" t="s">
        <v>121</v>
      </c>
      <c r="BM154" s="209" t="s">
        <v>239</v>
      </c>
    </row>
    <row r="155" s="2" customFormat="1">
      <c r="A155" s="36"/>
      <c r="B155" s="37"/>
      <c r="C155" s="38"/>
      <c r="D155" s="211" t="s">
        <v>123</v>
      </c>
      <c r="E155" s="38"/>
      <c r="F155" s="212" t="s">
        <v>240</v>
      </c>
      <c r="G155" s="38"/>
      <c r="H155" s="38"/>
      <c r="I155" s="213"/>
      <c r="J155" s="38"/>
      <c r="K155" s="38"/>
      <c r="L155" s="42"/>
      <c r="M155" s="214"/>
      <c r="N155" s="215"/>
      <c r="O155" s="82"/>
      <c r="P155" s="82"/>
      <c r="Q155" s="82"/>
      <c r="R155" s="82"/>
      <c r="S155" s="82"/>
      <c r="T155" s="83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5" t="s">
        <v>123</v>
      </c>
      <c r="AU155" s="15" t="s">
        <v>80</v>
      </c>
    </row>
    <row r="156" s="2" customFormat="1" ht="21.75" customHeight="1">
      <c r="A156" s="36"/>
      <c r="B156" s="37"/>
      <c r="C156" s="198" t="s">
        <v>241</v>
      </c>
      <c r="D156" s="198" t="s">
        <v>116</v>
      </c>
      <c r="E156" s="199" t="s">
        <v>242</v>
      </c>
      <c r="F156" s="200" t="s">
        <v>243</v>
      </c>
      <c r="G156" s="201" t="s">
        <v>169</v>
      </c>
      <c r="H156" s="202">
        <v>2</v>
      </c>
      <c r="I156" s="203"/>
      <c r="J156" s="204">
        <f>ROUND(I156*H156,2)</f>
        <v>0</v>
      </c>
      <c r="K156" s="200" t="s">
        <v>120</v>
      </c>
      <c r="L156" s="42"/>
      <c r="M156" s="205" t="s">
        <v>19</v>
      </c>
      <c r="N156" s="206" t="s">
        <v>41</v>
      </c>
      <c r="O156" s="82"/>
      <c r="P156" s="207">
        <f>O156*H156</f>
        <v>0</v>
      </c>
      <c r="Q156" s="207">
        <v>0</v>
      </c>
      <c r="R156" s="207">
        <f>Q156*H156</f>
        <v>0</v>
      </c>
      <c r="S156" s="207">
        <v>0</v>
      </c>
      <c r="T156" s="208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09" t="s">
        <v>121</v>
      </c>
      <c r="AT156" s="209" t="s">
        <v>116</v>
      </c>
      <c r="AU156" s="209" t="s">
        <v>80</v>
      </c>
      <c r="AY156" s="15" t="s">
        <v>113</v>
      </c>
      <c r="BE156" s="210">
        <f>IF(N156="základní",J156,0)</f>
        <v>0</v>
      </c>
      <c r="BF156" s="210">
        <f>IF(N156="snížená",J156,0)</f>
        <v>0</v>
      </c>
      <c r="BG156" s="210">
        <f>IF(N156="zákl. přenesená",J156,0)</f>
        <v>0</v>
      </c>
      <c r="BH156" s="210">
        <f>IF(N156="sníž. přenesená",J156,0)</f>
        <v>0</v>
      </c>
      <c r="BI156" s="210">
        <f>IF(N156="nulová",J156,0)</f>
        <v>0</v>
      </c>
      <c r="BJ156" s="15" t="s">
        <v>78</v>
      </c>
      <c r="BK156" s="210">
        <f>ROUND(I156*H156,2)</f>
        <v>0</v>
      </c>
      <c r="BL156" s="15" t="s">
        <v>121</v>
      </c>
      <c r="BM156" s="209" t="s">
        <v>244</v>
      </c>
    </row>
    <row r="157" s="2" customFormat="1">
      <c r="A157" s="36"/>
      <c r="B157" s="37"/>
      <c r="C157" s="38"/>
      <c r="D157" s="211" t="s">
        <v>123</v>
      </c>
      <c r="E157" s="38"/>
      <c r="F157" s="212" t="s">
        <v>245</v>
      </c>
      <c r="G157" s="38"/>
      <c r="H157" s="38"/>
      <c r="I157" s="213"/>
      <c r="J157" s="38"/>
      <c r="K157" s="38"/>
      <c r="L157" s="42"/>
      <c r="M157" s="214"/>
      <c r="N157" s="215"/>
      <c r="O157" s="82"/>
      <c r="P157" s="82"/>
      <c r="Q157" s="82"/>
      <c r="R157" s="82"/>
      <c r="S157" s="82"/>
      <c r="T157" s="83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5" t="s">
        <v>123</v>
      </c>
      <c r="AU157" s="15" t="s">
        <v>80</v>
      </c>
    </row>
    <row r="158" s="2" customFormat="1">
      <c r="A158" s="36"/>
      <c r="B158" s="37"/>
      <c r="C158" s="38"/>
      <c r="D158" s="216" t="s">
        <v>125</v>
      </c>
      <c r="E158" s="38"/>
      <c r="F158" s="217" t="s">
        <v>246</v>
      </c>
      <c r="G158" s="38"/>
      <c r="H158" s="38"/>
      <c r="I158" s="213"/>
      <c r="J158" s="38"/>
      <c r="K158" s="38"/>
      <c r="L158" s="42"/>
      <c r="M158" s="214"/>
      <c r="N158" s="215"/>
      <c r="O158" s="82"/>
      <c r="P158" s="82"/>
      <c r="Q158" s="82"/>
      <c r="R158" s="82"/>
      <c r="S158" s="82"/>
      <c r="T158" s="83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5" t="s">
        <v>125</v>
      </c>
      <c r="AU158" s="15" t="s">
        <v>80</v>
      </c>
    </row>
    <row r="159" s="2" customFormat="1" ht="16.5" customHeight="1">
      <c r="A159" s="36"/>
      <c r="B159" s="37"/>
      <c r="C159" s="218" t="s">
        <v>247</v>
      </c>
      <c r="D159" s="218" t="s">
        <v>127</v>
      </c>
      <c r="E159" s="219" t="s">
        <v>248</v>
      </c>
      <c r="F159" s="220" t="s">
        <v>249</v>
      </c>
      <c r="G159" s="221" t="s">
        <v>169</v>
      </c>
      <c r="H159" s="222">
        <v>2</v>
      </c>
      <c r="I159" s="223"/>
      <c r="J159" s="224">
        <f>ROUND(I159*H159,2)</f>
        <v>0</v>
      </c>
      <c r="K159" s="220" t="s">
        <v>120</v>
      </c>
      <c r="L159" s="225"/>
      <c r="M159" s="226" t="s">
        <v>19</v>
      </c>
      <c r="N159" s="227" t="s">
        <v>41</v>
      </c>
      <c r="O159" s="82"/>
      <c r="P159" s="207">
        <f>O159*H159</f>
        <v>0</v>
      </c>
      <c r="Q159" s="207">
        <v>0.00010000000000000001</v>
      </c>
      <c r="R159" s="207">
        <f>Q159*H159</f>
        <v>0.00020000000000000001</v>
      </c>
      <c r="S159" s="207">
        <v>0</v>
      </c>
      <c r="T159" s="208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09" t="s">
        <v>130</v>
      </c>
      <c r="AT159" s="209" t="s">
        <v>127</v>
      </c>
      <c r="AU159" s="209" t="s">
        <v>80</v>
      </c>
      <c r="AY159" s="15" t="s">
        <v>113</v>
      </c>
      <c r="BE159" s="210">
        <f>IF(N159="základní",J159,0)</f>
        <v>0</v>
      </c>
      <c r="BF159" s="210">
        <f>IF(N159="snížená",J159,0)</f>
        <v>0</v>
      </c>
      <c r="BG159" s="210">
        <f>IF(N159="zákl. přenesená",J159,0)</f>
        <v>0</v>
      </c>
      <c r="BH159" s="210">
        <f>IF(N159="sníž. přenesená",J159,0)</f>
        <v>0</v>
      </c>
      <c r="BI159" s="210">
        <f>IF(N159="nulová",J159,0)</f>
        <v>0</v>
      </c>
      <c r="BJ159" s="15" t="s">
        <v>78</v>
      </c>
      <c r="BK159" s="210">
        <f>ROUND(I159*H159,2)</f>
        <v>0</v>
      </c>
      <c r="BL159" s="15" t="s">
        <v>121</v>
      </c>
      <c r="BM159" s="209" t="s">
        <v>250</v>
      </c>
    </row>
    <row r="160" s="2" customFormat="1">
      <c r="A160" s="36"/>
      <c r="B160" s="37"/>
      <c r="C160" s="38"/>
      <c r="D160" s="211" t="s">
        <v>123</v>
      </c>
      <c r="E160" s="38"/>
      <c r="F160" s="212" t="s">
        <v>249</v>
      </c>
      <c r="G160" s="38"/>
      <c r="H160" s="38"/>
      <c r="I160" s="213"/>
      <c r="J160" s="38"/>
      <c r="K160" s="38"/>
      <c r="L160" s="42"/>
      <c r="M160" s="214"/>
      <c r="N160" s="215"/>
      <c r="O160" s="82"/>
      <c r="P160" s="82"/>
      <c r="Q160" s="82"/>
      <c r="R160" s="82"/>
      <c r="S160" s="82"/>
      <c r="T160" s="83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5" t="s">
        <v>123</v>
      </c>
      <c r="AU160" s="15" t="s">
        <v>80</v>
      </c>
    </row>
    <row r="161" s="2" customFormat="1">
      <c r="A161" s="36"/>
      <c r="B161" s="37"/>
      <c r="C161" s="38"/>
      <c r="D161" s="216" t="s">
        <v>125</v>
      </c>
      <c r="E161" s="38"/>
      <c r="F161" s="217" t="s">
        <v>251</v>
      </c>
      <c r="G161" s="38"/>
      <c r="H161" s="38"/>
      <c r="I161" s="213"/>
      <c r="J161" s="38"/>
      <c r="K161" s="38"/>
      <c r="L161" s="42"/>
      <c r="M161" s="214"/>
      <c r="N161" s="215"/>
      <c r="O161" s="82"/>
      <c r="P161" s="82"/>
      <c r="Q161" s="82"/>
      <c r="R161" s="82"/>
      <c r="S161" s="82"/>
      <c r="T161" s="83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5" t="s">
        <v>125</v>
      </c>
      <c r="AU161" s="15" t="s">
        <v>80</v>
      </c>
    </row>
    <row r="162" s="2" customFormat="1" ht="16.5" customHeight="1">
      <c r="A162" s="36"/>
      <c r="B162" s="37"/>
      <c r="C162" s="198" t="s">
        <v>252</v>
      </c>
      <c r="D162" s="198" t="s">
        <v>116</v>
      </c>
      <c r="E162" s="199" t="s">
        <v>253</v>
      </c>
      <c r="F162" s="200" t="s">
        <v>254</v>
      </c>
      <c r="G162" s="201" t="s">
        <v>119</v>
      </c>
      <c r="H162" s="202">
        <v>48</v>
      </c>
      <c r="I162" s="203"/>
      <c r="J162" s="204">
        <f>ROUND(I162*H162,2)</f>
        <v>0</v>
      </c>
      <c r="K162" s="200" t="s">
        <v>120</v>
      </c>
      <c r="L162" s="42"/>
      <c r="M162" s="205" t="s">
        <v>19</v>
      </c>
      <c r="N162" s="206" t="s">
        <v>41</v>
      </c>
      <c r="O162" s="82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09" t="s">
        <v>121</v>
      </c>
      <c r="AT162" s="209" t="s">
        <v>116</v>
      </c>
      <c r="AU162" s="209" t="s">
        <v>80</v>
      </c>
      <c r="AY162" s="15" t="s">
        <v>113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5" t="s">
        <v>78</v>
      </c>
      <c r="BK162" s="210">
        <f>ROUND(I162*H162,2)</f>
        <v>0</v>
      </c>
      <c r="BL162" s="15" t="s">
        <v>121</v>
      </c>
      <c r="BM162" s="209" t="s">
        <v>255</v>
      </c>
    </row>
    <row r="163" s="2" customFormat="1">
      <c r="A163" s="36"/>
      <c r="B163" s="37"/>
      <c r="C163" s="38"/>
      <c r="D163" s="211" t="s">
        <v>123</v>
      </c>
      <c r="E163" s="38"/>
      <c r="F163" s="212" t="s">
        <v>256</v>
      </c>
      <c r="G163" s="38"/>
      <c r="H163" s="38"/>
      <c r="I163" s="213"/>
      <c r="J163" s="38"/>
      <c r="K163" s="38"/>
      <c r="L163" s="42"/>
      <c r="M163" s="214"/>
      <c r="N163" s="215"/>
      <c r="O163" s="82"/>
      <c r="P163" s="82"/>
      <c r="Q163" s="82"/>
      <c r="R163" s="82"/>
      <c r="S163" s="82"/>
      <c r="T163" s="83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5" t="s">
        <v>123</v>
      </c>
      <c r="AU163" s="15" t="s">
        <v>80</v>
      </c>
    </row>
    <row r="164" s="2" customFormat="1">
      <c r="A164" s="36"/>
      <c r="B164" s="37"/>
      <c r="C164" s="38"/>
      <c r="D164" s="216" t="s">
        <v>125</v>
      </c>
      <c r="E164" s="38"/>
      <c r="F164" s="217" t="s">
        <v>257</v>
      </c>
      <c r="G164" s="38"/>
      <c r="H164" s="38"/>
      <c r="I164" s="213"/>
      <c r="J164" s="38"/>
      <c r="K164" s="38"/>
      <c r="L164" s="42"/>
      <c r="M164" s="214"/>
      <c r="N164" s="215"/>
      <c r="O164" s="82"/>
      <c r="P164" s="82"/>
      <c r="Q164" s="82"/>
      <c r="R164" s="82"/>
      <c r="S164" s="82"/>
      <c r="T164" s="83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5" t="s">
        <v>125</v>
      </c>
      <c r="AU164" s="15" t="s">
        <v>80</v>
      </c>
    </row>
    <row r="165" s="2" customFormat="1" ht="16.5" customHeight="1">
      <c r="A165" s="36"/>
      <c r="B165" s="37"/>
      <c r="C165" s="218" t="s">
        <v>258</v>
      </c>
      <c r="D165" s="218" t="s">
        <v>127</v>
      </c>
      <c r="E165" s="219" t="s">
        <v>259</v>
      </c>
      <c r="F165" s="220" t="s">
        <v>260</v>
      </c>
      <c r="G165" s="221" t="s">
        <v>119</v>
      </c>
      <c r="H165" s="222">
        <v>48</v>
      </c>
      <c r="I165" s="223"/>
      <c r="J165" s="224">
        <f>ROUND(I165*H165,2)</f>
        <v>0</v>
      </c>
      <c r="K165" s="220" t="s">
        <v>120</v>
      </c>
      <c r="L165" s="225"/>
      <c r="M165" s="226" t="s">
        <v>19</v>
      </c>
      <c r="N165" s="227" t="s">
        <v>41</v>
      </c>
      <c r="O165" s="82"/>
      <c r="P165" s="207">
        <f>O165*H165</f>
        <v>0</v>
      </c>
      <c r="Q165" s="207">
        <v>6.9999999999999994E-05</v>
      </c>
      <c r="R165" s="207">
        <f>Q165*H165</f>
        <v>0.0033599999999999997</v>
      </c>
      <c r="S165" s="207">
        <v>0</v>
      </c>
      <c r="T165" s="208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09" t="s">
        <v>130</v>
      </c>
      <c r="AT165" s="209" t="s">
        <v>127</v>
      </c>
      <c r="AU165" s="209" t="s">
        <v>80</v>
      </c>
      <c r="AY165" s="15" t="s">
        <v>113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5" t="s">
        <v>78</v>
      </c>
      <c r="BK165" s="210">
        <f>ROUND(I165*H165,2)</f>
        <v>0</v>
      </c>
      <c r="BL165" s="15" t="s">
        <v>121</v>
      </c>
      <c r="BM165" s="209" t="s">
        <v>261</v>
      </c>
    </row>
    <row r="166" s="2" customFormat="1">
      <c r="A166" s="36"/>
      <c r="B166" s="37"/>
      <c r="C166" s="38"/>
      <c r="D166" s="211" t="s">
        <v>123</v>
      </c>
      <c r="E166" s="38"/>
      <c r="F166" s="212" t="s">
        <v>260</v>
      </c>
      <c r="G166" s="38"/>
      <c r="H166" s="38"/>
      <c r="I166" s="213"/>
      <c r="J166" s="38"/>
      <c r="K166" s="38"/>
      <c r="L166" s="42"/>
      <c r="M166" s="214"/>
      <c r="N166" s="215"/>
      <c r="O166" s="82"/>
      <c r="P166" s="82"/>
      <c r="Q166" s="82"/>
      <c r="R166" s="82"/>
      <c r="S166" s="82"/>
      <c r="T166" s="83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5" t="s">
        <v>123</v>
      </c>
      <c r="AU166" s="15" t="s">
        <v>80</v>
      </c>
    </row>
    <row r="167" s="2" customFormat="1">
      <c r="A167" s="36"/>
      <c r="B167" s="37"/>
      <c r="C167" s="38"/>
      <c r="D167" s="216" t="s">
        <v>125</v>
      </c>
      <c r="E167" s="38"/>
      <c r="F167" s="217" t="s">
        <v>262</v>
      </c>
      <c r="G167" s="38"/>
      <c r="H167" s="38"/>
      <c r="I167" s="213"/>
      <c r="J167" s="38"/>
      <c r="K167" s="38"/>
      <c r="L167" s="42"/>
      <c r="M167" s="214"/>
      <c r="N167" s="215"/>
      <c r="O167" s="82"/>
      <c r="P167" s="82"/>
      <c r="Q167" s="82"/>
      <c r="R167" s="82"/>
      <c r="S167" s="82"/>
      <c r="T167" s="83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5" t="s">
        <v>125</v>
      </c>
      <c r="AU167" s="15" t="s">
        <v>80</v>
      </c>
    </row>
    <row r="168" s="2" customFormat="1" ht="16.5" customHeight="1">
      <c r="A168" s="36"/>
      <c r="B168" s="37"/>
      <c r="C168" s="198" t="s">
        <v>263</v>
      </c>
      <c r="D168" s="198" t="s">
        <v>116</v>
      </c>
      <c r="E168" s="199" t="s">
        <v>264</v>
      </c>
      <c r="F168" s="200" t="s">
        <v>265</v>
      </c>
      <c r="G168" s="201" t="s">
        <v>169</v>
      </c>
      <c r="H168" s="202">
        <v>25</v>
      </c>
      <c r="I168" s="203"/>
      <c r="J168" s="204">
        <f>ROUND(I168*H168,2)</f>
        <v>0</v>
      </c>
      <c r="K168" s="200" t="s">
        <v>120</v>
      </c>
      <c r="L168" s="42"/>
      <c r="M168" s="205" t="s">
        <v>19</v>
      </c>
      <c r="N168" s="206" t="s">
        <v>41</v>
      </c>
      <c r="O168" s="82"/>
      <c r="P168" s="207">
        <f>O168*H168</f>
        <v>0</v>
      </c>
      <c r="Q168" s="207">
        <v>0</v>
      </c>
      <c r="R168" s="207">
        <f>Q168*H168</f>
        <v>0</v>
      </c>
      <c r="S168" s="207">
        <v>0</v>
      </c>
      <c r="T168" s="208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09" t="s">
        <v>121</v>
      </c>
      <c r="AT168" s="209" t="s">
        <v>116</v>
      </c>
      <c r="AU168" s="209" t="s">
        <v>80</v>
      </c>
      <c r="AY168" s="15" t="s">
        <v>113</v>
      </c>
      <c r="BE168" s="210">
        <f>IF(N168="základní",J168,0)</f>
        <v>0</v>
      </c>
      <c r="BF168" s="210">
        <f>IF(N168="snížená",J168,0)</f>
        <v>0</v>
      </c>
      <c r="BG168" s="210">
        <f>IF(N168="zákl. přenesená",J168,0)</f>
        <v>0</v>
      </c>
      <c r="BH168" s="210">
        <f>IF(N168="sníž. přenesená",J168,0)</f>
        <v>0</v>
      </c>
      <c r="BI168" s="210">
        <f>IF(N168="nulová",J168,0)</f>
        <v>0</v>
      </c>
      <c r="BJ168" s="15" t="s">
        <v>78</v>
      </c>
      <c r="BK168" s="210">
        <f>ROUND(I168*H168,2)</f>
        <v>0</v>
      </c>
      <c r="BL168" s="15" t="s">
        <v>121</v>
      </c>
      <c r="BM168" s="209" t="s">
        <v>266</v>
      </c>
    </row>
    <row r="169" s="2" customFormat="1">
      <c r="A169" s="36"/>
      <c r="B169" s="37"/>
      <c r="C169" s="38"/>
      <c r="D169" s="211" t="s">
        <v>123</v>
      </c>
      <c r="E169" s="38"/>
      <c r="F169" s="212" t="s">
        <v>267</v>
      </c>
      <c r="G169" s="38"/>
      <c r="H169" s="38"/>
      <c r="I169" s="213"/>
      <c r="J169" s="38"/>
      <c r="K169" s="38"/>
      <c r="L169" s="42"/>
      <c r="M169" s="214"/>
      <c r="N169" s="215"/>
      <c r="O169" s="82"/>
      <c r="P169" s="82"/>
      <c r="Q169" s="82"/>
      <c r="R169" s="82"/>
      <c r="S169" s="82"/>
      <c r="T169" s="83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5" t="s">
        <v>123</v>
      </c>
      <c r="AU169" s="15" t="s">
        <v>80</v>
      </c>
    </row>
    <row r="170" s="2" customFormat="1">
      <c r="A170" s="36"/>
      <c r="B170" s="37"/>
      <c r="C170" s="38"/>
      <c r="D170" s="216" t="s">
        <v>125</v>
      </c>
      <c r="E170" s="38"/>
      <c r="F170" s="217" t="s">
        <v>268</v>
      </c>
      <c r="G170" s="38"/>
      <c r="H170" s="38"/>
      <c r="I170" s="213"/>
      <c r="J170" s="38"/>
      <c r="K170" s="38"/>
      <c r="L170" s="42"/>
      <c r="M170" s="214"/>
      <c r="N170" s="215"/>
      <c r="O170" s="82"/>
      <c r="P170" s="82"/>
      <c r="Q170" s="82"/>
      <c r="R170" s="82"/>
      <c r="S170" s="82"/>
      <c r="T170" s="83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5" t="s">
        <v>125</v>
      </c>
      <c r="AU170" s="15" t="s">
        <v>80</v>
      </c>
    </row>
    <row r="171" s="2" customFormat="1" ht="16.5" customHeight="1">
      <c r="A171" s="36"/>
      <c r="B171" s="37"/>
      <c r="C171" s="218" t="s">
        <v>269</v>
      </c>
      <c r="D171" s="218" t="s">
        <v>127</v>
      </c>
      <c r="E171" s="219" t="s">
        <v>270</v>
      </c>
      <c r="F171" s="220" t="s">
        <v>271</v>
      </c>
      <c r="G171" s="221" t="s">
        <v>169</v>
      </c>
      <c r="H171" s="222">
        <v>1</v>
      </c>
      <c r="I171" s="223"/>
      <c r="J171" s="224">
        <f>ROUND(I171*H171,2)</f>
        <v>0</v>
      </c>
      <c r="K171" s="220" t="s">
        <v>19</v>
      </c>
      <c r="L171" s="225"/>
      <c r="M171" s="226" t="s">
        <v>19</v>
      </c>
      <c r="N171" s="227" t="s">
        <v>41</v>
      </c>
      <c r="O171" s="82"/>
      <c r="P171" s="207">
        <f>O171*H171</f>
        <v>0</v>
      </c>
      <c r="Q171" s="207">
        <v>0</v>
      </c>
      <c r="R171" s="207">
        <f>Q171*H171</f>
        <v>0</v>
      </c>
      <c r="S171" s="207">
        <v>0</v>
      </c>
      <c r="T171" s="208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09" t="s">
        <v>130</v>
      </c>
      <c r="AT171" s="209" t="s">
        <v>127</v>
      </c>
      <c r="AU171" s="209" t="s">
        <v>80</v>
      </c>
      <c r="AY171" s="15" t="s">
        <v>113</v>
      </c>
      <c r="BE171" s="210">
        <f>IF(N171="základní",J171,0)</f>
        <v>0</v>
      </c>
      <c r="BF171" s="210">
        <f>IF(N171="snížená",J171,0)</f>
        <v>0</v>
      </c>
      <c r="BG171" s="210">
        <f>IF(N171="zákl. přenesená",J171,0)</f>
        <v>0</v>
      </c>
      <c r="BH171" s="210">
        <f>IF(N171="sníž. přenesená",J171,0)</f>
        <v>0</v>
      </c>
      <c r="BI171" s="210">
        <f>IF(N171="nulová",J171,0)</f>
        <v>0</v>
      </c>
      <c r="BJ171" s="15" t="s">
        <v>78</v>
      </c>
      <c r="BK171" s="210">
        <f>ROUND(I171*H171,2)</f>
        <v>0</v>
      </c>
      <c r="BL171" s="15" t="s">
        <v>121</v>
      </c>
      <c r="BM171" s="209" t="s">
        <v>272</v>
      </c>
    </row>
    <row r="172" s="2" customFormat="1">
      <c r="A172" s="36"/>
      <c r="B172" s="37"/>
      <c r="C172" s="38"/>
      <c r="D172" s="211" t="s">
        <v>123</v>
      </c>
      <c r="E172" s="38"/>
      <c r="F172" s="212" t="s">
        <v>271</v>
      </c>
      <c r="G172" s="38"/>
      <c r="H172" s="38"/>
      <c r="I172" s="213"/>
      <c r="J172" s="38"/>
      <c r="K172" s="38"/>
      <c r="L172" s="42"/>
      <c r="M172" s="214"/>
      <c r="N172" s="215"/>
      <c r="O172" s="82"/>
      <c r="P172" s="82"/>
      <c r="Q172" s="82"/>
      <c r="R172" s="82"/>
      <c r="S172" s="82"/>
      <c r="T172" s="83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5" t="s">
        <v>123</v>
      </c>
      <c r="AU172" s="15" t="s">
        <v>80</v>
      </c>
    </row>
    <row r="173" s="2" customFormat="1" ht="16.5" customHeight="1">
      <c r="A173" s="36"/>
      <c r="B173" s="37"/>
      <c r="C173" s="218" t="s">
        <v>273</v>
      </c>
      <c r="D173" s="218" t="s">
        <v>127</v>
      </c>
      <c r="E173" s="219" t="s">
        <v>274</v>
      </c>
      <c r="F173" s="220" t="s">
        <v>275</v>
      </c>
      <c r="G173" s="221" t="s">
        <v>169</v>
      </c>
      <c r="H173" s="222">
        <v>25</v>
      </c>
      <c r="I173" s="223"/>
      <c r="J173" s="224">
        <f>ROUND(I173*H173,2)</f>
        <v>0</v>
      </c>
      <c r="K173" s="220" t="s">
        <v>19</v>
      </c>
      <c r="L173" s="225"/>
      <c r="M173" s="226" t="s">
        <v>19</v>
      </c>
      <c r="N173" s="227" t="s">
        <v>41</v>
      </c>
      <c r="O173" s="82"/>
      <c r="P173" s="207">
        <f>O173*H173</f>
        <v>0</v>
      </c>
      <c r="Q173" s="207">
        <v>5.0000000000000002E-05</v>
      </c>
      <c r="R173" s="207">
        <f>Q173*H173</f>
        <v>0.00125</v>
      </c>
      <c r="S173" s="207">
        <v>0</v>
      </c>
      <c r="T173" s="208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09" t="s">
        <v>130</v>
      </c>
      <c r="AT173" s="209" t="s">
        <v>127</v>
      </c>
      <c r="AU173" s="209" t="s">
        <v>80</v>
      </c>
      <c r="AY173" s="15" t="s">
        <v>113</v>
      </c>
      <c r="BE173" s="210">
        <f>IF(N173="základní",J173,0)</f>
        <v>0</v>
      </c>
      <c r="BF173" s="210">
        <f>IF(N173="snížená",J173,0)</f>
        <v>0</v>
      </c>
      <c r="BG173" s="210">
        <f>IF(N173="zákl. přenesená",J173,0)</f>
        <v>0</v>
      </c>
      <c r="BH173" s="210">
        <f>IF(N173="sníž. přenesená",J173,0)</f>
        <v>0</v>
      </c>
      <c r="BI173" s="210">
        <f>IF(N173="nulová",J173,0)</f>
        <v>0</v>
      </c>
      <c r="BJ173" s="15" t="s">
        <v>78</v>
      </c>
      <c r="BK173" s="210">
        <f>ROUND(I173*H173,2)</f>
        <v>0</v>
      </c>
      <c r="BL173" s="15" t="s">
        <v>121</v>
      </c>
      <c r="BM173" s="209" t="s">
        <v>276</v>
      </c>
    </row>
    <row r="174" s="2" customFormat="1">
      <c r="A174" s="36"/>
      <c r="B174" s="37"/>
      <c r="C174" s="38"/>
      <c r="D174" s="211" t="s">
        <v>123</v>
      </c>
      <c r="E174" s="38"/>
      <c r="F174" s="212" t="s">
        <v>275</v>
      </c>
      <c r="G174" s="38"/>
      <c r="H174" s="38"/>
      <c r="I174" s="213"/>
      <c r="J174" s="38"/>
      <c r="K174" s="38"/>
      <c r="L174" s="42"/>
      <c r="M174" s="214"/>
      <c r="N174" s="215"/>
      <c r="O174" s="82"/>
      <c r="P174" s="82"/>
      <c r="Q174" s="82"/>
      <c r="R174" s="82"/>
      <c r="S174" s="82"/>
      <c r="T174" s="83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5" t="s">
        <v>123</v>
      </c>
      <c r="AU174" s="15" t="s">
        <v>80</v>
      </c>
    </row>
    <row r="175" s="2" customFormat="1" ht="16.5" customHeight="1">
      <c r="A175" s="36"/>
      <c r="B175" s="37"/>
      <c r="C175" s="198" t="s">
        <v>277</v>
      </c>
      <c r="D175" s="198" t="s">
        <v>116</v>
      </c>
      <c r="E175" s="199" t="s">
        <v>278</v>
      </c>
      <c r="F175" s="200" t="s">
        <v>279</v>
      </c>
      <c r="G175" s="201" t="s">
        <v>169</v>
      </c>
      <c r="H175" s="202">
        <v>1</v>
      </c>
      <c r="I175" s="203"/>
      <c r="J175" s="204">
        <f>ROUND(I175*H175,2)</f>
        <v>0</v>
      </c>
      <c r="K175" s="200" t="s">
        <v>120</v>
      </c>
      <c r="L175" s="42"/>
      <c r="M175" s="205" t="s">
        <v>19</v>
      </c>
      <c r="N175" s="206" t="s">
        <v>41</v>
      </c>
      <c r="O175" s="82"/>
      <c r="P175" s="207">
        <f>O175*H175</f>
        <v>0</v>
      </c>
      <c r="Q175" s="207">
        <v>0</v>
      </c>
      <c r="R175" s="207">
        <f>Q175*H175</f>
        <v>0</v>
      </c>
      <c r="S175" s="207">
        <v>0</v>
      </c>
      <c r="T175" s="208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09" t="s">
        <v>121</v>
      </c>
      <c r="AT175" s="209" t="s">
        <v>116</v>
      </c>
      <c r="AU175" s="209" t="s">
        <v>80</v>
      </c>
      <c r="AY175" s="15" t="s">
        <v>113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5" t="s">
        <v>78</v>
      </c>
      <c r="BK175" s="210">
        <f>ROUND(I175*H175,2)</f>
        <v>0</v>
      </c>
      <c r="BL175" s="15" t="s">
        <v>121</v>
      </c>
      <c r="BM175" s="209" t="s">
        <v>280</v>
      </c>
    </row>
    <row r="176" s="2" customFormat="1">
      <c r="A176" s="36"/>
      <c r="B176" s="37"/>
      <c r="C176" s="38"/>
      <c r="D176" s="211" t="s">
        <v>123</v>
      </c>
      <c r="E176" s="38"/>
      <c r="F176" s="212" t="s">
        <v>281</v>
      </c>
      <c r="G176" s="38"/>
      <c r="H176" s="38"/>
      <c r="I176" s="213"/>
      <c r="J176" s="38"/>
      <c r="K176" s="38"/>
      <c r="L176" s="42"/>
      <c r="M176" s="214"/>
      <c r="N176" s="215"/>
      <c r="O176" s="82"/>
      <c r="P176" s="82"/>
      <c r="Q176" s="82"/>
      <c r="R176" s="82"/>
      <c r="S176" s="82"/>
      <c r="T176" s="83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5" t="s">
        <v>123</v>
      </c>
      <c r="AU176" s="15" t="s">
        <v>80</v>
      </c>
    </row>
    <row r="177" s="2" customFormat="1">
      <c r="A177" s="36"/>
      <c r="B177" s="37"/>
      <c r="C177" s="38"/>
      <c r="D177" s="216" t="s">
        <v>125</v>
      </c>
      <c r="E177" s="38"/>
      <c r="F177" s="217" t="s">
        <v>282</v>
      </c>
      <c r="G177" s="38"/>
      <c r="H177" s="38"/>
      <c r="I177" s="213"/>
      <c r="J177" s="38"/>
      <c r="K177" s="38"/>
      <c r="L177" s="42"/>
      <c r="M177" s="214"/>
      <c r="N177" s="215"/>
      <c r="O177" s="82"/>
      <c r="P177" s="82"/>
      <c r="Q177" s="82"/>
      <c r="R177" s="82"/>
      <c r="S177" s="82"/>
      <c r="T177" s="83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5" t="s">
        <v>125</v>
      </c>
      <c r="AU177" s="15" t="s">
        <v>80</v>
      </c>
    </row>
    <row r="178" s="2" customFormat="1" ht="16.5" customHeight="1">
      <c r="A178" s="36"/>
      <c r="B178" s="37"/>
      <c r="C178" s="198" t="s">
        <v>283</v>
      </c>
      <c r="D178" s="198" t="s">
        <v>116</v>
      </c>
      <c r="E178" s="199" t="s">
        <v>284</v>
      </c>
      <c r="F178" s="200" t="s">
        <v>285</v>
      </c>
      <c r="G178" s="201" t="s">
        <v>119</v>
      </c>
      <c r="H178" s="202">
        <v>25</v>
      </c>
      <c r="I178" s="203"/>
      <c r="J178" s="204">
        <f>ROUND(I178*H178,2)</f>
        <v>0</v>
      </c>
      <c r="K178" s="200" t="s">
        <v>120</v>
      </c>
      <c r="L178" s="42"/>
      <c r="M178" s="205" t="s">
        <v>19</v>
      </c>
      <c r="N178" s="206" t="s">
        <v>41</v>
      </c>
      <c r="O178" s="82"/>
      <c r="P178" s="207">
        <f>O178*H178</f>
        <v>0</v>
      </c>
      <c r="Q178" s="207">
        <v>0</v>
      </c>
      <c r="R178" s="207">
        <f>Q178*H178</f>
        <v>0</v>
      </c>
      <c r="S178" s="207">
        <v>0</v>
      </c>
      <c r="T178" s="208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09" t="s">
        <v>121</v>
      </c>
      <c r="AT178" s="209" t="s">
        <v>116</v>
      </c>
      <c r="AU178" s="209" t="s">
        <v>80</v>
      </c>
      <c r="AY178" s="15" t="s">
        <v>113</v>
      </c>
      <c r="BE178" s="210">
        <f>IF(N178="základní",J178,0)</f>
        <v>0</v>
      </c>
      <c r="BF178" s="210">
        <f>IF(N178="snížená",J178,0)</f>
        <v>0</v>
      </c>
      <c r="BG178" s="210">
        <f>IF(N178="zákl. přenesená",J178,0)</f>
        <v>0</v>
      </c>
      <c r="BH178" s="210">
        <f>IF(N178="sníž. přenesená",J178,0)</f>
        <v>0</v>
      </c>
      <c r="BI178" s="210">
        <f>IF(N178="nulová",J178,0)</f>
        <v>0</v>
      </c>
      <c r="BJ178" s="15" t="s">
        <v>78</v>
      </c>
      <c r="BK178" s="210">
        <f>ROUND(I178*H178,2)</f>
        <v>0</v>
      </c>
      <c r="BL178" s="15" t="s">
        <v>121</v>
      </c>
      <c r="BM178" s="209" t="s">
        <v>286</v>
      </c>
    </row>
    <row r="179" s="2" customFormat="1">
      <c r="A179" s="36"/>
      <c r="B179" s="37"/>
      <c r="C179" s="38"/>
      <c r="D179" s="211" t="s">
        <v>123</v>
      </c>
      <c r="E179" s="38"/>
      <c r="F179" s="212" t="s">
        <v>287</v>
      </c>
      <c r="G179" s="38"/>
      <c r="H179" s="38"/>
      <c r="I179" s="213"/>
      <c r="J179" s="38"/>
      <c r="K179" s="38"/>
      <c r="L179" s="42"/>
      <c r="M179" s="214"/>
      <c r="N179" s="215"/>
      <c r="O179" s="82"/>
      <c r="P179" s="82"/>
      <c r="Q179" s="82"/>
      <c r="R179" s="82"/>
      <c r="S179" s="82"/>
      <c r="T179" s="83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5" t="s">
        <v>123</v>
      </c>
      <c r="AU179" s="15" t="s">
        <v>80</v>
      </c>
    </row>
    <row r="180" s="2" customFormat="1">
      <c r="A180" s="36"/>
      <c r="B180" s="37"/>
      <c r="C180" s="38"/>
      <c r="D180" s="216" t="s">
        <v>125</v>
      </c>
      <c r="E180" s="38"/>
      <c r="F180" s="217" t="s">
        <v>288</v>
      </c>
      <c r="G180" s="38"/>
      <c r="H180" s="38"/>
      <c r="I180" s="213"/>
      <c r="J180" s="38"/>
      <c r="K180" s="38"/>
      <c r="L180" s="42"/>
      <c r="M180" s="214"/>
      <c r="N180" s="215"/>
      <c r="O180" s="82"/>
      <c r="P180" s="82"/>
      <c r="Q180" s="82"/>
      <c r="R180" s="82"/>
      <c r="S180" s="82"/>
      <c r="T180" s="83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5" t="s">
        <v>125</v>
      </c>
      <c r="AU180" s="15" t="s">
        <v>80</v>
      </c>
    </row>
    <row r="181" s="2" customFormat="1" ht="16.5" customHeight="1">
      <c r="A181" s="36"/>
      <c r="B181" s="37"/>
      <c r="C181" s="218" t="s">
        <v>130</v>
      </c>
      <c r="D181" s="218" t="s">
        <v>127</v>
      </c>
      <c r="E181" s="219" t="s">
        <v>289</v>
      </c>
      <c r="F181" s="220" t="s">
        <v>290</v>
      </c>
      <c r="G181" s="221" t="s">
        <v>119</v>
      </c>
      <c r="H181" s="222">
        <v>25</v>
      </c>
      <c r="I181" s="223"/>
      <c r="J181" s="224">
        <f>ROUND(I181*H181,2)</f>
        <v>0</v>
      </c>
      <c r="K181" s="220" t="s">
        <v>120</v>
      </c>
      <c r="L181" s="225"/>
      <c r="M181" s="226" t="s">
        <v>19</v>
      </c>
      <c r="N181" s="227" t="s">
        <v>41</v>
      </c>
      <c r="O181" s="82"/>
      <c r="P181" s="207">
        <f>O181*H181</f>
        <v>0</v>
      </c>
      <c r="Q181" s="207">
        <v>0.0035000000000000001</v>
      </c>
      <c r="R181" s="207">
        <f>Q181*H181</f>
        <v>0.087500000000000008</v>
      </c>
      <c r="S181" s="207">
        <v>0</v>
      </c>
      <c r="T181" s="208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09" t="s">
        <v>130</v>
      </c>
      <c r="AT181" s="209" t="s">
        <v>127</v>
      </c>
      <c r="AU181" s="209" t="s">
        <v>80</v>
      </c>
      <c r="AY181" s="15" t="s">
        <v>113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5" t="s">
        <v>78</v>
      </c>
      <c r="BK181" s="210">
        <f>ROUND(I181*H181,2)</f>
        <v>0</v>
      </c>
      <c r="BL181" s="15" t="s">
        <v>121</v>
      </c>
      <c r="BM181" s="209" t="s">
        <v>291</v>
      </c>
    </row>
    <row r="182" s="2" customFormat="1">
      <c r="A182" s="36"/>
      <c r="B182" s="37"/>
      <c r="C182" s="38"/>
      <c r="D182" s="211" t="s">
        <v>123</v>
      </c>
      <c r="E182" s="38"/>
      <c r="F182" s="212" t="s">
        <v>290</v>
      </c>
      <c r="G182" s="38"/>
      <c r="H182" s="38"/>
      <c r="I182" s="213"/>
      <c r="J182" s="38"/>
      <c r="K182" s="38"/>
      <c r="L182" s="42"/>
      <c r="M182" s="214"/>
      <c r="N182" s="215"/>
      <c r="O182" s="82"/>
      <c r="P182" s="82"/>
      <c r="Q182" s="82"/>
      <c r="R182" s="82"/>
      <c r="S182" s="82"/>
      <c r="T182" s="83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5" t="s">
        <v>123</v>
      </c>
      <c r="AU182" s="15" t="s">
        <v>80</v>
      </c>
    </row>
    <row r="183" s="2" customFormat="1">
      <c r="A183" s="36"/>
      <c r="B183" s="37"/>
      <c r="C183" s="38"/>
      <c r="D183" s="216" t="s">
        <v>125</v>
      </c>
      <c r="E183" s="38"/>
      <c r="F183" s="217" t="s">
        <v>292</v>
      </c>
      <c r="G183" s="38"/>
      <c r="H183" s="38"/>
      <c r="I183" s="213"/>
      <c r="J183" s="38"/>
      <c r="K183" s="38"/>
      <c r="L183" s="42"/>
      <c r="M183" s="214"/>
      <c r="N183" s="215"/>
      <c r="O183" s="82"/>
      <c r="P183" s="82"/>
      <c r="Q183" s="82"/>
      <c r="R183" s="82"/>
      <c r="S183" s="82"/>
      <c r="T183" s="83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5" t="s">
        <v>125</v>
      </c>
      <c r="AU183" s="15" t="s">
        <v>80</v>
      </c>
    </row>
    <row r="184" s="2" customFormat="1" ht="16.5" customHeight="1">
      <c r="A184" s="36"/>
      <c r="B184" s="37"/>
      <c r="C184" s="218" t="s">
        <v>293</v>
      </c>
      <c r="D184" s="218" t="s">
        <v>127</v>
      </c>
      <c r="E184" s="219" t="s">
        <v>294</v>
      </c>
      <c r="F184" s="220" t="s">
        <v>295</v>
      </c>
      <c r="G184" s="221" t="s">
        <v>119</v>
      </c>
      <c r="H184" s="222">
        <v>25</v>
      </c>
      <c r="I184" s="223"/>
      <c r="J184" s="224">
        <f>ROUND(I184*H184,2)</f>
        <v>0</v>
      </c>
      <c r="K184" s="220" t="s">
        <v>19</v>
      </c>
      <c r="L184" s="225"/>
      <c r="M184" s="226" t="s">
        <v>19</v>
      </c>
      <c r="N184" s="227" t="s">
        <v>41</v>
      </c>
      <c r="O184" s="82"/>
      <c r="P184" s="207">
        <f>O184*H184</f>
        <v>0</v>
      </c>
      <c r="Q184" s="207">
        <v>0</v>
      </c>
      <c r="R184" s="207">
        <f>Q184*H184</f>
        <v>0</v>
      </c>
      <c r="S184" s="207">
        <v>0</v>
      </c>
      <c r="T184" s="208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09" t="s">
        <v>130</v>
      </c>
      <c r="AT184" s="209" t="s">
        <v>127</v>
      </c>
      <c r="AU184" s="209" t="s">
        <v>80</v>
      </c>
      <c r="AY184" s="15" t="s">
        <v>113</v>
      </c>
      <c r="BE184" s="210">
        <f>IF(N184="základní",J184,0)</f>
        <v>0</v>
      </c>
      <c r="BF184" s="210">
        <f>IF(N184="snížená",J184,0)</f>
        <v>0</v>
      </c>
      <c r="BG184" s="210">
        <f>IF(N184="zákl. přenesená",J184,0)</f>
        <v>0</v>
      </c>
      <c r="BH184" s="210">
        <f>IF(N184="sníž. přenesená",J184,0)</f>
        <v>0</v>
      </c>
      <c r="BI184" s="210">
        <f>IF(N184="nulová",J184,0)</f>
        <v>0</v>
      </c>
      <c r="BJ184" s="15" t="s">
        <v>78</v>
      </c>
      <c r="BK184" s="210">
        <f>ROUND(I184*H184,2)</f>
        <v>0</v>
      </c>
      <c r="BL184" s="15" t="s">
        <v>121</v>
      </c>
      <c r="BM184" s="209" t="s">
        <v>296</v>
      </c>
    </row>
    <row r="185" s="2" customFormat="1">
      <c r="A185" s="36"/>
      <c r="B185" s="37"/>
      <c r="C185" s="38"/>
      <c r="D185" s="211" t="s">
        <v>123</v>
      </c>
      <c r="E185" s="38"/>
      <c r="F185" s="212" t="s">
        <v>295</v>
      </c>
      <c r="G185" s="38"/>
      <c r="H185" s="38"/>
      <c r="I185" s="213"/>
      <c r="J185" s="38"/>
      <c r="K185" s="38"/>
      <c r="L185" s="42"/>
      <c r="M185" s="214"/>
      <c r="N185" s="215"/>
      <c r="O185" s="82"/>
      <c r="P185" s="82"/>
      <c r="Q185" s="82"/>
      <c r="R185" s="82"/>
      <c r="S185" s="82"/>
      <c r="T185" s="83"/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T185" s="15" t="s">
        <v>123</v>
      </c>
      <c r="AU185" s="15" t="s">
        <v>80</v>
      </c>
    </row>
    <row r="186" s="2" customFormat="1" ht="16.5" customHeight="1">
      <c r="A186" s="36"/>
      <c r="B186" s="37"/>
      <c r="C186" s="198" t="s">
        <v>297</v>
      </c>
      <c r="D186" s="198" t="s">
        <v>116</v>
      </c>
      <c r="E186" s="199" t="s">
        <v>298</v>
      </c>
      <c r="F186" s="200" t="s">
        <v>299</v>
      </c>
      <c r="G186" s="201" t="s">
        <v>169</v>
      </c>
      <c r="H186" s="202">
        <v>80</v>
      </c>
      <c r="I186" s="203"/>
      <c r="J186" s="204">
        <f>ROUND(I186*H186,2)</f>
        <v>0</v>
      </c>
      <c r="K186" s="200" t="s">
        <v>120</v>
      </c>
      <c r="L186" s="42"/>
      <c r="M186" s="205" t="s">
        <v>19</v>
      </c>
      <c r="N186" s="206" t="s">
        <v>41</v>
      </c>
      <c r="O186" s="82"/>
      <c r="P186" s="207">
        <f>O186*H186</f>
        <v>0</v>
      </c>
      <c r="Q186" s="207">
        <v>0</v>
      </c>
      <c r="R186" s="207">
        <f>Q186*H186</f>
        <v>0</v>
      </c>
      <c r="S186" s="207">
        <v>0</v>
      </c>
      <c r="T186" s="208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09" t="s">
        <v>121</v>
      </c>
      <c r="AT186" s="209" t="s">
        <v>116</v>
      </c>
      <c r="AU186" s="209" t="s">
        <v>80</v>
      </c>
      <c r="AY186" s="15" t="s">
        <v>113</v>
      </c>
      <c r="BE186" s="210">
        <f>IF(N186="základní",J186,0)</f>
        <v>0</v>
      </c>
      <c r="BF186" s="210">
        <f>IF(N186="snížená",J186,0)</f>
        <v>0</v>
      </c>
      <c r="BG186" s="210">
        <f>IF(N186="zákl. přenesená",J186,0)</f>
        <v>0</v>
      </c>
      <c r="BH186" s="210">
        <f>IF(N186="sníž. přenesená",J186,0)</f>
        <v>0</v>
      </c>
      <c r="BI186" s="210">
        <f>IF(N186="nulová",J186,0)</f>
        <v>0</v>
      </c>
      <c r="BJ186" s="15" t="s">
        <v>78</v>
      </c>
      <c r="BK186" s="210">
        <f>ROUND(I186*H186,2)</f>
        <v>0</v>
      </c>
      <c r="BL186" s="15" t="s">
        <v>121</v>
      </c>
      <c r="BM186" s="209" t="s">
        <v>300</v>
      </c>
    </row>
    <row r="187" s="2" customFormat="1">
      <c r="A187" s="36"/>
      <c r="B187" s="37"/>
      <c r="C187" s="38"/>
      <c r="D187" s="211" t="s">
        <v>123</v>
      </c>
      <c r="E187" s="38"/>
      <c r="F187" s="212" t="s">
        <v>301</v>
      </c>
      <c r="G187" s="38"/>
      <c r="H187" s="38"/>
      <c r="I187" s="213"/>
      <c r="J187" s="38"/>
      <c r="K187" s="38"/>
      <c r="L187" s="42"/>
      <c r="M187" s="214"/>
      <c r="N187" s="215"/>
      <c r="O187" s="82"/>
      <c r="P187" s="82"/>
      <c r="Q187" s="82"/>
      <c r="R187" s="82"/>
      <c r="S187" s="82"/>
      <c r="T187" s="83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5" t="s">
        <v>123</v>
      </c>
      <c r="AU187" s="15" t="s">
        <v>80</v>
      </c>
    </row>
    <row r="188" s="2" customFormat="1">
      <c r="A188" s="36"/>
      <c r="B188" s="37"/>
      <c r="C188" s="38"/>
      <c r="D188" s="216" t="s">
        <v>125</v>
      </c>
      <c r="E188" s="38"/>
      <c r="F188" s="217" t="s">
        <v>302</v>
      </c>
      <c r="G188" s="38"/>
      <c r="H188" s="38"/>
      <c r="I188" s="213"/>
      <c r="J188" s="38"/>
      <c r="K188" s="38"/>
      <c r="L188" s="42"/>
      <c r="M188" s="214"/>
      <c r="N188" s="215"/>
      <c r="O188" s="82"/>
      <c r="P188" s="82"/>
      <c r="Q188" s="82"/>
      <c r="R188" s="82"/>
      <c r="S188" s="82"/>
      <c r="T188" s="83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5" t="s">
        <v>125</v>
      </c>
      <c r="AU188" s="15" t="s">
        <v>80</v>
      </c>
    </row>
    <row r="189" s="2" customFormat="1" ht="16.5" customHeight="1">
      <c r="A189" s="36"/>
      <c r="B189" s="37"/>
      <c r="C189" s="218" t="s">
        <v>303</v>
      </c>
      <c r="D189" s="218" t="s">
        <v>127</v>
      </c>
      <c r="E189" s="219" t="s">
        <v>304</v>
      </c>
      <c r="F189" s="220" t="s">
        <v>305</v>
      </c>
      <c r="G189" s="221" t="s">
        <v>169</v>
      </c>
      <c r="H189" s="222">
        <v>80</v>
      </c>
      <c r="I189" s="223"/>
      <c r="J189" s="224">
        <f>ROUND(I189*H189,2)</f>
        <v>0</v>
      </c>
      <c r="K189" s="220" t="s">
        <v>120</v>
      </c>
      <c r="L189" s="225"/>
      <c r="M189" s="226" t="s">
        <v>19</v>
      </c>
      <c r="N189" s="227" t="s">
        <v>41</v>
      </c>
      <c r="O189" s="82"/>
      <c r="P189" s="207">
        <f>O189*H189</f>
        <v>0</v>
      </c>
      <c r="Q189" s="207">
        <v>9.0000000000000006E-05</v>
      </c>
      <c r="R189" s="207">
        <f>Q189*H189</f>
        <v>0.0072000000000000007</v>
      </c>
      <c r="S189" s="207">
        <v>0</v>
      </c>
      <c r="T189" s="208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09" t="s">
        <v>130</v>
      </c>
      <c r="AT189" s="209" t="s">
        <v>127</v>
      </c>
      <c r="AU189" s="209" t="s">
        <v>80</v>
      </c>
      <c r="AY189" s="15" t="s">
        <v>113</v>
      </c>
      <c r="BE189" s="210">
        <f>IF(N189="základní",J189,0)</f>
        <v>0</v>
      </c>
      <c r="BF189" s="210">
        <f>IF(N189="snížená",J189,0)</f>
        <v>0</v>
      </c>
      <c r="BG189" s="210">
        <f>IF(N189="zákl. přenesená",J189,0)</f>
        <v>0</v>
      </c>
      <c r="BH189" s="210">
        <f>IF(N189="sníž. přenesená",J189,0)</f>
        <v>0</v>
      </c>
      <c r="BI189" s="210">
        <f>IF(N189="nulová",J189,0)</f>
        <v>0</v>
      </c>
      <c r="BJ189" s="15" t="s">
        <v>78</v>
      </c>
      <c r="BK189" s="210">
        <f>ROUND(I189*H189,2)</f>
        <v>0</v>
      </c>
      <c r="BL189" s="15" t="s">
        <v>121</v>
      </c>
      <c r="BM189" s="209" t="s">
        <v>306</v>
      </c>
    </row>
    <row r="190" s="2" customFormat="1">
      <c r="A190" s="36"/>
      <c r="B190" s="37"/>
      <c r="C190" s="38"/>
      <c r="D190" s="211" t="s">
        <v>123</v>
      </c>
      <c r="E190" s="38"/>
      <c r="F190" s="212" t="s">
        <v>305</v>
      </c>
      <c r="G190" s="38"/>
      <c r="H190" s="38"/>
      <c r="I190" s="213"/>
      <c r="J190" s="38"/>
      <c r="K190" s="38"/>
      <c r="L190" s="42"/>
      <c r="M190" s="214"/>
      <c r="N190" s="215"/>
      <c r="O190" s="82"/>
      <c r="P190" s="82"/>
      <c r="Q190" s="82"/>
      <c r="R190" s="82"/>
      <c r="S190" s="82"/>
      <c r="T190" s="83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5" t="s">
        <v>123</v>
      </c>
      <c r="AU190" s="15" t="s">
        <v>80</v>
      </c>
    </row>
    <row r="191" s="2" customFormat="1">
      <c r="A191" s="36"/>
      <c r="B191" s="37"/>
      <c r="C191" s="38"/>
      <c r="D191" s="216" t="s">
        <v>125</v>
      </c>
      <c r="E191" s="38"/>
      <c r="F191" s="217" t="s">
        <v>307</v>
      </c>
      <c r="G191" s="38"/>
      <c r="H191" s="38"/>
      <c r="I191" s="213"/>
      <c r="J191" s="38"/>
      <c r="K191" s="38"/>
      <c r="L191" s="42"/>
      <c r="M191" s="214"/>
      <c r="N191" s="215"/>
      <c r="O191" s="82"/>
      <c r="P191" s="82"/>
      <c r="Q191" s="82"/>
      <c r="R191" s="82"/>
      <c r="S191" s="82"/>
      <c r="T191" s="83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5" t="s">
        <v>125</v>
      </c>
      <c r="AU191" s="15" t="s">
        <v>80</v>
      </c>
    </row>
    <row r="192" s="2" customFormat="1" ht="16.5" customHeight="1">
      <c r="A192" s="36"/>
      <c r="B192" s="37"/>
      <c r="C192" s="198" t="s">
        <v>308</v>
      </c>
      <c r="D192" s="198" t="s">
        <v>116</v>
      </c>
      <c r="E192" s="199" t="s">
        <v>309</v>
      </c>
      <c r="F192" s="200" t="s">
        <v>310</v>
      </c>
      <c r="G192" s="201" t="s">
        <v>233</v>
      </c>
      <c r="H192" s="202">
        <v>10</v>
      </c>
      <c r="I192" s="203"/>
      <c r="J192" s="204">
        <f>ROUND(I192*H192,2)</f>
        <v>0</v>
      </c>
      <c r="K192" s="200" t="s">
        <v>19</v>
      </c>
      <c r="L192" s="42"/>
      <c r="M192" s="205" t="s">
        <v>19</v>
      </c>
      <c r="N192" s="206" t="s">
        <v>41</v>
      </c>
      <c r="O192" s="82"/>
      <c r="P192" s="207">
        <f>O192*H192</f>
        <v>0</v>
      </c>
      <c r="Q192" s="207">
        <v>0</v>
      </c>
      <c r="R192" s="207">
        <f>Q192*H192</f>
        <v>0</v>
      </c>
      <c r="S192" s="207">
        <v>0</v>
      </c>
      <c r="T192" s="208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09" t="s">
        <v>121</v>
      </c>
      <c r="AT192" s="209" t="s">
        <v>116</v>
      </c>
      <c r="AU192" s="209" t="s">
        <v>80</v>
      </c>
      <c r="AY192" s="15" t="s">
        <v>113</v>
      </c>
      <c r="BE192" s="210">
        <f>IF(N192="základní",J192,0)</f>
        <v>0</v>
      </c>
      <c r="BF192" s="210">
        <f>IF(N192="snížená",J192,0)</f>
        <v>0</v>
      </c>
      <c r="BG192" s="210">
        <f>IF(N192="zákl. přenesená",J192,0)</f>
        <v>0</v>
      </c>
      <c r="BH192" s="210">
        <f>IF(N192="sníž. přenesená",J192,0)</f>
        <v>0</v>
      </c>
      <c r="BI192" s="210">
        <f>IF(N192="nulová",J192,0)</f>
        <v>0</v>
      </c>
      <c r="BJ192" s="15" t="s">
        <v>78</v>
      </c>
      <c r="BK192" s="210">
        <f>ROUND(I192*H192,2)</f>
        <v>0</v>
      </c>
      <c r="BL192" s="15" t="s">
        <v>121</v>
      </c>
      <c r="BM192" s="209" t="s">
        <v>311</v>
      </c>
    </row>
    <row r="193" s="2" customFormat="1">
      <c r="A193" s="36"/>
      <c r="B193" s="37"/>
      <c r="C193" s="38"/>
      <c r="D193" s="211" t="s">
        <v>123</v>
      </c>
      <c r="E193" s="38"/>
      <c r="F193" s="212" t="s">
        <v>310</v>
      </c>
      <c r="G193" s="38"/>
      <c r="H193" s="38"/>
      <c r="I193" s="213"/>
      <c r="J193" s="38"/>
      <c r="K193" s="38"/>
      <c r="L193" s="42"/>
      <c r="M193" s="214"/>
      <c r="N193" s="215"/>
      <c r="O193" s="82"/>
      <c r="P193" s="82"/>
      <c r="Q193" s="82"/>
      <c r="R193" s="82"/>
      <c r="S193" s="82"/>
      <c r="T193" s="83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5" t="s">
        <v>123</v>
      </c>
      <c r="AU193" s="15" t="s">
        <v>80</v>
      </c>
    </row>
    <row r="194" s="2" customFormat="1" ht="16.5" customHeight="1">
      <c r="A194" s="36"/>
      <c r="B194" s="37"/>
      <c r="C194" s="218" t="s">
        <v>312</v>
      </c>
      <c r="D194" s="218" t="s">
        <v>127</v>
      </c>
      <c r="E194" s="219" t="s">
        <v>313</v>
      </c>
      <c r="F194" s="220" t="s">
        <v>314</v>
      </c>
      <c r="G194" s="221" t="s">
        <v>233</v>
      </c>
      <c r="H194" s="222">
        <v>10</v>
      </c>
      <c r="I194" s="223"/>
      <c r="J194" s="224">
        <f>ROUND(I194*H194,2)</f>
        <v>0</v>
      </c>
      <c r="K194" s="220" t="s">
        <v>19</v>
      </c>
      <c r="L194" s="225"/>
      <c r="M194" s="226" t="s">
        <v>19</v>
      </c>
      <c r="N194" s="227" t="s">
        <v>41</v>
      </c>
      <c r="O194" s="82"/>
      <c r="P194" s="207">
        <f>O194*H194</f>
        <v>0</v>
      </c>
      <c r="Q194" s="207">
        <v>0.0040000000000000001</v>
      </c>
      <c r="R194" s="207">
        <f>Q194*H194</f>
        <v>0.040000000000000001</v>
      </c>
      <c r="S194" s="207">
        <v>0</v>
      </c>
      <c r="T194" s="208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09" t="s">
        <v>130</v>
      </c>
      <c r="AT194" s="209" t="s">
        <v>127</v>
      </c>
      <c r="AU194" s="209" t="s">
        <v>80</v>
      </c>
      <c r="AY194" s="15" t="s">
        <v>113</v>
      </c>
      <c r="BE194" s="210">
        <f>IF(N194="základní",J194,0)</f>
        <v>0</v>
      </c>
      <c r="BF194" s="210">
        <f>IF(N194="snížená",J194,0)</f>
        <v>0</v>
      </c>
      <c r="BG194" s="210">
        <f>IF(N194="zákl. přenesená",J194,0)</f>
        <v>0</v>
      </c>
      <c r="BH194" s="210">
        <f>IF(N194="sníž. přenesená",J194,0)</f>
        <v>0</v>
      </c>
      <c r="BI194" s="210">
        <f>IF(N194="nulová",J194,0)</f>
        <v>0</v>
      </c>
      <c r="BJ194" s="15" t="s">
        <v>78</v>
      </c>
      <c r="BK194" s="210">
        <f>ROUND(I194*H194,2)</f>
        <v>0</v>
      </c>
      <c r="BL194" s="15" t="s">
        <v>121</v>
      </c>
      <c r="BM194" s="209" t="s">
        <v>315</v>
      </c>
    </row>
    <row r="195" s="2" customFormat="1">
      <c r="A195" s="36"/>
      <c r="B195" s="37"/>
      <c r="C195" s="38"/>
      <c r="D195" s="211" t="s">
        <v>123</v>
      </c>
      <c r="E195" s="38"/>
      <c r="F195" s="212" t="s">
        <v>314</v>
      </c>
      <c r="G195" s="38"/>
      <c r="H195" s="38"/>
      <c r="I195" s="213"/>
      <c r="J195" s="38"/>
      <c r="K195" s="38"/>
      <c r="L195" s="42"/>
      <c r="M195" s="214"/>
      <c r="N195" s="215"/>
      <c r="O195" s="82"/>
      <c r="P195" s="82"/>
      <c r="Q195" s="82"/>
      <c r="R195" s="82"/>
      <c r="S195" s="82"/>
      <c r="T195" s="83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123</v>
      </c>
      <c r="AU195" s="15" t="s">
        <v>80</v>
      </c>
    </row>
    <row r="196" s="2" customFormat="1" ht="16.5" customHeight="1">
      <c r="A196" s="36"/>
      <c r="B196" s="37"/>
      <c r="C196" s="218" t="s">
        <v>316</v>
      </c>
      <c r="D196" s="218" t="s">
        <v>127</v>
      </c>
      <c r="E196" s="219" t="s">
        <v>317</v>
      </c>
      <c r="F196" s="220" t="s">
        <v>318</v>
      </c>
      <c r="G196" s="221" t="s">
        <v>233</v>
      </c>
      <c r="H196" s="222">
        <v>1</v>
      </c>
      <c r="I196" s="223"/>
      <c r="J196" s="224">
        <f>ROUND(I196*H196,2)</f>
        <v>0</v>
      </c>
      <c r="K196" s="220" t="s">
        <v>19</v>
      </c>
      <c r="L196" s="225"/>
      <c r="M196" s="226" t="s">
        <v>19</v>
      </c>
      <c r="N196" s="227" t="s">
        <v>41</v>
      </c>
      <c r="O196" s="82"/>
      <c r="P196" s="207">
        <f>O196*H196</f>
        <v>0</v>
      </c>
      <c r="Q196" s="207">
        <v>0</v>
      </c>
      <c r="R196" s="207">
        <f>Q196*H196</f>
        <v>0</v>
      </c>
      <c r="S196" s="207">
        <v>0</v>
      </c>
      <c r="T196" s="208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09" t="s">
        <v>130</v>
      </c>
      <c r="AT196" s="209" t="s">
        <v>127</v>
      </c>
      <c r="AU196" s="209" t="s">
        <v>80</v>
      </c>
      <c r="AY196" s="15" t="s">
        <v>113</v>
      </c>
      <c r="BE196" s="210">
        <f>IF(N196="základní",J196,0)</f>
        <v>0</v>
      </c>
      <c r="BF196" s="210">
        <f>IF(N196="snížená",J196,0)</f>
        <v>0</v>
      </c>
      <c r="BG196" s="210">
        <f>IF(N196="zákl. přenesená",J196,0)</f>
        <v>0</v>
      </c>
      <c r="BH196" s="210">
        <f>IF(N196="sníž. přenesená",J196,0)</f>
        <v>0</v>
      </c>
      <c r="BI196" s="210">
        <f>IF(N196="nulová",J196,0)</f>
        <v>0</v>
      </c>
      <c r="BJ196" s="15" t="s">
        <v>78</v>
      </c>
      <c r="BK196" s="210">
        <f>ROUND(I196*H196,2)</f>
        <v>0</v>
      </c>
      <c r="BL196" s="15" t="s">
        <v>121</v>
      </c>
      <c r="BM196" s="209" t="s">
        <v>319</v>
      </c>
    </row>
    <row r="197" s="2" customFormat="1">
      <c r="A197" s="36"/>
      <c r="B197" s="37"/>
      <c r="C197" s="38"/>
      <c r="D197" s="211" t="s">
        <v>123</v>
      </c>
      <c r="E197" s="38"/>
      <c r="F197" s="212" t="s">
        <v>320</v>
      </c>
      <c r="G197" s="38"/>
      <c r="H197" s="38"/>
      <c r="I197" s="213"/>
      <c r="J197" s="38"/>
      <c r="K197" s="38"/>
      <c r="L197" s="42"/>
      <c r="M197" s="214"/>
      <c r="N197" s="215"/>
      <c r="O197" s="82"/>
      <c r="P197" s="82"/>
      <c r="Q197" s="82"/>
      <c r="R197" s="82"/>
      <c r="S197" s="82"/>
      <c r="T197" s="83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123</v>
      </c>
      <c r="AU197" s="15" t="s">
        <v>80</v>
      </c>
    </row>
    <row r="198" s="2" customFormat="1" ht="16.5" customHeight="1">
      <c r="A198" s="36"/>
      <c r="B198" s="37"/>
      <c r="C198" s="218" t="s">
        <v>321</v>
      </c>
      <c r="D198" s="218" t="s">
        <v>127</v>
      </c>
      <c r="E198" s="219" t="s">
        <v>322</v>
      </c>
      <c r="F198" s="220" t="s">
        <v>323</v>
      </c>
      <c r="G198" s="221" t="s">
        <v>233</v>
      </c>
      <c r="H198" s="222">
        <v>1</v>
      </c>
      <c r="I198" s="223"/>
      <c r="J198" s="224">
        <f>ROUND(I198*H198,2)</f>
        <v>0</v>
      </c>
      <c r="K198" s="220" t="s">
        <v>19</v>
      </c>
      <c r="L198" s="225"/>
      <c r="M198" s="226" t="s">
        <v>19</v>
      </c>
      <c r="N198" s="227" t="s">
        <v>41</v>
      </c>
      <c r="O198" s="82"/>
      <c r="P198" s="207">
        <f>O198*H198</f>
        <v>0</v>
      </c>
      <c r="Q198" s="207">
        <v>0</v>
      </c>
      <c r="R198" s="207">
        <f>Q198*H198</f>
        <v>0</v>
      </c>
      <c r="S198" s="207">
        <v>0</v>
      </c>
      <c r="T198" s="208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09" t="s">
        <v>130</v>
      </c>
      <c r="AT198" s="209" t="s">
        <v>127</v>
      </c>
      <c r="AU198" s="209" t="s">
        <v>80</v>
      </c>
      <c r="AY198" s="15" t="s">
        <v>113</v>
      </c>
      <c r="BE198" s="210">
        <f>IF(N198="základní",J198,0)</f>
        <v>0</v>
      </c>
      <c r="BF198" s="210">
        <f>IF(N198="snížená",J198,0)</f>
        <v>0</v>
      </c>
      <c r="BG198" s="210">
        <f>IF(N198="zákl. přenesená",J198,0)</f>
        <v>0</v>
      </c>
      <c r="BH198" s="210">
        <f>IF(N198="sníž. přenesená",J198,0)</f>
        <v>0</v>
      </c>
      <c r="BI198" s="210">
        <f>IF(N198="nulová",J198,0)</f>
        <v>0</v>
      </c>
      <c r="BJ198" s="15" t="s">
        <v>78</v>
      </c>
      <c r="BK198" s="210">
        <f>ROUND(I198*H198,2)</f>
        <v>0</v>
      </c>
      <c r="BL198" s="15" t="s">
        <v>121</v>
      </c>
      <c r="BM198" s="209" t="s">
        <v>324</v>
      </c>
    </row>
    <row r="199" s="2" customFormat="1">
      <c r="A199" s="36"/>
      <c r="B199" s="37"/>
      <c r="C199" s="38"/>
      <c r="D199" s="211" t="s">
        <v>123</v>
      </c>
      <c r="E199" s="38"/>
      <c r="F199" s="212" t="s">
        <v>325</v>
      </c>
      <c r="G199" s="38"/>
      <c r="H199" s="38"/>
      <c r="I199" s="213"/>
      <c r="J199" s="38"/>
      <c r="K199" s="38"/>
      <c r="L199" s="42"/>
      <c r="M199" s="214"/>
      <c r="N199" s="215"/>
      <c r="O199" s="82"/>
      <c r="P199" s="82"/>
      <c r="Q199" s="82"/>
      <c r="R199" s="82"/>
      <c r="S199" s="82"/>
      <c r="T199" s="83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123</v>
      </c>
      <c r="AU199" s="15" t="s">
        <v>80</v>
      </c>
    </row>
    <row r="200" s="2" customFormat="1" ht="16.5" customHeight="1">
      <c r="A200" s="36"/>
      <c r="B200" s="37"/>
      <c r="C200" s="198" t="s">
        <v>326</v>
      </c>
      <c r="D200" s="198" t="s">
        <v>116</v>
      </c>
      <c r="E200" s="199" t="s">
        <v>327</v>
      </c>
      <c r="F200" s="200" t="s">
        <v>328</v>
      </c>
      <c r="G200" s="201" t="s">
        <v>329</v>
      </c>
      <c r="H200" s="202">
        <v>1</v>
      </c>
      <c r="I200" s="203"/>
      <c r="J200" s="204">
        <f>ROUND(I200*H200,2)</f>
        <v>0</v>
      </c>
      <c r="K200" s="200" t="s">
        <v>19</v>
      </c>
      <c r="L200" s="42"/>
      <c r="M200" s="205" t="s">
        <v>19</v>
      </c>
      <c r="N200" s="206" t="s">
        <v>41</v>
      </c>
      <c r="O200" s="82"/>
      <c r="P200" s="207">
        <f>O200*H200</f>
        <v>0</v>
      </c>
      <c r="Q200" s="207">
        <v>0</v>
      </c>
      <c r="R200" s="207">
        <f>Q200*H200</f>
        <v>0</v>
      </c>
      <c r="S200" s="207">
        <v>0</v>
      </c>
      <c r="T200" s="208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09" t="s">
        <v>330</v>
      </c>
      <c r="AT200" s="209" t="s">
        <v>116</v>
      </c>
      <c r="AU200" s="209" t="s">
        <v>80</v>
      </c>
      <c r="AY200" s="15" t="s">
        <v>113</v>
      </c>
      <c r="BE200" s="210">
        <f>IF(N200="základní",J200,0)</f>
        <v>0</v>
      </c>
      <c r="BF200" s="210">
        <f>IF(N200="snížená",J200,0)</f>
        <v>0</v>
      </c>
      <c r="BG200" s="210">
        <f>IF(N200="zákl. přenesená",J200,0)</f>
        <v>0</v>
      </c>
      <c r="BH200" s="210">
        <f>IF(N200="sníž. přenesená",J200,0)</f>
        <v>0</v>
      </c>
      <c r="BI200" s="210">
        <f>IF(N200="nulová",J200,0)</f>
        <v>0</v>
      </c>
      <c r="BJ200" s="15" t="s">
        <v>78</v>
      </c>
      <c r="BK200" s="210">
        <f>ROUND(I200*H200,2)</f>
        <v>0</v>
      </c>
      <c r="BL200" s="15" t="s">
        <v>330</v>
      </c>
      <c r="BM200" s="209" t="s">
        <v>331</v>
      </c>
    </row>
    <row r="201" s="2" customFormat="1">
      <c r="A201" s="36"/>
      <c r="B201" s="37"/>
      <c r="C201" s="38"/>
      <c r="D201" s="211" t="s">
        <v>123</v>
      </c>
      <c r="E201" s="38"/>
      <c r="F201" s="212" t="s">
        <v>328</v>
      </c>
      <c r="G201" s="38"/>
      <c r="H201" s="38"/>
      <c r="I201" s="213"/>
      <c r="J201" s="38"/>
      <c r="K201" s="38"/>
      <c r="L201" s="42"/>
      <c r="M201" s="214"/>
      <c r="N201" s="215"/>
      <c r="O201" s="82"/>
      <c r="P201" s="82"/>
      <c r="Q201" s="82"/>
      <c r="R201" s="82"/>
      <c r="S201" s="82"/>
      <c r="T201" s="83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5" t="s">
        <v>123</v>
      </c>
      <c r="AU201" s="15" t="s">
        <v>80</v>
      </c>
    </row>
    <row r="202" s="12" customFormat="1" ht="22.8" customHeight="1">
      <c r="A202" s="12"/>
      <c r="B202" s="182"/>
      <c r="C202" s="183"/>
      <c r="D202" s="184" t="s">
        <v>69</v>
      </c>
      <c r="E202" s="196" t="s">
        <v>332</v>
      </c>
      <c r="F202" s="196" t="s">
        <v>333</v>
      </c>
      <c r="G202" s="183"/>
      <c r="H202" s="183"/>
      <c r="I202" s="186"/>
      <c r="J202" s="197">
        <f>BK202</f>
        <v>0</v>
      </c>
      <c r="K202" s="183"/>
      <c r="L202" s="188"/>
      <c r="M202" s="189"/>
      <c r="N202" s="190"/>
      <c r="O202" s="190"/>
      <c r="P202" s="191">
        <f>SUM(P203:P208)</f>
        <v>0</v>
      </c>
      <c r="Q202" s="190"/>
      <c r="R202" s="191">
        <f>SUM(R203:R208)</f>
        <v>0.0024000000000000002</v>
      </c>
      <c r="S202" s="190"/>
      <c r="T202" s="192">
        <f>SUM(T203:T208)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93" t="s">
        <v>80</v>
      </c>
      <c r="AT202" s="194" t="s">
        <v>69</v>
      </c>
      <c r="AU202" s="194" t="s">
        <v>78</v>
      </c>
      <c r="AY202" s="193" t="s">
        <v>113</v>
      </c>
      <c r="BK202" s="195">
        <f>SUM(BK203:BK208)</f>
        <v>0</v>
      </c>
    </row>
    <row r="203" s="2" customFormat="1" ht="16.5" customHeight="1">
      <c r="A203" s="36"/>
      <c r="B203" s="37"/>
      <c r="C203" s="198" t="s">
        <v>334</v>
      </c>
      <c r="D203" s="198" t="s">
        <v>116</v>
      </c>
      <c r="E203" s="199" t="s">
        <v>335</v>
      </c>
      <c r="F203" s="200" t="s">
        <v>336</v>
      </c>
      <c r="G203" s="201" t="s">
        <v>119</v>
      </c>
      <c r="H203" s="202">
        <v>60</v>
      </c>
      <c r="I203" s="203"/>
      <c r="J203" s="204">
        <f>ROUND(I203*H203,2)</f>
        <v>0</v>
      </c>
      <c r="K203" s="200" t="s">
        <v>120</v>
      </c>
      <c r="L203" s="42"/>
      <c r="M203" s="205" t="s">
        <v>19</v>
      </c>
      <c r="N203" s="206" t="s">
        <v>41</v>
      </c>
      <c r="O203" s="82"/>
      <c r="P203" s="207">
        <f>O203*H203</f>
        <v>0</v>
      </c>
      <c r="Q203" s="207">
        <v>0</v>
      </c>
      <c r="R203" s="207">
        <f>Q203*H203</f>
        <v>0</v>
      </c>
      <c r="S203" s="207">
        <v>0</v>
      </c>
      <c r="T203" s="208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209" t="s">
        <v>121</v>
      </c>
      <c r="AT203" s="209" t="s">
        <v>116</v>
      </c>
      <c r="AU203" s="209" t="s">
        <v>80</v>
      </c>
      <c r="AY203" s="15" t="s">
        <v>113</v>
      </c>
      <c r="BE203" s="210">
        <f>IF(N203="základní",J203,0)</f>
        <v>0</v>
      </c>
      <c r="BF203" s="210">
        <f>IF(N203="snížená",J203,0)</f>
        <v>0</v>
      </c>
      <c r="BG203" s="210">
        <f>IF(N203="zákl. přenesená",J203,0)</f>
        <v>0</v>
      </c>
      <c r="BH203" s="210">
        <f>IF(N203="sníž. přenesená",J203,0)</f>
        <v>0</v>
      </c>
      <c r="BI203" s="210">
        <f>IF(N203="nulová",J203,0)</f>
        <v>0</v>
      </c>
      <c r="BJ203" s="15" t="s">
        <v>78</v>
      </c>
      <c r="BK203" s="210">
        <f>ROUND(I203*H203,2)</f>
        <v>0</v>
      </c>
      <c r="BL203" s="15" t="s">
        <v>121</v>
      </c>
      <c r="BM203" s="209" t="s">
        <v>337</v>
      </c>
    </row>
    <row r="204" s="2" customFormat="1">
      <c r="A204" s="36"/>
      <c r="B204" s="37"/>
      <c r="C204" s="38"/>
      <c r="D204" s="211" t="s">
        <v>123</v>
      </c>
      <c r="E204" s="38"/>
      <c r="F204" s="212" t="s">
        <v>338</v>
      </c>
      <c r="G204" s="38"/>
      <c r="H204" s="38"/>
      <c r="I204" s="213"/>
      <c r="J204" s="38"/>
      <c r="K204" s="38"/>
      <c r="L204" s="42"/>
      <c r="M204" s="214"/>
      <c r="N204" s="215"/>
      <c r="O204" s="82"/>
      <c r="P204" s="82"/>
      <c r="Q204" s="82"/>
      <c r="R204" s="82"/>
      <c r="S204" s="82"/>
      <c r="T204" s="83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5" t="s">
        <v>123</v>
      </c>
      <c r="AU204" s="15" t="s">
        <v>80</v>
      </c>
    </row>
    <row r="205" s="2" customFormat="1">
      <c r="A205" s="36"/>
      <c r="B205" s="37"/>
      <c r="C205" s="38"/>
      <c r="D205" s="216" t="s">
        <v>125</v>
      </c>
      <c r="E205" s="38"/>
      <c r="F205" s="217" t="s">
        <v>339</v>
      </c>
      <c r="G205" s="38"/>
      <c r="H205" s="38"/>
      <c r="I205" s="213"/>
      <c r="J205" s="38"/>
      <c r="K205" s="38"/>
      <c r="L205" s="42"/>
      <c r="M205" s="214"/>
      <c r="N205" s="215"/>
      <c r="O205" s="82"/>
      <c r="P205" s="82"/>
      <c r="Q205" s="82"/>
      <c r="R205" s="82"/>
      <c r="S205" s="82"/>
      <c r="T205" s="83"/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T205" s="15" t="s">
        <v>125</v>
      </c>
      <c r="AU205" s="15" t="s">
        <v>80</v>
      </c>
    </row>
    <row r="206" s="2" customFormat="1" ht="16.5" customHeight="1">
      <c r="A206" s="36"/>
      <c r="B206" s="37"/>
      <c r="C206" s="218" t="s">
        <v>340</v>
      </c>
      <c r="D206" s="218" t="s">
        <v>127</v>
      </c>
      <c r="E206" s="219" t="s">
        <v>341</v>
      </c>
      <c r="F206" s="220" t="s">
        <v>342</v>
      </c>
      <c r="G206" s="221" t="s">
        <v>119</v>
      </c>
      <c r="H206" s="222">
        <v>60</v>
      </c>
      <c r="I206" s="223"/>
      <c r="J206" s="224">
        <f>ROUND(I206*H206,2)</f>
        <v>0</v>
      </c>
      <c r="K206" s="220" t="s">
        <v>120</v>
      </c>
      <c r="L206" s="225"/>
      <c r="M206" s="226" t="s">
        <v>19</v>
      </c>
      <c r="N206" s="227" t="s">
        <v>41</v>
      </c>
      <c r="O206" s="82"/>
      <c r="P206" s="207">
        <f>O206*H206</f>
        <v>0</v>
      </c>
      <c r="Q206" s="207">
        <v>4.0000000000000003E-05</v>
      </c>
      <c r="R206" s="207">
        <f>Q206*H206</f>
        <v>0.0024000000000000002</v>
      </c>
      <c r="S206" s="207">
        <v>0</v>
      </c>
      <c r="T206" s="208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09" t="s">
        <v>130</v>
      </c>
      <c r="AT206" s="209" t="s">
        <v>127</v>
      </c>
      <c r="AU206" s="209" t="s">
        <v>80</v>
      </c>
      <c r="AY206" s="15" t="s">
        <v>113</v>
      </c>
      <c r="BE206" s="210">
        <f>IF(N206="základní",J206,0)</f>
        <v>0</v>
      </c>
      <c r="BF206" s="210">
        <f>IF(N206="snížená",J206,0)</f>
        <v>0</v>
      </c>
      <c r="BG206" s="210">
        <f>IF(N206="zákl. přenesená",J206,0)</f>
        <v>0</v>
      </c>
      <c r="BH206" s="210">
        <f>IF(N206="sníž. přenesená",J206,0)</f>
        <v>0</v>
      </c>
      <c r="BI206" s="210">
        <f>IF(N206="nulová",J206,0)</f>
        <v>0</v>
      </c>
      <c r="BJ206" s="15" t="s">
        <v>78</v>
      </c>
      <c r="BK206" s="210">
        <f>ROUND(I206*H206,2)</f>
        <v>0</v>
      </c>
      <c r="BL206" s="15" t="s">
        <v>121</v>
      </c>
      <c r="BM206" s="209" t="s">
        <v>343</v>
      </c>
    </row>
    <row r="207" s="2" customFormat="1">
      <c r="A207" s="36"/>
      <c r="B207" s="37"/>
      <c r="C207" s="38"/>
      <c r="D207" s="211" t="s">
        <v>123</v>
      </c>
      <c r="E207" s="38"/>
      <c r="F207" s="212" t="s">
        <v>342</v>
      </c>
      <c r="G207" s="38"/>
      <c r="H207" s="38"/>
      <c r="I207" s="213"/>
      <c r="J207" s="38"/>
      <c r="K207" s="38"/>
      <c r="L207" s="42"/>
      <c r="M207" s="214"/>
      <c r="N207" s="215"/>
      <c r="O207" s="82"/>
      <c r="P207" s="82"/>
      <c r="Q207" s="82"/>
      <c r="R207" s="82"/>
      <c r="S207" s="82"/>
      <c r="T207" s="83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5" t="s">
        <v>123</v>
      </c>
      <c r="AU207" s="15" t="s">
        <v>80</v>
      </c>
    </row>
    <row r="208" s="2" customFormat="1">
      <c r="A208" s="36"/>
      <c r="B208" s="37"/>
      <c r="C208" s="38"/>
      <c r="D208" s="216" t="s">
        <v>125</v>
      </c>
      <c r="E208" s="38"/>
      <c r="F208" s="217" t="s">
        <v>344</v>
      </c>
      <c r="G208" s="38"/>
      <c r="H208" s="38"/>
      <c r="I208" s="213"/>
      <c r="J208" s="38"/>
      <c r="K208" s="38"/>
      <c r="L208" s="42"/>
      <c r="M208" s="214"/>
      <c r="N208" s="215"/>
      <c r="O208" s="82"/>
      <c r="P208" s="82"/>
      <c r="Q208" s="82"/>
      <c r="R208" s="82"/>
      <c r="S208" s="82"/>
      <c r="T208" s="83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5" t="s">
        <v>125</v>
      </c>
      <c r="AU208" s="15" t="s">
        <v>80</v>
      </c>
    </row>
    <row r="209" s="12" customFormat="1" ht="22.8" customHeight="1">
      <c r="A209" s="12"/>
      <c r="B209" s="182"/>
      <c r="C209" s="183"/>
      <c r="D209" s="184" t="s">
        <v>69</v>
      </c>
      <c r="E209" s="196" t="s">
        <v>345</v>
      </c>
      <c r="F209" s="196" t="s">
        <v>346</v>
      </c>
      <c r="G209" s="183"/>
      <c r="H209" s="183"/>
      <c r="I209" s="186"/>
      <c r="J209" s="197">
        <f>BK209</f>
        <v>0</v>
      </c>
      <c r="K209" s="183"/>
      <c r="L209" s="188"/>
      <c r="M209" s="189"/>
      <c r="N209" s="190"/>
      <c r="O209" s="190"/>
      <c r="P209" s="191">
        <f>SUM(P210:P213)</f>
        <v>0</v>
      </c>
      <c r="Q209" s="190"/>
      <c r="R209" s="191">
        <f>SUM(R210:R213)</f>
        <v>0</v>
      </c>
      <c r="S209" s="190"/>
      <c r="T209" s="192">
        <f>SUM(T210:T213)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193" t="s">
        <v>80</v>
      </c>
      <c r="AT209" s="194" t="s">
        <v>69</v>
      </c>
      <c r="AU209" s="194" t="s">
        <v>78</v>
      </c>
      <c r="AY209" s="193" t="s">
        <v>113</v>
      </c>
      <c r="BK209" s="195">
        <f>SUM(BK210:BK213)</f>
        <v>0</v>
      </c>
    </row>
    <row r="210" s="2" customFormat="1" ht="16.5" customHeight="1">
      <c r="A210" s="36"/>
      <c r="B210" s="37"/>
      <c r="C210" s="198" t="s">
        <v>347</v>
      </c>
      <c r="D210" s="198" t="s">
        <v>116</v>
      </c>
      <c r="E210" s="199" t="s">
        <v>348</v>
      </c>
      <c r="F210" s="200" t="s">
        <v>349</v>
      </c>
      <c r="G210" s="201" t="s">
        <v>350</v>
      </c>
      <c r="H210" s="202">
        <v>30</v>
      </c>
      <c r="I210" s="203"/>
      <c r="J210" s="204">
        <f>ROUND(I210*H210,2)</f>
        <v>0</v>
      </c>
      <c r="K210" s="200" t="s">
        <v>19</v>
      </c>
      <c r="L210" s="42"/>
      <c r="M210" s="205" t="s">
        <v>19</v>
      </c>
      <c r="N210" s="206" t="s">
        <v>41</v>
      </c>
      <c r="O210" s="82"/>
      <c r="P210" s="207">
        <f>O210*H210</f>
        <v>0</v>
      </c>
      <c r="Q210" s="207">
        <v>0</v>
      </c>
      <c r="R210" s="207">
        <f>Q210*H210</f>
        <v>0</v>
      </c>
      <c r="S210" s="207">
        <v>0</v>
      </c>
      <c r="T210" s="208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09" t="s">
        <v>121</v>
      </c>
      <c r="AT210" s="209" t="s">
        <v>116</v>
      </c>
      <c r="AU210" s="209" t="s">
        <v>80</v>
      </c>
      <c r="AY210" s="15" t="s">
        <v>113</v>
      </c>
      <c r="BE210" s="210">
        <f>IF(N210="základní",J210,0)</f>
        <v>0</v>
      </c>
      <c r="BF210" s="210">
        <f>IF(N210="snížená",J210,0)</f>
        <v>0</v>
      </c>
      <c r="BG210" s="210">
        <f>IF(N210="zákl. přenesená",J210,0)</f>
        <v>0</v>
      </c>
      <c r="BH210" s="210">
        <f>IF(N210="sníž. přenesená",J210,0)</f>
        <v>0</v>
      </c>
      <c r="BI210" s="210">
        <f>IF(N210="nulová",J210,0)</f>
        <v>0</v>
      </c>
      <c r="BJ210" s="15" t="s">
        <v>78</v>
      </c>
      <c r="BK210" s="210">
        <f>ROUND(I210*H210,2)</f>
        <v>0</v>
      </c>
      <c r="BL210" s="15" t="s">
        <v>121</v>
      </c>
      <c r="BM210" s="209" t="s">
        <v>351</v>
      </c>
    </row>
    <row r="211" s="2" customFormat="1">
      <c r="A211" s="36"/>
      <c r="B211" s="37"/>
      <c r="C211" s="38"/>
      <c r="D211" s="211" t="s">
        <v>123</v>
      </c>
      <c r="E211" s="38"/>
      <c r="F211" s="212" t="s">
        <v>349</v>
      </c>
      <c r="G211" s="38"/>
      <c r="H211" s="38"/>
      <c r="I211" s="213"/>
      <c r="J211" s="38"/>
      <c r="K211" s="38"/>
      <c r="L211" s="42"/>
      <c r="M211" s="214"/>
      <c r="N211" s="215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123</v>
      </c>
      <c r="AU211" s="15" t="s">
        <v>80</v>
      </c>
    </row>
    <row r="212" s="2" customFormat="1" ht="16.5" customHeight="1">
      <c r="A212" s="36"/>
      <c r="B212" s="37"/>
      <c r="C212" s="218" t="s">
        <v>352</v>
      </c>
      <c r="D212" s="218" t="s">
        <v>127</v>
      </c>
      <c r="E212" s="219" t="s">
        <v>353</v>
      </c>
      <c r="F212" s="220" t="s">
        <v>354</v>
      </c>
      <c r="G212" s="221" t="s">
        <v>350</v>
      </c>
      <c r="H212" s="222">
        <v>31.5</v>
      </c>
      <c r="I212" s="223"/>
      <c r="J212" s="224">
        <f>ROUND(I212*H212,2)</f>
        <v>0</v>
      </c>
      <c r="K212" s="220" t="s">
        <v>19</v>
      </c>
      <c r="L212" s="225"/>
      <c r="M212" s="226" t="s">
        <v>19</v>
      </c>
      <c r="N212" s="227" t="s">
        <v>41</v>
      </c>
      <c r="O212" s="82"/>
      <c r="P212" s="207">
        <f>O212*H212</f>
        <v>0</v>
      </c>
      <c r="Q212" s="207">
        <v>0</v>
      </c>
      <c r="R212" s="207">
        <f>Q212*H212</f>
        <v>0</v>
      </c>
      <c r="S212" s="207">
        <v>0</v>
      </c>
      <c r="T212" s="208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09" t="s">
        <v>130</v>
      </c>
      <c r="AT212" s="209" t="s">
        <v>127</v>
      </c>
      <c r="AU212" s="209" t="s">
        <v>80</v>
      </c>
      <c r="AY212" s="15" t="s">
        <v>113</v>
      </c>
      <c r="BE212" s="210">
        <f>IF(N212="základní",J212,0)</f>
        <v>0</v>
      </c>
      <c r="BF212" s="210">
        <f>IF(N212="snížená",J212,0)</f>
        <v>0</v>
      </c>
      <c r="BG212" s="210">
        <f>IF(N212="zákl. přenesená",J212,0)</f>
        <v>0</v>
      </c>
      <c r="BH212" s="210">
        <f>IF(N212="sníž. přenesená",J212,0)</f>
        <v>0</v>
      </c>
      <c r="BI212" s="210">
        <f>IF(N212="nulová",J212,0)</f>
        <v>0</v>
      </c>
      <c r="BJ212" s="15" t="s">
        <v>78</v>
      </c>
      <c r="BK212" s="210">
        <f>ROUND(I212*H212,2)</f>
        <v>0</v>
      </c>
      <c r="BL212" s="15" t="s">
        <v>121</v>
      </c>
      <c r="BM212" s="209" t="s">
        <v>355</v>
      </c>
    </row>
    <row r="213" s="2" customFormat="1">
      <c r="A213" s="36"/>
      <c r="B213" s="37"/>
      <c r="C213" s="38"/>
      <c r="D213" s="211" t="s">
        <v>123</v>
      </c>
      <c r="E213" s="38"/>
      <c r="F213" s="212" t="s">
        <v>354</v>
      </c>
      <c r="G213" s="38"/>
      <c r="H213" s="38"/>
      <c r="I213" s="213"/>
      <c r="J213" s="38"/>
      <c r="K213" s="38"/>
      <c r="L213" s="42"/>
      <c r="M213" s="214"/>
      <c r="N213" s="215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123</v>
      </c>
      <c r="AU213" s="15" t="s">
        <v>80</v>
      </c>
    </row>
    <row r="214" s="12" customFormat="1" ht="25.92" customHeight="1">
      <c r="A214" s="12"/>
      <c r="B214" s="182"/>
      <c r="C214" s="183"/>
      <c r="D214" s="184" t="s">
        <v>69</v>
      </c>
      <c r="E214" s="185" t="s">
        <v>356</v>
      </c>
      <c r="F214" s="185" t="s">
        <v>357</v>
      </c>
      <c r="G214" s="183"/>
      <c r="H214" s="183"/>
      <c r="I214" s="186"/>
      <c r="J214" s="187">
        <f>BK214</f>
        <v>0</v>
      </c>
      <c r="K214" s="183"/>
      <c r="L214" s="188"/>
      <c r="M214" s="189"/>
      <c r="N214" s="190"/>
      <c r="O214" s="190"/>
      <c r="P214" s="191">
        <f>SUM(P215:P222)</f>
        <v>0</v>
      </c>
      <c r="Q214" s="190"/>
      <c r="R214" s="191">
        <f>SUM(R215:R222)</f>
        <v>0</v>
      </c>
      <c r="S214" s="190"/>
      <c r="T214" s="192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93" t="s">
        <v>80</v>
      </c>
      <c r="AT214" s="194" t="s">
        <v>69</v>
      </c>
      <c r="AU214" s="194" t="s">
        <v>70</v>
      </c>
      <c r="AY214" s="193" t="s">
        <v>113</v>
      </c>
      <c r="BK214" s="195">
        <f>SUM(BK215:BK222)</f>
        <v>0</v>
      </c>
    </row>
    <row r="215" s="2" customFormat="1" ht="16.5" customHeight="1">
      <c r="A215" s="36"/>
      <c r="B215" s="37"/>
      <c r="C215" s="218" t="s">
        <v>358</v>
      </c>
      <c r="D215" s="218" t="s">
        <v>127</v>
      </c>
      <c r="E215" s="219" t="s">
        <v>359</v>
      </c>
      <c r="F215" s="220" t="s">
        <v>360</v>
      </c>
      <c r="G215" s="221" t="s">
        <v>233</v>
      </c>
      <c r="H215" s="222">
        <v>1</v>
      </c>
      <c r="I215" s="223"/>
      <c r="J215" s="224">
        <f>ROUND(I215*H215,2)</f>
        <v>0</v>
      </c>
      <c r="K215" s="220" t="s">
        <v>19</v>
      </c>
      <c r="L215" s="225"/>
      <c r="M215" s="226" t="s">
        <v>19</v>
      </c>
      <c r="N215" s="227" t="s">
        <v>41</v>
      </c>
      <c r="O215" s="82"/>
      <c r="P215" s="207">
        <f>O215*H215</f>
        <v>0</v>
      </c>
      <c r="Q215" s="207">
        <v>0</v>
      </c>
      <c r="R215" s="207">
        <f>Q215*H215</f>
        <v>0</v>
      </c>
      <c r="S215" s="207">
        <v>0</v>
      </c>
      <c r="T215" s="208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09" t="s">
        <v>130</v>
      </c>
      <c r="AT215" s="209" t="s">
        <v>127</v>
      </c>
      <c r="AU215" s="209" t="s">
        <v>78</v>
      </c>
      <c r="AY215" s="15" t="s">
        <v>113</v>
      </c>
      <c r="BE215" s="210">
        <f>IF(N215="základní",J215,0)</f>
        <v>0</v>
      </c>
      <c r="BF215" s="210">
        <f>IF(N215="snížená",J215,0)</f>
        <v>0</v>
      </c>
      <c r="BG215" s="210">
        <f>IF(N215="zákl. přenesená",J215,0)</f>
        <v>0</v>
      </c>
      <c r="BH215" s="210">
        <f>IF(N215="sníž. přenesená",J215,0)</f>
        <v>0</v>
      </c>
      <c r="BI215" s="210">
        <f>IF(N215="nulová",J215,0)</f>
        <v>0</v>
      </c>
      <c r="BJ215" s="15" t="s">
        <v>78</v>
      </c>
      <c r="BK215" s="210">
        <f>ROUND(I215*H215,2)</f>
        <v>0</v>
      </c>
      <c r="BL215" s="15" t="s">
        <v>121</v>
      </c>
      <c r="BM215" s="209" t="s">
        <v>361</v>
      </c>
    </row>
    <row r="216" s="2" customFormat="1">
      <c r="A216" s="36"/>
      <c r="B216" s="37"/>
      <c r="C216" s="38"/>
      <c r="D216" s="211" t="s">
        <v>123</v>
      </c>
      <c r="E216" s="38"/>
      <c r="F216" s="212" t="s">
        <v>360</v>
      </c>
      <c r="G216" s="38"/>
      <c r="H216" s="38"/>
      <c r="I216" s="213"/>
      <c r="J216" s="38"/>
      <c r="K216" s="38"/>
      <c r="L216" s="42"/>
      <c r="M216" s="214"/>
      <c r="N216" s="215"/>
      <c r="O216" s="82"/>
      <c r="P216" s="82"/>
      <c r="Q216" s="82"/>
      <c r="R216" s="82"/>
      <c r="S216" s="82"/>
      <c r="T216" s="83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5" t="s">
        <v>123</v>
      </c>
      <c r="AU216" s="15" t="s">
        <v>78</v>
      </c>
    </row>
    <row r="217" s="2" customFormat="1" ht="16.5" customHeight="1">
      <c r="A217" s="36"/>
      <c r="B217" s="37"/>
      <c r="C217" s="218" t="s">
        <v>362</v>
      </c>
      <c r="D217" s="218" t="s">
        <v>127</v>
      </c>
      <c r="E217" s="219" t="s">
        <v>363</v>
      </c>
      <c r="F217" s="220" t="s">
        <v>364</v>
      </c>
      <c r="G217" s="221" t="s">
        <v>233</v>
      </c>
      <c r="H217" s="222">
        <v>2</v>
      </c>
      <c r="I217" s="223"/>
      <c r="J217" s="224">
        <f>ROUND(I217*H217,2)</f>
        <v>0</v>
      </c>
      <c r="K217" s="220" t="s">
        <v>19</v>
      </c>
      <c r="L217" s="225"/>
      <c r="M217" s="226" t="s">
        <v>19</v>
      </c>
      <c r="N217" s="227" t="s">
        <v>41</v>
      </c>
      <c r="O217" s="82"/>
      <c r="P217" s="207">
        <f>O217*H217</f>
        <v>0</v>
      </c>
      <c r="Q217" s="207">
        <v>0</v>
      </c>
      <c r="R217" s="207">
        <f>Q217*H217</f>
        <v>0</v>
      </c>
      <c r="S217" s="207">
        <v>0</v>
      </c>
      <c r="T217" s="208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09" t="s">
        <v>130</v>
      </c>
      <c r="AT217" s="209" t="s">
        <v>127</v>
      </c>
      <c r="AU217" s="209" t="s">
        <v>78</v>
      </c>
      <c r="AY217" s="15" t="s">
        <v>113</v>
      </c>
      <c r="BE217" s="210">
        <f>IF(N217="základní",J217,0)</f>
        <v>0</v>
      </c>
      <c r="BF217" s="210">
        <f>IF(N217="snížená",J217,0)</f>
        <v>0</v>
      </c>
      <c r="BG217" s="210">
        <f>IF(N217="zákl. přenesená",J217,0)</f>
        <v>0</v>
      </c>
      <c r="BH217" s="210">
        <f>IF(N217="sníž. přenesená",J217,0)</f>
        <v>0</v>
      </c>
      <c r="BI217" s="210">
        <f>IF(N217="nulová",J217,0)</f>
        <v>0</v>
      </c>
      <c r="BJ217" s="15" t="s">
        <v>78</v>
      </c>
      <c r="BK217" s="210">
        <f>ROUND(I217*H217,2)</f>
        <v>0</v>
      </c>
      <c r="BL217" s="15" t="s">
        <v>121</v>
      </c>
      <c r="BM217" s="209" t="s">
        <v>365</v>
      </c>
    </row>
    <row r="218" s="2" customFormat="1">
      <c r="A218" s="36"/>
      <c r="B218" s="37"/>
      <c r="C218" s="38"/>
      <c r="D218" s="211" t="s">
        <v>123</v>
      </c>
      <c r="E218" s="38"/>
      <c r="F218" s="212" t="s">
        <v>364</v>
      </c>
      <c r="G218" s="38"/>
      <c r="H218" s="38"/>
      <c r="I218" s="213"/>
      <c r="J218" s="38"/>
      <c r="K218" s="38"/>
      <c r="L218" s="42"/>
      <c r="M218" s="214"/>
      <c r="N218" s="215"/>
      <c r="O218" s="82"/>
      <c r="P218" s="82"/>
      <c r="Q218" s="82"/>
      <c r="R218" s="82"/>
      <c r="S218" s="82"/>
      <c r="T218" s="83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5" t="s">
        <v>123</v>
      </c>
      <c r="AU218" s="15" t="s">
        <v>78</v>
      </c>
    </row>
    <row r="219" s="2" customFormat="1" ht="16.5" customHeight="1">
      <c r="A219" s="36"/>
      <c r="B219" s="37"/>
      <c r="C219" s="218" t="s">
        <v>366</v>
      </c>
      <c r="D219" s="218" t="s">
        <v>127</v>
      </c>
      <c r="E219" s="219" t="s">
        <v>367</v>
      </c>
      <c r="F219" s="220" t="s">
        <v>368</v>
      </c>
      <c r="G219" s="221" t="s">
        <v>233</v>
      </c>
      <c r="H219" s="222">
        <v>1</v>
      </c>
      <c r="I219" s="223"/>
      <c r="J219" s="224">
        <f>ROUND(I219*H219,2)</f>
        <v>0</v>
      </c>
      <c r="K219" s="220" t="s">
        <v>19</v>
      </c>
      <c r="L219" s="225"/>
      <c r="M219" s="226" t="s">
        <v>19</v>
      </c>
      <c r="N219" s="227" t="s">
        <v>41</v>
      </c>
      <c r="O219" s="82"/>
      <c r="P219" s="207">
        <f>O219*H219</f>
        <v>0</v>
      </c>
      <c r="Q219" s="207">
        <v>0</v>
      </c>
      <c r="R219" s="207">
        <f>Q219*H219</f>
        <v>0</v>
      </c>
      <c r="S219" s="207">
        <v>0</v>
      </c>
      <c r="T219" s="208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09" t="s">
        <v>130</v>
      </c>
      <c r="AT219" s="209" t="s">
        <v>127</v>
      </c>
      <c r="AU219" s="209" t="s">
        <v>78</v>
      </c>
      <c r="AY219" s="15" t="s">
        <v>113</v>
      </c>
      <c r="BE219" s="210">
        <f>IF(N219="základní",J219,0)</f>
        <v>0</v>
      </c>
      <c r="BF219" s="210">
        <f>IF(N219="snížená",J219,0)</f>
        <v>0</v>
      </c>
      <c r="BG219" s="210">
        <f>IF(N219="zákl. přenesená",J219,0)</f>
        <v>0</v>
      </c>
      <c r="BH219" s="210">
        <f>IF(N219="sníž. přenesená",J219,0)</f>
        <v>0</v>
      </c>
      <c r="BI219" s="210">
        <f>IF(N219="nulová",J219,0)</f>
        <v>0</v>
      </c>
      <c r="BJ219" s="15" t="s">
        <v>78</v>
      </c>
      <c r="BK219" s="210">
        <f>ROUND(I219*H219,2)</f>
        <v>0</v>
      </c>
      <c r="BL219" s="15" t="s">
        <v>121</v>
      </c>
      <c r="BM219" s="209" t="s">
        <v>369</v>
      </c>
    </row>
    <row r="220" s="2" customFormat="1">
      <c r="A220" s="36"/>
      <c r="B220" s="37"/>
      <c r="C220" s="38"/>
      <c r="D220" s="211" t="s">
        <v>123</v>
      </c>
      <c r="E220" s="38"/>
      <c r="F220" s="212" t="s">
        <v>368</v>
      </c>
      <c r="G220" s="38"/>
      <c r="H220" s="38"/>
      <c r="I220" s="213"/>
      <c r="J220" s="38"/>
      <c r="K220" s="38"/>
      <c r="L220" s="42"/>
      <c r="M220" s="214"/>
      <c r="N220" s="215"/>
      <c r="O220" s="82"/>
      <c r="P220" s="82"/>
      <c r="Q220" s="82"/>
      <c r="R220" s="82"/>
      <c r="S220" s="82"/>
      <c r="T220" s="83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5" t="s">
        <v>123</v>
      </c>
      <c r="AU220" s="15" t="s">
        <v>78</v>
      </c>
    </row>
    <row r="221" s="2" customFormat="1" ht="16.5" customHeight="1">
      <c r="A221" s="36"/>
      <c r="B221" s="37"/>
      <c r="C221" s="218" t="s">
        <v>370</v>
      </c>
      <c r="D221" s="218" t="s">
        <v>127</v>
      </c>
      <c r="E221" s="219" t="s">
        <v>371</v>
      </c>
      <c r="F221" s="220" t="s">
        <v>372</v>
      </c>
      <c r="G221" s="221" t="s">
        <v>233</v>
      </c>
      <c r="H221" s="222">
        <v>1</v>
      </c>
      <c r="I221" s="223"/>
      <c r="J221" s="224">
        <f>ROUND(I221*H221,2)</f>
        <v>0</v>
      </c>
      <c r="K221" s="220" t="s">
        <v>19</v>
      </c>
      <c r="L221" s="225"/>
      <c r="M221" s="226" t="s">
        <v>19</v>
      </c>
      <c r="N221" s="227" t="s">
        <v>41</v>
      </c>
      <c r="O221" s="82"/>
      <c r="P221" s="207">
        <f>O221*H221</f>
        <v>0</v>
      </c>
      <c r="Q221" s="207">
        <v>0</v>
      </c>
      <c r="R221" s="207">
        <f>Q221*H221</f>
        <v>0</v>
      </c>
      <c r="S221" s="207">
        <v>0</v>
      </c>
      <c r="T221" s="208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09" t="s">
        <v>130</v>
      </c>
      <c r="AT221" s="209" t="s">
        <v>127</v>
      </c>
      <c r="AU221" s="209" t="s">
        <v>78</v>
      </c>
      <c r="AY221" s="15" t="s">
        <v>113</v>
      </c>
      <c r="BE221" s="210">
        <f>IF(N221="základní",J221,0)</f>
        <v>0</v>
      </c>
      <c r="BF221" s="210">
        <f>IF(N221="snížená",J221,0)</f>
        <v>0</v>
      </c>
      <c r="BG221" s="210">
        <f>IF(N221="zákl. přenesená",J221,0)</f>
        <v>0</v>
      </c>
      <c r="BH221" s="210">
        <f>IF(N221="sníž. přenesená",J221,0)</f>
        <v>0</v>
      </c>
      <c r="BI221" s="210">
        <f>IF(N221="nulová",J221,0)</f>
        <v>0</v>
      </c>
      <c r="BJ221" s="15" t="s">
        <v>78</v>
      </c>
      <c r="BK221" s="210">
        <f>ROUND(I221*H221,2)</f>
        <v>0</v>
      </c>
      <c r="BL221" s="15" t="s">
        <v>121</v>
      </c>
      <c r="BM221" s="209" t="s">
        <v>373</v>
      </c>
    </row>
    <row r="222" s="2" customFormat="1">
      <c r="A222" s="36"/>
      <c r="B222" s="37"/>
      <c r="C222" s="38"/>
      <c r="D222" s="211" t="s">
        <v>123</v>
      </c>
      <c r="E222" s="38"/>
      <c r="F222" s="212" t="s">
        <v>372</v>
      </c>
      <c r="G222" s="38"/>
      <c r="H222" s="38"/>
      <c r="I222" s="213"/>
      <c r="J222" s="38"/>
      <c r="K222" s="38"/>
      <c r="L222" s="42"/>
      <c r="M222" s="214"/>
      <c r="N222" s="215"/>
      <c r="O222" s="82"/>
      <c r="P222" s="82"/>
      <c r="Q222" s="82"/>
      <c r="R222" s="82"/>
      <c r="S222" s="82"/>
      <c r="T222" s="83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T222" s="15" t="s">
        <v>123</v>
      </c>
      <c r="AU222" s="15" t="s">
        <v>78</v>
      </c>
    </row>
    <row r="223" s="12" customFormat="1" ht="25.92" customHeight="1">
      <c r="A223" s="12"/>
      <c r="B223" s="182"/>
      <c r="C223" s="183"/>
      <c r="D223" s="184" t="s">
        <v>69</v>
      </c>
      <c r="E223" s="185" t="s">
        <v>127</v>
      </c>
      <c r="F223" s="185" t="s">
        <v>374</v>
      </c>
      <c r="G223" s="183"/>
      <c r="H223" s="183"/>
      <c r="I223" s="186"/>
      <c r="J223" s="187">
        <f>BK223</f>
        <v>0</v>
      </c>
      <c r="K223" s="183"/>
      <c r="L223" s="188"/>
      <c r="M223" s="189"/>
      <c r="N223" s="190"/>
      <c r="O223" s="190"/>
      <c r="P223" s="191">
        <f>P224</f>
        <v>0</v>
      </c>
      <c r="Q223" s="190"/>
      <c r="R223" s="191">
        <f>R224</f>
        <v>0</v>
      </c>
      <c r="S223" s="190"/>
      <c r="T223" s="192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3" t="s">
        <v>133</v>
      </c>
      <c r="AT223" s="194" t="s">
        <v>69</v>
      </c>
      <c r="AU223" s="194" t="s">
        <v>70</v>
      </c>
      <c r="AY223" s="193" t="s">
        <v>113</v>
      </c>
      <c r="BK223" s="195">
        <f>BK224</f>
        <v>0</v>
      </c>
    </row>
    <row r="224" s="12" customFormat="1" ht="22.8" customHeight="1">
      <c r="A224" s="12"/>
      <c r="B224" s="182"/>
      <c r="C224" s="183"/>
      <c r="D224" s="184" t="s">
        <v>69</v>
      </c>
      <c r="E224" s="196" t="s">
        <v>375</v>
      </c>
      <c r="F224" s="196" t="s">
        <v>376</v>
      </c>
      <c r="G224" s="183"/>
      <c r="H224" s="183"/>
      <c r="I224" s="186"/>
      <c r="J224" s="197">
        <f>BK224</f>
        <v>0</v>
      </c>
      <c r="K224" s="183"/>
      <c r="L224" s="188"/>
      <c r="M224" s="189"/>
      <c r="N224" s="190"/>
      <c r="O224" s="190"/>
      <c r="P224" s="191">
        <f>SUM(P225:P256)</f>
        <v>0</v>
      </c>
      <c r="Q224" s="190"/>
      <c r="R224" s="191">
        <f>SUM(R225:R256)</f>
        <v>0</v>
      </c>
      <c r="S224" s="190"/>
      <c r="T224" s="192">
        <f>SUM(T225:T256)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3" t="s">
        <v>133</v>
      </c>
      <c r="AT224" s="194" t="s">
        <v>69</v>
      </c>
      <c r="AU224" s="194" t="s">
        <v>78</v>
      </c>
      <c r="AY224" s="193" t="s">
        <v>113</v>
      </c>
      <c r="BK224" s="195">
        <f>SUM(BK225:BK256)</f>
        <v>0</v>
      </c>
    </row>
    <row r="225" s="2" customFormat="1" ht="16.5" customHeight="1">
      <c r="A225" s="36"/>
      <c r="B225" s="37"/>
      <c r="C225" s="198" t="s">
        <v>377</v>
      </c>
      <c r="D225" s="198" t="s">
        <v>116</v>
      </c>
      <c r="E225" s="199" t="s">
        <v>378</v>
      </c>
      <c r="F225" s="200" t="s">
        <v>379</v>
      </c>
      <c r="G225" s="201" t="s">
        <v>233</v>
      </c>
      <c r="H225" s="202">
        <v>2</v>
      </c>
      <c r="I225" s="203"/>
      <c r="J225" s="204">
        <f>ROUND(I225*H225,2)</f>
        <v>0</v>
      </c>
      <c r="K225" s="200" t="s">
        <v>19</v>
      </c>
      <c r="L225" s="42"/>
      <c r="M225" s="205" t="s">
        <v>19</v>
      </c>
      <c r="N225" s="206" t="s">
        <v>41</v>
      </c>
      <c r="O225" s="82"/>
      <c r="P225" s="207">
        <f>O225*H225</f>
        <v>0</v>
      </c>
      <c r="Q225" s="207">
        <v>0</v>
      </c>
      <c r="R225" s="207">
        <f>Q225*H225</f>
        <v>0</v>
      </c>
      <c r="S225" s="207">
        <v>0</v>
      </c>
      <c r="T225" s="208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09" t="s">
        <v>330</v>
      </c>
      <c r="AT225" s="209" t="s">
        <v>116</v>
      </c>
      <c r="AU225" s="209" t="s">
        <v>80</v>
      </c>
      <c r="AY225" s="15" t="s">
        <v>113</v>
      </c>
      <c r="BE225" s="210">
        <f>IF(N225="základní",J225,0)</f>
        <v>0</v>
      </c>
      <c r="BF225" s="210">
        <f>IF(N225="snížená",J225,0)</f>
        <v>0</v>
      </c>
      <c r="BG225" s="210">
        <f>IF(N225="zákl. přenesená",J225,0)</f>
        <v>0</v>
      </c>
      <c r="BH225" s="210">
        <f>IF(N225="sníž. přenesená",J225,0)</f>
        <v>0</v>
      </c>
      <c r="BI225" s="210">
        <f>IF(N225="nulová",J225,0)</f>
        <v>0</v>
      </c>
      <c r="BJ225" s="15" t="s">
        <v>78</v>
      </c>
      <c r="BK225" s="210">
        <f>ROUND(I225*H225,2)</f>
        <v>0</v>
      </c>
      <c r="BL225" s="15" t="s">
        <v>330</v>
      </c>
      <c r="BM225" s="209" t="s">
        <v>380</v>
      </c>
    </row>
    <row r="226" s="2" customFormat="1">
      <c r="A226" s="36"/>
      <c r="B226" s="37"/>
      <c r="C226" s="38"/>
      <c r="D226" s="211" t="s">
        <v>123</v>
      </c>
      <c r="E226" s="38"/>
      <c r="F226" s="212" t="s">
        <v>381</v>
      </c>
      <c r="G226" s="38"/>
      <c r="H226" s="38"/>
      <c r="I226" s="213"/>
      <c r="J226" s="38"/>
      <c r="K226" s="38"/>
      <c r="L226" s="42"/>
      <c r="M226" s="214"/>
      <c r="N226" s="215"/>
      <c r="O226" s="82"/>
      <c r="P226" s="82"/>
      <c r="Q226" s="82"/>
      <c r="R226" s="82"/>
      <c r="S226" s="82"/>
      <c r="T226" s="83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5" t="s">
        <v>123</v>
      </c>
      <c r="AU226" s="15" t="s">
        <v>80</v>
      </c>
    </row>
    <row r="227" s="2" customFormat="1" ht="16.5" customHeight="1">
      <c r="A227" s="36"/>
      <c r="B227" s="37"/>
      <c r="C227" s="218" t="s">
        <v>382</v>
      </c>
      <c r="D227" s="218" t="s">
        <v>127</v>
      </c>
      <c r="E227" s="219" t="s">
        <v>383</v>
      </c>
      <c r="F227" s="220" t="s">
        <v>384</v>
      </c>
      <c r="G227" s="221" t="s">
        <v>233</v>
      </c>
      <c r="H227" s="222">
        <v>2</v>
      </c>
      <c r="I227" s="223"/>
      <c r="J227" s="224">
        <f>ROUND(I227*H227,2)</f>
        <v>0</v>
      </c>
      <c r="K227" s="220" t="s">
        <v>19</v>
      </c>
      <c r="L227" s="225"/>
      <c r="M227" s="226" t="s">
        <v>19</v>
      </c>
      <c r="N227" s="227" t="s">
        <v>41</v>
      </c>
      <c r="O227" s="82"/>
      <c r="P227" s="207">
        <f>O227*H227</f>
        <v>0</v>
      </c>
      <c r="Q227" s="207">
        <v>0</v>
      </c>
      <c r="R227" s="207">
        <f>Q227*H227</f>
        <v>0</v>
      </c>
      <c r="S227" s="207">
        <v>0</v>
      </c>
      <c r="T227" s="208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09" t="s">
        <v>385</v>
      </c>
      <c r="AT227" s="209" t="s">
        <v>127</v>
      </c>
      <c r="AU227" s="209" t="s">
        <v>80</v>
      </c>
      <c r="AY227" s="15" t="s">
        <v>113</v>
      </c>
      <c r="BE227" s="210">
        <f>IF(N227="základní",J227,0)</f>
        <v>0</v>
      </c>
      <c r="BF227" s="210">
        <f>IF(N227="snížená",J227,0)</f>
        <v>0</v>
      </c>
      <c r="BG227" s="210">
        <f>IF(N227="zákl. přenesená",J227,0)</f>
        <v>0</v>
      </c>
      <c r="BH227" s="210">
        <f>IF(N227="sníž. přenesená",J227,0)</f>
        <v>0</v>
      </c>
      <c r="BI227" s="210">
        <f>IF(N227="nulová",J227,0)</f>
        <v>0</v>
      </c>
      <c r="BJ227" s="15" t="s">
        <v>78</v>
      </c>
      <c r="BK227" s="210">
        <f>ROUND(I227*H227,2)</f>
        <v>0</v>
      </c>
      <c r="BL227" s="15" t="s">
        <v>385</v>
      </c>
      <c r="BM227" s="209" t="s">
        <v>386</v>
      </c>
    </row>
    <row r="228" s="2" customFormat="1">
      <c r="A228" s="36"/>
      <c r="B228" s="37"/>
      <c r="C228" s="38"/>
      <c r="D228" s="211" t="s">
        <v>123</v>
      </c>
      <c r="E228" s="38"/>
      <c r="F228" s="212" t="s">
        <v>384</v>
      </c>
      <c r="G228" s="38"/>
      <c r="H228" s="38"/>
      <c r="I228" s="213"/>
      <c r="J228" s="38"/>
      <c r="K228" s="38"/>
      <c r="L228" s="42"/>
      <c r="M228" s="214"/>
      <c r="N228" s="215"/>
      <c r="O228" s="82"/>
      <c r="P228" s="82"/>
      <c r="Q228" s="82"/>
      <c r="R228" s="82"/>
      <c r="S228" s="82"/>
      <c r="T228" s="83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5" t="s">
        <v>123</v>
      </c>
      <c r="AU228" s="15" t="s">
        <v>80</v>
      </c>
    </row>
    <row r="229" s="2" customFormat="1" ht="24.15" customHeight="1">
      <c r="A229" s="36"/>
      <c r="B229" s="37"/>
      <c r="C229" s="198" t="s">
        <v>387</v>
      </c>
      <c r="D229" s="198" t="s">
        <v>116</v>
      </c>
      <c r="E229" s="199" t="s">
        <v>388</v>
      </c>
      <c r="F229" s="200" t="s">
        <v>389</v>
      </c>
      <c r="G229" s="201" t="s">
        <v>233</v>
      </c>
      <c r="H229" s="202">
        <v>6</v>
      </c>
      <c r="I229" s="203"/>
      <c r="J229" s="204">
        <f>ROUND(I229*H229,2)</f>
        <v>0</v>
      </c>
      <c r="K229" s="200" t="s">
        <v>19</v>
      </c>
      <c r="L229" s="42"/>
      <c r="M229" s="205" t="s">
        <v>19</v>
      </c>
      <c r="N229" s="206" t="s">
        <v>41</v>
      </c>
      <c r="O229" s="82"/>
      <c r="P229" s="207">
        <f>O229*H229</f>
        <v>0</v>
      </c>
      <c r="Q229" s="207">
        <v>0</v>
      </c>
      <c r="R229" s="207">
        <f>Q229*H229</f>
        <v>0</v>
      </c>
      <c r="S229" s="207">
        <v>0</v>
      </c>
      <c r="T229" s="208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09" t="s">
        <v>330</v>
      </c>
      <c r="AT229" s="209" t="s">
        <v>116</v>
      </c>
      <c r="AU229" s="209" t="s">
        <v>80</v>
      </c>
      <c r="AY229" s="15" t="s">
        <v>113</v>
      </c>
      <c r="BE229" s="210">
        <f>IF(N229="základní",J229,0)</f>
        <v>0</v>
      </c>
      <c r="BF229" s="210">
        <f>IF(N229="snížená",J229,0)</f>
        <v>0</v>
      </c>
      <c r="BG229" s="210">
        <f>IF(N229="zákl. přenesená",J229,0)</f>
        <v>0</v>
      </c>
      <c r="BH229" s="210">
        <f>IF(N229="sníž. přenesená",J229,0)</f>
        <v>0</v>
      </c>
      <c r="BI229" s="210">
        <f>IF(N229="nulová",J229,0)</f>
        <v>0</v>
      </c>
      <c r="BJ229" s="15" t="s">
        <v>78</v>
      </c>
      <c r="BK229" s="210">
        <f>ROUND(I229*H229,2)</f>
        <v>0</v>
      </c>
      <c r="BL229" s="15" t="s">
        <v>330</v>
      </c>
      <c r="BM229" s="209" t="s">
        <v>390</v>
      </c>
    </row>
    <row r="230" s="2" customFormat="1">
      <c r="A230" s="36"/>
      <c r="B230" s="37"/>
      <c r="C230" s="38"/>
      <c r="D230" s="211" t="s">
        <v>123</v>
      </c>
      <c r="E230" s="38"/>
      <c r="F230" s="212" t="s">
        <v>389</v>
      </c>
      <c r="G230" s="38"/>
      <c r="H230" s="38"/>
      <c r="I230" s="213"/>
      <c r="J230" s="38"/>
      <c r="K230" s="38"/>
      <c r="L230" s="42"/>
      <c r="M230" s="214"/>
      <c r="N230" s="215"/>
      <c r="O230" s="82"/>
      <c r="P230" s="82"/>
      <c r="Q230" s="82"/>
      <c r="R230" s="82"/>
      <c r="S230" s="82"/>
      <c r="T230" s="83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T230" s="15" t="s">
        <v>123</v>
      </c>
      <c r="AU230" s="15" t="s">
        <v>80</v>
      </c>
    </row>
    <row r="231" s="2" customFormat="1" ht="16.5" customHeight="1">
      <c r="A231" s="36"/>
      <c r="B231" s="37"/>
      <c r="C231" s="218" t="s">
        <v>391</v>
      </c>
      <c r="D231" s="218" t="s">
        <v>127</v>
      </c>
      <c r="E231" s="219" t="s">
        <v>392</v>
      </c>
      <c r="F231" s="220" t="s">
        <v>393</v>
      </c>
      <c r="G231" s="221" t="s">
        <v>233</v>
      </c>
      <c r="H231" s="222">
        <v>1</v>
      </c>
      <c r="I231" s="223"/>
      <c r="J231" s="224">
        <f>ROUND(I231*H231,2)</f>
        <v>0</v>
      </c>
      <c r="K231" s="220" t="s">
        <v>19</v>
      </c>
      <c r="L231" s="225"/>
      <c r="M231" s="226" t="s">
        <v>19</v>
      </c>
      <c r="N231" s="227" t="s">
        <v>41</v>
      </c>
      <c r="O231" s="82"/>
      <c r="P231" s="207">
        <f>O231*H231</f>
        <v>0</v>
      </c>
      <c r="Q231" s="207">
        <v>0</v>
      </c>
      <c r="R231" s="207">
        <f>Q231*H231</f>
        <v>0</v>
      </c>
      <c r="S231" s="207">
        <v>0</v>
      </c>
      <c r="T231" s="208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09" t="s">
        <v>385</v>
      </c>
      <c r="AT231" s="209" t="s">
        <v>127</v>
      </c>
      <c r="AU231" s="209" t="s">
        <v>80</v>
      </c>
      <c r="AY231" s="15" t="s">
        <v>113</v>
      </c>
      <c r="BE231" s="210">
        <f>IF(N231="základní",J231,0)</f>
        <v>0</v>
      </c>
      <c r="BF231" s="210">
        <f>IF(N231="snížená",J231,0)</f>
        <v>0</v>
      </c>
      <c r="BG231" s="210">
        <f>IF(N231="zákl. přenesená",J231,0)</f>
        <v>0</v>
      </c>
      <c r="BH231" s="210">
        <f>IF(N231="sníž. přenesená",J231,0)</f>
        <v>0</v>
      </c>
      <c r="BI231" s="210">
        <f>IF(N231="nulová",J231,0)</f>
        <v>0</v>
      </c>
      <c r="BJ231" s="15" t="s">
        <v>78</v>
      </c>
      <c r="BK231" s="210">
        <f>ROUND(I231*H231,2)</f>
        <v>0</v>
      </c>
      <c r="BL231" s="15" t="s">
        <v>385</v>
      </c>
      <c r="BM231" s="209" t="s">
        <v>394</v>
      </c>
    </row>
    <row r="232" s="2" customFormat="1">
      <c r="A232" s="36"/>
      <c r="B232" s="37"/>
      <c r="C232" s="38"/>
      <c r="D232" s="211" t="s">
        <v>123</v>
      </c>
      <c r="E232" s="38"/>
      <c r="F232" s="212" t="s">
        <v>393</v>
      </c>
      <c r="G232" s="38"/>
      <c r="H232" s="38"/>
      <c r="I232" s="213"/>
      <c r="J232" s="38"/>
      <c r="K232" s="38"/>
      <c r="L232" s="42"/>
      <c r="M232" s="214"/>
      <c r="N232" s="215"/>
      <c r="O232" s="82"/>
      <c r="P232" s="82"/>
      <c r="Q232" s="82"/>
      <c r="R232" s="82"/>
      <c r="S232" s="82"/>
      <c r="T232" s="83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5" t="s">
        <v>123</v>
      </c>
      <c r="AU232" s="15" t="s">
        <v>80</v>
      </c>
    </row>
    <row r="233" s="2" customFormat="1" ht="16.5" customHeight="1">
      <c r="A233" s="36"/>
      <c r="B233" s="37"/>
      <c r="C233" s="198" t="s">
        <v>395</v>
      </c>
      <c r="D233" s="198" t="s">
        <v>116</v>
      </c>
      <c r="E233" s="199" t="s">
        <v>396</v>
      </c>
      <c r="F233" s="200" t="s">
        <v>397</v>
      </c>
      <c r="G233" s="201" t="s">
        <v>233</v>
      </c>
      <c r="H233" s="202">
        <v>1</v>
      </c>
      <c r="I233" s="203"/>
      <c r="J233" s="204">
        <f>ROUND(I233*H233,2)</f>
        <v>0</v>
      </c>
      <c r="K233" s="200" t="s">
        <v>19</v>
      </c>
      <c r="L233" s="42"/>
      <c r="M233" s="205" t="s">
        <v>19</v>
      </c>
      <c r="N233" s="206" t="s">
        <v>41</v>
      </c>
      <c r="O233" s="82"/>
      <c r="P233" s="207">
        <f>O233*H233</f>
        <v>0</v>
      </c>
      <c r="Q233" s="207">
        <v>0</v>
      </c>
      <c r="R233" s="207">
        <f>Q233*H233</f>
        <v>0</v>
      </c>
      <c r="S233" s="207">
        <v>0</v>
      </c>
      <c r="T233" s="208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09" t="s">
        <v>330</v>
      </c>
      <c r="AT233" s="209" t="s">
        <v>116</v>
      </c>
      <c r="AU233" s="209" t="s">
        <v>80</v>
      </c>
      <c r="AY233" s="15" t="s">
        <v>113</v>
      </c>
      <c r="BE233" s="210">
        <f>IF(N233="základní",J233,0)</f>
        <v>0</v>
      </c>
      <c r="BF233" s="210">
        <f>IF(N233="snížená",J233,0)</f>
        <v>0</v>
      </c>
      <c r="BG233" s="210">
        <f>IF(N233="zákl. přenesená",J233,0)</f>
        <v>0</v>
      </c>
      <c r="BH233" s="210">
        <f>IF(N233="sníž. přenesená",J233,0)</f>
        <v>0</v>
      </c>
      <c r="BI233" s="210">
        <f>IF(N233="nulová",J233,0)</f>
        <v>0</v>
      </c>
      <c r="BJ233" s="15" t="s">
        <v>78</v>
      </c>
      <c r="BK233" s="210">
        <f>ROUND(I233*H233,2)</f>
        <v>0</v>
      </c>
      <c r="BL233" s="15" t="s">
        <v>330</v>
      </c>
      <c r="BM233" s="209" t="s">
        <v>398</v>
      </c>
    </row>
    <row r="234" s="2" customFormat="1">
      <c r="A234" s="36"/>
      <c r="B234" s="37"/>
      <c r="C234" s="38"/>
      <c r="D234" s="211" t="s">
        <v>123</v>
      </c>
      <c r="E234" s="38"/>
      <c r="F234" s="212" t="s">
        <v>397</v>
      </c>
      <c r="G234" s="38"/>
      <c r="H234" s="38"/>
      <c r="I234" s="213"/>
      <c r="J234" s="38"/>
      <c r="K234" s="38"/>
      <c r="L234" s="42"/>
      <c r="M234" s="214"/>
      <c r="N234" s="215"/>
      <c r="O234" s="82"/>
      <c r="P234" s="82"/>
      <c r="Q234" s="82"/>
      <c r="R234" s="82"/>
      <c r="S234" s="82"/>
      <c r="T234" s="83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5" t="s">
        <v>123</v>
      </c>
      <c r="AU234" s="15" t="s">
        <v>80</v>
      </c>
    </row>
    <row r="235" s="2" customFormat="1" ht="16.5" customHeight="1">
      <c r="A235" s="36"/>
      <c r="B235" s="37"/>
      <c r="C235" s="218" t="s">
        <v>399</v>
      </c>
      <c r="D235" s="218" t="s">
        <v>127</v>
      </c>
      <c r="E235" s="219" t="s">
        <v>400</v>
      </c>
      <c r="F235" s="220" t="s">
        <v>401</v>
      </c>
      <c r="G235" s="221" t="s">
        <v>233</v>
      </c>
      <c r="H235" s="222">
        <v>1</v>
      </c>
      <c r="I235" s="223"/>
      <c r="J235" s="224">
        <f>ROUND(I235*H235,2)</f>
        <v>0</v>
      </c>
      <c r="K235" s="220" t="s">
        <v>19</v>
      </c>
      <c r="L235" s="225"/>
      <c r="M235" s="226" t="s">
        <v>19</v>
      </c>
      <c r="N235" s="227" t="s">
        <v>41</v>
      </c>
      <c r="O235" s="82"/>
      <c r="P235" s="207">
        <f>O235*H235</f>
        <v>0</v>
      </c>
      <c r="Q235" s="207">
        <v>0</v>
      </c>
      <c r="R235" s="207">
        <f>Q235*H235</f>
        <v>0</v>
      </c>
      <c r="S235" s="207">
        <v>0</v>
      </c>
      <c r="T235" s="208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09" t="s">
        <v>385</v>
      </c>
      <c r="AT235" s="209" t="s">
        <v>127</v>
      </c>
      <c r="AU235" s="209" t="s">
        <v>80</v>
      </c>
      <c r="AY235" s="15" t="s">
        <v>113</v>
      </c>
      <c r="BE235" s="210">
        <f>IF(N235="základní",J235,0)</f>
        <v>0</v>
      </c>
      <c r="BF235" s="210">
        <f>IF(N235="snížená",J235,0)</f>
        <v>0</v>
      </c>
      <c r="BG235" s="210">
        <f>IF(N235="zákl. přenesená",J235,0)</f>
        <v>0</v>
      </c>
      <c r="BH235" s="210">
        <f>IF(N235="sníž. přenesená",J235,0)</f>
        <v>0</v>
      </c>
      <c r="BI235" s="210">
        <f>IF(N235="nulová",J235,0)</f>
        <v>0</v>
      </c>
      <c r="BJ235" s="15" t="s">
        <v>78</v>
      </c>
      <c r="BK235" s="210">
        <f>ROUND(I235*H235,2)</f>
        <v>0</v>
      </c>
      <c r="BL235" s="15" t="s">
        <v>385</v>
      </c>
      <c r="BM235" s="209" t="s">
        <v>402</v>
      </c>
    </row>
    <row r="236" s="2" customFormat="1">
      <c r="A236" s="36"/>
      <c r="B236" s="37"/>
      <c r="C236" s="38"/>
      <c r="D236" s="211" t="s">
        <v>123</v>
      </c>
      <c r="E236" s="38"/>
      <c r="F236" s="212" t="s">
        <v>401</v>
      </c>
      <c r="G236" s="38"/>
      <c r="H236" s="38"/>
      <c r="I236" s="213"/>
      <c r="J236" s="38"/>
      <c r="K236" s="38"/>
      <c r="L236" s="42"/>
      <c r="M236" s="214"/>
      <c r="N236" s="215"/>
      <c r="O236" s="82"/>
      <c r="P236" s="82"/>
      <c r="Q236" s="82"/>
      <c r="R236" s="82"/>
      <c r="S236" s="82"/>
      <c r="T236" s="83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5" t="s">
        <v>123</v>
      </c>
      <c r="AU236" s="15" t="s">
        <v>80</v>
      </c>
    </row>
    <row r="237" s="2" customFormat="1" ht="16.5" customHeight="1">
      <c r="A237" s="36"/>
      <c r="B237" s="37"/>
      <c r="C237" s="198" t="s">
        <v>403</v>
      </c>
      <c r="D237" s="198" t="s">
        <v>116</v>
      </c>
      <c r="E237" s="199" t="s">
        <v>404</v>
      </c>
      <c r="F237" s="200" t="s">
        <v>405</v>
      </c>
      <c r="G237" s="201" t="s">
        <v>233</v>
      </c>
      <c r="H237" s="202">
        <v>1</v>
      </c>
      <c r="I237" s="203"/>
      <c r="J237" s="204">
        <f>ROUND(I237*H237,2)</f>
        <v>0</v>
      </c>
      <c r="K237" s="200" t="s">
        <v>19</v>
      </c>
      <c r="L237" s="42"/>
      <c r="M237" s="205" t="s">
        <v>19</v>
      </c>
      <c r="N237" s="206" t="s">
        <v>41</v>
      </c>
      <c r="O237" s="82"/>
      <c r="P237" s="207">
        <f>O237*H237</f>
        <v>0</v>
      </c>
      <c r="Q237" s="207">
        <v>0</v>
      </c>
      <c r="R237" s="207">
        <f>Q237*H237</f>
        <v>0</v>
      </c>
      <c r="S237" s="207">
        <v>0</v>
      </c>
      <c r="T237" s="208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09" t="s">
        <v>330</v>
      </c>
      <c r="AT237" s="209" t="s">
        <v>116</v>
      </c>
      <c r="AU237" s="209" t="s">
        <v>80</v>
      </c>
      <c r="AY237" s="15" t="s">
        <v>113</v>
      </c>
      <c r="BE237" s="210">
        <f>IF(N237="základní",J237,0)</f>
        <v>0</v>
      </c>
      <c r="BF237" s="210">
        <f>IF(N237="snížená",J237,0)</f>
        <v>0</v>
      </c>
      <c r="BG237" s="210">
        <f>IF(N237="zákl. přenesená",J237,0)</f>
        <v>0</v>
      </c>
      <c r="BH237" s="210">
        <f>IF(N237="sníž. přenesená",J237,0)</f>
        <v>0</v>
      </c>
      <c r="BI237" s="210">
        <f>IF(N237="nulová",J237,0)</f>
        <v>0</v>
      </c>
      <c r="BJ237" s="15" t="s">
        <v>78</v>
      </c>
      <c r="BK237" s="210">
        <f>ROUND(I237*H237,2)</f>
        <v>0</v>
      </c>
      <c r="BL237" s="15" t="s">
        <v>330</v>
      </c>
      <c r="BM237" s="209" t="s">
        <v>406</v>
      </c>
    </row>
    <row r="238" s="2" customFormat="1">
      <c r="A238" s="36"/>
      <c r="B238" s="37"/>
      <c r="C238" s="38"/>
      <c r="D238" s="211" t="s">
        <v>123</v>
      </c>
      <c r="E238" s="38"/>
      <c r="F238" s="212" t="s">
        <v>405</v>
      </c>
      <c r="G238" s="38"/>
      <c r="H238" s="38"/>
      <c r="I238" s="213"/>
      <c r="J238" s="38"/>
      <c r="K238" s="38"/>
      <c r="L238" s="42"/>
      <c r="M238" s="214"/>
      <c r="N238" s="215"/>
      <c r="O238" s="82"/>
      <c r="P238" s="82"/>
      <c r="Q238" s="82"/>
      <c r="R238" s="82"/>
      <c r="S238" s="82"/>
      <c r="T238" s="83"/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T238" s="15" t="s">
        <v>123</v>
      </c>
      <c r="AU238" s="15" t="s">
        <v>80</v>
      </c>
    </row>
    <row r="239" s="2" customFormat="1" ht="16.5" customHeight="1">
      <c r="A239" s="36"/>
      <c r="B239" s="37"/>
      <c r="C239" s="218" t="s">
        <v>407</v>
      </c>
      <c r="D239" s="218" t="s">
        <v>127</v>
      </c>
      <c r="E239" s="219" t="s">
        <v>408</v>
      </c>
      <c r="F239" s="220" t="s">
        <v>409</v>
      </c>
      <c r="G239" s="221" t="s">
        <v>233</v>
      </c>
      <c r="H239" s="222">
        <v>1</v>
      </c>
      <c r="I239" s="223"/>
      <c r="J239" s="224">
        <f>ROUND(I239*H239,2)</f>
        <v>0</v>
      </c>
      <c r="K239" s="220" t="s">
        <v>19</v>
      </c>
      <c r="L239" s="225"/>
      <c r="M239" s="226" t="s">
        <v>19</v>
      </c>
      <c r="N239" s="227" t="s">
        <v>41</v>
      </c>
      <c r="O239" s="82"/>
      <c r="P239" s="207">
        <f>O239*H239</f>
        <v>0</v>
      </c>
      <c r="Q239" s="207">
        <v>0</v>
      </c>
      <c r="R239" s="207">
        <f>Q239*H239</f>
        <v>0</v>
      </c>
      <c r="S239" s="207">
        <v>0</v>
      </c>
      <c r="T239" s="208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09" t="s">
        <v>385</v>
      </c>
      <c r="AT239" s="209" t="s">
        <v>127</v>
      </c>
      <c r="AU239" s="209" t="s">
        <v>80</v>
      </c>
      <c r="AY239" s="15" t="s">
        <v>113</v>
      </c>
      <c r="BE239" s="210">
        <f>IF(N239="základní",J239,0)</f>
        <v>0</v>
      </c>
      <c r="BF239" s="210">
        <f>IF(N239="snížená",J239,0)</f>
        <v>0</v>
      </c>
      <c r="BG239" s="210">
        <f>IF(N239="zákl. přenesená",J239,0)</f>
        <v>0</v>
      </c>
      <c r="BH239" s="210">
        <f>IF(N239="sníž. přenesená",J239,0)</f>
        <v>0</v>
      </c>
      <c r="BI239" s="210">
        <f>IF(N239="nulová",J239,0)</f>
        <v>0</v>
      </c>
      <c r="BJ239" s="15" t="s">
        <v>78</v>
      </c>
      <c r="BK239" s="210">
        <f>ROUND(I239*H239,2)</f>
        <v>0</v>
      </c>
      <c r="BL239" s="15" t="s">
        <v>385</v>
      </c>
      <c r="BM239" s="209" t="s">
        <v>410</v>
      </c>
    </row>
    <row r="240" s="2" customFormat="1">
      <c r="A240" s="36"/>
      <c r="B240" s="37"/>
      <c r="C240" s="38"/>
      <c r="D240" s="211" t="s">
        <v>123</v>
      </c>
      <c r="E240" s="38"/>
      <c r="F240" s="212" t="s">
        <v>409</v>
      </c>
      <c r="G240" s="38"/>
      <c r="H240" s="38"/>
      <c r="I240" s="213"/>
      <c r="J240" s="38"/>
      <c r="K240" s="38"/>
      <c r="L240" s="42"/>
      <c r="M240" s="214"/>
      <c r="N240" s="215"/>
      <c r="O240" s="82"/>
      <c r="P240" s="82"/>
      <c r="Q240" s="82"/>
      <c r="R240" s="82"/>
      <c r="S240" s="82"/>
      <c r="T240" s="83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5" t="s">
        <v>123</v>
      </c>
      <c r="AU240" s="15" t="s">
        <v>80</v>
      </c>
    </row>
    <row r="241" s="2" customFormat="1" ht="16.5" customHeight="1">
      <c r="A241" s="36"/>
      <c r="B241" s="37"/>
      <c r="C241" s="198" t="s">
        <v>411</v>
      </c>
      <c r="D241" s="198" t="s">
        <v>116</v>
      </c>
      <c r="E241" s="199" t="s">
        <v>412</v>
      </c>
      <c r="F241" s="200" t="s">
        <v>413</v>
      </c>
      <c r="G241" s="201" t="s">
        <v>233</v>
      </c>
      <c r="H241" s="202">
        <v>20</v>
      </c>
      <c r="I241" s="203"/>
      <c r="J241" s="204">
        <f>ROUND(I241*H241,2)</f>
        <v>0</v>
      </c>
      <c r="K241" s="200" t="s">
        <v>19</v>
      </c>
      <c r="L241" s="42"/>
      <c r="M241" s="205" t="s">
        <v>19</v>
      </c>
      <c r="N241" s="206" t="s">
        <v>41</v>
      </c>
      <c r="O241" s="82"/>
      <c r="P241" s="207">
        <f>O241*H241</f>
        <v>0</v>
      </c>
      <c r="Q241" s="207">
        <v>0</v>
      </c>
      <c r="R241" s="207">
        <f>Q241*H241</f>
        <v>0</v>
      </c>
      <c r="S241" s="207">
        <v>0</v>
      </c>
      <c r="T241" s="208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09" t="s">
        <v>330</v>
      </c>
      <c r="AT241" s="209" t="s">
        <v>116</v>
      </c>
      <c r="AU241" s="209" t="s">
        <v>80</v>
      </c>
      <c r="AY241" s="15" t="s">
        <v>113</v>
      </c>
      <c r="BE241" s="210">
        <f>IF(N241="základní",J241,0)</f>
        <v>0</v>
      </c>
      <c r="BF241" s="210">
        <f>IF(N241="snížená",J241,0)</f>
        <v>0</v>
      </c>
      <c r="BG241" s="210">
        <f>IF(N241="zákl. přenesená",J241,0)</f>
        <v>0</v>
      </c>
      <c r="BH241" s="210">
        <f>IF(N241="sníž. přenesená",J241,0)</f>
        <v>0</v>
      </c>
      <c r="BI241" s="210">
        <f>IF(N241="nulová",J241,0)</f>
        <v>0</v>
      </c>
      <c r="BJ241" s="15" t="s">
        <v>78</v>
      </c>
      <c r="BK241" s="210">
        <f>ROUND(I241*H241,2)</f>
        <v>0</v>
      </c>
      <c r="BL241" s="15" t="s">
        <v>330</v>
      </c>
      <c r="BM241" s="209" t="s">
        <v>414</v>
      </c>
    </row>
    <row r="242" s="2" customFormat="1">
      <c r="A242" s="36"/>
      <c r="B242" s="37"/>
      <c r="C242" s="38"/>
      <c r="D242" s="211" t="s">
        <v>123</v>
      </c>
      <c r="E242" s="38"/>
      <c r="F242" s="212" t="s">
        <v>413</v>
      </c>
      <c r="G242" s="38"/>
      <c r="H242" s="38"/>
      <c r="I242" s="213"/>
      <c r="J242" s="38"/>
      <c r="K242" s="38"/>
      <c r="L242" s="42"/>
      <c r="M242" s="214"/>
      <c r="N242" s="215"/>
      <c r="O242" s="82"/>
      <c r="P242" s="82"/>
      <c r="Q242" s="82"/>
      <c r="R242" s="82"/>
      <c r="S242" s="82"/>
      <c r="T242" s="83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5" t="s">
        <v>123</v>
      </c>
      <c r="AU242" s="15" t="s">
        <v>80</v>
      </c>
    </row>
    <row r="243" s="2" customFormat="1" ht="16.5" customHeight="1">
      <c r="A243" s="36"/>
      <c r="B243" s="37"/>
      <c r="C243" s="198" t="s">
        <v>415</v>
      </c>
      <c r="D243" s="198" t="s">
        <v>116</v>
      </c>
      <c r="E243" s="199" t="s">
        <v>416</v>
      </c>
      <c r="F243" s="200" t="s">
        <v>417</v>
      </c>
      <c r="G243" s="201" t="s">
        <v>233</v>
      </c>
      <c r="H243" s="202">
        <v>1</v>
      </c>
      <c r="I243" s="203"/>
      <c r="J243" s="204">
        <f>ROUND(I243*H243,2)</f>
        <v>0</v>
      </c>
      <c r="K243" s="200" t="s">
        <v>19</v>
      </c>
      <c r="L243" s="42"/>
      <c r="M243" s="205" t="s">
        <v>19</v>
      </c>
      <c r="N243" s="206" t="s">
        <v>41</v>
      </c>
      <c r="O243" s="82"/>
      <c r="P243" s="207">
        <f>O243*H243</f>
        <v>0</v>
      </c>
      <c r="Q243" s="207">
        <v>0</v>
      </c>
      <c r="R243" s="207">
        <f>Q243*H243</f>
        <v>0</v>
      </c>
      <c r="S243" s="207">
        <v>0</v>
      </c>
      <c r="T243" s="208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09" t="s">
        <v>330</v>
      </c>
      <c r="AT243" s="209" t="s">
        <v>116</v>
      </c>
      <c r="AU243" s="209" t="s">
        <v>80</v>
      </c>
      <c r="AY243" s="15" t="s">
        <v>113</v>
      </c>
      <c r="BE243" s="210">
        <f>IF(N243="základní",J243,0)</f>
        <v>0</v>
      </c>
      <c r="BF243" s="210">
        <f>IF(N243="snížená",J243,0)</f>
        <v>0</v>
      </c>
      <c r="BG243" s="210">
        <f>IF(N243="zákl. přenesená",J243,0)</f>
        <v>0</v>
      </c>
      <c r="BH243" s="210">
        <f>IF(N243="sníž. přenesená",J243,0)</f>
        <v>0</v>
      </c>
      <c r="BI243" s="210">
        <f>IF(N243="nulová",J243,0)</f>
        <v>0</v>
      </c>
      <c r="BJ243" s="15" t="s">
        <v>78</v>
      </c>
      <c r="BK243" s="210">
        <f>ROUND(I243*H243,2)</f>
        <v>0</v>
      </c>
      <c r="BL243" s="15" t="s">
        <v>330</v>
      </c>
      <c r="BM243" s="209" t="s">
        <v>418</v>
      </c>
    </row>
    <row r="244" s="2" customFormat="1">
      <c r="A244" s="36"/>
      <c r="B244" s="37"/>
      <c r="C244" s="38"/>
      <c r="D244" s="211" t="s">
        <v>123</v>
      </c>
      <c r="E244" s="38"/>
      <c r="F244" s="212" t="s">
        <v>419</v>
      </c>
      <c r="G244" s="38"/>
      <c r="H244" s="38"/>
      <c r="I244" s="213"/>
      <c r="J244" s="38"/>
      <c r="K244" s="38"/>
      <c r="L244" s="42"/>
      <c r="M244" s="214"/>
      <c r="N244" s="215"/>
      <c r="O244" s="82"/>
      <c r="P244" s="82"/>
      <c r="Q244" s="82"/>
      <c r="R244" s="82"/>
      <c r="S244" s="82"/>
      <c r="T244" s="83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5" t="s">
        <v>123</v>
      </c>
      <c r="AU244" s="15" t="s">
        <v>80</v>
      </c>
    </row>
    <row r="245" s="2" customFormat="1" ht="16.5" customHeight="1">
      <c r="A245" s="36"/>
      <c r="B245" s="37"/>
      <c r="C245" s="218" t="s">
        <v>420</v>
      </c>
      <c r="D245" s="218" t="s">
        <v>127</v>
      </c>
      <c r="E245" s="219" t="s">
        <v>421</v>
      </c>
      <c r="F245" s="220" t="s">
        <v>422</v>
      </c>
      <c r="G245" s="221" t="s">
        <v>233</v>
      </c>
      <c r="H245" s="222">
        <v>1</v>
      </c>
      <c r="I245" s="223"/>
      <c r="J245" s="224">
        <f>ROUND(I245*H245,2)</f>
        <v>0</v>
      </c>
      <c r="K245" s="220" t="s">
        <v>19</v>
      </c>
      <c r="L245" s="225"/>
      <c r="M245" s="226" t="s">
        <v>19</v>
      </c>
      <c r="N245" s="227" t="s">
        <v>41</v>
      </c>
      <c r="O245" s="82"/>
      <c r="P245" s="207">
        <f>O245*H245</f>
        <v>0</v>
      </c>
      <c r="Q245" s="207">
        <v>0</v>
      </c>
      <c r="R245" s="207">
        <f>Q245*H245</f>
        <v>0</v>
      </c>
      <c r="S245" s="207">
        <v>0</v>
      </c>
      <c r="T245" s="208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09" t="s">
        <v>385</v>
      </c>
      <c r="AT245" s="209" t="s">
        <v>127</v>
      </c>
      <c r="AU245" s="209" t="s">
        <v>80</v>
      </c>
      <c r="AY245" s="15" t="s">
        <v>113</v>
      </c>
      <c r="BE245" s="210">
        <f>IF(N245="základní",J245,0)</f>
        <v>0</v>
      </c>
      <c r="BF245" s="210">
        <f>IF(N245="snížená",J245,0)</f>
        <v>0</v>
      </c>
      <c r="BG245" s="210">
        <f>IF(N245="zákl. přenesená",J245,0)</f>
        <v>0</v>
      </c>
      <c r="BH245" s="210">
        <f>IF(N245="sníž. přenesená",J245,0)</f>
        <v>0</v>
      </c>
      <c r="BI245" s="210">
        <f>IF(N245="nulová",J245,0)</f>
        <v>0</v>
      </c>
      <c r="BJ245" s="15" t="s">
        <v>78</v>
      </c>
      <c r="BK245" s="210">
        <f>ROUND(I245*H245,2)</f>
        <v>0</v>
      </c>
      <c r="BL245" s="15" t="s">
        <v>385</v>
      </c>
      <c r="BM245" s="209" t="s">
        <v>423</v>
      </c>
    </row>
    <row r="246" s="2" customFormat="1">
      <c r="A246" s="36"/>
      <c r="B246" s="37"/>
      <c r="C246" s="38"/>
      <c r="D246" s="211" t="s">
        <v>123</v>
      </c>
      <c r="E246" s="38"/>
      <c r="F246" s="212" t="s">
        <v>422</v>
      </c>
      <c r="G246" s="38"/>
      <c r="H246" s="38"/>
      <c r="I246" s="213"/>
      <c r="J246" s="38"/>
      <c r="K246" s="38"/>
      <c r="L246" s="42"/>
      <c r="M246" s="214"/>
      <c r="N246" s="215"/>
      <c r="O246" s="82"/>
      <c r="P246" s="82"/>
      <c r="Q246" s="82"/>
      <c r="R246" s="82"/>
      <c r="S246" s="82"/>
      <c r="T246" s="83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5" t="s">
        <v>123</v>
      </c>
      <c r="AU246" s="15" t="s">
        <v>80</v>
      </c>
    </row>
    <row r="247" s="2" customFormat="1" ht="16.5" customHeight="1">
      <c r="A247" s="36"/>
      <c r="B247" s="37"/>
      <c r="C247" s="198" t="s">
        <v>424</v>
      </c>
      <c r="D247" s="198" t="s">
        <v>116</v>
      </c>
      <c r="E247" s="199" t="s">
        <v>425</v>
      </c>
      <c r="F247" s="200" t="s">
        <v>426</v>
      </c>
      <c r="G247" s="201" t="s">
        <v>233</v>
      </c>
      <c r="H247" s="202">
        <v>3</v>
      </c>
      <c r="I247" s="203"/>
      <c r="J247" s="204">
        <f>ROUND(I247*H247,2)</f>
        <v>0</v>
      </c>
      <c r="K247" s="200" t="s">
        <v>19</v>
      </c>
      <c r="L247" s="42"/>
      <c r="M247" s="205" t="s">
        <v>19</v>
      </c>
      <c r="N247" s="206" t="s">
        <v>41</v>
      </c>
      <c r="O247" s="82"/>
      <c r="P247" s="207">
        <f>O247*H247</f>
        <v>0</v>
      </c>
      <c r="Q247" s="207">
        <v>0</v>
      </c>
      <c r="R247" s="207">
        <f>Q247*H247</f>
        <v>0</v>
      </c>
      <c r="S247" s="207">
        <v>0</v>
      </c>
      <c r="T247" s="208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09" t="s">
        <v>330</v>
      </c>
      <c r="AT247" s="209" t="s">
        <v>116</v>
      </c>
      <c r="AU247" s="209" t="s">
        <v>80</v>
      </c>
      <c r="AY247" s="15" t="s">
        <v>113</v>
      </c>
      <c r="BE247" s="210">
        <f>IF(N247="základní",J247,0)</f>
        <v>0</v>
      </c>
      <c r="BF247" s="210">
        <f>IF(N247="snížená",J247,0)</f>
        <v>0</v>
      </c>
      <c r="BG247" s="210">
        <f>IF(N247="zákl. přenesená",J247,0)</f>
        <v>0</v>
      </c>
      <c r="BH247" s="210">
        <f>IF(N247="sníž. přenesená",J247,0)</f>
        <v>0</v>
      </c>
      <c r="BI247" s="210">
        <f>IF(N247="nulová",J247,0)</f>
        <v>0</v>
      </c>
      <c r="BJ247" s="15" t="s">
        <v>78</v>
      </c>
      <c r="BK247" s="210">
        <f>ROUND(I247*H247,2)</f>
        <v>0</v>
      </c>
      <c r="BL247" s="15" t="s">
        <v>330</v>
      </c>
      <c r="BM247" s="209" t="s">
        <v>427</v>
      </c>
    </row>
    <row r="248" s="2" customFormat="1">
      <c r="A248" s="36"/>
      <c r="B248" s="37"/>
      <c r="C248" s="38"/>
      <c r="D248" s="211" t="s">
        <v>123</v>
      </c>
      <c r="E248" s="38"/>
      <c r="F248" s="212" t="s">
        <v>426</v>
      </c>
      <c r="G248" s="38"/>
      <c r="H248" s="38"/>
      <c r="I248" s="213"/>
      <c r="J248" s="38"/>
      <c r="K248" s="38"/>
      <c r="L248" s="42"/>
      <c r="M248" s="214"/>
      <c r="N248" s="215"/>
      <c r="O248" s="82"/>
      <c r="P248" s="82"/>
      <c r="Q248" s="82"/>
      <c r="R248" s="82"/>
      <c r="S248" s="82"/>
      <c r="T248" s="83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5" t="s">
        <v>123</v>
      </c>
      <c r="AU248" s="15" t="s">
        <v>80</v>
      </c>
    </row>
    <row r="249" s="2" customFormat="1" ht="16.5" customHeight="1">
      <c r="A249" s="36"/>
      <c r="B249" s="37"/>
      <c r="C249" s="218" t="s">
        <v>428</v>
      </c>
      <c r="D249" s="218" t="s">
        <v>127</v>
      </c>
      <c r="E249" s="219" t="s">
        <v>429</v>
      </c>
      <c r="F249" s="220" t="s">
        <v>430</v>
      </c>
      <c r="G249" s="221" t="s">
        <v>233</v>
      </c>
      <c r="H249" s="222">
        <v>3</v>
      </c>
      <c r="I249" s="223"/>
      <c r="J249" s="224">
        <f>ROUND(I249*H249,2)</f>
        <v>0</v>
      </c>
      <c r="K249" s="220" t="s">
        <v>19</v>
      </c>
      <c r="L249" s="225"/>
      <c r="M249" s="226" t="s">
        <v>19</v>
      </c>
      <c r="N249" s="227" t="s">
        <v>41</v>
      </c>
      <c r="O249" s="82"/>
      <c r="P249" s="207">
        <f>O249*H249</f>
        <v>0</v>
      </c>
      <c r="Q249" s="207">
        <v>0</v>
      </c>
      <c r="R249" s="207">
        <f>Q249*H249</f>
        <v>0</v>
      </c>
      <c r="S249" s="207">
        <v>0</v>
      </c>
      <c r="T249" s="208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09" t="s">
        <v>385</v>
      </c>
      <c r="AT249" s="209" t="s">
        <v>127</v>
      </c>
      <c r="AU249" s="209" t="s">
        <v>80</v>
      </c>
      <c r="AY249" s="15" t="s">
        <v>113</v>
      </c>
      <c r="BE249" s="210">
        <f>IF(N249="základní",J249,0)</f>
        <v>0</v>
      </c>
      <c r="BF249" s="210">
        <f>IF(N249="snížená",J249,0)</f>
        <v>0</v>
      </c>
      <c r="BG249" s="210">
        <f>IF(N249="zákl. přenesená",J249,0)</f>
        <v>0</v>
      </c>
      <c r="BH249" s="210">
        <f>IF(N249="sníž. přenesená",J249,0)</f>
        <v>0</v>
      </c>
      <c r="BI249" s="210">
        <f>IF(N249="nulová",J249,0)</f>
        <v>0</v>
      </c>
      <c r="BJ249" s="15" t="s">
        <v>78</v>
      </c>
      <c r="BK249" s="210">
        <f>ROUND(I249*H249,2)</f>
        <v>0</v>
      </c>
      <c r="BL249" s="15" t="s">
        <v>385</v>
      </c>
      <c r="BM249" s="209" t="s">
        <v>431</v>
      </c>
    </row>
    <row r="250" s="2" customFormat="1">
      <c r="A250" s="36"/>
      <c r="B250" s="37"/>
      <c r="C250" s="38"/>
      <c r="D250" s="211" t="s">
        <v>123</v>
      </c>
      <c r="E250" s="38"/>
      <c r="F250" s="212" t="s">
        <v>432</v>
      </c>
      <c r="G250" s="38"/>
      <c r="H250" s="38"/>
      <c r="I250" s="213"/>
      <c r="J250" s="38"/>
      <c r="K250" s="38"/>
      <c r="L250" s="42"/>
      <c r="M250" s="214"/>
      <c r="N250" s="215"/>
      <c r="O250" s="82"/>
      <c r="P250" s="82"/>
      <c r="Q250" s="82"/>
      <c r="R250" s="82"/>
      <c r="S250" s="82"/>
      <c r="T250" s="83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5" t="s">
        <v>123</v>
      </c>
      <c r="AU250" s="15" t="s">
        <v>80</v>
      </c>
    </row>
    <row r="251" s="2" customFormat="1" ht="16.5" customHeight="1">
      <c r="A251" s="36"/>
      <c r="B251" s="37"/>
      <c r="C251" s="198" t="s">
        <v>433</v>
      </c>
      <c r="D251" s="198" t="s">
        <v>116</v>
      </c>
      <c r="E251" s="199" t="s">
        <v>434</v>
      </c>
      <c r="F251" s="200" t="s">
        <v>435</v>
      </c>
      <c r="G251" s="201" t="s">
        <v>233</v>
      </c>
      <c r="H251" s="202">
        <v>8</v>
      </c>
      <c r="I251" s="203"/>
      <c r="J251" s="204">
        <f>ROUND(I251*H251,2)</f>
        <v>0</v>
      </c>
      <c r="K251" s="200" t="s">
        <v>19</v>
      </c>
      <c r="L251" s="42"/>
      <c r="M251" s="205" t="s">
        <v>19</v>
      </c>
      <c r="N251" s="206" t="s">
        <v>41</v>
      </c>
      <c r="O251" s="82"/>
      <c r="P251" s="207">
        <f>O251*H251</f>
        <v>0</v>
      </c>
      <c r="Q251" s="207">
        <v>0</v>
      </c>
      <c r="R251" s="207">
        <f>Q251*H251</f>
        <v>0</v>
      </c>
      <c r="S251" s="207">
        <v>0</v>
      </c>
      <c r="T251" s="208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09" t="s">
        <v>330</v>
      </c>
      <c r="AT251" s="209" t="s">
        <v>116</v>
      </c>
      <c r="AU251" s="209" t="s">
        <v>80</v>
      </c>
      <c r="AY251" s="15" t="s">
        <v>113</v>
      </c>
      <c r="BE251" s="210">
        <f>IF(N251="základní",J251,0)</f>
        <v>0</v>
      </c>
      <c r="BF251" s="210">
        <f>IF(N251="snížená",J251,0)</f>
        <v>0</v>
      </c>
      <c r="BG251" s="210">
        <f>IF(N251="zákl. přenesená",J251,0)</f>
        <v>0</v>
      </c>
      <c r="BH251" s="210">
        <f>IF(N251="sníž. přenesená",J251,0)</f>
        <v>0</v>
      </c>
      <c r="BI251" s="210">
        <f>IF(N251="nulová",J251,0)</f>
        <v>0</v>
      </c>
      <c r="BJ251" s="15" t="s">
        <v>78</v>
      </c>
      <c r="BK251" s="210">
        <f>ROUND(I251*H251,2)</f>
        <v>0</v>
      </c>
      <c r="BL251" s="15" t="s">
        <v>330</v>
      </c>
      <c r="BM251" s="209" t="s">
        <v>436</v>
      </c>
    </row>
    <row r="252" s="2" customFormat="1">
      <c r="A252" s="36"/>
      <c r="B252" s="37"/>
      <c r="C252" s="38"/>
      <c r="D252" s="211" t="s">
        <v>123</v>
      </c>
      <c r="E252" s="38"/>
      <c r="F252" s="212" t="s">
        <v>435</v>
      </c>
      <c r="G252" s="38"/>
      <c r="H252" s="38"/>
      <c r="I252" s="213"/>
      <c r="J252" s="38"/>
      <c r="K252" s="38"/>
      <c r="L252" s="42"/>
      <c r="M252" s="214"/>
      <c r="N252" s="215"/>
      <c r="O252" s="82"/>
      <c r="P252" s="82"/>
      <c r="Q252" s="82"/>
      <c r="R252" s="82"/>
      <c r="S252" s="82"/>
      <c r="T252" s="83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5" t="s">
        <v>123</v>
      </c>
      <c r="AU252" s="15" t="s">
        <v>80</v>
      </c>
    </row>
    <row r="253" s="2" customFormat="1" ht="16.5" customHeight="1">
      <c r="A253" s="36"/>
      <c r="B253" s="37"/>
      <c r="C253" s="198" t="s">
        <v>437</v>
      </c>
      <c r="D253" s="198" t="s">
        <v>116</v>
      </c>
      <c r="E253" s="199" t="s">
        <v>438</v>
      </c>
      <c r="F253" s="200" t="s">
        <v>439</v>
      </c>
      <c r="G253" s="201" t="s">
        <v>233</v>
      </c>
      <c r="H253" s="202">
        <v>2</v>
      </c>
      <c r="I253" s="203"/>
      <c r="J253" s="204">
        <f>ROUND(I253*H253,2)</f>
        <v>0</v>
      </c>
      <c r="K253" s="200" t="s">
        <v>19</v>
      </c>
      <c r="L253" s="42"/>
      <c r="M253" s="205" t="s">
        <v>19</v>
      </c>
      <c r="N253" s="206" t="s">
        <v>41</v>
      </c>
      <c r="O253" s="82"/>
      <c r="P253" s="207">
        <f>O253*H253</f>
        <v>0</v>
      </c>
      <c r="Q253" s="207">
        <v>0</v>
      </c>
      <c r="R253" s="207">
        <f>Q253*H253</f>
        <v>0</v>
      </c>
      <c r="S253" s="207">
        <v>0</v>
      </c>
      <c r="T253" s="208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09" t="s">
        <v>330</v>
      </c>
      <c r="AT253" s="209" t="s">
        <v>116</v>
      </c>
      <c r="AU253" s="209" t="s">
        <v>80</v>
      </c>
      <c r="AY253" s="15" t="s">
        <v>113</v>
      </c>
      <c r="BE253" s="210">
        <f>IF(N253="základní",J253,0)</f>
        <v>0</v>
      </c>
      <c r="BF253" s="210">
        <f>IF(N253="snížená",J253,0)</f>
        <v>0</v>
      </c>
      <c r="BG253" s="210">
        <f>IF(N253="zákl. přenesená",J253,0)</f>
        <v>0</v>
      </c>
      <c r="BH253" s="210">
        <f>IF(N253="sníž. přenesená",J253,0)</f>
        <v>0</v>
      </c>
      <c r="BI253" s="210">
        <f>IF(N253="nulová",J253,0)</f>
        <v>0</v>
      </c>
      <c r="BJ253" s="15" t="s">
        <v>78</v>
      </c>
      <c r="BK253" s="210">
        <f>ROUND(I253*H253,2)</f>
        <v>0</v>
      </c>
      <c r="BL253" s="15" t="s">
        <v>330</v>
      </c>
      <c r="BM253" s="209" t="s">
        <v>440</v>
      </c>
    </row>
    <row r="254" s="2" customFormat="1">
      <c r="A254" s="36"/>
      <c r="B254" s="37"/>
      <c r="C254" s="38"/>
      <c r="D254" s="211" t="s">
        <v>123</v>
      </c>
      <c r="E254" s="38"/>
      <c r="F254" s="212" t="s">
        <v>439</v>
      </c>
      <c r="G254" s="38"/>
      <c r="H254" s="38"/>
      <c r="I254" s="213"/>
      <c r="J254" s="38"/>
      <c r="K254" s="38"/>
      <c r="L254" s="42"/>
      <c r="M254" s="214"/>
      <c r="N254" s="215"/>
      <c r="O254" s="82"/>
      <c r="P254" s="82"/>
      <c r="Q254" s="82"/>
      <c r="R254" s="82"/>
      <c r="S254" s="82"/>
      <c r="T254" s="83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T254" s="15" t="s">
        <v>123</v>
      </c>
      <c r="AU254" s="15" t="s">
        <v>80</v>
      </c>
    </row>
    <row r="255" s="2" customFormat="1" ht="16.5" customHeight="1">
      <c r="A255" s="36"/>
      <c r="B255" s="37"/>
      <c r="C255" s="198" t="s">
        <v>330</v>
      </c>
      <c r="D255" s="198" t="s">
        <v>116</v>
      </c>
      <c r="E255" s="199" t="s">
        <v>441</v>
      </c>
      <c r="F255" s="200" t="s">
        <v>442</v>
      </c>
      <c r="G255" s="201" t="s">
        <v>233</v>
      </c>
      <c r="H255" s="202">
        <v>6</v>
      </c>
      <c r="I255" s="203"/>
      <c r="J255" s="204">
        <f>ROUND(I255*H255,2)</f>
        <v>0</v>
      </c>
      <c r="K255" s="200" t="s">
        <v>19</v>
      </c>
      <c r="L255" s="42"/>
      <c r="M255" s="205" t="s">
        <v>19</v>
      </c>
      <c r="N255" s="206" t="s">
        <v>41</v>
      </c>
      <c r="O255" s="82"/>
      <c r="P255" s="207">
        <f>O255*H255</f>
        <v>0</v>
      </c>
      <c r="Q255" s="207">
        <v>0</v>
      </c>
      <c r="R255" s="207">
        <f>Q255*H255</f>
        <v>0</v>
      </c>
      <c r="S255" s="207">
        <v>0</v>
      </c>
      <c r="T255" s="208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09" t="s">
        <v>330</v>
      </c>
      <c r="AT255" s="209" t="s">
        <v>116</v>
      </c>
      <c r="AU255" s="209" t="s">
        <v>80</v>
      </c>
      <c r="AY255" s="15" t="s">
        <v>113</v>
      </c>
      <c r="BE255" s="210">
        <f>IF(N255="základní",J255,0)</f>
        <v>0</v>
      </c>
      <c r="BF255" s="210">
        <f>IF(N255="snížená",J255,0)</f>
        <v>0</v>
      </c>
      <c r="BG255" s="210">
        <f>IF(N255="zákl. přenesená",J255,0)</f>
        <v>0</v>
      </c>
      <c r="BH255" s="210">
        <f>IF(N255="sníž. přenesená",J255,0)</f>
        <v>0</v>
      </c>
      <c r="BI255" s="210">
        <f>IF(N255="nulová",J255,0)</f>
        <v>0</v>
      </c>
      <c r="BJ255" s="15" t="s">
        <v>78</v>
      </c>
      <c r="BK255" s="210">
        <f>ROUND(I255*H255,2)</f>
        <v>0</v>
      </c>
      <c r="BL255" s="15" t="s">
        <v>330</v>
      </c>
      <c r="BM255" s="209" t="s">
        <v>443</v>
      </c>
    </row>
    <row r="256" s="2" customFormat="1">
      <c r="A256" s="36"/>
      <c r="B256" s="37"/>
      <c r="C256" s="38"/>
      <c r="D256" s="211" t="s">
        <v>123</v>
      </c>
      <c r="E256" s="38"/>
      <c r="F256" s="212" t="s">
        <v>442</v>
      </c>
      <c r="G256" s="38"/>
      <c r="H256" s="38"/>
      <c r="I256" s="213"/>
      <c r="J256" s="38"/>
      <c r="K256" s="38"/>
      <c r="L256" s="42"/>
      <c r="M256" s="214"/>
      <c r="N256" s="215"/>
      <c r="O256" s="82"/>
      <c r="P256" s="82"/>
      <c r="Q256" s="82"/>
      <c r="R256" s="82"/>
      <c r="S256" s="82"/>
      <c r="T256" s="83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5" t="s">
        <v>123</v>
      </c>
      <c r="AU256" s="15" t="s">
        <v>80</v>
      </c>
    </row>
    <row r="257" s="12" customFormat="1" ht="25.92" customHeight="1">
      <c r="A257" s="12"/>
      <c r="B257" s="182"/>
      <c r="C257" s="183"/>
      <c r="D257" s="184" t="s">
        <v>69</v>
      </c>
      <c r="E257" s="185" t="s">
        <v>444</v>
      </c>
      <c r="F257" s="185" t="s">
        <v>445</v>
      </c>
      <c r="G257" s="183"/>
      <c r="H257" s="183"/>
      <c r="I257" s="186"/>
      <c r="J257" s="187">
        <f>BK257</f>
        <v>0</v>
      </c>
      <c r="K257" s="183"/>
      <c r="L257" s="188"/>
      <c r="M257" s="189"/>
      <c r="N257" s="190"/>
      <c r="O257" s="190"/>
      <c r="P257" s="191">
        <f>SUM(P258:P261)</f>
        <v>0</v>
      </c>
      <c r="Q257" s="190"/>
      <c r="R257" s="191">
        <f>SUM(R258:R261)</f>
        <v>0</v>
      </c>
      <c r="S257" s="190"/>
      <c r="T257" s="192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193" t="s">
        <v>139</v>
      </c>
      <c r="AT257" s="194" t="s">
        <v>69</v>
      </c>
      <c r="AU257" s="194" t="s">
        <v>70</v>
      </c>
      <c r="AY257" s="193" t="s">
        <v>113</v>
      </c>
      <c r="BK257" s="195">
        <f>SUM(BK258:BK261)</f>
        <v>0</v>
      </c>
    </row>
    <row r="258" s="2" customFormat="1" ht="16.5" customHeight="1">
      <c r="A258" s="36"/>
      <c r="B258" s="37"/>
      <c r="C258" s="198" t="s">
        <v>446</v>
      </c>
      <c r="D258" s="198" t="s">
        <v>116</v>
      </c>
      <c r="E258" s="199" t="s">
        <v>447</v>
      </c>
      <c r="F258" s="200" t="s">
        <v>448</v>
      </c>
      <c r="G258" s="201" t="s">
        <v>449</v>
      </c>
      <c r="H258" s="202">
        <v>65</v>
      </c>
      <c r="I258" s="203"/>
      <c r="J258" s="204">
        <f>ROUND(I258*H258,2)</f>
        <v>0</v>
      </c>
      <c r="K258" s="200" t="s">
        <v>120</v>
      </c>
      <c r="L258" s="42"/>
      <c r="M258" s="205" t="s">
        <v>19</v>
      </c>
      <c r="N258" s="206" t="s">
        <v>41</v>
      </c>
      <c r="O258" s="82"/>
      <c r="P258" s="207">
        <f>O258*H258</f>
        <v>0</v>
      </c>
      <c r="Q258" s="207">
        <v>0</v>
      </c>
      <c r="R258" s="207">
        <f>Q258*H258</f>
        <v>0</v>
      </c>
      <c r="S258" s="207">
        <v>0</v>
      </c>
      <c r="T258" s="208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09" t="s">
        <v>450</v>
      </c>
      <c r="AT258" s="209" t="s">
        <v>116</v>
      </c>
      <c r="AU258" s="209" t="s">
        <v>78</v>
      </c>
      <c r="AY258" s="15" t="s">
        <v>113</v>
      </c>
      <c r="BE258" s="210">
        <f>IF(N258="základní",J258,0)</f>
        <v>0</v>
      </c>
      <c r="BF258" s="210">
        <f>IF(N258="snížená",J258,0)</f>
        <v>0</v>
      </c>
      <c r="BG258" s="210">
        <f>IF(N258="zákl. přenesená",J258,0)</f>
        <v>0</v>
      </c>
      <c r="BH258" s="210">
        <f>IF(N258="sníž. přenesená",J258,0)</f>
        <v>0</v>
      </c>
      <c r="BI258" s="210">
        <f>IF(N258="nulová",J258,0)</f>
        <v>0</v>
      </c>
      <c r="BJ258" s="15" t="s">
        <v>78</v>
      </c>
      <c r="BK258" s="210">
        <f>ROUND(I258*H258,2)</f>
        <v>0</v>
      </c>
      <c r="BL258" s="15" t="s">
        <v>450</v>
      </c>
      <c r="BM258" s="209" t="s">
        <v>451</v>
      </c>
    </row>
    <row r="259" s="2" customFormat="1">
      <c r="A259" s="36"/>
      <c r="B259" s="37"/>
      <c r="C259" s="38"/>
      <c r="D259" s="211" t="s">
        <v>123</v>
      </c>
      <c r="E259" s="38"/>
      <c r="F259" s="212" t="s">
        <v>452</v>
      </c>
      <c r="G259" s="38"/>
      <c r="H259" s="38"/>
      <c r="I259" s="213"/>
      <c r="J259" s="38"/>
      <c r="K259" s="38"/>
      <c r="L259" s="42"/>
      <c r="M259" s="214"/>
      <c r="N259" s="215"/>
      <c r="O259" s="82"/>
      <c r="P259" s="82"/>
      <c r="Q259" s="82"/>
      <c r="R259" s="82"/>
      <c r="S259" s="82"/>
      <c r="T259" s="83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5" t="s">
        <v>123</v>
      </c>
      <c r="AU259" s="15" t="s">
        <v>78</v>
      </c>
    </row>
    <row r="260" s="2" customFormat="1">
      <c r="A260" s="36"/>
      <c r="B260" s="37"/>
      <c r="C260" s="38"/>
      <c r="D260" s="216" t="s">
        <v>125</v>
      </c>
      <c r="E260" s="38"/>
      <c r="F260" s="217" t="s">
        <v>453</v>
      </c>
      <c r="G260" s="38"/>
      <c r="H260" s="38"/>
      <c r="I260" s="213"/>
      <c r="J260" s="38"/>
      <c r="K260" s="38"/>
      <c r="L260" s="42"/>
      <c r="M260" s="214"/>
      <c r="N260" s="215"/>
      <c r="O260" s="82"/>
      <c r="P260" s="82"/>
      <c r="Q260" s="82"/>
      <c r="R260" s="82"/>
      <c r="S260" s="82"/>
      <c r="T260" s="83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5" t="s">
        <v>125</v>
      </c>
      <c r="AU260" s="15" t="s">
        <v>78</v>
      </c>
    </row>
    <row r="261" s="2" customFormat="1">
      <c r="A261" s="36"/>
      <c r="B261" s="37"/>
      <c r="C261" s="38"/>
      <c r="D261" s="211" t="s">
        <v>454</v>
      </c>
      <c r="E261" s="38"/>
      <c r="F261" s="228" t="s">
        <v>455</v>
      </c>
      <c r="G261" s="38"/>
      <c r="H261" s="38"/>
      <c r="I261" s="213"/>
      <c r="J261" s="38"/>
      <c r="K261" s="38"/>
      <c r="L261" s="42"/>
      <c r="M261" s="214"/>
      <c r="N261" s="215"/>
      <c r="O261" s="82"/>
      <c r="P261" s="82"/>
      <c r="Q261" s="82"/>
      <c r="R261" s="82"/>
      <c r="S261" s="82"/>
      <c r="T261" s="83"/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T261" s="15" t="s">
        <v>454</v>
      </c>
      <c r="AU261" s="15" t="s">
        <v>78</v>
      </c>
    </row>
    <row r="262" s="12" customFormat="1" ht="25.92" customHeight="1">
      <c r="A262" s="12"/>
      <c r="B262" s="182"/>
      <c r="C262" s="183"/>
      <c r="D262" s="184" t="s">
        <v>69</v>
      </c>
      <c r="E262" s="185" t="s">
        <v>456</v>
      </c>
      <c r="F262" s="185" t="s">
        <v>457</v>
      </c>
      <c r="G262" s="183"/>
      <c r="H262" s="183"/>
      <c r="I262" s="186"/>
      <c r="J262" s="187">
        <f>BK262</f>
        <v>0</v>
      </c>
      <c r="K262" s="183"/>
      <c r="L262" s="188"/>
      <c r="M262" s="189"/>
      <c r="N262" s="190"/>
      <c r="O262" s="190"/>
      <c r="P262" s="191">
        <f>P263</f>
        <v>0</v>
      </c>
      <c r="Q262" s="190"/>
      <c r="R262" s="191">
        <f>R263</f>
        <v>0</v>
      </c>
      <c r="S262" s="190"/>
      <c r="T262" s="192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93" t="s">
        <v>139</v>
      </c>
      <c r="AT262" s="194" t="s">
        <v>69</v>
      </c>
      <c r="AU262" s="194" t="s">
        <v>70</v>
      </c>
      <c r="AY262" s="193" t="s">
        <v>113</v>
      </c>
      <c r="BK262" s="195">
        <f>BK263</f>
        <v>0</v>
      </c>
    </row>
    <row r="263" s="12" customFormat="1" ht="22.8" customHeight="1">
      <c r="A263" s="12"/>
      <c r="B263" s="182"/>
      <c r="C263" s="183"/>
      <c r="D263" s="184" t="s">
        <v>69</v>
      </c>
      <c r="E263" s="196" t="s">
        <v>458</v>
      </c>
      <c r="F263" s="196" t="s">
        <v>459</v>
      </c>
      <c r="G263" s="183"/>
      <c r="H263" s="183"/>
      <c r="I263" s="186"/>
      <c r="J263" s="197">
        <f>BK263</f>
        <v>0</v>
      </c>
      <c r="K263" s="183"/>
      <c r="L263" s="188"/>
      <c r="M263" s="189"/>
      <c r="N263" s="190"/>
      <c r="O263" s="190"/>
      <c r="P263" s="191">
        <f>SUM(P264:P287)</f>
        <v>0</v>
      </c>
      <c r="Q263" s="190"/>
      <c r="R263" s="191">
        <f>SUM(R264:R287)</f>
        <v>0</v>
      </c>
      <c r="S263" s="190"/>
      <c r="T263" s="192">
        <f>SUM(T264:T287)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93" t="s">
        <v>139</v>
      </c>
      <c r="AT263" s="194" t="s">
        <v>69</v>
      </c>
      <c r="AU263" s="194" t="s">
        <v>78</v>
      </c>
      <c r="AY263" s="193" t="s">
        <v>113</v>
      </c>
      <c r="BK263" s="195">
        <f>SUM(BK264:BK287)</f>
        <v>0</v>
      </c>
    </row>
    <row r="264" s="2" customFormat="1" ht="16.5" customHeight="1">
      <c r="A264" s="36"/>
      <c r="B264" s="37"/>
      <c r="C264" s="198" t="s">
        <v>460</v>
      </c>
      <c r="D264" s="198" t="s">
        <v>116</v>
      </c>
      <c r="E264" s="199" t="s">
        <v>461</v>
      </c>
      <c r="F264" s="200" t="s">
        <v>462</v>
      </c>
      <c r="G264" s="201" t="s">
        <v>463</v>
      </c>
      <c r="H264" s="202">
        <v>1</v>
      </c>
      <c r="I264" s="203"/>
      <c r="J264" s="204">
        <f>ROUND(I264*H264,2)</f>
        <v>0</v>
      </c>
      <c r="K264" s="200" t="s">
        <v>19</v>
      </c>
      <c r="L264" s="42"/>
      <c r="M264" s="205" t="s">
        <v>19</v>
      </c>
      <c r="N264" s="206" t="s">
        <v>41</v>
      </c>
      <c r="O264" s="82"/>
      <c r="P264" s="207">
        <f>O264*H264</f>
        <v>0</v>
      </c>
      <c r="Q264" s="207">
        <v>0</v>
      </c>
      <c r="R264" s="207">
        <f>Q264*H264</f>
        <v>0</v>
      </c>
      <c r="S264" s="207">
        <v>0</v>
      </c>
      <c r="T264" s="208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09" t="s">
        <v>450</v>
      </c>
      <c r="AT264" s="209" t="s">
        <v>116</v>
      </c>
      <c r="AU264" s="209" t="s">
        <v>80</v>
      </c>
      <c r="AY264" s="15" t="s">
        <v>113</v>
      </c>
      <c r="BE264" s="210">
        <f>IF(N264="základní",J264,0)</f>
        <v>0</v>
      </c>
      <c r="BF264" s="210">
        <f>IF(N264="snížená",J264,0)</f>
        <v>0</v>
      </c>
      <c r="BG264" s="210">
        <f>IF(N264="zákl. přenesená",J264,0)</f>
        <v>0</v>
      </c>
      <c r="BH264" s="210">
        <f>IF(N264="sníž. přenesená",J264,0)</f>
        <v>0</v>
      </c>
      <c r="BI264" s="210">
        <f>IF(N264="nulová",J264,0)</f>
        <v>0</v>
      </c>
      <c r="BJ264" s="15" t="s">
        <v>78</v>
      </c>
      <c r="BK264" s="210">
        <f>ROUND(I264*H264,2)</f>
        <v>0</v>
      </c>
      <c r="BL264" s="15" t="s">
        <v>450</v>
      </c>
      <c r="BM264" s="209" t="s">
        <v>464</v>
      </c>
    </row>
    <row r="265" s="2" customFormat="1">
      <c r="A265" s="36"/>
      <c r="B265" s="37"/>
      <c r="C265" s="38"/>
      <c r="D265" s="211" t="s">
        <v>123</v>
      </c>
      <c r="E265" s="38"/>
      <c r="F265" s="212" t="s">
        <v>462</v>
      </c>
      <c r="G265" s="38"/>
      <c r="H265" s="38"/>
      <c r="I265" s="213"/>
      <c r="J265" s="38"/>
      <c r="K265" s="38"/>
      <c r="L265" s="42"/>
      <c r="M265" s="214"/>
      <c r="N265" s="215"/>
      <c r="O265" s="82"/>
      <c r="P265" s="82"/>
      <c r="Q265" s="82"/>
      <c r="R265" s="82"/>
      <c r="S265" s="82"/>
      <c r="T265" s="83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5" t="s">
        <v>123</v>
      </c>
      <c r="AU265" s="15" t="s">
        <v>80</v>
      </c>
    </row>
    <row r="266" s="2" customFormat="1" ht="16.5" customHeight="1">
      <c r="A266" s="36"/>
      <c r="B266" s="37"/>
      <c r="C266" s="198" t="s">
        <v>465</v>
      </c>
      <c r="D266" s="198" t="s">
        <v>116</v>
      </c>
      <c r="E266" s="199" t="s">
        <v>466</v>
      </c>
      <c r="F266" s="200" t="s">
        <v>467</v>
      </c>
      <c r="G266" s="201" t="s">
        <v>233</v>
      </c>
      <c r="H266" s="202">
        <v>45</v>
      </c>
      <c r="I266" s="203"/>
      <c r="J266" s="204">
        <f>ROUND(I266*H266,2)</f>
        <v>0</v>
      </c>
      <c r="K266" s="200" t="s">
        <v>19</v>
      </c>
      <c r="L266" s="42"/>
      <c r="M266" s="205" t="s">
        <v>19</v>
      </c>
      <c r="N266" s="206" t="s">
        <v>41</v>
      </c>
      <c r="O266" s="82"/>
      <c r="P266" s="207">
        <f>O266*H266</f>
        <v>0</v>
      </c>
      <c r="Q266" s="207">
        <v>0</v>
      </c>
      <c r="R266" s="207">
        <f>Q266*H266</f>
        <v>0</v>
      </c>
      <c r="S266" s="207">
        <v>0</v>
      </c>
      <c r="T266" s="208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09" t="s">
        <v>450</v>
      </c>
      <c r="AT266" s="209" t="s">
        <v>116</v>
      </c>
      <c r="AU266" s="209" t="s">
        <v>80</v>
      </c>
      <c r="AY266" s="15" t="s">
        <v>113</v>
      </c>
      <c r="BE266" s="210">
        <f>IF(N266="základní",J266,0)</f>
        <v>0</v>
      </c>
      <c r="BF266" s="210">
        <f>IF(N266="snížená",J266,0)</f>
        <v>0</v>
      </c>
      <c r="BG266" s="210">
        <f>IF(N266="zákl. přenesená",J266,0)</f>
        <v>0</v>
      </c>
      <c r="BH266" s="210">
        <f>IF(N266="sníž. přenesená",J266,0)</f>
        <v>0</v>
      </c>
      <c r="BI266" s="210">
        <f>IF(N266="nulová",J266,0)</f>
        <v>0</v>
      </c>
      <c r="BJ266" s="15" t="s">
        <v>78</v>
      </c>
      <c r="BK266" s="210">
        <f>ROUND(I266*H266,2)</f>
        <v>0</v>
      </c>
      <c r="BL266" s="15" t="s">
        <v>450</v>
      </c>
      <c r="BM266" s="209" t="s">
        <v>468</v>
      </c>
    </row>
    <row r="267" s="2" customFormat="1">
      <c r="A267" s="36"/>
      <c r="B267" s="37"/>
      <c r="C267" s="38"/>
      <c r="D267" s="211" t="s">
        <v>123</v>
      </c>
      <c r="E267" s="38"/>
      <c r="F267" s="212" t="s">
        <v>467</v>
      </c>
      <c r="G267" s="38"/>
      <c r="H267" s="38"/>
      <c r="I267" s="213"/>
      <c r="J267" s="38"/>
      <c r="K267" s="38"/>
      <c r="L267" s="42"/>
      <c r="M267" s="214"/>
      <c r="N267" s="215"/>
      <c r="O267" s="82"/>
      <c r="P267" s="82"/>
      <c r="Q267" s="82"/>
      <c r="R267" s="82"/>
      <c r="S267" s="82"/>
      <c r="T267" s="83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5" t="s">
        <v>123</v>
      </c>
      <c r="AU267" s="15" t="s">
        <v>80</v>
      </c>
    </row>
    <row r="268" s="2" customFormat="1">
      <c r="A268" s="36"/>
      <c r="B268" s="37"/>
      <c r="C268" s="38"/>
      <c r="D268" s="211" t="s">
        <v>454</v>
      </c>
      <c r="E268" s="38"/>
      <c r="F268" s="228" t="s">
        <v>469</v>
      </c>
      <c r="G268" s="38"/>
      <c r="H268" s="38"/>
      <c r="I268" s="213"/>
      <c r="J268" s="38"/>
      <c r="K268" s="38"/>
      <c r="L268" s="42"/>
      <c r="M268" s="214"/>
      <c r="N268" s="215"/>
      <c r="O268" s="82"/>
      <c r="P268" s="82"/>
      <c r="Q268" s="82"/>
      <c r="R268" s="82"/>
      <c r="S268" s="82"/>
      <c r="T268" s="83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5" t="s">
        <v>454</v>
      </c>
      <c r="AU268" s="15" t="s">
        <v>80</v>
      </c>
    </row>
    <row r="269" s="2" customFormat="1" ht="16.5" customHeight="1">
      <c r="A269" s="36"/>
      <c r="B269" s="37"/>
      <c r="C269" s="198" t="s">
        <v>470</v>
      </c>
      <c r="D269" s="198" t="s">
        <v>116</v>
      </c>
      <c r="E269" s="199" t="s">
        <v>471</v>
      </c>
      <c r="F269" s="200" t="s">
        <v>472</v>
      </c>
      <c r="G269" s="201" t="s">
        <v>449</v>
      </c>
      <c r="H269" s="202">
        <v>2</v>
      </c>
      <c r="I269" s="203"/>
      <c r="J269" s="204">
        <f>ROUND(I269*H269,2)</f>
        <v>0</v>
      </c>
      <c r="K269" s="200" t="s">
        <v>19</v>
      </c>
      <c r="L269" s="42"/>
      <c r="M269" s="205" t="s">
        <v>19</v>
      </c>
      <c r="N269" s="206" t="s">
        <v>41</v>
      </c>
      <c r="O269" s="82"/>
      <c r="P269" s="207">
        <f>O269*H269</f>
        <v>0</v>
      </c>
      <c r="Q269" s="207">
        <v>0</v>
      </c>
      <c r="R269" s="207">
        <f>Q269*H269</f>
        <v>0</v>
      </c>
      <c r="S269" s="207">
        <v>0</v>
      </c>
      <c r="T269" s="208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09" t="s">
        <v>450</v>
      </c>
      <c r="AT269" s="209" t="s">
        <v>116</v>
      </c>
      <c r="AU269" s="209" t="s">
        <v>80</v>
      </c>
      <c r="AY269" s="15" t="s">
        <v>113</v>
      </c>
      <c r="BE269" s="210">
        <f>IF(N269="základní",J269,0)</f>
        <v>0</v>
      </c>
      <c r="BF269" s="210">
        <f>IF(N269="snížená",J269,0)</f>
        <v>0</v>
      </c>
      <c r="BG269" s="210">
        <f>IF(N269="zákl. přenesená",J269,0)</f>
        <v>0</v>
      </c>
      <c r="BH269" s="210">
        <f>IF(N269="sníž. přenesená",J269,0)</f>
        <v>0</v>
      </c>
      <c r="BI269" s="210">
        <f>IF(N269="nulová",J269,0)</f>
        <v>0</v>
      </c>
      <c r="BJ269" s="15" t="s">
        <v>78</v>
      </c>
      <c r="BK269" s="210">
        <f>ROUND(I269*H269,2)</f>
        <v>0</v>
      </c>
      <c r="BL269" s="15" t="s">
        <v>450</v>
      </c>
      <c r="BM269" s="209" t="s">
        <v>473</v>
      </c>
    </row>
    <row r="270" s="2" customFormat="1">
      <c r="A270" s="36"/>
      <c r="B270" s="37"/>
      <c r="C270" s="38"/>
      <c r="D270" s="211" t="s">
        <v>123</v>
      </c>
      <c r="E270" s="38"/>
      <c r="F270" s="212" t="s">
        <v>472</v>
      </c>
      <c r="G270" s="38"/>
      <c r="H270" s="38"/>
      <c r="I270" s="213"/>
      <c r="J270" s="38"/>
      <c r="K270" s="38"/>
      <c r="L270" s="42"/>
      <c r="M270" s="214"/>
      <c r="N270" s="215"/>
      <c r="O270" s="82"/>
      <c r="P270" s="82"/>
      <c r="Q270" s="82"/>
      <c r="R270" s="82"/>
      <c r="S270" s="82"/>
      <c r="T270" s="83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5" t="s">
        <v>123</v>
      </c>
      <c r="AU270" s="15" t="s">
        <v>80</v>
      </c>
    </row>
    <row r="271" s="2" customFormat="1" ht="16.5" customHeight="1">
      <c r="A271" s="36"/>
      <c r="B271" s="37"/>
      <c r="C271" s="198" t="s">
        <v>474</v>
      </c>
      <c r="D271" s="198" t="s">
        <v>116</v>
      </c>
      <c r="E271" s="199" t="s">
        <v>475</v>
      </c>
      <c r="F271" s="200" t="s">
        <v>476</v>
      </c>
      <c r="G271" s="201" t="s">
        <v>449</v>
      </c>
      <c r="H271" s="202">
        <v>1</v>
      </c>
      <c r="I271" s="203"/>
      <c r="J271" s="204">
        <f>ROUND(I271*H271,2)</f>
        <v>0</v>
      </c>
      <c r="K271" s="200" t="s">
        <v>19</v>
      </c>
      <c r="L271" s="42"/>
      <c r="M271" s="205" t="s">
        <v>19</v>
      </c>
      <c r="N271" s="206" t="s">
        <v>41</v>
      </c>
      <c r="O271" s="82"/>
      <c r="P271" s="207">
        <f>O271*H271</f>
        <v>0</v>
      </c>
      <c r="Q271" s="207">
        <v>0</v>
      </c>
      <c r="R271" s="207">
        <f>Q271*H271</f>
        <v>0</v>
      </c>
      <c r="S271" s="207">
        <v>0</v>
      </c>
      <c r="T271" s="208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09" t="s">
        <v>450</v>
      </c>
      <c r="AT271" s="209" t="s">
        <v>116</v>
      </c>
      <c r="AU271" s="209" t="s">
        <v>80</v>
      </c>
      <c r="AY271" s="15" t="s">
        <v>113</v>
      </c>
      <c r="BE271" s="210">
        <f>IF(N271="základní",J271,0)</f>
        <v>0</v>
      </c>
      <c r="BF271" s="210">
        <f>IF(N271="snížená",J271,0)</f>
        <v>0</v>
      </c>
      <c r="BG271" s="210">
        <f>IF(N271="zákl. přenesená",J271,0)</f>
        <v>0</v>
      </c>
      <c r="BH271" s="210">
        <f>IF(N271="sníž. přenesená",J271,0)</f>
        <v>0</v>
      </c>
      <c r="BI271" s="210">
        <f>IF(N271="nulová",J271,0)</f>
        <v>0</v>
      </c>
      <c r="BJ271" s="15" t="s">
        <v>78</v>
      </c>
      <c r="BK271" s="210">
        <f>ROUND(I271*H271,2)</f>
        <v>0</v>
      </c>
      <c r="BL271" s="15" t="s">
        <v>450</v>
      </c>
      <c r="BM271" s="209" t="s">
        <v>477</v>
      </c>
    </row>
    <row r="272" s="2" customFormat="1">
      <c r="A272" s="36"/>
      <c r="B272" s="37"/>
      <c r="C272" s="38"/>
      <c r="D272" s="211" t="s">
        <v>123</v>
      </c>
      <c r="E272" s="38"/>
      <c r="F272" s="212" t="s">
        <v>476</v>
      </c>
      <c r="G272" s="38"/>
      <c r="H272" s="38"/>
      <c r="I272" s="213"/>
      <c r="J272" s="38"/>
      <c r="K272" s="38"/>
      <c r="L272" s="42"/>
      <c r="M272" s="214"/>
      <c r="N272" s="215"/>
      <c r="O272" s="82"/>
      <c r="P272" s="82"/>
      <c r="Q272" s="82"/>
      <c r="R272" s="82"/>
      <c r="S272" s="82"/>
      <c r="T272" s="83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5" t="s">
        <v>123</v>
      </c>
      <c r="AU272" s="15" t="s">
        <v>80</v>
      </c>
    </row>
    <row r="273" s="2" customFormat="1" ht="16.5" customHeight="1">
      <c r="A273" s="36"/>
      <c r="B273" s="37"/>
      <c r="C273" s="198" t="s">
        <v>478</v>
      </c>
      <c r="D273" s="198" t="s">
        <v>116</v>
      </c>
      <c r="E273" s="199" t="s">
        <v>479</v>
      </c>
      <c r="F273" s="200" t="s">
        <v>480</v>
      </c>
      <c r="G273" s="201" t="s">
        <v>233</v>
      </c>
      <c r="H273" s="202">
        <v>1</v>
      </c>
      <c r="I273" s="203"/>
      <c r="J273" s="204">
        <f>ROUND(I273*H273,2)</f>
        <v>0</v>
      </c>
      <c r="K273" s="200" t="s">
        <v>19</v>
      </c>
      <c r="L273" s="42"/>
      <c r="M273" s="205" t="s">
        <v>19</v>
      </c>
      <c r="N273" s="206" t="s">
        <v>41</v>
      </c>
      <c r="O273" s="82"/>
      <c r="P273" s="207">
        <f>O273*H273</f>
        <v>0</v>
      </c>
      <c r="Q273" s="207">
        <v>0</v>
      </c>
      <c r="R273" s="207">
        <f>Q273*H273</f>
        <v>0</v>
      </c>
      <c r="S273" s="207">
        <v>0</v>
      </c>
      <c r="T273" s="208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09" t="s">
        <v>450</v>
      </c>
      <c r="AT273" s="209" t="s">
        <v>116</v>
      </c>
      <c r="AU273" s="209" t="s">
        <v>80</v>
      </c>
      <c r="AY273" s="15" t="s">
        <v>113</v>
      </c>
      <c r="BE273" s="210">
        <f>IF(N273="základní",J273,0)</f>
        <v>0</v>
      </c>
      <c r="BF273" s="210">
        <f>IF(N273="snížená",J273,0)</f>
        <v>0</v>
      </c>
      <c r="BG273" s="210">
        <f>IF(N273="zákl. přenesená",J273,0)</f>
        <v>0</v>
      </c>
      <c r="BH273" s="210">
        <f>IF(N273="sníž. přenesená",J273,0)</f>
        <v>0</v>
      </c>
      <c r="BI273" s="210">
        <f>IF(N273="nulová",J273,0)</f>
        <v>0</v>
      </c>
      <c r="BJ273" s="15" t="s">
        <v>78</v>
      </c>
      <c r="BK273" s="210">
        <f>ROUND(I273*H273,2)</f>
        <v>0</v>
      </c>
      <c r="BL273" s="15" t="s">
        <v>450</v>
      </c>
      <c r="BM273" s="209" t="s">
        <v>481</v>
      </c>
    </row>
    <row r="274" s="2" customFormat="1">
      <c r="A274" s="36"/>
      <c r="B274" s="37"/>
      <c r="C274" s="38"/>
      <c r="D274" s="211" t="s">
        <v>123</v>
      </c>
      <c r="E274" s="38"/>
      <c r="F274" s="212" t="s">
        <v>482</v>
      </c>
      <c r="G274" s="38"/>
      <c r="H274" s="38"/>
      <c r="I274" s="213"/>
      <c r="J274" s="38"/>
      <c r="K274" s="38"/>
      <c r="L274" s="42"/>
      <c r="M274" s="214"/>
      <c r="N274" s="215"/>
      <c r="O274" s="82"/>
      <c r="P274" s="82"/>
      <c r="Q274" s="82"/>
      <c r="R274" s="82"/>
      <c r="S274" s="82"/>
      <c r="T274" s="83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5" t="s">
        <v>123</v>
      </c>
      <c r="AU274" s="15" t="s">
        <v>80</v>
      </c>
    </row>
    <row r="275" s="2" customFormat="1" ht="16.5" customHeight="1">
      <c r="A275" s="36"/>
      <c r="B275" s="37"/>
      <c r="C275" s="198" t="s">
        <v>483</v>
      </c>
      <c r="D275" s="198" t="s">
        <v>116</v>
      </c>
      <c r="E275" s="199" t="s">
        <v>484</v>
      </c>
      <c r="F275" s="200" t="s">
        <v>485</v>
      </c>
      <c r="G275" s="201" t="s">
        <v>233</v>
      </c>
      <c r="H275" s="202">
        <v>1</v>
      </c>
      <c r="I275" s="203"/>
      <c r="J275" s="204">
        <f>ROUND(I275*H275,2)</f>
        <v>0</v>
      </c>
      <c r="K275" s="200" t="s">
        <v>19</v>
      </c>
      <c r="L275" s="42"/>
      <c r="M275" s="205" t="s">
        <v>19</v>
      </c>
      <c r="N275" s="206" t="s">
        <v>41</v>
      </c>
      <c r="O275" s="82"/>
      <c r="P275" s="207">
        <f>O275*H275</f>
        <v>0</v>
      </c>
      <c r="Q275" s="207">
        <v>0</v>
      </c>
      <c r="R275" s="207">
        <f>Q275*H275</f>
        <v>0</v>
      </c>
      <c r="S275" s="207">
        <v>0</v>
      </c>
      <c r="T275" s="208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09" t="s">
        <v>450</v>
      </c>
      <c r="AT275" s="209" t="s">
        <v>116</v>
      </c>
      <c r="AU275" s="209" t="s">
        <v>80</v>
      </c>
      <c r="AY275" s="15" t="s">
        <v>113</v>
      </c>
      <c r="BE275" s="210">
        <f>IF(N275="základní",J275,0)</f>
        <v>0</v>
      </c>
      <c r="BF275" s="210">
        <f>IF(N275="snížená",J275,0)</f>
        <v>0</v>
      </c>
      <c r="BG275" s="210">
        <f>IF(N275="zákl. přenesená",J275,0)</f>
        <v>0</v>
      </c>
      <c r="BH275" s="210">
        <f>IF(N275="sníž. přenesená",J275,0)</f>
        <v>0</v>
      </c>
      <c r="BI275" s="210">
        <f>IF(N275="nulová",J275,0)</f>
        <v>0</v>
      </c>
      <c r="BJ275" s="15" t="s">
        <v>78</v>
      </c>
      <c r="BK275" s="210">
        <f>ROUND(I275*H275,2)</f>
        <v>0</v>
      </c>
      <c r="BL275" s="15" t="s">
        <v>450</v>
      </c>
      <c r="BM275" s="209" t="s">
        <v>486</v>
      </c>
    </row>
    <row r="276" s="2" customFormat="1">
      <c r="A276" s="36"/>
      <c r="B276" s="37"/>
      <c r="C276" s="38"/>
      <c r="D276" s="211" t="s">
        <v>123</v>
      </c>
      <c r="E276" s="38"/>
      <c r="F276" s="212" t="s">
        <v>485</v>
      </c>
      <c r="G276" s="38"/>
      <c r="H276" s="38"/>
      <c r="I276" s="213"/>
      <c r="J276" s="38"/>
      <c r="K276" s="38"/>
      <c r="L276" s="42"/>
      <c r="M276" s="214"/>
      <c r="N276" s="215"/>
      <c r="O276" s="82"/>
      <c r="P276" s="82"/>
      <c r="Q276" s="82"/>
      <c r="R276" s="82"/>
      <c r="S276" s="82"/>
      <c r="T276" s="83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123</v>
      </c>
      <c r="AU276" s="15" t="s">
        <v>80</v>
      </c>
    </row>
    <row r="277" s="2" customFormat="1" ht="16.5" customHeight="1">
      <c r="A277" s="36"/>
      <c r="B277" s="37"/>
      <c r="C277" s="198" t="s">
        <v>487</v>
      </c>
      <c r="D277" s="198" t="s">
        <v>116</v>
      </c>
      <c r="E277" s="199" t="s">
        <v>488</v>
      </c>
      <c r="F277" s="200" t="s">
        <v>489</v>
      </c>
      <c r="G277" s="201" t="s">
        <v>329</v>
      </c>
      <c r="H277" s="202">
        <v>1</v>
      </c>
      <c r="I277" s="203"/>
      <c r="J277" s="204">
        <f>ROUND(I277*H277,2)</f>
        <v>0</v>
      </c>
      <c r="K277" s="200" t="s">
        <v>19</v>
      </c>
      <c r="L277" s="42"/>
      <c r="M277" s="205" t="s">
        <v>19</v>
      </c>
      <c r="N277" s="206" t="s">
        <v>41</v>
      </c>
      <c r="O277" s="82"/>
      <c r="P277" s="207">
        <f>O277*H277</f>
        <v>0</v>
      </c>
      <c r="Q277" s="207">
        <v>0</v>
      </c>
      <c r="R277" s="207">
        <f>Q277*H277</f>
        <v>0</v>
      </c>
      <c r="S277" s="207">
        <v>0</v>
      </c>
      <c r="T277" s="208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209" t="s">
        <v>450</v>
      </c>
      <c r="AT277" s="209" t="s">
        <v>116</v>
      </c>
      <c r="AU277" s="209" t="s">
        <v>80</v>
      </c>
      <c r="AY277" s="15" t="s">
        <v>113</v>
      </c>
      <c r="BE277" s="210">
        <f>IF(N277="základní",J277,0)</f>
        <v>0</v>
      </c>
      <c r="BF277" s="210">
        <f>IF(N277="snížená",J277,0)</f>
        <v>0</v>
      </c>
      <c r="BG277" s="210">
        <f>IF(N277="zákl. přenesená",J277,0)</f>
        <v>0</v>
      </c>
      <c r="BH277" s="210">
        <f>IF(N277="sníž. přenesená",J277,0)</f>
        <v>0</v>
      </c>
      <c r="BI277" s="210">
        <f>IF(N277="nulová",J277,0)</f>
        <v>0</v>
      </c>
      <c r="BJ277" s="15" t="s">
        <v>78</v>
      </c>
      <c r="BK277" s="210">
        <f>ROUND(I277*H277,2)</f>
        <v>0</v>
      </c>
      <c r="BL277" s="15" t="s">
        <v>450</v>
      </c>
      <c r="BM277" s="209" t="s">
        <v>490</v>
      </c>
    </row>
    <row r="278" s="2" customFormat="1">
      <c r="A278" s="36"/>
      <c r="B278" s="37"/>
      <c r="C278" s="38"/>
      <c r="D278" s="211" t="s">
        <v>123</v>
      </c>
      <c r="E278" s="38"/>
      <c r="F278" s="212" t="s">
        <v>489</v>
      </c>
      <c r="G278" s="38"/>
      <c r="H278" s="38"/>
      <c r="I278" s="213"/>
      <c r="J278" s="38"/>
      <c r="K278" s="38"/>
      <c r="L278" s="42"/>
      <c r="M278" s="214"/>
      <c r="N278" s="215"/>
      <c r="O278" s="82"/>
      <c r="P278" s="82"/>
      <c r="Q278" s="82"/>
      <c r="R278" s="82"/>
      <c r="S278" s="82"/>
      <c r="T278" s="83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123</v>
      </c>
      <c r="AU278" s="15" t="s">
        <v>80</v>
      </c>
    </row>
    <row r="279" s="2" customFormat="1" ht="16.5" customHeight="1">
      <c r="A279" s="36"/>
      <c r="B279" s="37"/>
      <c r="C279" s="218" t="s">
        <v>491</v>
      </c>
      <c r="D279" s="218" t="s">
        <v>127</v>
      </c>
      <c r="E279" s="219" t="s">
        <v>492</v>
      </c>
      <c r="F279" s="220" t="s">
        <v>493</v>
      </c>
      <c r="G279" s="221" t="s">
        <v>463</v>
      </c>
      <c r="H279" s="222">
        <v>1</v>
      </c>
      <c r="I279" s="223"/>
      <c r="J279" s="224">
        <f>ROUND(I279*H279,2)</f>
        <v>0</v>
      </c>
      <c r="K279" s="220" t="s">
        <v>19</v>
      </c>
      <c r="L279" s="225"/>
      <c r="M279" s="226" t="s">
        <v>19</v>
      </c>
      <c r="N279" s="227" t="s">
        <v>41</v>
      </c>
      <c r="O279" s="82"/>
      <c r="P279" s="207">
        <f>O279*H279</f>
        <v>0</v>
      </c>
      <c r="Q279" s="207">
        <v>0</v>
      </c>
      <c r="R279" s="207">
        <f>Q279*H279</f>
        <v>0</v>
      </c>
      <c r="S279" s="207">
        <v>0</v>
      </c>
      <c r="T279" s="208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209" t="s">
        <v>161</v>
      </c>
      <c r="AT279" s="209" t="s">
        <v>127</v>
      </c>
      <c r="AU279" s="209" t="s">
        <v>80</v>
      </c>
      <c r="AY279" s="15" t="s">
        <v>113</v>
      </c>
      <c r="BE279" s="210">
        <f>IF(N279="základní",J279,0)</f>
        <v>0</v>
      </c>
      <c r="BF279" s="210">
        <f>IF(N279="snížená",J279,0)</f>
        <v>0</v>
      </c>
      <c r="BG279" s="210">
        <f>IF(N279="zákl. přenesená",J279,0)</f>
        <v>0</v>
      </c>
      <c r="BH279" s="210">
        <f>IF(N279="sníž. přenesená",J279,0)</f>
        <v>0</v>
      </c>
      <c r="BI279" s="210">
        <f>IF(N279="nulová",J279,0)</f>
        <v>0</v>
      </c>
      <c r="BJ279" s="15" t="s">
        <v>78</v>
      </c>
      <c r="BK279" s="210">
        <f>ROUND(I279*H279,2)</f>
        <v>0</v>
      </c>
      <c r="BL279" s="15" t="s">
        <v>139</v>
      </c>
      <c r="BM279" s="209" t="s">
        <v>494</v>
      </c>
    </row>
    <row r="280" s="2" customFormat="1">
      <c r="A280" s="36"/>
      <c r="B280" s="37"/>
      <c r="C280" s="38"/>
      <c r="D280" s="211" t="s">
        <v>123</v>
      </c>
      <c r="E280" s="38"/>
      <c r="F280" s="212" t="s">
        <v>493</v>
      </c>
      <c r="G280" s="38"/>
      <c r="H280" s="38"/>
      <c r="I280" s="213"/>
      <c r="J280" s="38"/>
      <c r="K280" s="38"/>
      <c r="L280" s="42"/>
      <c r="M280" s="214"/>
      <c r="N280" s="215"/>
      <c r="O280" s="82"/>
      <c r="P280" s="82"/>
      <c r="Q280" s="82"/>
      <c r="R280" s="82"/>
      <c r="S280" s="82"/>
      <c r="T280" s="83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123</v>
      </c>
      <c r="AU280" s="15" t="s">
        <v>80</v>
      </c>
    </row>
    <row r="281" s="2" customFormat="1" ht="16.5" customHeight="1">
      <c r="A281" s="36"/>
      <c r="B281" s="37"/>
      <c r="C281" s="218" t="s">
        <v>495</v>
      </c>
      <c r="D281" s="218" t="s">
        <v>127</v>
      </c>
      <c r="E281" s="219" t="s">
        <v>496</v>
      </c>
      <c r="F281" s="220" t="s">
        <v>497</v>
      </c>
      <c r="G281" s="221" t="s">
        <v>463</v>
      </c>
      <c r="H281" s="222">
        <v>1</v>
      </c>
      <c r="I281" s="223"/>
      <c r="J281" s="224">
        <f>ROUND(I281*H281,2)</f>
        <v>0</v>
      </c>
      <c r="K281" s="220" t="s">
        <v>19</v>
      </c>
      <c r="L281" s="225"/>
      <c r="M281" s="226" t="s">
        <v>19</v>
      </c>
      <c r="N281" s="227" t="s">
        <v>41</v>
      </c>
      <c r="O281" s="82"/>
      <c r="P281" s="207">
        <f>O281*H281</f>
        <v>0</v>
      </c>
      <c r="Q281" s="207">
        <v>0</v>
      </c>
      <c r="R281" s="207">
        <f>Q281*H281</f>
        <v>0</v>
      </c>
      <c r="S281" s="207">
        <v>0</v>
      </c>
      <c r="T281" s="208">
        <f>S281*H281</f>
        <v>0</v>
      </c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R281" s="209" t="s">
        <v>161</v>
      </c>
      <c r="AT281" s="209" t="s">
        <v>127</v>
      </c>
      <c r="AU281" s="209" t="s">
        <v>80</v>
      </c>
      <c r="AY281" s="15" t="s">
        <v>113</v>
      </c>
      <c r="BE281" s="210">
        <f>IF(N281="základní",J281,0)</f>
        <v>0</v>
      </c>
      <c r="BF281" s="210">
        <f>IF(N281="snížená",J281,0)</f>
        <v>0</v>
      </c>
      <c r="BG281" s="210">
        <f>IF(N281="zákl. přenesená",J281,0)</f>
        <v>0</v>
      </c>
      <c r="BH281" s="210">
        <f>IF(N281="sníž. přenesená",J281,0)</f>
        <v>0</v>
      </c>
      <c r="BI281" s="210">
        <f>IF(N281="nulová",J281,0)</f>
        <v>0</v>
      </c>
      <c r="BJ281" s="15" t="s">
        <v>78</v>
      </c>
      <c r="BK281" s="210">
        <f>ROUND(I281*H281,2)</f>
        <v>0</v>
      </c>
      <c r="BL281" s="15" t="s">
        <v>139</v>
      </c>
      <c r="BM281" s="209" t="s">
        <v>498</v>
      </c>
    </row>
    <row r="282" s="2" customFormat="1">
      <c r="A282" s="36"/>
      <c r="B282" s="37"/>
      <c r="C282" s="38"/>
      <c r="D282" s="211" t="s">
        <v>123</v>
      </c>
      <c r="E282" s="38"/>
      <c r="F282" s="212" t="s">
        <v>499</v>
      </c>
      <c r="G282" s="38"/>
      <c r="H282" s="38"/>
      <c r="I282" s="213"/>
      <c r="J282" s="38"/>
      <c r="K282" s="38"/>
      <c r="L282" s="42"/>
      <c r="M282" s="214"/>
      <c r="N282" s="215"/>
      <c r="O282" s="82"/>
      <c r="P282" s="82"/>
      <c r="Q282" s="82"/>
      <c r="R282" s="82"/>
      <c r="S282" s="82"/>
      <c r="T282" s="83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5" t="s">
        <v>123</v>
      </c>
      <c r="AU282" s="15" t="s">
        <v>80</v>
      </c>
    </row>
    <row r="283" s="2" customFormat="1" ht="16.5" customHeight="1">
      <c r="A283" s="36"/>
      <c r="B283" s="37"/>
      <c r="C283" s="218" t="s">
        <v>500</v>
      </c>
      <c r="D283" s="218" t="s">
        <v>127</v>
      </c>
      <c r="E283" s="219" t="s">
        <v>501</v>
      </c>
      <c r="F283" s="220" t="s">
        <v>502</v>
      </c>
      <c r="G283" s="221" t="s">
        <v>463</v>
      </c>
      <c r="H283" s="222">
        <v>1</v>
      </c>
      <c r="I283" s="223"/>
      <c r="J283" s="224">
        <f>ROUND(I283*H283,2)</f>
        <v>0</v>
      </c>
      <c r="K283" s="220" t="s">
        <v>19</v>
      </c>
      <c r="L283" s="225"/>
      <c r="M283" s="226" t="s">
        <v>19</v>
      </c>
      <c r="N283" s="227" t="s">
        <v>41</v>
      </c>
      <c r="O283" s="82"/>
      <c r="P283" s="207">
        <f>O283*H283</f>
        <v>0</v>
      </c>
      <c r="Q283" s="207">
        <v>0</v>
      </c>
      <c r="R283" s="207">
        <f>Q283*H283</f>
        <v>0</v>
      </c>
      <c r="S283" s="207">
        <v>0</v>
      </c>
      <c r="T283" s="208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09" t="s">
        <v>161</v>
      </c>
      <c r="AT283" s="209" t="s">
        <v>127</v>
      </c>
      <c r="AU283" s="209" t="s">
        <v>80</v>
      </c>
      <c r="AY283" s="15" t="s">
        <v>113</v>
      </c>
      <c r="BE283" s="210">
        <f>IF(N283="základní",J283,0)</f>
        <v>0</v>
      </c>
      <c r="BF283" s="210">
        <f>IF(N283="snížená",J283,0)</f>
        <v>0</v>
      </c>
      <c r="BG283" s="210">
        <f>IF(N283="zákl. přenesená",J283,0)</f>
        <v>0</v>
      </c>
      <c r="BH283" s="210">
        <f>IF(N283="sníž. přenesená",J283,0)</f>
        <v>0</v>
      </c>
      <c r="BI283" s="210">
        <f>IF(N283="nulová",J283,0)</f>
        <v>0</v>
      </c>
      <c r="BJ283" s="15" t="s">
        <v>78</v>
      </c>
      <c r="BK283" s="210">
        <f>ROUND(I283*H283,2)</f>
        <v>0</v>
      </c>
      <c r="BL283" s="15" t="s">
        <v>139</v>
      </c>
      <c r="BM283" s="209" t="s">
        <v>503</v>
      </c>
    </row>
    <row r="284" s="2" customFormat="1">
      <c r="A284" s="36"/>
      <c r="B284" s="37"/>
      <c r="C284" s="38"/>
      <c r="D284" s="211" t="s">
        <v>123</v>
      </c>
      <c r="E284" s="38"/>
      <c r="F284" s="212" t="s">
        <v>502</v>
      </c>
      <c r="G284" s="38"/>
      <c r="H284" s="38"/>
      <c r="I284" s="213"/>
      <c r="J284" s="38"/>
      <c r="K284" s="38"/>
      <c r="L284" s="42"/>
      <c r="M284" s="214"/>
      <c r="N284" s="215"/>
      <c r="O284" s="82"/>
      <c r="P284" s="82"/>
      <c r="Q284" s="82"/>
      <c r="R284" s="82"/>
      <c r="S284" s="82"/>
      <c r="T284" s="83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5" t="s">
        <v>123</v>
      </c>
      <c r="AU284" s="15" t="s">
        <v>80</v>
      </c>
    </row>
    <row r="285" s="2" customFormat="1">
      <c r="A285" s="36"/>
      <c r="B285" s="37"/>
      <c r="C285" s="38"/>
      <c r="D285" s="211" t="s">
        <v>454</v>
      </c>
      <c r="E285" s="38"/>
      <c r="F285" s="228" t="s">
        <v>504</v>
      </c>
      <c r="G285" s="38"/>
      <c r="H285" s="38"/>
      <c r="I285" s="213"/>
      <c r="J285" s="38"/>
      <c r="K285" s="38"/>
      <c r="L285" s="42"/>
      <c r="M285" s="214"/>
      <c r="N285" s="215"/>
      <c r="O285" s="82"/>
      <c r="P285" s="82"/>
      <c r="Q285" s="82"/>
      <c r="R285" s="82"/>
      <c r="S285" s="82"/>
      <c r="T285" s="83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5" t="s">
        <v>454</v>
      </c>
      <c r="AU285" s="15" t="s">
        <v>80</v>
      </c>
    </row>
    <row r="286" s="2" customFormat="1" ht="16.5" customHeight="1">
      <c r="A286" s="36"/>
      <c r="B286" s="37"/>
      <c r="C286" s="198" t="s">
        <v>505</v>
      </c>
      <c r="D286" s="198" t="s">
        <v>116</v>
      </c>
      <c r="E286" s="199" t="s">
        <v>506</v>
      </c>
      <c r="F286" s="200" t="s">
        <v>507</v>
      </c>
      <c r="G286" s="201" t="s">
        <v>233</v>
      </c>
      <c r="H286" s="202">
        <v>0</v>
      </c>
      <c r="I286" s="203"/>
      <c r="J286" s="204">
        <f>ROUND(I286*H286,2)</f>
        <v>0</v>
      </c>
      <c r="K286" s="200" t="s">
        <v>19</v>
      </c>
      <c r="L286" s="42"/>
      <c r="M286" s="205" t="s">
        <v>19</v>
      </c>
      <c r="N286" s="206" t="s">
        <v>41</v>
      </c>
      <c r="O286" s="82"/>
      <c r="P286" s="207">
        <f>O286*H286</f>
        <v>0</v>
      </c>
      <c r="Q286" s="207">
        <v>0</v>
      </c>
      <c r="R286" s="207">
        <f>Q286*H286</f>
        <v>0</v>
      </c>
      <c r="S286" s="207">
        <v>0</v>
      </c>
      <c r="T286" s="208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209" t="s">
        <v>450</v>
      </c>
      <c r="AT286" s="209" t="s">
        <v>116</v>
      </c>
      <c r="AU286" s="209" t="s">
        <v>80</v>
      </c>
      <c r="AY286" s="15" t="s">
        <v>113</v>
      </c>
      <c r="BE286" s="210">
        <f>IF(N286="základní",J286,0)</f>
        <v>0</v>
      </c>
      <c r="BF286" s="210">
        <f>IF(N286="snížená",J286,0)</f>
        <v>0</v>
      </c>
      <c r="BG286" s="210">
        <f>IF(N286="zákl. přenesená",J286,0)</f>
        <v>0</v>
      </c>
      <c r="BH286" s="210">
        <f>IF(N286="sníž. přenesená",J286,0)</f>
        <v>0</v>
      </c>
      <c r="BI286" s="210">
        <f>IF(N286="nulová",J286,0)</f>
        <v>0</v>
      </c>
      <c r="BJ286" s="15" t="s">
        <v>78</v>
      </c>
      <c r="BK286" s="210">
        <f>ROUND(I286*H286,2)</f>
        <v>0</v>
      </c>
      <c r="BL286" s="15" t="s">
        <v>450</v>
      </c>
      <c r="BM286" s="209" t="s">
        <v>508</v>
      </c>
    </row>
    <row r="287" s="2" customFormat="1">
      <c r="A287" s="36"/>
      <c r="B287" s="37"/>
      <c r="C287" s="38"/>
      <c r="D287" s="211" t="s">
        <v>123</v>
      </c>
      <c r="E287" s="38"/>
      <c r="F287" s="212" t="s">
        <v>507</v>
      </c>
      <c r="G287" s="38"/>
      <c r="H287" s="38"/>
      <c r="I287" s="213"/>
      <c r="J287" s="38"/>
      <c r="K287" s="38"/>
      <c r="L287" s="42"/>
      <c r="M287" s="229"/>
      <c r="N287" s="230"/>
      <c r="O287" s="231"/>
      <c r="P287" s="231"/>
      <c r="Q287" s="231"/>
      <c r="R287" s="231"/>
      <c r="S287" s="231"/>
      <c r="T287" s="232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5" t="s">
        <v>123</v>
      </c>
      <c r="AU287" s="15" t="s">
        <v>80</v>
      </c>
    </row>
    <row r="288" s="2" customFormat="1" ht="6.96" customHeight="1">
      <c r="A288" s="36"/>
      <c r="B288" s="57"/>
      <c r="C288" s="58"/>
      <c r="D288" s="58"/>
      <c r="E288" s="58"/>
      <c r="F288" s="58"/>
      <c r="G288" s="58"/>
      <c r="H288" s="58"/>
      <c r="I288" s="58"/>
      <c r="J288" s="58"/>
      <c r="K288" s="58"/>
      <c r="L288" s="42"/>
      <c r="M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</row>
  </sheetData>
  <sheetProtection sheet="1" autoFilter="0" formatColumns="0" formatRows="0" objects="1" scenarios="1" spinCount="100000" saltValue="vGC8z8gcKJQMGnghgrTUB65m9eekdY9BwBob0hicRk/rHdxMNbVDrta45eQVylF17Dkoit4QR0/MX3qJri3rug==" hashValue="o8wvhbHKZ2mUeytZi88bU2xMWm2nRbgC8zmh8+Rn+xsVxTOHmmZS5cahlyBrZYxSkbVPGkosXUwqe41HnypBnw==" algorithmName="SHA-512" password="CC35"/>
  <autoFilter ref="C88:K287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4" r:id="rId1" display="https://podminky.urs.cz/item/CS_URS_2021_02/741110001"/>
    <hyperlink ref="F97" r:id="rId2" display="https://podminky.urs.cz/item/CS_URS_2021_02/34571092"/>
    <hyperlink ref="F100" r:id="rId3" display="https://podminky.urs.cz/item/CS_URS_2021_02/741110003"/>
    <hyperlink ref="F103" r:id="rId4" display="https://podminky.urs.cz/item/CS_URS_2021_02/34571095"/>
    <hyperlink ref="F106" r:id="rId5" display="https://podminky.urs.cz/item/CS_URS_2021_02/741110041"/>
    <hyperlink ref="F109" r:id="rId6" display="https://podminky.urs.cz/item/CS_URS_2021_02/34571072"/>
    <hyperlink ref="F112" r:id="rId7" display="https://podminky.urs.cz/item/CS_URS_2021_02/741110043"/>
    <hyperlink ref="F115" r:id="rId8" display="https://podminky.urs.cz/item/CS_URS_2021_02/34571075"/>
    <hyperlink ref="F118" r:id="rId9" display="https://podminky.urs.cz/item/CS_URS_2021_02/741112021"/>
    <hyperlink ref="F121" r:id="rId10" display="https://podminky.urs.cz/item/CS_URS_2021_02/34571479"/>
    <hyperlink ref="F124" r:id="rId11" display="https://podminky.urs.cz/item/CS_URS_2021_02/741122611"/>
    <hyperlink ref="F127" r:id="rId12" display="https://podminky.urs.cz/item/CS_URS_2021_02/34111030"/>
    <hyperlink ref="F130" r:id="rId13" display="https://podminky.urs.cz/item/CS_URS_2021_02/741122642"/>
    <hyperlink ref="F133" r:id="rId14" display="https://podminky.urs.cz/item/CS_URS_2021_02/34111098"/>
    <hyperlink ref="F136" r:id="rId15" display="https://podminky.urs.cz/item/CS_URS_2021_02/741122643"/>
    <hyperlink ref="F139" r:id="rId16" display="https://podminky.urs.cz/item/CS_URS_2021_02/34113034"/>
    <hyperlink ref="F142" r:id="rId17" display="https://podminky.urs.cz/item/CS_URS_2021_02/741124733"/>
    <hyperlink ref="F145" r:id="rId18" display="https://podminky.urs.cz/item/CS_URS_2021_02/34113148"/>
    <hyperlink ref="F148" r:id="rId19" display="https://podminky.urs.cz/item/CS_URS_2021_02/34113150"/>
    <hyperlink ref="F151" r:id="rId20" display="https://podminky.urs.cz/item/CS_URS_2021_02/741310413"/>
    <hyperlink ref="F158" r:id="rId21" display="https://podminky.urs.cz/item/CS_URS_2021_02/741313072"/>
    <hyperlink ref="F161" r:id="rId22" display="https://podminky.urs.cz/item/CS_URS_2021_02/34555229"/>
    <hyperlink ref="F164" r:id="rId23" display="https://podminky.urs.cz/item/CS_URS_2021_02/741410072"/>
    <hyperlink ref="F167" r:id="rId24" display="https://podminky.urs.cz/item/CS_URS_2021_02/34140826"/>
    <hyperlink ref="F170" r:id="rId25" display="https://podminky.urs.cz/item/CS_URS_2021_02/741420020"/>
    <hyperlink ref="F177" r:id="rId26" display="https://podminky.urs.cz/item/CS_URS_2021_02/741811021"/>
    <hyperlink ref="F180" r:id="rId27" display="https://podminky.urs.cz/item/CS_URS_2021_02/741910413"/>
    <hyperlink ref="F183" r:id="rId28" display="https://podminky.urs.cz/item/CS_URS_2021_02/34575492"/>
    <hyperlink ref="F188" r:id="rId29" display="https://podminky.urs.cz/item/CS_URS_2021_02/741910611"/>
    <hyperlink ref="F191" r:id="rId30" display="https://podminky.urs.cz/item/CS_URS_2021_02/35432541"/>
    <hyperlink ref="F205" r:id="rId31" display="https://podminky.urs.cz/item/CS_URS_2021_02/742121001"/>
    <hyperlink ref="F208" r:id="rId32" display="https://podminky.urs.cz/item/CS_URS_2021_02/34121263"/>
    <hyperlink ref="F260" r:id="rId33" display="https://podminky.urs.cz/item/CS_URS_2021_02/HZS323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33" customWidth="1"/>
    <col min="2" max="2" width="1.667969" style="233" customWidth="1"/>
    <col min="3" max="4" width="5" style="233" customWidth="1"/>
    <col min="5" max="5" width="11.66016" style="233" customWidth="1"/>
    <col min="6" max="6" width="9.160156" style="233" customWidth="1"/>
    <col min="7" max="7" width="5" style="233" customWidth="1"/>
    <col min="8" max="8" width="77.83203" style="233" customWidth="1"/>
    <col min="9" max="10" width="20" style="233" customWidth="1"/>
    <col min="11" max="11" width="1.667969" style="233" customWidth="1"/>
  </cols>
  <sheetData>
    <row r="1" s="1" customFormat="1" ht="37.5" customHeight="1"/>
    <row r="2" s="1" customFormat="1" ht="7.5" customHeight="1">
      <c r="B2" s="234"/>
      <c r="C2" s="235"/>
      <c r="D2" s="235"/>
      <c r="E2" s="235"/>
      <c r="F2" s="235"/>
      <c r="G2" s="235"/>
      <c r="H2" s="235"/>
      <c r="I2" s="235"/>
      <c r="J2" s="235"/>
      <c r="K2" s="236"/>
    </row>
    <row r="3" s="13" customFormat="1" ht="45" customHeight="1">
      <c r="B3" s="237"/>
      <c r="C3" s="238" t="s">
        <v>509</v>
      </c>
      <c r="D3" s="238"/>
      <c r="E3" s="238"/>
      <c r="F3" s="238"/>
      <c r="G3" s="238"/>
      <c r="H3" s="238"/>
      <c r="I3" s="238"/>
      <c r="J3" s="238"/>
      <c r="K3" s="239"/>
    </row>
    <row r="4" s="1" customFormat="1" ht="25.5" customHeight="1">
      <c r="B4" s="240"/>
      <c r="C4" s="241" t="s">
        <v>510</v>
      </c>
      <c r="D4" s="241"/>
      <c r="E4" s="241"/>
      <c r="F4" s="241"/>
      <c r="G4" s="241"/>
      <c r="H4" s="241"/>
      <c r="I4" s="241"/>
      <c r="J4" s="241"/>
      <c r="K4" s="242"/>
    </row>
    <row r="5" s="1" customFormat="1" ht="5.25" customHeight="1">
      <c r="B5" s="240"/>
      <c r="C5" s="243"/>
      <c r="D5" s="243"/>
      <c r="E5" s="243"/>
      <c r="F5" s="243"/>
      <c r="G5" s="243"/>
      <c r="H5" s="243"/>
      <c r="I5" s="243"/>
      <c r="J5" s="243"/>
      <c r="K5" s="242"/>
    </row>
    <row r="6" s="1" customFormat="1" ht="15" customHeight="1">
      <c r="B6" s="240"/>
      <c r="C6" s="244" t="s">
        <v>511</v>
      </c>
      <c r="D6" s="244"/>
      <c r="E6" s="244"/>
      <c r="F6" s="244"/>
      <c r="G6" s="244"/>
      <c r="H6" s="244"/>
      <c r="I6" s="244"/>
      <c r="J6" s="244"/>
      <c r="K6" s="242"/>
    </row>
    <row r="7" s="1" customFormat="1" ht="15" customHeight="1">
      <c r="B7" s="245"/>
      <c r="C7" s="244" t="s">
        <v>512</v>
      </c>
      <c r="D7" s="244"/>
      <c r="E7" s="244"/>
      <c r="F7" s="244"/>
      <c r="G7" s="244"/>
      <c r="H7" s="244"/>
      <c r="I7" s="244"/>
      <c r="J7" s="244"/>
      <c r="K7" s="242"/>
    </row>
    <row r="8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="1" customFormat="1" ht="15" customHeight="1">
      <c r="B9" s="245"/>
      <c r="C9" s="244" t="s">
        <v>513</v>
      </c>
      <c r="D9" s="244"/>
      <c r="E9" s="244"/>
      <c r="F9" s="244"/>
      <c r="G9" s="244"/>
      <c r="H9" s="244"/>
      <c r="I9" s="244"/>
      <c r="J9" s="244"/>
      <c r="K9" s="242"/>
    </row>
    <row r="10" s="1" customFormat="1" ht="15" customHeight="1">
      <c r="B10" s="245"/>
      <c r="C10" s="244"/>
      <c r="D10" s="244" t="s">
        <v>514</v>
      </c>
      <c r="E10" s="244"/>
      <c r="F10" s="244"/>
      <c r="G10" s="244"/>
      <c r="H10" s="244"/>
      <c r="I10" s="244"/>
      <c r="J10" s="244"/>
      <c r="K10" s="242"/>
    </row>
    <row r="11" s="1" customFormat="1" ht="15" customHeight="1">
      <c r="B11" s="245"/>
      <c r="C11" s="246"/>
      <c r="D11" s="244" t="s">
        <v>515</v>
      </c>
      <c r="E11" s="244"/>
      <c r="F11" s="244"/>
      <c r="G11" s="244"/>
      <c r="H11" s="244"/>
      <c r="I11" s="244"/>
      <c r="J11" s="244"/>
      <c r="K11" s="242"/>
    </row>
    <row r="12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="1" customFormat="1" ht="15" customHeight="1">
      <c r="B13" s="245"/>
      <c r="C13" s="246"/>
      <c r="D13" s="247" t="s">
        <v>516</v>
      </c>
      <c r="E13" s="244"/>
      <c r="F13" s="244"/>
      <c r="G13" s="244"/>
      <c r="H13" s="244"/>
      <c r="I13" s="244"/>
      <c r="J13" s="244"/>
      <c r="K13" s="242"/>
    </row>
    <row r="14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="1" customFormat="1" ht="15" customHeight="1">
      <c r="B15" s="245"/>
      <c r="C15" s="246"/>
      <c r="D15" s="244" t="s">
        <v>517</v>
      </c>
      <c r="E15" s="244"/>
      <c r="F15" s="244"/>
      <c r="G15" s="244"/>
      <c r="H15" s="244"/>
      <c r="I15" s="244"/>
      <c r="J15" s="244"/>
      <c r="K15" s="242"/>
    </row>
    <row r="16" s="1" customFormat="1" ht="15" customHeight="1">
      <c r="B16" s="245"/>
      <c r="C16" s="246"/>
      <c r="D16" s="244" t="s">
        <v>518</v>
      </c>
      <c r="E16" s="244"/>
      <c r="F16" s="244"/>
      <c r="G16" s="244"/>
      <c r="H16" s="244"/>
      <c r="I16" s="244"/>
      <c r="J16" s="244"/>
      <c r="K16" s="242"/>
    </row>
    <row r="17" s="1" customFormat="1" ht="15" customHeight="1">
      <c r="B17" s="245"/>
      <c r="C17" s="246"/>
      <c r="D17" s="244" t="s">
        <v>519</v>
      </c>
      <c r="E17" s="244"/>
      <c r="F17" s="244"/>
      <c r="G17" s="244"/>
      <c r="H17" s="244"/>
      <c r="I17" s="244"/>
      <c r="J17" s="244"/>
      <c r="K17" s="242"/>
    </row>
    <row r="18" s="1" customFormat="1" ht="15" customHeight="1">
      <c r="B18" s="245"/>
      <c r="C18" s="246"/>
      <c r="D18" s="246"/>
      <c r="E18" s="248" t="s">
        <v>77</v>
      </c>
      <c r="F18" s="244" t="s">
        <v>520</v>
      </c>
      <c r="G18" s="244"/>
      <c r="H18" s="244"/>
      <c r="I18" s="244"/>
      <c r="J18" s="244"/>
      <c r="K18" s="242"/>
    </row>
    <row r="19" s="1" customFormat="1" ht="15" customHeight="1">
      <c r="B19" s="245"/>
      <c r="C19" s="246"/>
      <c r="D19" s="246"/>
      <c r="E19" s="248" t="s">
        <v>521</v>
      </c>
      <c r="F19" s="244" t="s">
        <v>522</v>
      </c>
      <c r="G19" s="244"/>
      <c r="H19" s="244"/>
      <c r="I19" s="244"/>
      <c r="J19" s="244"/>
      <c r="K19" s="242"/>
    </row>
    <row r="20" s="1" customFormat="1" ht="15" customHeight="1">
      <c r="B20" s="245"/>
      <c r="C20" s="246"/>
      <c r="D20" s="246"/>
      <c r="E20" s="248" t="s">
        <v>523</v>
      </c>
      <c r="F20" s="244" t="s">
        <v>524</v>
      </c>
      <c r="G20" s="244"/>
      <c r="H20" s="244"/>
      <c r="I20" s="244"/>
      <c r="J20" s="244"/>
      <c r="K20" s="242"/>
    </row>
    <row r="21" s="1" customFormat="1" ht="15" customHeight="1">
      <c r="B21" s="245"/>
      <c r="C21" s="246"/>
      <c r="D21" s="246"/>
      <c r="E21" s="248" t="s">
        <v>525</v>
      </c>
      <c r="F21" s="244" t="s">
        <v>526</v>
      </c>
      <c r="G21" s="244"/>
      <c r="H21" s="244"/>
      <c r="I21" s="244"/>
      <c r="J21" s="244"/>
      <c r="K21" s="242"/>
    </row>
    <row r="22" s="1" customFormat="1" ht="15" customHeight="1">
      <c r="B22" s="245"/>
      <c r="C22" s="246"/>
      <c r="D22" s="246"/>
      <c r="E22" s="248" t="s">
        <v>456</v>
      </c>
      <c r="F22" s="244" t="s">
        <v>457</v>
      </c>
      <c r="G22" s="244"/>
      <c r="H22" s="244"/>
      <c r="I22" s="244"/>
      <c r="J22" s="244"/>
      <c r="K22" s="242"/>
    </row>
    <row r="23" s="1" customFormat="1" ht="15" customHeight="1">
      <c r="B23" s="245"/>
      <c r="C23" s="246"/>
      <c r="D23" s="246"/>
      <c r="E23" s="248" t="s">
        <v>527</v>
      </c>
      <c r="F23" s="244" t="s">
        <v>528</v>
      </c>
      <c r="G23" s="244"/>
      <c r="H23" s="244"/>
      <c r="I23" s="244"/>
      <c r="J23" s="244"/>
      <c r="K23" s="242"/>
    </row>
    <row r="24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="1" customFormat="1" ht="15" customHeight="1">
      <c r="B25" s="245"/>
      <c r="C25" s="244" t="s">
        <v>529</v>
      </c>
      <c r="D25" s="244"/>
      <c r="E25" s="244"/>
      <c r="F25" s="244"/>
      <c r="G25" s="244"/>
      <c r="H25" s="244"/>
      <c r="I25" s="244"/>
      <c r="J25" s="244"/>
      <c r="K25" s="242"/>
    </row>
    <row r="26" s="1" customFormat="1" ht="15" customHeight="1">
      <c r="B26" s="245"/>
      <c r="C26" s="244" t="s">
        <v>530</v>
      </c>
      <c r="D26" s="244"/>
      <c r="E26" s="244"/>
      <c r="F26" s="244"/>
      <c r="G26" s="244"/>
      <c r="H26" s="244"/>
      <c r="I26" s="244"/>
      <c r="J26" s="244"/>
      <c r="K26" s="242"/>
    </row>
    <row r="27" s="1" customFormat="1" ht="15" customHeight="1">
      <c r="B27" s="245"/>
      <c r="C27" s="244"/>
      <c r="D27" s="244" t="s">
        <v>531</v>
      </c>
      <c r="E27" s="244"/>
      <c r="F27" s="244"/>
      <c r="G27" s="244"/>
      <c r="H27" s="244"/>
      <c r="I27" s="244"/>
      <c r="J27" s="244"/>
      <c r="K27" s="242"/>
    </row>
    <row r="28" s="1" customFormat="1" ht="15" customHeight="1">
      <c r="B28" s="245"/>
      <c r="C28" s="246"/>
      <c r="D28" s="244" t="s">
        <v>532</v>
      </c>
      <c r="E28" s="244"/>
      <c r="F28" s="244"/>
      <c r="G28" s="244"/>
      <c r="H28" s="244"/>
      <c r="I28" s="244"/>
      <c r="J28" s="244"/>
      <c r="K28" s="242"/>
    </row>
    <row r="29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="1" customFormat="1" ht="15" customHeight="1">
      <c r="B30" s="245"/>
      <c r="C30" s="246"/>
      <c r="D30" s="244" t="s">
        <v>533</v>
      </c>
      <c r="E30" s="244"/>
      <c r="F30" s="244"/>
      <c r="G30" s="244"/>
      <c r="H30" s="244"/>
      <c r="I30" s="244"/>
      <c r="J30" s="244"/>
      <c r="K30" s="242"/>
    </row>
    <row r="31" s="1" customFormat="1" ht="15" customHeight="1">
      <c r="B31" s="245"/>
      <c r="C31" s="246"/>
      <c r="D31" s="244" t="s">
        <v>534</v>
      </c>
      <c r="E31" s="244"/>
      <c r="F31" s="244"/>
      <c r="G31" s="244"/>
      <c r="H31" s="244"/>
      <c r="I31" s="244"/>
      <c r="J31" s="244"/>
      <c r="K31" s="242"/>
    </row>
    <row r="32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="1" customFormat="1" ht="15" customHeight="1">
      <c r="B33" s="245"/>
      <c r="C33" s="246"/>
      <c r="D33" s="244" t="s">
        <v>535</v>
      </c>
      <c r="E33" s="244"/>
      <c r="F33" s="244"/>
      <c r="G33" s="244"/>
      <c r="H33" s="244"/>
      <c r="I33" s="244"/>
      <c r="J33" s="244"/>
      <c r="K33" s="242"/>
    </row>
    <row r="34" s="1" customFormat="1" ht="15" customHeight="1">
      <c r="B34" s="245"/>
      <c r="C34" s="246"/>
      <c r="D34" s="244" t="s">
        <v>536</v>
      </c>
      <c r="E34" s="244"/>
      <c r="F34" s="244"/>
      <c r="G34" s="244"/>
      <c r="H34" s="244"/>
      <c r="I34" s="244"/>
      <c r="J34" s="244"/>
      <c r="K34" s="242"/>
    </row>
    <row r="35" s="1" customFormat="1" ht="15" customHeight="1">
      <c r="B35" s="245"/>
      <c r="C35" s="246"/>
      <c r="D35" s="244" t="s">
        <v>537</v>
      </c>
      <c r="E35" s="244"/>
      <c r="F35" s="244"/>
      <c r="G35" s="244"/>
      <c r="H35" s="244"/>
      <c r="I35" s="244"/>
      <c r="J35" s="244"/>
      <c r="K35" s="242"/>
    </row>
    <row r="36" s="1" customFormat="1" ht="15" customHeight="1">
      <c r="B36" s="245"/>
      <c r="C36" s="246"/>
      <c r="D36" s="244"/>
      <c r="E36" s="247" t="s">
        <v>99</v>
      </c>
      <c r="F36" s="244"/>
      <c r="G36" s="244" t="s">
        <v>538</v>
      </c>
      <c r="H36" s="244"/>
      <c r="I36" s="244"/>
      <c r="J36" s="244"/>
      <c r="K36" s="242"/>
    </row>
    <row r="37" s="1" customFormat="1" ht="30.75" customHeight="1">
      <c r="B37" s="245"/>
      <c r="C37" s="246"/>
      <c r="D37" s="244"/>
      <c r="E37" s="247" t="s">
        <v>539</v>
      </c>
      <c r="F37" s="244"/>
      <c r="G37" s="244" t="s">
        <v>540</v>
      </c>
      <c r="H37" s="244"/>
      <c r="I37" s="244"/>
      <c r="J37" s="244"/>
      <c r="K37" s="242"/>
    </row>
    <row r="38" s="1" customFormat="1" ht="15" customHeight="1">
      <c r="B38" s="245"/>
      <c r="C38" s="246"/>
      <c r="D38" s="244"/>
      <c r="E38" s="247" t="s">
        <v>51</v>
      </c>
      <c r="F38" s="244"/>
      <c r="G38" s="244" t="s">
        <v>541</v>
      </c>
      <c r="H38" s="244"/>
      <c r="I38" s="244"/>
      <c r="J38" s="244"/>
      <c r="K38" s="242"/>
    </row>
    <row r="39" s="1" customFormat="1" ht="15" customHeight="1">
      <c r="B39" s="245"/>
      <c r="C39" s="246"/>
      <c r="D39" s="244"/>
      <c r="E39" s="247" t="s">
        <v>52</v>
      </c>
      <c r="F39" s="244"/>
      <c r="G39" s="244" t="s">
        <v>542</v>
      </c>
      <c r="H39" s="244"/>
      <c r="I39" s="244"/>
      <c r="J39" s="244"/>
      <c r="K39" s="242"/>
    </row>
    <row r="40" s="1" customFormat="1" ht="15" customHeight="1">
      <c r="B40" s="245"/>
      <c r="C40" s="246"/>
      <c r="D40" s="244"/>
      <c r="E40" s="247" t="s">
        <v>100</v>
      </c>
      <c r="F40" s="244"/>
      <c r="G40" s="244" t="s">
        <v>543</v>
      </c>
      <c r="H40" s="244"/>
      <c r="I40" s="244"/>
      <c r="J40" s="244"/>
      <c r="K40" s="242"/>
    </row>
    <row r="41" s="1" customFormat="1" ht="15" customHeight="1">
      <c r="B41" s="245"/>
      <c r="C41" s="246"/>
      <c r="D41" s="244"/>
      <c r="E41" s="247" t="s">
        <v>101</v>
      </c>
      <c r="F41" s="244"/>
      <c r="G41" s="244" t="s">
        <v>544</v>
      </c>
      <c r="H41" s="244"/>
      <c r="I41" s="244"/>
      <c r="J41" s="244"/>
      <c r="K41" s="242"/>
    </row>
    <row r="42" s="1" customFormat="1" ht="15" customHeight="1">
      <c r="B42" s="245"/>
      <c r="C42" s="246"/>
      <c r="D42" s="244"/>
      <c r="E42" s="247" t="s">
        <v>545</v>
      </c>
      <c r="F42" s="244"/>
      <c r="G42" s="244" t="s">
        <v>546</v>
      </c>
      <c r="H42" s="244"/>
      <c r="I42" s="244"/>
      <c r="J42" s="244"/>
      <c r="K42" s="242"/>
    </row>
    <row r="43" s="1" customFormat="1" ht="15" customHeight="1">
      <c r="B43" s="245"/>
      <c r="C43" s="246"/>
      <c r="D43" s="244"/>
      <c r="E43" s="247"/>
      <c r="F43" s="244"/>
      <c r="G43" s="244" t="s">
        <v>547</v>
      </c>
      <c r="H43" s="244"/>
      <c r="I43" s="244"/>
      <c r="J43" s="244"/>
      <c r="K43" s="242"/>
    </row>
    <row r="44" s="1" customFormat="1" ht="15" customHeight="1">
      <c r="B44" s="245"/>
      <c r="C44" s="246"/>
      <c r="D44" s="244"/>
      <c r="E44" s="247" t="s">
        <v>548</v>
      </c>
      <c r="F44" s="244"/>
      <c r="G44" s="244" t="s">
        <v>549</v>
      </c>
      <c r="H44" s="244"/>
      <c r="I44" s="244"/>
      <c r="J44" s="244"/>
      <c r="K44" s="242"/>
    </row>
    <row r="45" s="1" customFormat="1" ht="15" customHeight="1">
      <c r="B45" s="245"/>
      <c r="C45" s="246"/>
      <c r="D45" s="244"/>
      <c r="E45" s="247" t="s">
        <v>103</v>
      </c>
      <c r="F45" s="244"/>
      <c r="G45" s="244" t="s">
        <v>550</v>
      </c>
      <c r="H45" s="244"/>
      <c r="I45" s="244"/>
      <c r="J45" s="244"/>
      <c r="K45" s="242"/>
    </row>
    <row r="46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="1" customFormat="1" ht="15" customHeight="1">
      <c r="B47" s="245"/>
      <c r="C47" s="246"/>
      <c r="D47" s="244" t="s">
        <v>551</v>
      </c>
      <c r="E47" s="244"/>
      <c r="F47" s="244"/>
      <c r="G47" s="244"/>
      <c r="H47" s="244"/>
      <c r="I47" s="244"/>
      <c r="J47" s="244"/>
      <c r="K47" s="242"/>
    </row>
    <row r="48" s="1" customFormat="1" ht="15" customHeight="1">
      <c r="B48" s="245"/>
      <c r="C48" s="246"/>
      <c r="D48" s="246"/>
      <c r="E48" s="244" t="s">
        <v>552</v>
      </c>
      <c r="F48" s="244"/>
      <c r="G48" s="244"/>
      <c r="H48" s="244"/>
      <c r="I48" s="244"/>
      <c r="J48" s="244"/>
      <c r="K48" s="242"/>
    </row>
    <row r="49" s="1" customFormat="1" ht="15" customHeight="1">
      <c r="B49" s="245"/>
      <c r="C49" s="246"/>
      <c r="D49" s="246"/>
      <c r="E49" s="244" t="s">
        <v>553</v>
      </c>
      <c r="F49" s="244"/>
      <c r="G49" s="244"/>
      <c r="H49" s="244"/>
      <c r="I49" s="244"/>
      <c r="J49" s="244"/>
      <c r="K49" s="242"/>
    </row>
    <row r="50" s="1" customFormat="1" ht="15" customHeight="1">
      <c r="B50" s="245"/>
      <c r="C50" s="246"/>
      <c r="D50" s="246"/>
      <c r="E50" s="244" t="s">
        <v>554</v>
      </c>
      <c r="F50" s="244"/>
      <c r="G50" s="244"/>
      <c r="H50" s="244"/>
      <c r="I50" s="244"/>
      <c r="J50" s="244"/>
      <c r="K50" s="242"/>
    </row>
    <row r="51" s="1" customFormat="1" ht="15" customHeight="1">
      <c r="B51" s="245"/>
      <c r="C51" s="246"/>
      <c r="D51" s="244" t="s">
        <v>555</v>
      </c>
      <c r="E51" s="244"/>
      <c r="F51" s="244"/>
      <c r="G51" s="244"/>
      <c r="H51" s="244"/>
      <c r="I51" s="244"/>
      <c r="J51" s="244"/>
      <c r="K51" s="242"/>
    </row>
    <row r="52" s="1" customFormat="1" ht="25.5" customHeight="1">
      <c r="B52" s="240"/>
      <c r="C52" s="241" t="s">
        <v>556</v>
      </c>
      <c r="D52" s="241"/>
      <c r="E52" s="241"/>
      <c r="F52" s="241"/>
      <c r="G52" s="241"/>
      <c r="H52" s="241"/>
      <c r="I52" s="241"/>
      <c r="J52" s="241"/>
      <c r="K52" s="242"/>
    </row>
    <row r="53" s="1" customFormat="1" ht="5.25" customHeight="1">
      <c r="B53" s="240"/>
      <c r="C53" s="243"/>
      <c r="D53" s="243"/>
      <c r="E53" s="243"/>
      <c r="F53" s="243"/>
      <c r="G53" s="243"/>
      <c r="H53" s="243"/>
      <c r="I53" s="243"/>
      <c r="J53" s="243"/>
      <c r="K53" s="242"/>
    </row>
    <row r="54" s="1" customFormat="1" ht="15" customHeight="1">
      <c r="B54" s="240"/>
      <c r="C54" s="244" t="s">
        <v>557</v>
      </c>
      <c r="D54" s="244"/>
      <c r="E54" s="244"/>
      <c r="F54" s="244"/>
      <c r="G54" s="244"/>
      <c r="H54" s="244"/>
      <c r="I54" s="244"/>
      <c r="J54" s="244"/>
      <c r="K54" s="242"/>
    </row>
    <row r="55" s="1" customFormat="1" ht="15" customHeight="1">
      <c r="B55" s="240"/>
      <c r="C55" s="244" t="s">
        <v>558</v>
      </c>
      <c r="D55" s="244"/>
      <c r="E55" s="244"/>
      <c r="F55" s="244"/>
      <c r="G55" s="244"/>
      <c r="H55" s="244"/>
      <c r="I55" s="244"/>
      <c r="J55" s="244"/>
      <c r="K55" s="242"/>
    </row>
    <row r="56" s="1" customFormat="1" ht="12.75" customHeight="1">
      <c r="B56" s="240"/>
      <c r="C56" s="244"/>
      <c r="D56" s="244"/>
      <c r="E56" s="244"/>
      <c r="F56" s="244"/>
      <c r="G56" s="244"/>
      <c r="H56" s="244"/>
      <c r="I56" s="244"/>
      <c r="J56" s="244"/>
      <c r="K56" s="242"/>
    </row>
    <row r="57" s="1" customFormat="1" ht="15" customHeight="1">
      <c r="B57" s="240"/>
      <c r="C57" s="244" t="s">
        <v>559</v>
      </c>
      <c r="D57" s="244"/>
      <c r="E57" s="244"/>
      <c r="F57" s="244"/>
      <c r="G57" s="244"/>
      <c r="H57" s="244"/>
      <c r="I57" s="244"/>
      <c r="J57" s="244"/>
      <c r="K57" s="242"/>
    </row>
    <row r="58" s="1" customFormat="1" ht="15" customHeight="1">
      <c r="B58" s="240"/>
      <c r="C58" s="246"/>
      <c r="D58" s="244" t="s">
        <v>560</v>
      </c>
      <c r="E58" s="244"/>
      <c r="F58" s="244"/>
      <c r="G58" s="244"/>
      <c r="H58" s="244"/>
      <c r="I58" s="244"/>
      <c r="J58" s="244"/>
      <c r="K58" s="242"/>
    </row>
    <row r="59" s="1" customFormat="1" ht="15" customHeight="1">
      <c r="B59" s="240"/>
      <c r="C59" s="246"/>
      <c r="D59" s="244" t="s">
        <v>561</v>
      </c>
      <c r="E59" s="244"/>
      <c r="F59" s="244"/>
      <c r="G59" s="244"/>
      <c r="H59" s="244"/>
      <c r="I59" s="244"/>
      <c r="J59" s="244"/>
      <c r="K59" s="242"/>
    </row>
    <row r="60" s="1" customFormat="1" ht="15" customHeight="1">
      <c r="B60" s="240"/>
      <c r="C60" s="246"/>
      <c r="D60" s="244" t="s">
        <v>562</v>
      </c>
      <c r="E60" s="244"/>
      <c r="F60" s="244"/>
      <c r="G60" s="244"/>
      <c r="H60" s="244"/>
      <c r="I60" s="244"/>
      <c r="J60" s="244"/>
      <c r="K60" s="242"/>
    </row>
    <row r="61" s="1" customFormat="1" ht="15" customHeight="1">
      <c r="B61" s="240"/>
      <c r="C61" s="246"/>
      <c r="D61" s="244" t="s">
        <v>563</v>
      </c>
      <c r="E61" s="244"/>
      <c r="F61" s="244"/>
      <c r="G61" s="244"/>
      <c r="H61" s="244"/>
      <c r="I61" s="244"/>
      <c r="J61" s="244"/>
      <c r="K61" s="242"/>
    </row>
    <row r="62" s="1" customFormat="1" ht="15" customHeight="1">
      <c r="B62" s="240"/>
      <c r="C62" s="246"/>
      <c r="D62" s="249" t="s">
        <v>564</v>
      </c>
      <c r="E62" s="249"/>
      <c r="F62" s="249"/>
      <c r="G62" s="249"/>
      <c r="H62" s="249"/>
      <c r="I62" s="249"/>
      <c r="J62" s="249"/>
      <c r="K62" s="242"/>
    </row>
    <row r="63" s="1" customFormat="1" ht="15" customHeight="1">
      <c r="B63" s="240"/>
      <c r="C63" s="246"/>
      <c r="D63" s="244" t="s">
        <v>565</v>
      </c>
      <c r="E63" s="244"/>
      <c r="F63" s="244"/>
      <c r="G63" s="244"/>
      <c r="H63" s="244"/>
      <c r="I63" s="244"/>
      <c r="J63" s="244"/>
      <c r="K63" s="242"/>
    </row>
    <row r="64" s="1" customFormat="1" ht="12.75" customHeight="1">
      <c r="B64" s="240"/>
      <c r="C64" s="246"/>
      <c r="D64" s="246"/>
      <c r="E64" s="250"/>
      <c r="F64" s="246"/>
      <c r="G64" s="246"/>
      <c r="H64" s="246"/>
      <c r="I64" s="246"/>
      <c r="J64" s="246"/>
      <c r="K64" s="242"/>
    </row>
    <row r="65" s="1" customFormat="1" ht="15" customHeight="1">
      <c r="B65" s="240"/>
      <c r="C65" s="246"/>
      <c r="D65" s="244" t="s">
        <v>566</v>
      </c>
      <c r="E65" s="244"/>
      <c r="F65" s="244"/>
      <c r="G65" s="244"/>
      <c r="H65" s="244"/>
      <c r="I65" s="244"/>
      <c r="J65" s="244"/>
      <c r="K65" s="242"/>
    </row>
    <row r="66" s="1" customFormat="1" ht="15" customHeight="1">
      <c r="B66" s="240"/>
      <c r="C66" s="246"/>
      <c r="D66" s="249" t="s">
        <v>567</v>
      </c>
      <c r="E66" s="249"/>
      <c r="F66" s="249"/>
      <c r="G66" s="249"/>
      <c r="H66" s="249"/>
      <c r="I66" s="249"/>
      <c r="J66" s="249"/>
      <c r="K66" s="242"/>
    </row>
    <row r="67" s="1" customFormat="1" ht="15" customHeight="1">
      <c r="B67" s="240"/>
      <c r="C67" s="246"/>
      <c r="D67" s="244" t="s">
        <v>568</v>
      </c>
      <c r="E67" s="244"/>
      <c r="F67" s="244"/>
      <c r="G67" s="244"/>
      <c r="H67" s="244"/>
      <c r="I67" s="244"/>
      <c r="J67" s="244"/>
      <c r="K67" s="242"/>
    </row>
    <row r="68" s="1" customFormat="1" ht="15" customHeight="1">
      <c r="B68" s="240"/>
      <c r="C68" s="246"/>
      <c r="D68" s="244" t="s">
        <v>569</v>
      </c>
      <c r="E68" s="244"/>
      <c r="F68" s="244"/>
      <c r="G68" s="244"/>
      <c r="H68" s="244"/>
      <c r="I68" s="244"/>
      <c r="J68" s="244"/>
      <c r="K68" s="242"/>
    </row>
    <row r="69" s="1" customFormat="1" ht="15" customHeight="1">
      <c r="B69" s="240"/>
      <c r="C69" s="246"/>
      <c r="D69" s="244" t="s">
        <v>570</v>
      </c>
      <c r="E69" s="244"/>
      <c r="F69" s="244"/>
      <c r="G69" s="244"/>
      <c r="H69" s="244"/>
      <c r="I69" s="244"/>
      <c r="J69" s="244"/>
      <c r="K69" s="242"/>
    </row>
    <row r="70" s="1" customFormat="1" ht="15" customHeight="1">
      <c r="B70" s="240"/>
      <c r="C70" s="246"/>
      <c r="D70" s="244" t="s">
        <v>571</v>
      </c>
      <c r="E70" s="244"/>
      <c r="F70" s="244"/>
      <c r="G70" s="244"/>
      <c r="H70" s="244"/>
      <c r="I70" s="244"/>
      <c r="J70" s="244"/>
      <c r="K70" s="242"/>
    </row>
    <row r="71" s="1" customFormat="1" ht="12.75" customHeight="1">
      <c r="B71" s="251"/>
      <c r="C71" s="252"/>
      <c r="D71" s="252"/>
      <c r="E71" s="252"/>
      <c r="F71" s="252"/>
      <c r="G71" s="252"/>
      <c r="H71" s="252"/>
      <c r="I71" s="252"/>
      <c r="J71" s="252"/>
      <c r="K71" s="253"/>
    </row>
    <row r="72" s="1" customFormat="1" ht="18.75" customHeight="1">
      <c r="B72" s="254"/>
      <c r="C72" s="254"/>
      <c r="D72" s="254"/>
      <c r="E72" s="254"/>
      <c r="F72" s="254"/>
      <c r="G72" s="254"/>
      <c r="H72" s="254"/>
      <c r="I72" s="254"/>
      <c r="J72" s="254"/>
      <c r="K72" s="255"/>
    </row>
    <row r="73" s="1" customFormat="1" ht="18.75" customHeight="1">
      <c r="B73" s="255"/>
      <c r="C73" s="255"/>
      <c r="D73" s="255"/>
      <c r="E73" s="255"/>
      <c r="F73" s="255"/>
      <c r="G73" s="255"/>
      <c r="H73" s="255"/>
      <c r="I73" s="255"/>
      <c r="J73" s="255"/>
      <c r="K73" s="255"/>
    </row>
    <row r="74" s="1" customFormat="1" ht="7.5" customHeight="1">
      <c r="B74" s="256"/>
      <c r="C74" s="257"/>
      <c r="D74" s="257"/>
      <c r="E74" s="257"/>
      <c r="F74" s="257"/>
      <c r="G74" s="257"/>
      <c r="H74" s="257"/>
      <c r="I74" s="257"/>
      <c r="J74" s="257"/>
      <c r="K74" s="258"/>
    </row>
    <row r="75" s="1" customFormat="1" ht="45" customHeight="1">
      <c r="B75" s="259"/>
      <c r="C75" s="260" t="s">
        <v>572</v>
      </c>
      <c r="D75" s="260"/>
      <c r="E75" s="260"/>
      <c r="F75" s="260"/>
      <c r="G75" s="260"/>
      <c r="H75" s="260"/>
      <c r="I75" s="260"/>
      <c r="J75" s="260"/>
      <c r="K75" s="261"/>
    </row>
    <row r="76" s="1" customFormat="1" ht="17.25" customHeight="1">
      <c r="B76" s="259"/>
      <c r="C76" s="262" t="s">
        <v>573</v>
      </c>
      <c r="D76" s="262"/>
      <c r="E76" s="262"/>
      <c r="F76" s="262" t="s">
        <v>574</v>
      </c>
      <c r="G76" s="263"/>
      <c r="H76" s="262" t="s">
        <v>52</v>
      </c>
      <c r="I76" s="262" t="s">
        <v>55</v>
      </c>
      <c r="J76" s="262" t="s">
        <v>575</v>
      </c>
      <c r="K76" s="261"/>
    </row>
    <row r="77" s="1" customFormat="1" ht="17.25" customHeight="1">
      <c r="B77" s="259"/>
      <c r="C77" s="264" t="s">
        <v>576</v>
      </c>
      <c r="D77" s="264"/>
      <c r="E77" s="264"/>
      <c r="F77" s="265" t="s">
        <v>577</v>
      </c>
      <c r="G77" s="266"/>
      <c r="H77" s="264"/>
      <c r="I77" s="264"/>
      <c r="J77" s="264" t="s">
        <v>578</v>
      </c>
      <c r="K77" s="261"/>
    </row>
    <row r="78" s="1" customFormat="1" ht="5.25" customHeight="1">
      <c r="B78" s="259"/>
      <c r="C78" s="267"/>
      <c r="D78" s="267"/>
      <c r="E78" s="267"/>
      <c r="F78" s="267"/>
      <c r="G78" s="268"/>
      <c r="H78" s="267"/>
      <c r="I78" s="267"/>
      <c r="J78" s="267"/>
      <c r="K78" s="261"/>
    </row>
    <row r="79" s="1" customFormat="1" ht="15" customHeight="1">
      <c r="B79" s="259"/>
      <c r="C79" s="247" t="s">
        <v>51</v>
      </c>
      <c r="D79" s="269"/>
      <c r="E79" s="269"/>
      <c r="F79" s="270" t="s">
        <v>579</v>
      </c>
      <c r="G79" s="271"/>
      <c r="H79" s="247" t="s">
        <v>580</v>
      </c>
      <c r="I79" s="247" t="s">
        <v>581</v>
      </c>
      <c r="J79" s="247">
        <v>20</v>
      </c>
      <c r="K79" s="261"/>
    </row>
    <row r="80" s="1" customFormat="1" ht="15" customHeight="1">
      <c r="B80" s="259"/>
      <c r="C80" s="247" t="s">
        <v>582</v>
      </c>
      <c r="D80" s="247"/>
      <c r="E80" s="247"/>
      <c r="F80" s="270" t="s">
        <v>579</v>
      </c>
      <c r="G80" s="271"/>
      <c r="H80" s="247" t="s">
        <v>583</v>
      </c>
      <c r="I80" s="247" t="s">
        <v>581</v>
      </c>
      <c r="J80" s="247">
        <v>120</v>
      </c>
      <c r="K80" s="261"/>
    </row>
    <row r="81" s="1" customFormat="1" ht="15" customHeight="1">
      <c r="B81" s="272"/>
      <c r="C81" s="247" t="s">
        <v>584</v>
      </c>
      <c r="D81" s="247"/>
      <c r="E81" s="247"/>
      <c r="F81" s="270" t="s">
        <v>585</v>
      </c>
      <c r="G81" s="271"/>
      <c r="H81" s="247" t="s">
        <v>586</v>
      </c>
      <c r="I81" s="247" t="s">
        <v>581</v>
      </c>
      <c r="J81" s="247">
        <v>50</v>
      </c>
      <c r="K81" s="261"/>
    </row>
    <row r="82" s="1" customFormat="1" ht="15" customHeight="1">
      <c r="B82" s="272"/>
      <c r="C82" s="247" t="s">
        <v>587</v>
      </c>
      <c r="D82" s="247"/>
      <c r="E82" s="247"/>
      <c r="F82" s="270" t="s">
        <v>579</v>
      </c>
      <c r="G82" s="271"/>
      <c r="H82" s="247" t="s">
        <v>588</v>
      </c>
      <c r="I82" s="247" t="s">
        <v>589</v>
      </c>
      <c r="J82" s="247"/>
      <c r="K82" s="261"/>
    </row>
    <row r="83" s="1" customFormat="1" ht="15" customHeight="1">
      <c r="B83" s="272"/>
      <c r="C83" s="273" t="s">
        <v>590</v>
      </c>
      <c r="D83" s="273"/>
      <c r="E83" s="273"/>
      <c r="F83" s="274" t="s">
        <v>585</v>
      </c>
      <c r="G83" s="273"/>
      <c r="H83" s="273" t="s">
        <v>591</v>
      </c>
      <c r="I83" s="273" t="s">
        <v>581</v>
      </c>
      <c r="J83" s="273">
        <v>15</v>
      </c>
      <c r="K83" s="261"/>
    </row>
    <row r="84" s="1" customFormat="1" ht="15" customHeight="1">
      <c r="B84" s="272"/>
      <c r="C84" s="273" t="s">
        <v>592</v>
      </c>
      <c r="D84" s="273"/>
      <c r="E84" s="273"/>
      <c r="F84" s="274" t="s">
        <v>585</v>
      </c>
      <c r="G84" s="273"/>
      <c r="H84" s="273" t="s">
        <v>593</v>
      </c>
      <c r="I84" s="273" t="s">
        <v>581</v>
      </c>
      <c r="J84" s="273">
        <v>15</v>
      </c>
      <c r="K84" s="261"/>
    </row>
    <row r="85" s="1" customFormat="1" ht="15" customHeight="1">
      <c r="B85" s="272"/>
      <c r="C85" s="273" t="s">
        <v>594</v>
      </c>
      <c r="D85" s="273"/>
      <c r="E85" s="273"/>
      <c r="F85" s="274" t="s">
        <v>585</v>
      </c>
      <c r="G85" s="273"/>
      <c r="H85" s="273" t="s">
        <v>595</v>
      </c>
      <c r="I85" s="273" t="s">
        <v>581</v>
      </c>
      <c r="J85" s="273">
        <v>20</v>
      </c>
      <c r="K85" s="261"/>
    </row>
    <row r="86" s="1" customFormat="1" ht="15" customHeight="1">
      <c r="B86" s="272"/>
      <c r="C86" s="273" t="s">
        <v>596</v>
      </c>
      <c r="D86" s="273"/>
      <c r="E86" s="273"/>
      <c r="F86" s="274" t="s">
        <v>585</v>
      </c>
      <c r="G86" s="273"/>
      <c r="H86" s="273" t="s">
        <v>597</v>
      </c>
      <c r="I86" s="273" t="s">
        <v>581</v>
      </c>
      <c r="J86" s="273">
        <v>20</v>
      </c>
      <c r="K86" s="261"/>
    </row>
    <row r="87" s="1" customFormat="1" ht="15" customHeight="1">
      <c r="B87" s="272"/>
      <c r="C87" s="247" t="s">
        <v>598</v>
      </c>
      <c r="D87" s="247"/>
      <c r="E87" s="247"/>
      <c r="F87" s="270" t="s">
        <v>585</v>
      </c>
      <c r="G87" s="271"/>
      <c r="H87" s="247" t="s">
        <v>599</v>
      </c>
      <c r="I87" s="247" t="s">
        <v>581</v>
      </c>
      <c r="J87" s="247">
        <v>50</v>
      </c>
      <c r="K87" s="261"/>
    </row>
    <row r="88" s="1" customFormat="1" ht="15" customHeight="1">
      <c r="B88" s="272"/>
      <c r="C88" s="247" t="s">
        <v>600</v>
      </c>
      <c r="D88" s="247"/>
      <c r="E88" s="247"/>
      <c r="F88" s="270" t="s">
        <v>585</v>
      </c>
      <c r="G88" s="271"/>
      <c r="H88" s="247" t="s">
        <v>601</v>
      </c>
      <c r="I88" s="247" t="s">
        <v>581</v>
      </c>
      <c r="J88" s="247">
        <v>20</v>
      </c>
      <c r="K88" s="261"/>
    </row>
    <row r="89" s="1" customFormat="1" ht="15" customHeight="1">
      <c r="B89" s="272"/>
      <c r="C89" s="247" t="s">
        <v>602</v>
      </c>
      <c r="D89" s="247"/>
      <c r="E89" s="247"/>
      <c r="F89" s="270" t="s">
        <v>585</v>
      </c>
      <c r="G89" s="271"/>
      <c r="H89" s="247" t="s">
        <v>603</v>
      </c>
      <c r="I89" s="247" t="s">
        <v>581</v>
      </c>
      <c r="J89" s="247">
        <v>20</v>
      </c>
      <c r="K89" s="261"/>
    </row>
    <row r="90" s="1" customFormat="1" ht="15" customHeight="1">
      <c r="B90" s="272"/>
      <c r="C90" s="247" t="s">
        <v>604</v>
      </c>
      <c r="D90" s="247"/>
      <c r="E90" s="247"/>
      <c r="F90" s="270" t="s">
        <v>585</v>
      </c>
      <c r="G90" s="271"/>
      <c r="H90" s="247" t="s">
        <v>605</v>
      </c>
      <c r="I90" s="247" t="s">
        <v>581</v>
      </c>
      <c r="J90" s="247">
        <v>50</v>
      </c>
      <c r="K90" s="261"/>
    </row>
    <row r="91" s="1" customFormat="1" ht="15" customHeight="1">
      <c r="B91" s="272"/>
      <c r="C91" s="247" t="s">
        <v>606</v>
      </c>
      <c r="D91" s="247"/>
      <c r="E91" s="247"/>
      <c r="F91" s="270" t="s">
        <v>585</v>
      </c>
      <c r="G91" s="271"/>
      <c r="H91" s="247" t="s">
        <v>606</v>
      </c>
      <c r="I91" s="247" t="s">
        <v>581</v>
      </c>
      <c r="J91" s="247">
        <v>50</v>
      </c>
      <c r="K91" s="261"/>
    </row>
    <row r="92" s="1" customFormat="1" ht="15" customHeight="1">
      <c r="B92" s="272"/>
      <c r="C92" s="247" t="s">
        <v>607</v>
      </c>
      <c r="D92" s="247"/>
      <c r="E92" s="247"/>
      <c r="F92" s="270" t="s">
        <v>585</v>
      </c>
      <c r="G92" s="271"/>
      <c r="H92" s="247" t="s">
        <v>608</v>
      </c>
      <c r="I92" s="247" t="s">
        <v>581</v>
      </c>
      <c r="J92" s="247">
        <v>255</v>
      </c>
      <c r="K92" s="261"/>
    </row>
    <row r="93" s="1" customFormat="1" ht="15" customHeight="1">
      <c r="B93" s="272"/>
      <c r="C93" s="247" t="s">
        <v>609</v>
      </c>
      <c r="D93" s="247"/>
      <c r="E93" s="247"/>
      <c r="F93" s="270" t="s">
        <v>579</v>
      </c>
      <c r="G93" s="271"/>
      <c r="H93" s="247" t="s">
        <v>610</v>
      </c>
      <c r="I93" s="247" t="s">
        <v>611</v>
      </c>
      <c r="J93" s="247"/>
      <c r="K93" s="261"/>
    </row>
    <row r="94" s="1" customFormat="1" ht="15" customHeight="1">
      <c r="B94" s="272"/>
      <c r="C94" s="247" t="s">
        <v>612</v>
      </c>
      <c r="D94" s="247"/>
      <c r="E94" s="247"/>
      <c r="F94" s="270" t="s">
        <v>579</v>
      </c>
      <c r="G94" s="271"/>
      <c r="H94" s="247" t="s">
        <v>613</v>
      </c>
      <c r="I94" s="247" t="s">
        <v>614</v>
      </c>
      <c r="J94" s="247"/>
      <c r="K94" s="261"/>
    </row>
    <row r="95" s="1" customFormat="1" ht="15" customHeight="1">
      <c r="B95" s="272"/>
      <c r="C95" s="247" t="s">
        <v>615</v>
      </c>
      <c r="D95" s="247"/>
      <c r="E95" s="247"/>
      <c r="F95" s="270" t="s">
        <v>579</v>
      </c>
      <c r="G95" s="271"/>
      <c r="H95" s="247" t="s">
        <v>615</v>
      </c>
      <c r="I95" s="247" t="s">
        <v>614</v>
      </c>
      <c r="J95" s="247"/>
      <c r="K95" s="261"/>
    </row>
    <row r="96" s="1" customFormat="1" ht="15" customHeight="1">
      <c r="B96" s="272"/>
      <c r="C96" s="247" t="s">
        <v>36</v>
      </c>
      <c r="D96" s="247"/>
      <c r="E96" s="247"/>
      <c r="F96" s="270" t="s">
        <v>579</v>
      </c>
      <c r="G96" s="271"/>
      <c r="H96" s="247" t="s">
        <v>616</v>
      </c>
      <c r="I96" s="247" t="s">
        <v>614</v>
      </c>
      <c r="J96" s="247"/>
      <c r="K96" s="261"/>
    </row>
    <row r="97" s="1" customFormat="1" ht="15" customHeight="1">
      <c r="B97" s="272"/>
      <c r="C97" s="247" t="s">
        <v>46</v>
      </c>
      <c r="D97" s="247"/>
      <c r="E97" s="247"/>
      <c r="F97" s="270" t="s">
        <v>579</v>
      </c>
      <c r="G97" s="271"/>
      <c r="H97" s="247" t="s">
        <v>617</v>
      </c>
      <c r="I97" s="247" t="s">
        <v>614</v>
      </c>
      <c r="J97" s="247"/>
      <c r="K97" s="261"/>
    </row>
    <row r="98" s="1" customFormat="1" ht="15" customHeight="1">
      <c r="B98" s="275"/>
      <c r="C98" s="276"/>
      <c r="D98" s="276"/>
      <c r="E98" s="276"/>
      <c r="F98" s="276"/>
      <c r="G98" s="276"/>
      <c r="H98" s="276"/>
      <c r="I98" s="276"/>
      <c r="J98" s="276"/>
      <c r="K98" s="277"/>
    </row>
    <row r="99" s="1" customFormat="1" ht="18.75" customHeight="1">
      <c r="B99" s="278"/>
      <c r="C99" s="279"/>
      <c r="D99" s="279"/>
      <c r="E99" s="279"/>
      <c r="F99" s="279"/>
      <c r="G99" s="279"/>
      <c r="H99" s="279"/>
      <c r="I99" s="279"/>
      <c r="J99" s="279"/>
      <c r="K99" s="278"/>
    </row>
    <row r="100" s="1" customFormat="1" ht="18.75" customHeight="1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</row>
    <row r="101" s="1" customFormat="1" ht="7.5" customHeight="1">
      <c r="B101" s="256"/>
      <c r="C101" s="257"/>
      <c r="D101" s="257"/>
      <c r="E101" s="257"/>
      <c r="F101" s="257"/>
      <c r="G101" s="257"/>
      <c r="H101" s="257"/>
      <c r="I101" s="257"/>
      <c r="J101" s="257"/>
      <c r="K101" s="258"/>
    </row>
    <row r="102" s="1" customFormat="1" ht="45" customHeight="1">
      <c r="B102" s="259"/>
      <c r="C102" s="260" t="s">
        <v>618</v>
      </c>
      <c r="D102" s="260"/>
      <c r="E102" s="260"/>
      <c r="F102" s="260"/>
      <c r="G102" s="260"/>
      <c r="H102" s="260"/>
      <c r="I102" s="260"/>
      <c r="J102" s="260"/>
      <c r="K102" s="261"/>
    </row>
    <row r="103" s="1" customFormat="1" ht="17.25" customHeight="1">
      <c r="B103" s="259"/>
      <c r="C103" s="262" t="s">
        <v>573</v>
      </c>
      <c r="D103" s="262"/>
      <c r="E103" s="262"/>
      <c r="F103" s="262" t="s">
        <v>574</v>
      </c>
      <c r="G103" s="263"/>
      <c r="H103" s="262" t="s">
        <v>52</v>
      </c>
      <c r="I103" s="262" t="s">
        <v>55</v>
      </c>
      <c r="J103" s="262" t="s">
        <v>575</v>
      </c>
      <c r="K103" s="261"/>
    </row>
    <row r="104" s="1" customFormat="1" ht="17.25" customHeight="1">
      <c r="B104" s="259"/>
      <c r="C104" s="264" t="s">
        <v>576</v>
      </c>
      <c r="D104" s="264"/>
      <c r="E104" s="264"/>
      <c r="F104" s="265" t="s">
        <v>577</v>
      </c>
      <c r="G104" s="266"/>
      <c r="H104" s="264"/>
      <c r="I104" s="264"/>
      <c r="J104" s="264" t="s">
        <v>578</v>
      </c>
      <c r="K104" s="261"/>
    </row>
    <row r="105" s="1" customFormat="1" ht="5.25" customHeight="1">
      <c r="B105" s="259"/>
      <c r="C105" s="262"/>
      <c r="D105" s="262"/>
      <c r="E105" s="262"/>
      <c r="F105" s="262"/>
      <c r="G105" s="280"/>
      <c r="H105" s="262"/>
      <c r="I105" s="262"/>
      <c r="J105" s="262"/>
      <c r="K105" s="261"/>
    </row>
    <row r="106" s="1" customFormat="1" ht="15" customHeight="1">
      <c r="B106" s="259"/>
      <c r="C106" s="247" t="s">
        <v>51</v>
      </c>
      <c r="D106" s="269"/>
      <c r="E106" s="269"/>
      <c r="F106" s="270" t="s">
        <v>579</v>
      </c>
      <c r="G106" s="247"/>
      <c r="H106" s="247" t="s">
        <v>619</v>
      </c>
      <c r="I106" s="247" t="s">
        <v>581</v>
      </c>
      <c r="J106" s="247">
        <v>20</v>
      </c>
      <c r="K106" s="261"/>
    </row>
    <row r="107" s="1" customFormat="1" ht="15" customHeight="1">
      <c r="B107" s="259"/>
      <c r="C107" s="247" t="s">
        <v>582</v>
      </c>
      <c r="D107" s="247"/>
      <c r="E107" s="247"/>
      <c r="F107" s="270" t="s">
        <v>579</v>
      </c>
      <c r="G107" s="247"/>
      <c r="H107" s="247" t="s">
        <v>619</v>
      </c>
      <c r="I107" s="247" t="s">
        <v>581</v>
      </c>
      <c r="J107" s="247">
        <v>120</v>
      </c>
      <c r="K107" s="261"/>
    </row>
    <row r="108" s="1" customFormat="1" ht="15" customHeight="1">
      <c r="B108" s="272"/>
      <c r="C108" s="247" t="s">
        <v>584</v>
      </c>
      <c r="D108" s="247"/>
      <c r="E108" s="247"/>
      <c r="F108" s="270" t="s">
        <v>585</v>
      </c>
      <c r="G108" s="247"/>
      <c r="H108" s="247" t="s">
        <v>619</v>
      </c>
      <c r="I108" s="247" t="s">
        <v>581</v>
      </c>
      <c r="J108" s="247">
        <v>50</v>
      </c>
      <c r="K108" s="261"/>
    </row>
    <row r="109" s="1" customFormat="1" ht="15" customHeight="1">
      <c r="B109" s="272"/>
      <c r="C109" s="247" t="s">
        <v>587</v>
      </c>
      <c r="D109" s="247"/>
      <c r="E109" s="247"/>
      <c r="F109" s="270" t="s">
        <v>579</v>
      </c>
      <c r="G109" s="247"/>
      <c r="H109" s="247" t="s">
        <v>619</v>
      </c>
      <c r="I109" s="247" t="s">
        <v>589</v>
      </c>
      <c r="J109" s="247"/>
      <c r="K109" s="261"/>
    </row>
    <row r="110" s="1" customFormat="1" ht="15" customHeight="1">
      <c r="B110" s="272"/>
      <c r="C110" s="247" t="s">
        <v>598</v>
      </c>
      <c r="D110" s="247"/>
      <c r="E110" s="247"/>
      <c r="F110" s="270" t="s">
        <v>585</v>
      </c>
      <c r="G110" s="247"/>
      <c r="H110" s="247" t="s">
        <v>619</v>
      </c>
      <c r="I110" s="247" t="s">
        <v>581</v>
      </c>
      <c r="J110" s="247">
        <v>50</v>
      </c>
      <c r="K110" s="261"/>
    </row>
    <row r="111" s="1" customFormat="1" ht="15" customHeight="1">
      <c r="B111" s="272"/>
      <c r="C111" s="247" t="s">
        <v>606</v>
      </c>
      <c r="D111" s="247"/>
      <c r="E111" s="247"/>
      <c r="F111" s="270" t="s">
        <v>585</v>
      </c>
      <c r="G111" s="247"/>
      <c r="H111" s="247" t="s">
        <v>619</v>
      </c>
      <c r="I111" s="247" t="s">
        <v>581</v>
      </c>
      <c r="J111" s="247">
        <v>50</v>
      </c>
      <c r="K111" s="261"/>
    </row>
    <row r="112" s="1" customFormat="1" ht="15" customHeight="1">
      <c r="B112" s="272"/>
      <c r="C112" s="247" t="s">
        <v>604</v>
      </c>
      <c r="D112" s="247"/>
      <c r="E112" s="247"/>
      <c r="F112" s="270" t="s">
        <v>585</v>
      </c>
      <c r="G112" s="247"/>
      <c r="H112" s="247" t="s">
        <v>619</v>
      </c>
      <c r="I112" s="247" t="s">
        <v>581</v>
      </c>
      <c r="J112" s="247">
        <v>50</v>
      </c>
      <c r="K112" s="261"/>
    </row>
    <row r="113" s="1" customFormat="1" ht="15" customHeight="1">
      <c r="B113" s="272"/>
      <c r="C113" s="247" t="s">
        <v>51</v>
      </c>
      <c r="D113" s="247"/>
      <c r="E113" s="247"/>
      <c r="F113" s="270" t="s">
        <v>579</v>
      </c>
      <c r="G113" s="247"/>
      <c r="H113" s="247" t="s">
        <v>620</v>
      </c>
      <c r="I113" s="247" t="s">
        <v>581</v>
      </c>
      <c r="J113" s="247">
        <v>20</v>
      </c>
      <c r="K113" s="261"/>
    </row>
    <row r="114" s="1" customFormat="1" ht="15" customHeight="1">
      <c r="B114" s="272"/>
      <c r="C114" s="247" t="s">
        <v>621</v>
      </c>
      <c r="D114" s="247"/>
      <c r="E114" s="247"/>
      <c r="F114" s="270" t="s">
        <v>579</v>
      </c>
      <c r="G114" s="247"/>
      <c r="H114" s="247" t="s">
        <v>622</v>
      </c>
      <c r="I114" s="247" t="s">
        <v>581</v>
      </c>
      <c r="J114" s="247">
        <v>120</v>
      </c>
      <c r="K114" s="261"/>
    </row>
    <row r="115" s="1" customFormat="1" ht="15" customHeight="1">
      <c r="B115" s="272"/>
      <c r="C115" s="247" t="s">
        <v>36</v>
      </c>
      <c r="D115" s="247"/>
      <c r="E115" s="247"/>
      <c r="F115" s="270" t="s">
        <v>579</v>
      </c>
      <c r="G115" s="247"/>
      <c r="H115" s="247" t="s">
        <v>623</v>
      </c>
      <c r="I115" s="247" t="s">
        <v>614</v>
      </c>
      <c r="J115" s="247"/>
      <c r="K115" s="261"/>
    </row>
    <row r="116" s="1" customFormat="1" ht="15" customHeight="1">
      <c r="B116" s="272"/>
      <c r="C116" s="247" t="s">
        <v>46</v>
      </c>
      <c r="D116" s="247"/>
      <c r="E116" s="247"/>
      <c r="F116" s="270" t="s">
        <v>579</v>
      </c>
      <c r="G116" s="247"/>
      <c r="H116" s="247" t="s">
        <v>624</v>
      </c>
      <c r="I116" s="247" t="s">
        <v>614</v>
      </c>
      <c r="J116" s="247"/>
      <c r="K116" s="261"/>
    </row>
    <row r="117" s="1" customFormat="1" ht="15" customHeight="1">
      <c r="B117" s="272"/>
      <c r="C117" s="247" t="s">
        <v>55</v>
      </c>
      <c r="D117" s="247"/>
      <c r="E117" s="247"/>
      <c r="F117" s="270" t="s">
        <v>579</v>
      </c>
      <c r="G117" s="247"/>
      <c r="H117" s="247" t="s">
        <v>625</v>
      </c>
      <c r="I117" s="247" t="s">
        <v>626</v>
      </c>
      <c r="J117" s="247"/>
      <c r="K117" s="261"/>
    </row>
    <row r="118" s="1" customFormat="1" ht="15" customHeight="1">
      <c r="B118" s="275"/>
      <c r="C118" s="281"/>
      <c r="D118" s="281"/>
      <c r="E118" s="281"/>
      <c r="F118" s="281"/>
      <c r="G118" s="281"/>
      <c r="H118" s="281"/>
      <c r="I118" s="281"/>
      <c r="J118" s="281"/>
      <c r="K118" s="277"/>
    </row>
    <row r="119" s="1" customFormat="1" ht="18.75" customHeight="1">
      <c r="B119" s="282"/>
      <c r="C119" s="283"/>
      <c r="D119" s="283"/>
      <c r="E119" s="283"/>
      <c r="F119" s="284"/>
      <c r="G119" s="283"/>
      <c r="H119" s="283"/>
      <c r="I119" s="283"/>
      <c r="J119" s="283"/>
      <c r="K119" s="282"/>
    </row>
    <row r="120" s="1" customFormat="1" ht="18.75" customHeight="1">
      <c r="B120" s="255"/>
      <c r="C120" s="255"/>
      <c r="D120" s="255"/>
      <c r="E120" s="255"/>
      <c r="F120" s="255"/>
      <c r="G120" s="255"/>
      <c r="H120" s="255"/>
      <c r="I120" s="255"/>
      <c r="J120" s="255"/>
      <c r="K120" s="255"/>
    </row>
    <row r="121" s="1" customFormat="1" ht="7.5" customHeight="1">
      <c r="B121" s="285"/>
      <c r="C121" s="286"/>
      <c r="D121" s="286"/>
      <c r="E121" s="286"/>
      <c r="F121" s="286"/>
      <c r="G121" s="286"/>
      <c r="H121" s="286"/>
      <c r="I121" s="286"/>
      <c r="J121" s="286"/>
      <c r="K121" s="287"/>
    </row>
    <row r="122" s="1" customFormat="1" ht="45" customHeight="1">
      <c r="B122" s="288"/>
      <c r="C122" s="238" t="s">
        <v>627</v>
      </c>
      <c r="D122" s="238"/>
      <c r="E122" s="238"/>
      <c r="F122" s="238"/>
      <c r="G122" s="238"/>
      <c r="H122" s="238"/>
      <c r="I122" s="238"/>
      <c r="J122" s="238"/>
      <c r="K122" s="289"/>
    </row>
    <row r="123" s="1" customFormat="1" ht="17.25" customHeight="1">
      <c r="B123" s="290"/>
      <c r="C123" s="262" t="s">
        <v>573</v>
      </c>
      <c r="D123" s="262"/>
      <c r="E123" s="262"/>
      <c r="F123" s="262" t="s">
        <v>574</v>
      </c>
      <c r="G123" s="263"/>
      <c r="H123" s="262" t="s">
        <v>52</v>
      </c>
      <c r="I123" s="262" t="s">
        <v>55</v>
      </c>
      <c r="J123" s="262" t="s">
        <v>575</v>
      </c>
      <c r="K123" s="291"/>
    </row>
    <row r="124" s="1" customFormat="1" ht="17.25" customHeight="1">
      <c r="B124" s="290"/>
      <c r="C124" s="264" t="s">
        <v>576</v>
      </c>
      <c r="D124" s="264"/>
      <c r="E124" s="264"/>
      <c r="F124" s="265" t="s">
        <v>577</v>
      </c>
      <c r="G124" s="266"/>
      <c r="H124" s="264"/>
      <c r="I124" s="264"/>
      <c r="J124" s="264" t="s">
        <v>578</v>
      </c>
      <c r="K124" s="291"/>
    </row>
    <row r="125" s="1" customFormat="1" ht="5.25" customHeight="1">
      <c r="B125" s="292"/>
      <c r="C125" s="267"/>
      <c r="D125" s="267"/>
      <c r="E125" s="267"/>
      <c r="F125" s="267"/>
      <c r="G125" s="293"/>
      <c r="H125" s="267"/>
      <c r="I125" s="267"/>
      <c r="J125" s="267"/>
      <c r="K125" s="294"/>
    </row>
    <row r="126" s="1" customFormat="1" ht="15" customHeight="1">
      <c r="B126" s="292"/>
      <c r="C126" s="247" t="s">
        <v>582</v>
      </c>
      <c r="D126" s="269"/>
      <c r="E126" s="269"/>
      <c r="F126" s="270" t="s">
        <v>579</v>
      </c>
      <c r="G126" s="247"/>
      <c r="H126" s="247" t="s">
        <v>619</v>
      </c>
      <c r="I126" s="247" t="s">
        <v>581</v>
      </c>
      <c r="J126" s="247">
        <v>120</v>
      </c>
      <c r="K126" s="295"/>
    </row>
    <row r="127" s="1" customFormat="1" ht="15" customHeight="1">
      <c r="B127" s="292"/>
      <c r="C127" s="247" t="s">
        <v>628</v>
      </c>
      <c r="D127" s="247"/>
      <c r="E127" s="247"/>
      <c r="F127" s="270" t="s">
        <v>579</v>
      </c>
      <c r="G127" s="247"/>
      <c r="H127" s="247" t="s">
        <v>629</v>
      </c>
      <c r="I127" s="247" t="s">
        <v>581</v>
      </c>
      <c r="J127" s="247" t="s">
        <v>630</v>
      </c>
      <c r="K127" s="295"/>
    </row>
    <row r="128" s="1" customFormat="1" ht="15" customHeight="1">
      <c r="B128" s="292"/>
      <c r="C128" s="247" t="s">
        <v>527</v>
      </c>
      <c r="D128" s="247"/>
      <c r="E128" s="247"/>
      <c r="F128" s="270" t="s">
        <v>579</v>
      </c>
      <c r="G128" s="247"/>
      <c r="H128" s="247" t="s">
        <v>631</v>
      </c>
      <c r="I128" s="247" t="s">
        <v>581</v>
      </c>
      <c r="J128" s="247" t="s">
        <v>630</v>
      </c>
      <c r="K128" s="295"/>
    </row>
    <row r="129" s="1" customFormat="1" ht="15" customHeight="1">
      <c r="B129" s="292"/>
      <c r="C129" s="247" t="s">
        <v>590</v>
      </c>
      <c r="D129" s="247"/>
      <c r="E129" s="247"/>
      <c r="F129" s="270" t="s">
        <v>585</v>
      </c>
      <c r="G129" s="247"/>
      <c r="H129" s="247" t="s">
        <v>591</v>
      </c>
      <c r="I129" s="247" t="s">
        <v>581</v>
      </c>
      <c r="J129" s="247">
        <v>15</v>
      </c>
      <c r="K129" s="295"/>
    </row>
    <row r="130" s="1" customFormat="1" ht="15" customHeight="1">
      <c r="B130" s="292"/>
      <c r="C130" s="273" t="s">
        <v>592</v>
      </c>
      <c r="D130" s="273"/>
      <c r="E130" s="273"/>
      <c r="F130" s="274" t="s">
        <v>585</v>
      </c>
      <c r="G130" s="273"/>
      <c r="H130" s="273" t="s">
        <v>593</v>
      </c>
      <c r="I130" s="273" t="s">
        <v>581</v>
      </c>
      <c r="J130" s="273">
        <v>15</v>
      </c>
      <c r="K130" s="295"/>
    </row>
    <row r="131" s="1" customFormat="1" ht="15" customHeight="1">
      <c r="B131" s="292"/>
      <c r="C131" s="273" t="s">
        <v>594</v>
      </c>
      <c r="D131" s="273"/>
      <c r="E131" s="273"/>
      <c r="F131" s="274" t="s">
        <v>585</v>
      </c>
      <c r="G131" s="273"/>
      <c r="H131" s="273" t="s">
        <v>595</v>
      </c>
      <c r="I131" s="273" t="s">
        <v>581</v>
      </c>
      <c r="J131" s="273">
        <v>20</v>
      </c>
      <c r="K131" s="295"/>
    </row>
    <row r="132" s="1" customFormat="1" ht="15" customHeight="1">
      <c r="B132" s="292"/>
      <c r="C132" s="273" t="s">
        <v>596</v>
      </c>
      <c r="D132" s="273"/>
      <c r="E132" s="273"/>
      <c r="F132" s="274" t="s">
        <v>585</v>
      </c>
      <c r="G132" s="273"/>
      <c r="H132" s="273" t="s">
        <v>597</v>
      </c>
      <c r="I132" s="273" t="s">
        <v>581</v>
      </c>
      <c r="J132" s="273">
        <v>20</v>
      </c>
      <c r="K132" s="295"/>
    </row>
    <row r="133" s="1" customFormat="1" ht="15" customHeight="1">
      <c r="B133" s="292"/>
      <c r="C133" s="247" t="s">
        <v>584</v>
      </c>
      <c r="D133" s="247"/>
      <c r="E133" s="247"/>
      <c r="F133" s="270" t="s">
        <v>585</v>
      </c>
      <c r="G133" s="247"/>
      <c r="H133" s="247" t="s">
        <v>619</v>
      </c>
      <c r="I133" s="247" t="s">
        <v>581</v>
      </c>
      <c r="J133" s="247">
        <v>50</v>
      </c>
      <c r="K133" s="295"/>
    </row>
    <row r="134" s="1" customFormat="1" ht="15" customHeight="1">
      <c r="B134" s="292"/>
      <c r="C134" s="247" t="s">
        <v>598</v>
      </c>
      <c r="D134" s="247"/>
      <c r="E134" s="247"/>
      <c r="F134" s="270" t="s">
        <v>585</v>
      </c>
      <c r="G134" s="247"/>
      <c r="H134" s="247" t="s">
        <v>619</v>
      </c>
      <c r="I134" s="247" t="s">
        <v>581</v>
      </c>
      <c r="J134" s="247">
        <v>50</v>
      </c>
      <c r="K134" s="295"/>
    </row>
    <row r="135" s="1" customFormat="1" ht="15" customHeight="1">
      <c r="B135" s="292"/>
      <c r="C135" s="247" t="s">
        <v>604</v>
      </c>
      <c r="D135" s="247"/>
      <c r="E135" s="247"/>
      <c r="F135" s="270" t="s">
        <v>585</v>
      </c>
      <c r="G135" s="247"/>
      <c r="H135" s="247" t="s">
        <v>619</v>
      </c>
      <c r="I135" s="247" t="s">
        <v>581</v>
      </c>
      <c r="J135" s="247">
        <v>50</v>
      </c>
      <c r="K135" s="295"/>
    </row>
    <row r="136" s="1" customFormat="1" ht="15" customHeight="1">
      <c r="B136" s="292"/>
      <c r="C136" s="247" t="s">
        <v>606</v>
      </c>
      <c r="D136" s="247"/>
      <c r="E136" s="247"/>
      <c r="F136" s="270" t="s">
        <v>585</v>
      </c>
      <c r="G136" s="247"/>
      <c r="H136" s="247" t="s">
        <v>619</v>
      </c>
      <c r="I136" s="247" t="s">
        <v>581</v>
      </c>
      <c r="J136" s="247">
        <v>50</v>
      </c>
      <c r="K136" s="295"/>
    </row>
    <row r="137" s="1" customFormat="1" ht="15" customHeight="1">
      <c r="B137" s="292"/>
      <c r="C137" s="247" t="s">
        <v>607</v>
      </c>
      <c r="D137" s="247"/>
      <c r="E137" s="247"/>
      <c r="F137" s="270" t="s">
        <v>585</v>
      </c>
      <c r="G137" s="247"/>
      <c r="H137" s="247" t="s">
        <v>632</v>
      </c>
      <c r="I137" s="247" t="s">
        <v>581</v>
      </c>
      <c r="J137" s="247">
        <v>255</v>
      </c>
      <c r="K137" s="295"/>
    </row>
    <row r="138" s="1" customFormat="1" ht="15" customHeight="1">
      <c r="B138" s="292"/>
      <c r="C138" s="247" t="s">
        <v>609</v>
      </c>
      <c r="D138" s="247"/>
      <c r="E138" s="247"/>
      <c r="F138" s="270" t="s">
        <v>579</v>
      </c>
      <c r="G138" s="247"/>
      <c r="H138" s="247" t="s">
        <v>633</v>
      </c>
      <c r="I138" s="247" t="s">
        <v>611</v>
      </c>
      <c r="J138" s="247"/>
      <c r="K138" s="295"/>
    </row>
    <row r="139" s="1" customFormat="1" ht="15" customHeight="1">
      <c r="B139" s="292"/>
      <c r="C139" s="247" t="s">
        <v>612</v>
      </c>
      <c r="D139" s="247"/>
      <c r="E139" s="247"/>
      <c r="F139" s="270" t="s">
        <v>579</v>
      </c>
      <c r="G139" s="247"/>
      <c r="H139" s="247" t="s">
        <v>634</v>
      </c>
      <c r="I139" s="247" t="s">
        <v>614</v>
      </c>
      <c r="J139" s="247"/>
      <c r="K139" s="295"/>
    </row>
    <row r="140" s="1" customFormat="1" ht="15" customHeight="1">
      <c r="B140" s="292"/>
      <c r="C140" s="247" t="s">
        <v>615</v>
      </c>
      <c r="D140" s="247"/>
      <c r="E140" s="247"/>
      <c r="F140" s="270" t="s">
        <v>579</v>
      </c>
      <c r="G140" s="247"/>
      <c r="H140" s="247" t="s">
        <v>615</v>
      </c>
      <c r="I140" s="247" t="s">
        <v>614</v>
      </c>
      <c r="J140" s="247"/>
      <c r="K140" s="295"/>
    </row>
    <row r="141" s="1" customFormat="1" ht="15" customHeight="1">
      <c r="B141" s="292"/>
      <c r="C141" s="247" t="s">
        <v>36</v>
      </c>
      <c r="D141" s="247"/>
      <c r="E141" s="247"/>
      <c r="F141" s="270" t="s">
        <v>579</v>
      </c>
      <c r="G141" s="247"/>
      <c r="H141" s="247" t="s">
        <v>635</v>
      </c>
      <c r="I141" s="247" t="s">
        <v>614</v>
      </c>
      <c r="J141" s="247"/>
      <c r="K141" s="295"/>
    </row>
    <row r="142" s="1" customFormat="1" ht="15" customHeight="1">
      <c r="B142" s="292"/>
      <c r="C142" s="247" t="s">
        <v>636</v>
      </c>
      <c r="D142" s="247"/>
      <c r="E142" s="247"/>
      <c r="F142" s="270" t="s">
        <v>579</v>
      </c>
      <c r="G142" s="247"/>
      <c r="H142" s="247" t="s">
        <v>637</v>
      </c>
      <c r="I142" s="247" t="s">
        <v>614</v>
      </c>
      <c r="J142" s="247"/>
      <c r="K142" s="295"/>
    </row>
    <row r="143" s="1" customFormat="1" ht="15" customHeight="1">
      <c r="B143" s="296"/>
      <c r="C143" s="297"/>
      <c r="D143" s="297"/>
      <c r="E143" s="297"/>
      <c r="F143" s="297"/>
      <c r="G143" s="297"/>
      <c r="H143" s="297"/>
      <c r="I143" s="297"/>
      <c r="J143" s="297"/>
      <c r="K143" s="298"/>
    </row>
    <row r="144" s="1" customFormat="1" ht="18.75" customHeight="1">
      <c r="B144" s="283"/>
      <c r="C144" s="283"/>
      <c r="D144" s="283"/>
      <c r="E144" s="283"/>
      <c r="F144" s="284"/>
      <c r="G144" s="283"/>
      <c r="H144" s="283"/>
      <c r="I144" s="283"/>
      <c r="J144" s="283"/>
      <c r="K144" s="283"/>
    </row>
    <row r="145" s="1" customFormat="1" ht="18.75" customHeight="1">
      <c r="B145" s="255"/>
      <c r="C145" s="255"/>
      <c r="D145" s="255"/>
      <c r="E145" s="255"/>
      <c r="F145" s="255"/>
      <c r="G145" s="255"/>
      <c r="H145" s="255"/>
      <c r="I145" s="255"/>
      <c r="J145" s="255"/>
      <c r="K145" s="255"/>
    </row>
    <row r="146" s="1" customFormat="1" ht="7.5" customHeight="1">
      <c r="B146" s="256"/>
      <c r="C146" s="257"/>
      <c r="D146" s="257"/>
      <c r="E146" s="257"/>
      <c r="F146" s="257"/>
      <c r="G146" s="257"/>
      <c r="H146" s="257"/>
      <c r="I146" s="257"/>
      <c r="J146" s="257"/>
      <c r="K146" s="258"/>
    </row>
    <row r="147" s="1" customFormat="1" ht="45" customHeight="1">
      <c r="B147" s="259"/>
      <c r="C147" s="260" t="s">
        <v>638</v>
      </c>
      <c r="D147" s="260"/>
      <c r="E147" s="260"/>
      <c r="F147" s="260"/>
      <c r="G147" s="260"/>
      <c r="H147" s="260"/>
      <c r="I147" s="260"/>
      <c r="J147" s="260"/>
      <c r="K147" s="261"/>
    </row>
    <row r="148" s="1" customFormat="1" ht="17.25" customHeight="1">
      <c r="B148" s="259"/>
      <c r="C148" s="262" t="s">
        <v>573</v>
      </c>
      <c r="D148" s="262"/>
      <c r="E148" s="262"/>
      <c r="F148" s="262" t="s">
        <v>574</v>
      </c>
      <c r="G148" s="263"/>
      <c r="H148" s="262" t="s">
        <v>52</v>
      </c>
      <c r="I148" s="262" t="s">
        <v>55</v>
      </c>
      <c r="J148" s="262" t="s">
        <v>575</v>
      </c>
      <c r="K148" s="261"/>
    </row>
    <row r="149" s="1" customFormat="1" ht="17.25" customHeight="1">
      <c r="B149" s="259"/>
      <c r="C149" s="264" t="s">
        <v>576</v>
      </c>
      <c r="D149" s="264"/>
      <c r="E149" s="264"/>
      <c r="F149" s="265" t="s">
        <v>577</v>
      </c>
      <c r="G149" s="266"/>
      <c r="H149" s="264"/>
      <c r="I149" s="264"/>
      <c r="J149" s="264" t="s">
        <v>578</v>
      </c>
      <c r="K149" s="261"/>
    </row>
    <row r="150" s="1" customFormat="1" ht="5.25" customHeight="1">
      <c r="B150" s="272"/>
      <c r="C150" s="267"/>
      <c r="D150" s="267"/>
      <c r="E150" s="267"/>
      <c r="F150" s="267"/>
      <c r="G150" s="268"/>
      <c r="H150" s="267"/>
      <c r="I150" s="267"/>
      <c r="J150" s="267"/>
      <c r="K150" s="295"/>
    </row>
    <row r="151" s="1" customFormat="1" ht="15" customHeight="1">
      <c r="B151" s="272"/>
      <c r="C151" s="299" t="s">
        <v>582</v>
      </c>
      <c r="D151" s="247"/>
      <c r="E151" s="247"/>
      <c r="F151" s="300" t="s">
        <v>579</v>
      </c>
      <c r="G151" s="247"/>
      <c r="H151" s="299" t="s">
        <v>619</v>
      </c>
      <c r="I151" s="299" t="s">
        <v>581</v>
      </c>
      <c r="J151" s="299">
        <v>120</v>
      </c>
      <c r="K151" s="295"/>
    </row>
    <row r="152" s="1" customFormat="1" ht="15" customHeight="1">
      <c r="B152" s="272"/>
      <c r="C152" s="299" t="s">
        <v>628</v>
      </c>
      <c r="D152" s="247"/>
      <c r="E152" s="247"/>
      <c r="F152" s="300" t="s">
        <v>579</v>
      </c>
      <c r="G152" s="247"/>
      <c r="H152" s="299" t="s">
        <v>639</v>
      </c>
      <c r="I152" s="299" t="s">
        <v>581</v>
      </c>
      <c r="J152" s="299" t="s">
        <v>630</v>
      </c>
      <c r="K152" s="295"/>
    </row>
    <row r="153" s="1" customFormat="1" ht="15" customHeight="1">
      <c r="B153" s="272"/>
      <c r="C153" s="299" t="s">
        <v>527</v>
      </c>
      <c r="D153" s="247"/>
      <c r="E153" s="247"/>
      <c r="F153" s="300" t="s">
        <v>579</v>
      </c>
      <c r="G153" s="247"/>
      <c r="H153" s="299" t="s">
        <v>640</v>
      </c>
      <c r="I153" s="299" t="s">
        <v>581</v>
      </c>
      <c r="J153" s="299" t="s">
        <v>630</v>
      </c>
      <c r="K153" s="295"/>
    </row>
    <row r="154" s="1" customFormat="1" ht="15" customHeight="1">
      <c r="B154" s="272"/>
      <c r="C154" s="299" t="s">
        <v>584</v>
      </c>
      <c r="D154" s="247"/>
      <c r="E154" s="247"/>
      <c r="F154" s="300" t="s">
        <v>585</v>
      </c>
      <c r="G154" s="247"/>
      <c r="H154" s="299" t="s">
        <v>619</v>
      </c>
      <c r="I154" s="299" t="s">
        <v>581</v>
      </c>
      <c r="J154" s="299">
        <v>50</v>
      </c>
      <c r="K154" s="295"/>
    </row>
    <row r="155" s="1" customFormat="1" ht="15" customHeight="1">
      <c r="B155" s="272"/>
      <c r="C155" s="299" t="s">
        <v>587</v>
      </c>
      <c r="D155" s="247"/>
      <c r="E155" s="247"/>
      <c r="F155" s="300" t="s">
        <v>579</v>
      </c>
      <c r="G155" s="247"/>
      <c r="H155" s="299" t="s">
        <v>619</v>
      </c>
      <c r="I155" s="299" t="s">
        <v>589</v>
      </c>
      <c r="J155" s="299"/>
      <c r="K155" s="295"/>
    </row>
    <row r="156" s="1" customFormat="1" ht="15" customHeight="1">
      <c r="B156" s="272"/>
      <c r="C156" s="299" t="s">
        <v>598</v>
      </c>
      <c r="D156" s="247"/>
      <c r="E156" s="247"/>
      <c r="F156" s="300" t="s">
        <v>585</v>
      </c>
      <c r="G156" s="247"/>
      <c r="H156" s="299" t="s">
        <v>619</v>
      </c>
      <c r="I156" s="299" t="s">
        <v>581</v>
      </c>
      <c r="J156" s="299">
        <v>50</v>
      </c>
      <c r="K156" s="295"/>
    </row>
    <row r="157" s="1" customFormat="1" ht="15" customHeight="1">
      <c r="B157" s="272"/>
      <c r="C157" s="299" t="s">
        <v>606</v>
      </c>
      <c r="D157" s="247"/>
      <c r="E157" s="247"/>
      <c r="F157" s="300" t="s">
        <v>585</v>
      </c>
      <c r="G157" s="247"/>
      <c r="H157" s="299" t="s">
        <v>619</v>
      </c>
      <c r="I157" s="299" t="s">
        <v>581</v>
      </c>
      <c r="J157" s="299">
        <v>50</v>
      </c>
      <c r="K157" s="295"/>
    </row>
    <row r="158" s="1" customFormat="1" ht="15" customHeight="1">
      <c r="B158" s="272"/>
      <c r="C158" s="299" t="s">
        <v>604</v>
      </c>
      <c r="D158" s="247"/>
      <c r="E158" s="247"/>
      <c r="F158" s="300" t="s">
        <v>585</v>
      </c>
      <c r="G158" s="247"/>
      <c r="H158" s="299" t="s">
        <v>619</v>
      </c>
      <c r="I158" s="299" t="s">
        <v>581</v>
      </c>
      <c r="J158" s="299">
        <v>50</v>
      </c>
      <c r="K158" s="295"/>
    </row>
    <row r="159" s="1" customFormat="1" ht="15" customHeight="1">
      <c r="B159" s="272"/>
      <c r="C159" s="299" t="s">
        <v>85</v>
      </c>
      <c r="D159" s="247"/>
      <c r="E159" s="247"/>
      <c r="F159" s="300" t="s">
        <v>579</v>
      </c>
      <c r="G159" s="247"/>
      <c r="H159" s="299" t="s">
        <v>641</v>
      </c>
      <c r="I159" s="299" t="s">
        <v>581</v>
      </c>
      <c r="J159" s="299" t="s">
        <v>642</v>
      </c>
      <c r="K159" s="295"/>
    </row>
    <row r="160" s="1" customFormat="1" ht="15" customHeight="1">
      <c r="B160" s="272"/>
      <c r="C160" s="299" t="s">
        <v>643</v>
      </c>
      <c r="D160" s="247"/>
      <c r="E160" s="247"/>
      <c r="F160" s="300" t="s">
        <v>579</v>
      </c>
      <c r="G160" s="247"/>
      <c r="H160" s="299" t="s">
        <v>644</v>
      </c>
      <c r="I160" s="299" t="s">
        <v>614</v>
      </c>
      <c r="J160" s="299"/>
      <c r="K160" s="295"/>
    </row>
    <row r="161" s="1" customFormat="1" ht="15" customHeight="1">
      <c r="B161" s="301"/>
      <c r="C161" s="281"/>
      <c r="D161" s="281"/>
      <c r="E161" s="281"/>
      <c r="F161" s="281"/>
      <c r="G161" s="281"/>
      <c r="H161" s="281"/>
      <c r="I161" s="281"/>
      <c r="J161" s="281"/>
      <c r="K161" s="302"/>
    </row>
    <row r="162" s="1" customFormat="1" ht="18.75" customHeight="1">
      <c r="B162" s="283"/>
      <c r="C162" s="293"/>
      <c r="D162" s="293"/>
      <c r="E162" s="293"/>
      <c r="F162" s="303"/>
      <c r="G162" s="293"/>
      <c r="H162" s="293"/>
      <c r="I162" s="293"/>
      <c r="J162" s="293"/>
      <c r="K162" s="283"/>
    </row>
    <row r="163" s="1" customFormat="1" ht="18.75" customHeight="1">
      <c r="B163" s="255"/>
      <c r="C163" s="255"/>
      <c r="D163" s="255"/>
      <c r="E163" s="255"/>
      <c r="F163" s="255"/>
      <c r="G163" s="255"/>
      <c r="H163" s="255"/>
      <c r="I163" s="255"/>
      <c r="J163" s="255"/>
      <c r="K163" s="255"/>
    </row>
    <row r="164" s="1" customFormat="1" ht="7.5" customHeight="1">
      <c r="B164" s="234"/>
      <c r="C164" s="235"/>
      <c r="D164" s="235"/>
      <c r="E164" s="235"/>
      <c r="F164" s="235"/>
      <c r="G164" s="235"/>
      <c r="H164" s="235"/>
      <c r="I164" s="235"/>
      <c r="J164" s="235"/>
      <c r="K164" s="236"/>
    </row>
    <row r="165" s="1" customFormat="1" ht="45" customHeight="1">
      <c r="B165" s="237"/>
      <c r="C165" s="238" t="s">
        <v>645</v>
      </c>
      <c r="D165" s="238"/>
      <c r="E165" s="238"/>
      <c r="F165" s="238"/>
      <c r="G165" s="238"/>
      <c r="H165" s="238"/>
      <c r="I165" s="238"/>
      <c r="J165" s="238"/>
      <c r="K165" s="239"/>
    </row>
    <row r="166" s="1" customFormat="1" ht="17.25" customHeight="1">
      <c r="B166" s="237"/>
      <c r="C166" s="262" t="s">
        <v>573</v>
      </c>
      <c r="D166" s="262"/>
      <c r="E166" s="262"/>
      <c r="F166" s="262" t="s">
        <v>574</v>
      </c>
      <c r="G166" s="304"/>
      <c r="H166" s="305" t="s">
        <v>52</v>
      </c>
      <c r="I166" s="305" t="s">
        <v>55</v>
      </c>
      <c r="J166" s="262" t="s">
        <v>575</v>
      </c>
      <c r="K166" s="239"/>
    </row>
    <row r="167" s="1" customFormat="1" ht="17.25" customHeight="1">
      <c r="B167" s="240"/>
      <c r="C167" s="264" t="s">
        <v>576</v>
      </c>
      <c r="D167" s="264"/>
      <c r="E167" s="264"/>
      <c r="F167" s="265" t="s">
        <v>577</v>
      </c>
      <c r="G167" s="306"/>
      <c r="H167" s="307"/>
      <c r="I167" s="307"/>
      <c r="J167" s="264" t="s">
        <v>578</v>
      </c>
      <c r="K167" s="242"/>
    </row>
    <row r="168" s="1" customFormat="1" ht="5.25" customHeight="1">
      <c r="B168" s="272"/>
      <c r="C168" s="267"/>
      <c r="D168" s="267"/>
      <c r="E168" s="267"/>
      <c r="F168" s="267"/>
      <c r="G168" s="268"/>
      <c r="H168" s="267"/>
      <c r="I168" s="267"/>
      <c r="J168" s="267"/>
      <c r="K168" s="295"/>
    </row>
    <row r="169" s="1" customFormat="1" ht="15" customHeight="1">
      <c r="B169" s="272"/>
      <c r="C169" s="247" t="s">
        <v>582</v>
      </c>
      <c r="D169" s="247"/>
      <c r="E169" s="247"/>
      <c r="F169" s="270" t="s">
        <v>579</v>
      </c>
      <c r="G169" s="247"/>
      <c r="H169" s="247" t="s">
        <v>619</v>
      </c>
      <c r="I169" s="247" t="s">
        <v>581</v>
      </c>
      <c r="J169" s="247">
        <v>120</v>
      </c>
      <c r="K169" s="295"/>
    </row>
    <row r="170" s="1" customFormat="1" ht="15" customHeight="1">
      <c r="B170" s="272"/>
      <c r="C170" s="247" t="s">
        <v>628</v>
      </c>
      <c r="D170" s="247"/>
      <c r="E170" s="247"/>
      <c r="F170" s="270" t="s">
        <v>579</v>
      </c>
      <c r="G170" s="247"/>
      <c r="H170" s="247" t="s">
        <v>629</v>
      </c>
      <c r="I170" s="247" t="s">
        <v>581</v>
      </c>
      <c r="J170" s="247" t="s">
        <v>630</v>
      </c>
      <c r="K170" s="295"/>
    </row>
    <row r="171" s="1" customFormat="1" ht="15" customHeight="1">
      <c r="B171" s="272"/>
      <c r="C171" s="247" t="s">
        <v>527</v>
      </c>
      <c r="D171" s="247"/>
      <c r="E171" s="247"/>
      <c r="F171" s="270" t="s">
        <v>579</v>
      </c>
      <c r="G171" s="247"/>
      <c r="H171" s="247" t="s">
        <v>646</v>
      </c>
      <c r="I171" s="247" t="s">
        <v>581</v>
      </c>
      <c r="J171" s="247" t="s">
        <v>630</v>
      </c>
      <c r="K171" s="295"/>
    </row>
    <row r="172" s="1" customFormat="1" ht="15" customHeight="1">
      <c r="B172" s="272"/>
      <c r="C172" s="247" t="s">
        <v>584</v>
      </c>
      <c r="D172" s="247"/>
      <c r="E172" s="247"/>
      <c r="F172" s="270" t="s">
        <v>585</v>
      </c>
      <c r="G172" s="247"/>
      <c r="H172" s="247" t="s">
        <v>646</v>
      </c>
      <c r="I172" s="247" t="s">
        <v>581</v>
      </c>
      <c r="J172" s="247">
        <v>50</v>
      </c>
      <c r="K172" s="295"/>
    </row>
    <row r="173" s="1" customFormat="1" ht="15" customHeight="1">
      <c r="B173" s="272"/>
      <c r="C173" s="247" t="s">
        <v>587</v>
      </c>
      <c r="D173" s="247"/>
      <c r="E173" s="247"/>
      <c r="F173" s="270" t="s">
        <v>579</v>
      </c>
      <c r="G173" s="247"/>
      <c r="H173" s="247" t="s">
        <v>646</v>
      </c>
      <c r="I173" s="247" t="s">
        <v>589</v>
      </c>
      <c r="J173" s="247"/>
      <c r="K173" s="295"/>
    </row>
    <row r="174" s="1" customFormat="1" ht="15" customHeight="1">
      <c r="B174" s="272"/>
      <c r="C174" s="247" t="s">
        <v>598</v>
      </c>
      <c r="D174" s="247"/>
      <c r="E174" s="247"/>
      <c r="F174" s="270" t="s">
        <v>585</v>
      </c>
      <c r="G174" s="247"/>
      <c r="H174" s="247" t="s">
        <v>646</v>
      </c>
      <c r="I174" s="247" t="s">
        <v>581</v>
      </c>
      <c r="J174" s="247">
        <v>50</v>
      </c>
      <c r="K174" s="295"/>
    </row>
    <row r="175" s="1" customFormat="1" ht="15" customHeight="1">
      <c r="B175" s="272"/>
      <c r="C175" s="247" t="s">
        <v>606</v>
      </c>
      <c r="D175" s="247"/>
      <c r="E175" s="247"/>
      <c r="F175" s="270" t="s">
        <v>585</v>
      </c>
      <c r="G175" s="247"/>
      <c r="H175" s="247" t="s">
        <v>646</v>
      </c>
      <c r="I175" s="247" t="s">
        <v>581</v>
      </c>
      <c r="J175" s="247">
        <v>50</v>
      </c>
      <c r="K175" s="295"/>
    </row>
    <row r="176" s="1" customFormat="1" ht="15" customHeight="1">
      <c r="B176" s="272"/>
      <c r="C176" s="247" t="s">
        <v>604</v>
      </c>
      <c r="D176" s="247"/>
      <c r="E176" s="247"/>
      <c r="F176" s="270" t="s">
        <v>585</v>
      </c>
      <c r="G176" s="247"/>
      <c r="H176" s="247" t="s">
        <v>646</v>
      </c>
      <c r="I176" s="247" t="s">
        <v>581</v>
      </c>
      <c r="J176" s="247">
        <v>50</v>
      </c>
      <c r="K176" s="295"/>
    </row>
    <row r="177" s="1" customFormat="1" ht="15" customHeight="1">
      <c r="B177" s="272"/>
      <c r="C177" s="247" t="s">
        <v>99</v>
      </c>
      <c r="D177" s="247"/>
      <c r="E177" s="247"/>
      <c r="F177" s="270" t="s">
        <v>579</v>
      </c>
      <c r="G177" s="247"/>
      <c r="H177" s="247" t="s">
        <v>647</v>
      </c>
      <c r="I177" s="247" t="s">
        <v>648</v>
      </c>
      <c r="J177" s="247"/>
      <c r="K177" s="295"/>
    </row>
    <row r="178" s="1" customFormat="1" ht="15" customHeight="1">
      <c r="B178" s="272"/>
      <c r="C178" s="247" t="s">
        <v>55</v>
      </c>
      <c r="D178" s="247"/>
      <c r="E178" s="247"/>
      <c r="F178" s="270" t="s">
        <v>579</v>
      </c>
      <c r="G178" s="247"/>
      <c r="H178" s="247" t="s">
        <v>649</v>
      </c>
      <c r="I178" s="247" t="s">
        <v>650</v>
      </c>
      <c r="J178" s="247">
        <v>1</v>
      </c>
      <c r="K178" s="295"/>
    </row>
    <row r="179" s="1" customFormat="1" ht="15" customHeight="1">
      <c r="B179" s="272"/>
      <c r="C179" s="247" t="s">
        <v>51</v>
      </c>
      <c r="D179" s="247"/>
      <c r="E179" s="247"/>
      <c r="F179" s="270" t="s">
        <v>579</v>
      </c>
      <c r="G179" s="247"/>
      <c r="H179" s="247" t="s">
        <v>651</v>
      </c>
      <c r="I179" s="247" t="s">
        <v>581</v>
      </c>
      <c r="J179" s="247">
        <v>20</v>
      </c>
      <c r="K179" s="295"/>
    </row>
    <row r="180" s="1" customFormat="1" ht="15" customHeight="1">
      <c r="B180" s="272"/>
      <c r="C180" s="247" t="s">
        <v>52</v>
      </c>
      <c r="D180" s="247"/>
      <c r="E180" s="247"/>
      <c r="F180" s="270" t="s">
        <v>579</v>
      </c>
      <c r="G180" s="247"/>
      <c r="H180" s="247" t="s">
        <v>652</v>
      </c>
      <c r="I180" s="247" t="s">
        <v>581</v>
      </c>
      <c r="J180" s="247">
        <v>255</v>
      </c>
      <c r="K180" s="295"/>
    </row>
    <row r="181" s="1" customFormat="1" ht="15" customHeight="1">
      <c r="B181" s="272"/>
      <c r="C181" s="247" t="s">
        <v>100</v>
      </c>
      <c r="D181" s="247"/>
      <c r="E181" s="247"/>
      <c r="F181" s="270" t="s">
        <v>579</v>
      </c>
      <c r="G181" s="247"/>
      <c r="H181" s="247" t="s">
        <v>543</v>
      </c>
      <c r="I181" s="247" t="s">
        <v>581</v>
      </c>
      <c r="J181" s="247">
        <v>10</v>
      </c>
      <c r="K181" s="295"/>
    </row>
    <row r="182" s="1" customFormat="1" ht="15" customHeight="1">
      <c r="B182" s="272"/>
      <c r="C182" s="247" t="s">
        <v>101</v>
      </c>
      <c r="D182" s="247"/>
      <c r="E182" s="247"/>
      <c r="F182" s="270" t="s">
        <v>579</v>
      </c>
      <c r="G182" s="247"/>
      <c r="H182" s="247" t="s">
        <v>653</v>
      </c>
      <c r="I182" s="247" t="s">
        <v>614</v>
      </c>
      <c r="J182" s="247"/>
      <c r="K182" s="295"/>
    </row>
    <row r="183" s="1" customFormat="1" ht="15" customHeight="1">
      <c r="B183" s="272"/>
      <c r="C183" s="247" t="s">
        <v>654</v>
      </c>
      <c r="D183" s="247"/>
      <c r="E183" s="247"/>
      <c r="F183" s="270" t="s">
        <v>579</v>
      </c>
      <c r="G183" s="247"/>
      <c r="H183" s="247" t="s">
        <v>655</v>
      </c>
      <c r="I183" s="247" t="s">
        <v>614</v>
      </c>
      <c r="J183" s="247"/>
      <c r="K183" s="295"/>
    </row>
    <row r="184" s="1" customFormat="1" ht="15" customHeight="1">
      <c r="B184" s="272"/>
      <c r="C184" s="247" t="s">
        <v>643</v>
      </c>
      <c r="D184" s="247"/>
      <c r="E184" s="247"/>
      <c r="F184" s="270" t="s">
        <v>579</v>
      </c>
      <c r="G184" s="247"/>
      <c r="H184" s="247" t="s">
        <v>656</v>
      </c>
      <c r="I184" s="247" t="s">
        <v>614</v>
      </c>
      <c r="J184" s="247"/>
      <c r="K184" s="295"/>
    </row>
    <row r="185" s="1" customFormat="1" ht="15" customHeight="1">
      <c r="B185" s="272"/>
      <c r="C185" s="247" t="s">
        <v>103</v>
      </c>
      <c r="D185" s="247"/>
      <c r="E185" s="247"/>
      <c r="F185" s="270" t="s">
        <v>585</v>
      </c>
      <c r="G185" s="247"/>
      <c r="H185" s="247" t="s">
        <v>657</v>
      </c>
      <c r="I185" s="247" t="s">
        <v>581</v>
      </c>
      <c r="J185" s="247">
        <v>50</v>
      </c>
      <c r="K185" s="295"/>
    </row>
    <row r="186" s="1" customFormat="1" ht="15" customHeight="1">
      <c r="B186" s="272"/>
      <c r="C186" s="247" t="s">
        <v>658</v>
      </c>
      <c r="D186" s="247"/>
      <c r="E186" s="247"/>
      <c r="F186" s="270" t="s">
        <v>585</v>
      </c>
      <c r="G186" s="247"/>
      <c r="H186" s="247" t="s">
        <v>659</v>
      </c>
      <c r="I186" s="247" t="s">
        <v>660</v>
      </c>
      <c r="J186" s="247"/>
      <c r="K186" s="295"/>
    </row>
    <row r="187" s="1" customFormat="1" ht="15" customHeight="1">
      <c r="B187" s="272"/>
      <c r="C187" s="247" t="s">
        <v>661</v>
      </c>
      <c r="D187" s="247"/>
      <c r="E187" s="247"/>
      <c r="F187" s="270" t="s">
        <v>585</v>
      </c>
      <c r="G187" s="247"/>
      <c r="H187" s="247" t="s">
        <v>662</v>
      </c>
      <c r="I187" s="247" t="s">
        <v>660</v>
      </c>
      <c r="J187" s="247"/>
      <c r="K187" s="295"/>
    </row>
    <row r="188" s="1" customFormat="1" ht="15" customHeight="1">
      <c r="B188" s="272"/>
      <c r="C188" s="247" t="s">
        <v>663</v>
      </c>
      <c r="D188" s="247"/>
      <c r="E188" s="247"/>
      <c r="F188" s="270" t="s">
        <v>585</v>
      </c>
      <c r="G188" s="247"/>
      <c r="H188" s="247" t="s">
        <v>664</v>
      </c>
      <c r="I188" s="247" t="s">
        <v>660</v>
      </c>
      <c r="J188" s="247"/>
      <c r="K188" s="295"/>
    </row>
    <row r="189" s="1" customFormat="1" ht="15" customHeight="1">
      <c r="B189" s="272"/>
      <c r="C189" s="308" t="s">
        <v>665</v>
      </c>
      <c r="D189" s="247"/>
      <c r="E189" s="247"/>
      <c r="F189" s="270" t="s">
        <v>585</v>
      </c>
      <c r="G189" s="247"/>
      <c r="H189" s="247" t="s">
        <v>666</v>
      </c>
      <c r="I189" s="247" t="s">
        <v>667</v>
      </c>
      <c r="J189" s="309" t="s">
        <v>668</v>
      </c>
      <c r="K189" s="295"/>
    </row>
    <row r="190" s="1" customFormat="1" ht="15" customHeight="1">
      <c r="B190" s="272"/>
      <c r="C190" s="308" t="s">
        <v>40</v>
      </c>
      <c r="D190" s="247"/>
      <c r="E190" s="247"/>
      <c r="F190" s="270" t="s">
        <v>579</v>
      </c>
      <c r="G190" s="247"/>
      <c r="H190" s="244" t="s">
        <v>669</v>
      </c>
      <c r="I190" s="247" t="s">
        <v>670</v>
      </c>
      <c r="J190" s="247"/>
      <c r="K190" s="295"/>
    </row>
    <row r="191" s="1" customFormat="1" ht="15" customHeight="1">
      <c r="B191" s="272"/>
      <c r="C191" s="308" t="s">
        <v>671</v>
      </c>
      <c r="D191" s="247"/>
      <c r="E191" s="247"/>
      <c r="F191" s="270" t="s">
        <v>579</v>
      </c>
      <c r="G191" s="247"/>
      <c r="H191" s="247" t="s">
        <v>672</v>
      </c>
      <c r="I191" s="247" t="s">
        <v>614</v>
      </c>
      <c r="J191" s="247"/>
      <c r="K191" s="295"/>
    </row>
    <row r="192" s="1" customFormat="1" ht="15" customHeight="1">
      <c r="B192" s="272"/>
      <c r="C192" s="308" t="s">
        <v>673</v>
      </c>
      <c r="D192" s="247"/>
      <c r="E192" s="247"/>
      <c r="F192" s="270" t="s">
        <v>579</v>
      </c>
      <c r="G192" s="247"/>
      <c r="H192" s="247" t="s">
        <v>674</v>
      </c>
      <c r="I192" s="247" t="s">
        <v>614</v>
      </c>
      <c r="J192" s="247"/>
      <c r="K192" s="295"/>
    </row>
    <row r="193" s="1" customFormat="1" ht="15" customHeight="1">
      <c r="B193" s="272"/>
      <c r="C193" s="308" t="s">
        <v>675</v>
      </c>
      <c r="D193" s="247"/>
      <c r="E193" s="247"/>
      <c r="F193" s="270" t="s">
        <v>585</v>
      </c>
      <c r="G193" s="247"/>
      <c r="H193" s="247" t="s">
        <v>676</v>
      </c>
      <c r="I193" s="247" t="s">
        <v>614</v>
      </c>
      <c r="J193" s="247"/>
      <c r="K193" s="295"/>
    </row>
    <row r="194" s="1" customFormat="1" ht="15" customHeight="1">
      <c r="B194" s="301"/>
      <c r="C194" s="310"/>
      <c r="D194" s="281"/>
      <c r="E194" s="281"/>
      <c r="F194" s="281"/>
      <c r="G194" s="281"/>
      <c r="H194" s="281"/>
      <c r="I194" s="281"/>
      <c r="J194" s="281"/>
      <c r="K194" s="302"/>
    </row>
    <row r="195" s="1" customFormat="1" ht="18.75" customHeight="1">
      <c r="B195" s="283"/>
      <c r="C195" s="293"/>
      <c r="D195" s="293"/>
      <c r="E195" s="293"/>
      <c r="F195" s="303"/>
      <c r="G195" s="293"/>
      <c r="H195" s="293"/>
      <c r="I195" s="293"/>
      <c r="J195" s="293"/>
      <c r="K195" s="283"/>
    </row>
    <row r="196" s="1" customFormat="1" ht="18.75" customHeight="1">
      <c r="B196" s="283"/>
      <c r="C196" s="293"/>
      <c r="D196" s="293"/>
      <c r="E196" s="293"/>
      <c r="F196" s="303"/>
      <c r="G196" s="293"/>
      <c r="H196" s="293"/>
      <c r="I196" s="293"/>
      <c r="J196" s="293"/>
      <c r="K196" s="283"/>
    </row>
    <row r="197" s="1" customFormat="1" ht="18.75" customHeight="1">
      <c r="B197" s="255"/>
      <c r="C197" s="255"/>
      <c r="D197" s="255"/>
      <c r="E197" s="255"/>
      <c r="F197" s="255"/>
      <c r="G197" s="255"/>
      <c r="H197" s="255"/>
      <c r="I197" s="255"/>
      <c r="J197" s="255"/>
      <c r="K197" s="255"/>
    </row>
    <row r="198" s="1" customFormat="1" ht="13.5">
      <c r="B198" s="234"/>
      <c r="C198" s="235"/>
      <c r="D198" s="235"/>
      <c r="E198" s="235"/>
      <c r="F198" s="235"/>
      <c r="G198" s="235"/>
      <c r="H198" s="235"/>
      <c r="I198" s="235"/>
      <c r="J198" s="235"/>
      <c r="K198" s="236"/>
    </row>
    <row r="199" s="1" customFormat="1" ht="21">
      <c r="B199" s="237"/>
      <c r="C199" s="238" t="s">
        <v>677</v>
      </c>
      <c r="D199" s="238"/>
      <c r="E199" s="238"/>
      <c r="F199" s="238"/>
      <c r="G199" s="238"/>
      <c r="H199" s="238"/>
      <c r="I199" s="238"/>
      <c r="J199" s="238"/>
      <c r="K199" s="239"/>
    </row>
    <row r="200" s="1" customFormat="1" ht="25.5" customHeight="1">
      <c r="B200" s="237"/>
      <c r="C200" s="311" t="s">
        <v>678</v>
      </c>
      <c r="D200" s="311"/>
      <c r="E200" s="311"/>
      <c r="F200" s="311" t="s">
        <v>679</v>
      </c>
      <c r="G200" s="312"/>
      <c r="H200" s="311" t="s">
        <v>680</v>
      </c>
      <c r="I200" s="311"/>
      <c r="J200" s="311"/>
      <c r="K200" s="239"/>
    </row>
    <row r="201" s="1" customFormat="1" ht="5.25" customHeight="1">
      <c r="B201" s="272"/>
      <c r="C201" s="267"/>
      <c r="D201" s="267"/>
      <c r="E201" s="267"/>
      <c r="F201" s="267"/>
      <c r="G201" s="293"/>
      <c r="H201" s="267"/>
      <c r="I201" s="267"/>
      <c r="J201" s="267"/>
      <c r="K201" s="295"/>
    </row>
    <row r="202" s="1" customFormat="1" ht="15" customHeight="1">
      <c r="B202" s="272"/>
      <c r="C202" s="247" t="s">
        <v>670</v>
      </c>
      <c r="D202" s="247"/>
      <c r="E202" s="247"/>
      <c r="F202" s="270" t="s">
        <v>41</v>
      </c>
      <c r="G202" s="247"/>
      <c r="H202" s="247" t="s">
        <v>681</v>
      </c>
      <c r="I202" s="247"/>
      <c r="J202" s="247"/>
      <c r="K202" s="295"/>
    </row>
    <row r="203" s="1" customFormat="1" ht="15" customHeight="1">
      <c r="B203" s="272"/>
      <c r="C203" s="247"/>
      <c r="D203" s="247"/>
      <c r="E203" s="247"/>
      <c r="F203" s="270" t="s">
        <v>42</v>
      </c>
      <c r="G203" s="247"/>
      <c r="H203" s="247" t="s">
        <v>682</v>
      </c>
      <c r="I203" s="247"/>
      <c r="J203" s="247"/>
      <c r="K203" s="295"/>
    </row>
    <row r="204" s="1" customFormat="1" ht="15" customHeight="1">
      <c r="B204" s="272"/>
      <c r="C204" s="247"/>
      <c r="D204" s="247"/>
      <c r="E204" s="247"/>
      <c r="F204" s="270" t="s">
        <v>45</v>
      </c>
      <c r="G204" s="247"/>
      <c r="H204" s="247" t="s">
        <v>683</v>
      </c>
      <c r="I204" s="247"/>
      <c r="J204" s="247"/>
      <c r="K204" s="295"/>
    </row>
    <row r="205" s="1" customFormat="1" ht="15" customHeight="1">
      <c r="B205" s="272"/>
      <c r="C205" s="247"/>
      <c r="D205" s="247"/>
      <c r="E205" s="247"/>
      <c r="F205" s="270" t="s">
        <v>43</v>
      </c>
      <c r="G205" s="247"/>
      <c r="H205" s="247" t="s">
        <v>684</v>
      </c>
      <c r="I205" s="247"/>
      <c r="J205" s="247"/>
      <c r="K205" s="295"/>
    </row>
    <row r="206" s="1" customFormat="1" ht="15" customHeight="1">
      <c r="B206" s="272"/>
      <c r="C206" s="247"/>
      <c r="D206" s="247"/>
      <c r="E206" s="247"/>
      <c r="F206" s="270" t="s">
        <v>44</v>
      </c>
      <c r="G206" s="247"/>
      <c r="H206" s="247" t="s">
        <v>685</v>
      </c>
      <c r="I206" s="247"/>
      <c r="J206" s="247"/>
      <c r="K206" s="295"/>
    </row>
    <row r="207" s="1" customFormat="1" ht="15" customHeight="1">
      <c r="B207" s="272"/>
      <c r="C207" s="247"/>
      <c r="D207" s="247"/>
      <c r="E207" s="247"/>
      <c r="F207" s="270"/>
      <c r="G207" s="247"/>
      <c r="H207" s="247"/>
      <c r="I207" s="247"/>
      <c r="J207" s="247"/>
      <c r="K207" s="295"/>
    </row>
    <row r="208" s="1" customFormat="1" ht="15" customHeight="1">
      <c r="B208" s="272"/>
      <c r="C208" s="247" t="s">
        <v>626</v>
      </c>
      <c r="D208" s="247"/>
      <c r="E208" s="247"/>
      <c r="F208" s="270" t="s">
        <v>77</v>
      </c>
      <c r="G208" s="247"/>
      <c r="H208" s="247" t="s">
        <v>686</v>
      </c>
      <c r="I208" s="247"/>
      <c r="J208" s="247"/>
      <c r="K208" s="295"/>
    </row>
    <row r="209" s="1" customFormat="1" ht="15" customHeight="1">
      <c r="B209" s="272"/>
      <c r="C209" s="247"/>
      <c r="D209" s="247"/>
      <c r="E209" s="247"/>
      <c r="F209" s="270" t="s">
        <v>523</v>
      </c>
      <c r="G209" s="247"/>
      <c r="H209" s="247" t="s">
        <v>524</v>
      </c>
      <c r="I209" s="247"/>
      <c r="J209" s="247"/>
      <c r="K209" s="295"/>
    </row>
    <row r="210" s="1" customFormat="1" ht="15" customHeight="1">
      <c r="B210" s="272"/>
      <c r="C210" s="247"/>
      <c r="D210" s="247"/>
      <c r="E210" s="247"/>
      <c r="F210" s="270" t="s">
        <v>521</v>
      </c>
      <c r="G210" s="247"/>
      <c r="H210" s="247" t="s">
        <v>687</v>
      </c>
      <c r="I210" s="247"/>
      <c r="J210" s="247"/>
      <c r="K210" s="295"/>
    </row>
    <row r="211" s="1" customFormat="1" ht="15" customHeight="1">
      <c r="B211" s="313"/>
      <c r="C211" s="247"/>
      <c r="D211" s="247"/>
      <c r="E211" s="247"/>
      <c r="F211" s="270" t="s">
        <v>525</v>
      </c>
      <c r="G211" s="308"/>
      <c r="H211" s="299" t="s">
        <v>526</v>
      </c>
      <c r="I211" s="299"/>
      <c r="J211" s="299"/>
      <c r="K211" s="314"/>
    </row>
    <row r="212" s="1" customFormat="1" ht="15" customHeight="1">
      <c r="B212" s="313"/>
      <c r="C212" s="247"/>
      <c r="D212" s="247"/>
      <c r="E212" s="247"/>
      <c r="F212" s="270" t="s">
        <v>456</v>
      </c>
      <c r="G212" s="308"/>
      <c r="H212" s="299" t="s">
        <v>688</v>
      </c>
      <c r="I212" s="299"/>
      <c r="J212" s="299"/>
      <c r="K212" s="314"/>
    </row>
    <row r="213" s="1" customFormat="1" ht="15" customHeight="1">
      <c r="B213" s="313"/>
      <c r="C213" s="247"/>
      <c r="D213" s="247"/>
      <c r="E213" s="247"/>
      <c r="F213" s="270"/>
      <c r="G213" s="308"/>
      <c r="H213" s="299"/>
      <c r="I213" s="299"/>
      <c r="J213" s="299"/>
      <c r="K213" s="314"/>
    </row>
    <row r="214" s="1" customFormat="1" ht="15" customHeight="1">
      <c r="B214" s="313"/>
      <c r="C214" s="247" t="s">
        <v>650</v>
      </c>
      <c r="D214" s="247"/>
      <c r="E214" s="247"/>
      <c r="F214" s="270">
        <v>1</v>
      </c>
      <c r="G214" s="308"/>
      <c r="H214" s="299" t="s">
        <v>689</v>
      </c>
      <c r="I214" s="299"/>
      <c r="J214" s="299"/>
      <c r="K214" s="314"/>
    </row>
    <row r="215" s="1" customFormat="1" ht="15" customHeight="1">
      <c r="B215" s="313"/>
      <c r="C215" s="247"/>
      <c r="D215" s="247"/>
      <c r="E215" s="247"/>
      <c r="F215" s="270">
        <v>2</v>
      </c>
      <c r="G215" s="308"/>
      <c r="H215" s="299" t="s">
        <v>690</v>
      </c>
      <c r="I215" s="299"/>
      <c r="J215" s="299"/>
      <c r="K215" s="314"/>
    </row>
    <row r="216" s="1" customFormat="1" ht="15" customHeight="1">
      <c r="B216" s="313"/>
      <c r="C216" s="247"/>
      <c r="D216" s="247"/>
      <c r="E216" s="247"/>
      <c r="F216" s="270">
        <v>3</v>
      </c>
      <c r="G216" s="308"/>
      <c r="H216" s="299" t="s">
        <v>691</v>
      </c>
      <c r="I216" s="299"/>
      <c r="J216" s="299"/>
      <c r="K216" s="314"/>
    </row>
    <row r="217" s="1" customFormat="1" ht="15" customHeight="1">
      <c r="B217" s="313"/>
      <c r="C217" s="247"/>
      <c r="D217" s="247"/>
      <c r="E217" s="247"/>
      <c r="F217" s="270">
        <v>4</v>
      </c>
      <c r="G217" s="308"/>
      <c r="H217" s="299" t="s">
        <v>692</v>
      </c>
      <c r="I217" s="299"/>
      <c r="J217" s="299"/>
      <c r="K217" s="314"/>
    </row>
    <row r="218" s="1" customFormat="1" ht="12.75" customHeight="1">
      <c r="B218" s="315"/>
      <c r="C218" s="316"/>
      <c r="D218" s="316"/>
      <c r="E218" s="316"/>
      <c r="F218" s="316"/>
      <c r="G218" s="316"/>
      <c r="H218" s="316"/>
      <c r="I218" s="316"/>
      <c r="J218" s="316"/>
      <c r="K218" s="31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AG-WORKSTATION\Arnie</dc:creator>
  <cp:lastModifiedBy>AG-WORKSTATION\Arnie</cp:lastModifiedBy>
  <dcterms:created xsi:type="dcterms:W3CDTF">2021-12-07T06:50:53Z</dcterms:created>
  <dcterms:modified xsi:type="dcterms:W3CDTF">2021-12-07T06:50:56Z</dcterms:modified>
</cp:coreProperties>
</file>