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gru\Plocha\"/>
    </mc:Choice>
  </mc:AlternateContent>
  <bookViews>
    <workbookView xWindow="0" yWindow="0" windowWidth="28800" windowHeight="11175"/>
  </bookViews>
  <sheets>
    <sheet name="Rekapitulace stavby" sheetId="1" r:id="rId1"/>
    <sheet name="SO 01 - Stavební práce" sheetId="2" r:id="rId2"/>
    <sheet name="TZB - Technické zabezpeče..." sheetId="3" r:id="rId3"/>
    <sheet name="VN a ON - Vedlejší a osta..." sheetId="4" r:id="rId4"/>
    <sheet name="Pokyny pro vyplnění" sheetId="5" r:id="rId5"/>
  </sheets>
  <definedNames>
    <definedName name="_xlnm._FilterDatabase" localSheetId="1" hidden="1">'SO 01 - Stavební práce'!$C$87:$K$223</definedName>
    <definedName name="_xlnm._FilterDatabase" localSheetId="2" hidden="1">'TZB - Technické zabezpeče...'!$C$80:$K$105</definedName>
    <definedName name="_xlnm._FilterDatabase" localSheetId="3" hidden="1">'VN a ON - Vedlejší a osta...'!$C$81:$K$121</definedName>
    <definedName name="_xlnm.Print_Titles" localSheetId="0">'Rekapitulace stavby'!$52:$52</definedName>
    <definedName name="_xlnm.Print_Titles" localSheetId="1">'SO 01 - Stavební práce'!$87:$87</definedName>
    <definedName name="_xlnm.Print_Titles" localSheetId="2">'TZB - Technické zabezpeče...'!$80:$80</definedName>
    <definedName name="_xlnm.Print_Titles" localSheetId="3">'VN a ON - Vedlejší a osta...'!$81:$81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  <definedName name="_xlnm.Print_Area" localSheetId="1">'SO 01 - Stavební práce'!$C$4:$J$39,'SO 01 - Stavební práce'!$C$45:$J$69,'SO 01 - Stavební práce'!$C$75:$K$223</definedName>
    <definedName name="_xlnm.Print_Area" localSheetId="2">'TZB - Technické zabezpeče...'!$C$4:$J$39,'TZB - Technické zabezpeče...'!$C$45:$J$62,'TZB - Technické zabezpeče...'!$C$68:$K$105</definedName>
    <definedName name="_xlnm.Print_Area" localSheetId="3">'VN a ON - Vedlejší a osta...'!$C$4:$J$39,'VN a ON - Vedlejší a osta...'!$C$45:$J$63,'VN a ON - Vedlejší a osta...'!$C$69:$K$121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57" i="1" s="1"/>
  <c r="J35" i="4"/>
  <c r="AX57" i="1" s="1"/>
  <c r="BI119" i="4"/>
  <c r="BH119" i="4"/>
  <c r="BG119" i="4"/>
  <c r="BF119" i="4"/>
  <c r="T119" i="4"/>
  <c r="T118" i="4" s="1"/>
  <c r="R119" i="4"/>
  <c r="R118" i="4" s="1"/>
  <c r="P119" i="4"/>
  <c r="P118" i="4" s="1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09" i="4"/>
  <c r="BH109" i="4"/>
  <c r="BG109" i="4"/>
  <c r="BF109" i="4"/>
  <c r="T109" i="4"/>
  <c r="R109" i="4"/>
  <c r="P109" i="4"/>
  <c r="BI106" i="4"/>
  <c r="BH106" i="4"/>
  <c r="BG106" i="4"/>
  <c r="BF106" i="4"/>
  <c r="T106" i="4"/>
  <c r="R106" i="4"/>
  <c r="P106" i="4"/>
  <c r="BI97" i="4"/>
  <c r="BH97" i="4"/>
  <c r="BG97" i="4"/>
  <c r="BF97" i="4"/>
  <c r="T97" i="4"/>
  <c r="R97" i="4"/>
  <c r="P97" i="4"/>
  <c r="BI93" i="4"/>
  <c r="BH93" i="4"/>
  <c r="BG93" i="4"/>
  <c r="BF93" i="4"/>
  <c r="T93" i="4"/>
  <c r="R93" i="4"/>
  <c r="P93" i="4"/>
  <c r="BI90" i="4"/>
  <c r="BH90" i="4"/>
  <c r="BG90" i="4"/>
  <c r="BF90" i="4"/>
  <c r="T90" i="4"/>
  <c r="R90" i="4"/>
  <c r="P90" i="4"/>
  <c r="BI87" i="4"/>
  <c r="BH87" i="4"/>
  <c r="BG87" i="4"/>
  <c r="BF87" i="4"/>
  <c r="T87" i="4"/>
  <c r="R87" i="4"/>
  <c r="P87" i="4"/>
  <c r="BI84" i="4"/>
  <c r="BH84" i="4"/>
  <c r="BG84" i="4"/>
  <c r="BF84" i="4"/>
  <c r="T84" i="4"/>
  <c r="R84" i="4"/>
  <c r="P84" i="4"/>
  <c r="J79" i="4"/>
  <c r="J78" i="4"/>
  <c r="F78" i="4"/>
  <c r="F76" i="4"/>
  <c r="E74" i="4"/>
  <c r="J55" i="4"/>
  <c r="J54" i="4"/>
  <c r="F54" i="4"/>
  <c r="F52" i="4"/>
  <c r="E50" i="4"/>
  <c r="J18" i="4"/>
  <c r="E18" i="4"/>
  <c r="F79" i="4" s="1"/>
  <c r="J17" i="4"/>
  <c r="J12" i="4"/>
  <c r="J76" i="4" s="1"/>
  <c r="E7" i="4"/>
  <c r="E72" i="4"/>
  <c r="J37" i="3"/>
  <c r="J36" i="3"/>
  <c r="AY56" i="1"/>
  <c r="J35" i="3"/>
  <c r="AX56" i="1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7" i="3"/>
  <c r="BH97" i="3"/>
  <c r="BG97" i="3"/>
  <c r="BF97" i="3"/>
  <c r="T97" i="3"/>
  <c r="R97" i="3"/>
  <c r="P97" i="3"/>
  <c r="BI94" i="3"/>
  <c r="BH94" i="3"/>
  <c r="BG94" i="3"/>
  <c r="BF94" i="3"/>
  <c r="T94" i="3"/>
  <c r="R94" i="3"/>
  <c r="P94" i="3"/>
  <c r="BI91" i="3"/>
  <c r="BH91" i="3"/>
  <c r="BG91" i="3"/>
  <c r="BF91" i="3"/>
  <c r="T91" i="3"/>
  <c r="R91" i="3"/>
  <c r="P91" i="3"/>
  <c r="BI84" i="3"/>
  <c r="BH84" i="3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F55" i="3"/>
  <c r="J17" i="3"/>
  <c r="J12" i="3"/>
  <c r="J75" i="3"/>
  <c r="E7" i="3"/>
  <c r="E71" i="3"/>
  <c r="J37" i="2"/>
  <c r="J36" i="2"/>
  <c r="AY55" i="1" s="1"/>
  <c r="J35" i="2"/>
  <c r="AX55" i="1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3" i="2"/>
  <c r="BH213" i="2"/>
  <c r="BG213" i="2"/>
  <c r="BF213" i="2"/>
  <c r="T213" i="2"/>
  <c r="R213" i="2"/>
  <c r="P213" i="2"/>
  <c r="BI209" i="2"/>
  <c r="BH209" i="2"/>
  <c r="BG209" i="2"/>
  <c r="BF209" i="2"/>
  <c r="T209" i="2"/>
  <c r="R209" i="2"/>
  <c r="P209" i="2"/>
  <c r="BI199" i="2"/>
  <c r="BH199" i="2"/>
  <c r="BG199" i="2"/>
  <c r="BF199" i="2"/>
  <c r="T199" i="2"/>
  <c r="R199" i="2"/>
  <c r="P199" i="2"/>
  <c r="BI190" i="2"/>
  <c r="BH190" i="2"/>
  <c r="BG190" i="2"/>
  <c r="BF190" i="2"/>
  <c r="T190" i="2"/>
  <c r="R190" i="2"/>
  <c r="P190" i="2"/>
  <c r="BI183" i="2"/>
  <c r="BH183" i="2"/>
  <c r="BG183" i="2"/>
  <c r="BF183" i="2"/>
  <c r="T183" i="2"/>
  <c r="R183" i="2"/>
  <c r="P183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2" i="2"/>
  <c r="BH142" i="2"/>
  <c r="BG142" i="2"/>
  <c r="BF142" i="2"/>
  <c r="T142" i="2"/>
  <c r="R142" i="2"/>
  <c r="P142" i="2"/>
  <c r="BI136" i="2"/>
  <c r="BH136" i="2"/>
  <c r="BG136" i="2"/>
  <c r="BF136" i="2"/>
  <c r="T136" i="2"/>
  <c r="R136" i="2"/>
  <c r="P136" i="2"/>
  <c r="BI131" i="2"/>
  <c r="BH131" i="2"/>
  <c r="BG131" i="2"/>
  <c r="BF131" i="2"/>
  <c r="T131" i="2"/>
  <c r="R131" i="2"/>
  <c r="P131" i="2"/>
  <c r="BI127" i="2"/>
  <c r="BH127" i="2"/>
  <c r="BG127" i="2"/>
  <c r="BF127" i="2"/>
  <c r="T127" i="2"/>
  <c r="R127" i="2"/>
  <c r="P127" i="2"/>
  <c r="BI123" i="2"/>
  <c r="BH123" i="2"/>
  <c r="BG123" i="2"/>
  <c r="BF123" i="2"/>
  <c r="T123" i="2"/>
  <c r="R123" i="2"/>
  <c r="P123" i="2"/>
  <c r="BI118" i="2"/>
  <c r="BH118" i="2"/>
  <c r="BG118" i="2"/>
  <c r="BF118" i="2"/>
  <c r="T118" i="2"/>
  <c r="T117" i="2"/>
  <c r="R118" i="2"/>
  <c r="R117" i="2" s="1"/>
  <c r="P118" i="2"/>
  <c r="P117" i="2" s="1"/>
  <c r="BI114" i="2"/>
  <c r="BH114" i="2"/>
  <c r="BG114" i="2"/>
  <c r="BF114" i="2"/>
  <c r="T114" i="2"/>
  <c r="R114" i="2"/>
  <c r="P114" i="2"/>
  <c r="BI110" i="2"/>
  <c r="BH110" i="2"/>
  <c r="BG110" i="2"/>
  <c r="BF110" i="2"/>
  <c r="T110" i="2"/>
  <c r="R110" i="2"/>
  <c r="P110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BI99" i="2"/>
  <c r="BH99" i="2"/>
  <c r="BG99" i="2"/>
  <c r="BF99" i="2"/>
  <c r="T99" i="2"/>
  <c r="R99" i="2"/>
  <c r="P99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J85" i="2"/>
  <c r="J84" i="2"/>
  <c r="F84" i="2"/>
  <c r="F82" i="2"/>
  <c r="E80" i="2"/>
  <c r="J55" i="2"/>
  <c r="J54" i="2"/>
  <c r="F54" i="2"/>
  <c r="F52" i="2"/>
  <c r="E50" i="2"/>
  <c r="J18" i="2"/>
  <c r="E18" i="2"/>
  <c r="F55" i="2" s="1"/>
  <c r="J17" i="2"/>
  <c r="J12" i="2"/>
  <c r="J52" i="2"/>
  <c r="E7" i="2"/>
  <c r="E78" i="2" s="1"/>
  <c r="L50" i="1"/>
  <c r="AM50" i="1"/>
  <c r="AM49" i="1"/>
  <c r="L49" i="1"/>
  <c r="AM47" i="1"/>
  <c r="L47" i="1"/>
  <c r="L45" i="1"/>
  <c r="L44" i="1"/>
  <c r="BK106" i="4"/>
  <c r="J131" i="2"/>
  <c r="J199" i="2"/>
  <c r="BK84" i="3"/>
  <c r="J123" i="2"/>
  <c r="BK94" i="3"/>
  <c r="BK142" i="2"/>
  <c r="J87" i="4"/>
  <c r="BK110" i="2"/>
  <c r="BK150" i="2"/>
  <c r="BK99" i="2"/>
  <c r="BK119" i="4"/>
  <c r="J112" i="4"/>
  <c r="J127" i="2"/>
  <c r="J84" i="4"/>
  <c r="BK127" i="2"/>
  <c r="BK109" i="4"/>
  <c r="J209" i="2"/>
  <c r="J97" i="3"/>
  <c r="BK93" i="4"/>
  <c r="J222" i="2"/>
  <c r="J150" i="2"/>
  <c r="BK115" i="4"/>
  <c r="J164" i="2"/>
  <c r="J103" i="3"/>
  <c r="BK107" i="2"/>
  <c r="BK97" i="4"/>
  <c r="J115" i="4"/>
  <c r="J114" i="2"/>
  <c r="F37" i="2"/>
  <c r="F34" i="2"/>
  <c r="J93" i="4"/>
  <c r="BK104" i="2"/>
  <c r="BK158" i="2"/>
  <c r="J109" i="4"/>
  <c r="BK164" i="2"/>
  <c r="BK183" i="2"/>
  <c r="BK103" i="3"/>
  <c r="BK136" i="2"/>
  <c r="J190" i="2"/>
  <c r="BK123" i="2"/>
  <c r="J94" i="3"/>
  <c r="BK112" i="4"/>
  <c r="J106" i="4"/>
  <c r="AS54" i="1"/>
  <c r="J158" i="2"/>
  <c r="J97" i="4"/>
  <c r="J100" i="3"/>
  <c r="J172" i="2"/>
  <c r="J118" i="2"/>
  <c r="BK218" i="2"/>
  <c r="J84" i="3"/>
  <c r="J176" i="2"/>
  <c r="J107" i="2"/>
  <c r="BK91" i="3"/>
  <c r="BK118" i="2"/>
  <c r="J142" i="2"/>
  <c r="BK84" i="4"/>
  <c r="J218" i="2"/>
  <c r="F35" i="2"/>
  <c r="F36" i="2"/>
  <c r="J99" i="2"/>
  <c r="BK131" i="2"/>
  <c r="BK97" i="3"/>
  <c r="BK95" i="2"/>
  <c r="J104" i="2"/>
  <c r="BK114" i="2"/>
  <c r="J110" i="2"/>
  <c r="BK176" i="2"/>
  <c r="J91" i="3"/>
  <c r="BK87" i="4"/>
  <c r="BK90" i="4"/>
  <c r="J119" i="4"/>
  <c r="BK91" i="2"/>
  <c r="BK209" i="2"/>
  <c r="BK100" i="3"/>
  <c r="J213" i="2"/>
  <c r="J34" i="2"/>
  <c r="BK213" i="2"/>
  <c r="J183" i="2"/>
  <c r="BK199" i="2"/>
  <c r="J91" i="2"/>
  <c r="BK172" i="2"/>
  <c r="BK222" i="2"/>
  <c r="J136" i="2"/>
  <c r="J95" i="2"/>
  <c r="BK190" i="2"/>
  <c r="J90" i="4"/>
  <c r="P96" i="4" l="1"/>
  <c r="R96" i="4"/>
  <c r="T96" i="4"/>
  <c r="R175" i="2"/>
  <c r="P175" i="2"/>
  <c r="T103" i="2"/>
  <c r="BK122" i="2"/>
  <c r="R212" i="2"/>
  <c r="P90" i="2"/>
  <c r="P122" i="2"/>
  <c r="P212" i="2"/>
  <c r="BK103" i="2"/>
  <c r="J103" i="2" s="1"/>
  <c r="J62" i="2" s="1"/>
  <c r="R122" i="2"/>
  <c r="T212" i="2"/>
  <c r="BK135" i="2"/>
  <c r="J135" i="2" s="1"/>
  <c r="J66" i="2" s="1"/>
  <c r="T135" i="2"/>
  <c r="BK90" i="2"/>
  <c r="BK175" i="2"/>
  <c r="J175" i="2"/>
  <c r="J67" i="2"/>
  <c r="R90" i="2"/>
  <c r="T175" i="2"/>
  <c r="P83" i="3"/>
  <c r="P82" i="3" s="1"/>
  <c r="P81" i="3" s="1"/>
  <c r="AU56" i="1" s="1"/>
  <c r="P103" i="2"/>
  <c r="T122" i="2"/>
  <c r="BK212" i="2"/>
  <c r="J212" i="2"/>
  <c r="J68" i="2"/>
  <c r="T83" i="3"/>
  <c r="T82" i="3" s="1"/>
  <c r="T81" i="3" s="1"/>
  <c r="T83" i="4"/>
  <c r="T82" i="4" s="1"/>
  <c r="R103" i="2"/>
  <c r="R135" i="2"/>
  <c r="R121" i="2"/>
  <c r="R83" i="3"/>
  <c r="R82" i="3" s="1"/>
  <c r="R81" i="3" s="1"/>
  <c r="BK83" i="4"/>
  <c r="P83" i="4"/>
  <c r="P82" i="4" s="1"/>
  <c r="AU57" i="1" s="1"/>
  <c r="T90" i="2"/>
  <c r="T89" i="2" s="1"/>
  <c r="P135" i="2"/>
  <c r="BK83" i="3"/>
  <c r="J83" i="3" s="1"/>
  <c r="J61" i="3" s="1"/>
  <c r="BK82" i="3"/>
  <c r="BK81" i="3"/>
  <c r="J81" i="3" s="1"/>
  <c r="R83" i="4"/>
  <c r="R82" i="4"/>
  <c r="BK117" i="2"/>
  <c r="J117" i="2"/>
  <c r="J63" i="2"/>
  <c r="BK118" i="4"/>
  <c r="BK96" i="4" s="1"/>
  <c r="J96" i="4" s="1"/>
  <c r="J61" i="4" s="1"/>
  <c r="J118" i="4"/>
  <c r="J62" i="4" s="1"/>
  <c r="E48" i="4"/>
  <c r="F55" i="4"/>
  <c r="J52" i="4"/>
  <c r="BE84" i="4"/>
  <c r="BE115" i="4"/>
  <c r="BE87" i="4"/>
  <c r="BE90" i="4"/>
  <c r="BE93" i="4"/>
  <c r="BE97" i="4"/>
  <c r="BE106" i="4"/>
  <c r="BE109" i="4"/>
  <c r="BE119" i="4"/>
  <c r="BE112" i="4"/>
  <c r="J122" i="2"/>
  <c r="J65" i="2"/>
  <c r="BE84" i="3"/>
  <c r="J90" i="2"/>
  <c r="J61" i="2"/>
  <c r="J52" i="3"/>
  <c r="E48" i="3"/>
  <c r="F78" i="3"/>
  <c r="BE100" i="3"/>
  <c r="BE97" i="3"/>
  <c r="BE91" i="3"/>
  <c r="BE103" i="3"/>
  <c r="BE94" i="3"/>
  <c r="BC55" i="1"/>
  <c r="BE183" i="2"/>
  <c r="BE213" i="2"/>
  <c r="BE222" i="2"/>
  <c r="E48" i="2"/>
  <c r="J82" i="2"/>
  <c r="F85" i="2"/>
  <c r="BE164" i="2"/>
  <c r="BE172" i="2"/>
  <c r="BE91" i="2"/>
  <c r="BE95" i="2"/>
  <c r="BE99" i="2"/>
  <c r="BE104" i="2"/>
  <c r="BE107" i="2"/>
  <c r="BE110" i="2"/>
  <c r="BE114" i="2"/>
  <c r="BE118" i="2"/>
  <c r="BE123" i="2"/>
  <c r="BE127" i="2"/>
  <c r="BE131" i="2"/>
  <c r="BE136" i="2"/>
  <c r="BE142" i="2"/>
  <c r="BE150" i="2"/>
  <c r="BE158" i="2"/>
  <c r="BE176" i="2"/>
  <c r="BA55" i="1"/>
  <c r="AW55" i="1"/>
  <c r="BB55" i="1"/>
  <c r="BE190" i="2"/>
  <c r="BE199" i="2"/>
  <c r="BE209" i="2"/>
  <c r="BE218" i="2"/>
  <c r="BD55" i="1"/>
  <c r="F37" i="3"/>
  <c r="BD56" i="1"/>
  <c r="F37" i="4"/>
  <c r="BD57" i="1" s="1"/>
  <c r="J34" i="3"/>
  <c r="AW56" i="1" s="1"/>
  <c r="F34" i="4"/>
  <c r="BA57" i="1" s="1"/>
  <c r="J34" i="4"/>
  <c r="AW57" i="1" s="1"/>
  <c r="F36" i="3"/>
  <c r="BC56" i="1"/>
  <c r="F35" i="4"/>
  <c r="BB57" i="1" s="1"/>
  <c r="F36" i="4"/>
  <c r="BC57" i="1"/>
  <c r="F35" i="3"/>
  <c r="BB56" i="1"/>
  <c r="F34" i="3"/>
  <c r="BA56" i="1" s="1"/>
  <c r="J59" i="3" l="1"/>
  <c r="J30" i="3"/>
  <c r="R89" i="2"/>
  <c r="R88" i="2"/>
  <c r="T121" i="2"/>
  <c r="T88" i="2"/>
  <c r="BK121" i="2"/>
  <c r="BK88" i="2" s="1"/>
  <c r="J88" i="2" s="1"/>
  <c r="J59" i="2" s="1"/>
  <c r="J121" i="2"/>
  <c r="J64" i="2"/>
  <c r="BK82" i="4"/>
  <c r="J82" i="4"/>
  <c r="J59" i="4"/>
  <c r="P121" i="2"/>
  <c r="BK89" i="2"/>
  <c r="P89" i="2"/>
  <c r="P88" i="2"/>
  <c r="AU55" i="1" s="1"/>
  <c r="AU54" i="1" s="1"/>
  <c r="J82" i="3"/>
  <c r="J60" i="3"/>
  <c r="J83" i="4"/>
  <c r="J60" i="4"/>
  <c r="AG56" i="1"/>
  <c r="F33" i="4"/>
  <c r="AZ57" i="1"/>
  <c r="BB54" i="1"/>
  <c r="W31" i="1"/>
  <c r="F33" i="2"/>
  <c r="AZ55" i="1" s="1"/>
  <c r="J33" i="3"/>
  <c r="AV56" i="1" s="1"/>
  <c r="AT56" i="1" s="1"/>
  <c r="AN56" i="1" s="1"/>
  <c r="BA54" i="1"/>
  <c r="W30" i="1" s="1"/>
  <c r="J33" i="2"/>
  <c r="AV55" i="1" s="1"/>
  <c r="AT55" i="1" s="1"/>
  <c r="F33" i="3"/>
  <c r="AZ56" i="1"/>
  <c r="BC54" i="1"/>
  <c r="W32" i="1"/>
  <c r="J33" i="4"/>
  <c r="AV57" i="1" s="1"/>
  <c r="AT57" i="1" s="1"/>
  <c r="BD54" i="1"/>
  <c r="W33" i="1" s="1"/>
  <c r="J89" i="2" l="1"/>
  <c r="J60" i="2"/>
  <c r="J39" i="3"/>
  <c r="J30" i="2"/>
  <c r="AG55" i="1"/>
  <c r="AX54" i="1"/>
  <c r="AW54" i="1"/>
  <c r="AK30" i="1" s="1"/>
  <c r="J30" i="4"/>
  <c r="AG57" i="1"/>
  <c r="AY54" i="1"/>
  <c r="AZ54" i="1"/>
  <c r="W29" i="1" s="1"/>
  <c r="J39" i="2" l="1"/>
  <c r="J39" i="4"/>
  <c r="AN57" i="1"/>
  <c r="AN55" i="1"/>
  <c r="AV54" i="1"/>
  <c r="AK29" i="1" s="1"/>
  <c r="AG54" i="1"/>
  <c r="AK26" i="1" s="1"/>
  <c r="AK35" i="1" l="1"/>
  <c r="AT54" i="1"/>
  <c r="AN54" i="1"/>
</calcChain>
</file>

<file path=xl/sharedStrings.xml><?xml version="1.0" encoding="utf-8"?>
<sst xmlns="http://schemas.openxmlformats.org/spreadsheetml/2006/main" count="2630" uniqueCount="608">
  <si>
    <t>Export Komplet</t>
  </si>
  <si>
    <t>VZ</t>
  </si>
  <si>
    <t>2.0</t>
  </si>
  <si>
    <t>ZAMOK</t>
  </si>
  <si>
    <t>False</t>
  </si>
  <si>
    <t>{6b19509e-ed15-4661-b735-cb9d7dc30b73}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</si>
  <si>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</si>
  <si>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</si>
  <si>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</si>
  <si>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</si>
  <si>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</si>
  <si>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</si>
  <si>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</si>
  <si>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</si>
  <si>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ROZP2021-54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</si>
  <si>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</si>
  <si>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</si>
  <si>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st. zařízení VZT a klimatizace-prostor nástavby budovy A, ÚMOb Ostrava JIH</t>
  </si>
  <si>
    <t>KSO:</t>
  </si>
  <si>
    <t/>
  </si>
  <si>
    <t>CC-CZ:</t>
  </si>
  <si>
    <t>Místo:</t>
  </si>
  <si>
    <t>Budova A, ÚMOb Ostrava-Jih, ul.Horní 3</t>
  </si>
  <si>
    <t>Datum:</t>
  </si>
  <si>
    <t>18. 11. 2021</t>
  </si>
  <si>
    <t>Zadavatel:</t>
  </si>
  <si>
    <t>IČ:</t>
  </si>
  <si>
    <t>Statutární město Ostrava, Městský obvod Ostrava-Ji</t>
  </si>
  <si>
    <t>DIČ:</t>
  </si>
  <si>
    <t>Uchazeč:</t>
  </si>
  <si>
    <t>Vyplň údaj</t>
  </si>
  <si>
    <t>Projektant:</t>
  </si>
  <si>
    <t>Ing.Jana Gřundělová</t>
  </si>
  <si>
    <t>True</t>
  </si>
  <si>
    <t>Zpracovatel:</t>
  </si>
  <si>
    <t>Ateliér EMMET s.r.o.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</si>
  <si>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</si>
  <si>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</si>
  <si>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</si>
  <si>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</si>
  <si>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</si>
  <si>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</si>
  <si>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</si>
  <si>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</si>
  <si>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</si>
  <si>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</si>
  <si>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</si>
  <si>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</si>
  <si>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</si>
  <si>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</si>
  <si>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</si>
  <si>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</si>
  <si>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</si>
  <si>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</si>
  <si>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</si>
  <si>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</si>
  <si>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</si>
  <si>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</si>
  <si>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</si>
  <si>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</si>
  <si>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</si>
  <si>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</si>
  <si>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</si>
  <si>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</si>
  <si>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</si>
  <si>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</si>
  <si>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</si>
  <si>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</si>
  <si>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</si>
  <si>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</si>
  <si>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</si>
  <si>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</si>
  <si>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</si>
  <si>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</si>
  <si>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</si>
  <si>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</si>
  <si>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</si>
  <si>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</si>
  <si>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Stavební práce</t>
  </si>
  <si>
    <t>STA</t>
  </si>
  <si>
    <t>1</t>
  </si>
  <si>
    <t>{57686fbb-3d9f-4e3d-8f37-1590928ddcbf}</t>
  </si>
  <si>
    <t>2</t>
  </si>
  <si>
    <t>TZB</t>
  </si>
  <si>
    <t>Technické zabezpečení staveb</t>
  </si>
  <si>
    <t>{a73c8a65-61e1-49a1-a6c3-304ceba41cf4}</t>
  </si>
  <si>
    <t>VN a ON</t>
  </si>
  <si>
    <t>Vedlejší a ostatní náklady</t>
  </si>
  <si>
    <t>{49748a77-724c-4e16-af55-2c3b8506b58a}</t>
  </si>
  <si>
    <t>KRYCÍ LIST SOUPISU PRACÍ</t>
  </si>
  <si>
    <t>Objekt:</t>
  </si>
  <si>
    <t>SO 01 - Stavební práce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</si>
  <si>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</si>
  <si>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</si>
  <si>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</si>
  <si>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</si>
  <si>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</si>
  <si>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</si>
  <si>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</si>
  <si>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</si>
  <si>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</si>
  <si>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751 - Vzduchotechnika</t>
  </si>
  <si>
    <t xml:space="preserve">    763 - Konstrukce suché výstavby</t>
  </si>
  <si>
    <t xml:space="preserve">    767 - Konstrukce zámečnické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</si>
  <si>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</si>
  <si>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</si>
  <si>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</si>
  <si>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</si>
  <si>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</si>
  <si>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</si>
  <si>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</si>
  <si>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</si>
  <si>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</si>
  <si>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</si>
  <si>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</si>
  <si>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</si>
  <si>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</si>
  <si>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</si>
  <si>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</si>
  <si>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</si>
  <si>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</si>
  <si>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</si>
  <si>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</si>
  <si>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</si>
  <si>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977151113</t>
  </si>
  <si>
    <t>Jádrové vrty diamantovými korunkami do stavebních materiálů D přes 40 do 50 mm</t>
  </si>
  <si>
    <t>m</t>
  </si>
  <si>
    <t>CS ÚRS 2021 02</t>
  </si>
  <si>
    <t>4</t>
  </si>
  <si>
    <t>-600023274</t>
  </si>
  <si>
    <t>PP</t>
  </si>
  <si>
    <t>Jádrové vrty diamantovými korunkami do stavebních materiálů (železobetonu, betonu, cihel, obkladů, dlažeb, kamene) průměru přes 40 do 50 mm</t>
  </si>
  <si>
    <t>Online PSC</t>
  </si>
  <si>
    <t>https://podminky.urs.cz/item/CS_URS_2021_02/977151113</t>
  </si>
  <si>
    <t>VV</t>
  </si>
  <si>
    <t>" viz. půdorys 5.NP nový stav" 0,15*2+0,15*2</t>
  </si>
  <si>
    <t>977151123</t>
  </si>
  <si>
    <t>Jádrové vrty diamantovými korunkami do stavebních materiálů D přes 130 do 150 mm</t>
  </si>
  <si>
    <t>-1076464161</t>
  </si>
  <si>
    <t>Jádrové vrty diamantovými korunkami do stavebních materiálů (železobetonu, betonu, cihel, obkladů, dlažeb, kamene) průměru přes 130 do 150 mm</t>
  </si>
  <si>
    <t>https://podminky.urs.cz/item/CS_URS_2021_02/977151123</t>
  </si>
  <si>
    <t>" viz. půdorys 5.NP nový stav"  0,15+0,15+0,15</t>
  </si>
  <si>
    <t>3</t>
  </si>
  <si>
    <t>977151223</t>
  </si>
  <si>
    <t>Jádrové vrty dovrchní diamantovými korunkami do stavebních materiálů D přes 130 do 150 mm</t>
  </si>
  <si>
    <t>1073627074</t>
  </si>
  <si>
    <t>Jádrové vrty diamantovými korunkami do stavebních materiálů (železobetonu, betonu, cihel, obkladů, dlažeb, kamene) dovrchní (směrem vzhůru), průměru přes 130 do 150 mm</t>
  </si>
  <si>
    <t>https://podminky.urs.cz/item/CS_URS_2021_02/977151223</t>
  </si>
  <si>
    <t>" viz. půdorys 5.NP nový stav"  0,3</t>
  </si>
  <si>
    <t>997</t>
  </si>
  <si>
    <t>Přesun sutě</t>
  </si>
  <si>
    <t>997013214</t>
  </si>
  <si>
    <t>Vnitrostaveništní doprava suti a vybouraných hmot pro budovy v přes 12 do 15 m ručně</t>
  </si>
  <si>
    <t>t</t>
  </si>
  <si>
    <t>-1126217507</t>
  </si>
  <si>
    <t>Vnitrostaveništní doprava suti a vybouraných hmot vodorovně do 50 m svisle ručně pro budovy a haly výšky přes 12 do 15 m</t>
  </si>
  <si>
    <t>https://podminky.urs.cz/item/CS_URS_2021_02/997013214</t>
  </si>
  <si>
    <t>5</t>
  </si>
  <si>
    <t>997013501</t>
  </si>
  <si>
    <t>Odvoz suti a vybouraných hmot na skládku nebo meziskládku do 1 km se složením</t>
  </si>
  <si>
    <t>981384711</t>
  </si>
  <si>
    <t>Odvoz suti a vybouraných hmot na skládku nebo meziskládku se složením, na vzdálenost do 1 km</t>
  </si>
  <si>
    <t>https://podminky.urs.cz/item/CS_URS_2021_02/997013501</t>
  </si>
  <si>
    <t>6</t>
  </si>
  <si>
    <t>997013509</t>
  </si>
  <si>
    <t>Příplatek k odvozu suti a vybouraných hmot na skládku ZKD 1 km přes 1 km</t>
  </si>
  <si>
    <t>1109617850</t>
  </si>
  <si>
    <t>Odvoz suti a vybouraných hmot na skládku nebo meziskládku se složením, na vzdálenost Příplatek k ceně za každý další i započatý 1 km přes 1 km</t>
  </si>
  <si>
    <t>https://podminky.urs.cz/item/CS_URS_2021_02/997013509</t>
  </si>
  <si>
    <t>" předpoklad skládka nebo zařízení pro nakládání s odpady do 20 km" 2,626*19</t>
  </si>
  <si>
    <t>7</t>
  </si>
  <si>
    <t>997013631</t>
  </si>
  <si>
    <t>Poplatek za uložení na skládce (skládkovné) stavebního odpadu směsného kód odpadu 17 09 04</t>
  </si>
  <si>
    <t>-1151138191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</si>
  <si>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</si>
  <si>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</si>
  <si>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998</t>
  </si>
  <si>
    <t>Přesun hmot</t>
  </si>
  <si>
    <t>8</t>
  </si>
  <si>
    <t>998018003</t>
  </si>
  <si>
    <t>Přesun hmot ruční pro budovy v přes 12 do 24 m</t>
  </si>
  <si>
    <t>-1413212293</t>
  </si>
  <si>
    <t>Přesun hmot pro budovy občanské výstavby, bydlení, výrobu a služby ruční - bez užití mechanizace vodorovná dopravní vzdálenost do 100 m pro budovy s jakoukoliv nosnou konstrukcí výšky přes 12 do 24 m</t>
  </si>
  <si>
    <t>https://podminky.urs.cz/item/CS_URS_2021_02/998018003</t>
  </si>
  <si>
    <t>PSV</t>
  </si>
  <si>
    <t>Práce a dodávky PSV</t>
  </si>
  <si>
    <t>751</t>
  </si>
  <si>
    <t>Vzduchotechnika</t>
  </si>
  <si>
    <t>751613RP1</t>
  </si>
  <si>
    <t>Demontáž chladícího  zařízení - kondenzátor( kompletní demontáž včetně odpojení, kotevních prvků)</t>
  </si>
  <si>
    <t>kus</t>
  </si>
  <si>
    <t>VLASTNÍ</t>
  </si>
  <si>
    <t>16</t>
  </si>
  <si>
    <t>125884759</t>
  </si>
  <si>
    <t>Demontáž chladícího zařízení - kondenzátor( kompletní demontáž včetně odpojení, kotevních prvků)</t>
  </si>
  <si>
    <t xml:space="preserve">" viz. půdorys 5.NP nový stav" </t>
  </si>
  <si>
    <t>"předpokládaná hmotnost 135 kg" 1</t>
  </si>
  <si>
    <t>10</t>
  </si>
  <si>
    <t>751613RP2</t>
  </si>
  <si>
    <t>Demontáž chladícího  zařízení - chilller( kompletní demontáž včetně odpojení, kotevních prvků)</t>
  </si>
  <si>
    <t>-61551582</t>
  </si>
  <si>
    <t>Demontáž chladícího zařízení - chilller( kompletní demontáž včetně odpojení, kotevních prvků)</t>
  </si>
  <si>
    <t>"předpokládaná hmotnost 335  kg" 1</t>
  </si>
  <si>
    <t>11</t>
  </si>
  <si>
    <t>751613RP3</t>
  </si>
  <si>
    <t>Demontáž chladícího  zařízení - hydraulický modul ( kompletní demontáž včetně odpojení, kotevních prvků)</t>
  </si>
  <si>
    <t>-2145945064</t>
  </si>
  <si>
    <t>Demontáž chladícího zařízení - hydraulický modul ( kompletní demontáž včetně odpojení, kotevních prvků)</t>
  </si>
  <si>
    <t>"předpokládaná hmotnost 190 kg" 1</t>
  </si>
  <si>
    <t>763</t>
  </si>
  <si>
    <t>Konstrukce suché výstavby</t>
  </si>
  <si>
    <t>12</t>
  </si>
  <si>
    <t>763135101</t>
  </si>
  <si>
    <t>Montáž SDK kazetového podhledu z kazet 600x600 mm na zavěšenou viditelnou nosnou konstrukci</t>
  </si>
  <si>
    <t>m2</t>
  </si>
  <si>
    <t>117547734</t>
  </si>
  <si>
    <t>Montáž sádrokartonového podhledu kazetového demontovatelného, velikosti kazet 600x600 mm včetně zavěšené nosné konstrukce viditelné</t>
  </si>
  <si>
    <t>https://podminky.urs.cz/item/CS_URS_2021_02/763135101</t>
  </si>
  <si>
    <t xml:space="preserve">" viz. půdorys 5.Np nový stav" </t>
  </si>
  <si>
    <t>"montáž podhledu pro potřebu úpravy pro novou VZT" 1,2*1,8*14</t>
  </si>
  <si>
    <t xml:space="preserve">"bude potřeba vyměnit 15 % kazet" </t>
  </si>
  <si>
    <t>13</t>
  </si>
  <si>
    <t>M</t>
  </si>
  <si>
    <t>59030RP5</t>
  </si>
  <si>
    <t>podhled kazetový  dle stávajících kazet  600x600mm</t>
  </si>
  <si>
    <t>32</t>
  </si>
  <si>
    <t>-1687426398</t>
  </si>
  <si>
    <t xml:space="preserve">" viz. montáž + ztratné" </t>
  </si>
  <si>
    <t>30,24/100*15</t>
  </si>
  <si>
    <t xml:space="preserve">"pro plochu kde budou kazety pouze vyjmuty bez úpravy roštu" </t>
  </si>
  <si>
    <t>"bude nahrazeno 15,0 % kazet" 73,84/100*15</t>
  </si>
  <si>
    <t>Součet</t>
  </si>
  <si>
    <t>15,612*1,05 'Přepočtené koeficientem množství</t>
  </si>
  <si>
    <t>14</t>
  </si>
  <si>
    <t>763135611</t>
  </si>
  <si>
    <t>Montáž kazet SDK kazetového podhledu</t>
  </si>
  <si>
    <t>732561847</t>
  </si>
  <si>
    <t>Montáž sádrokartonového podhledu opláštění z kazet</t>
  </si>
  <si>
    <t>https://podminky.urs.cz/item/CS_URS_2021_02/763135611</t>
  </si>
  <si>
    <t>" viz. půdorys 5.NP nový stav"</t>
  </si>
  <si>
    <t xml:space="preserve">" kazety budou použity pro zpětnou montáž" </t>
  </si>
  <si>
    <t>41,80+2,16*4+0,72*5+45,0+1,44*2+1,08*2</t>
  </si>
  <si>
    <t>" odpočet v místě úprav stropu pro instalaci VZT"  -30,24</t>
  </si>
  <si>
    <t>Mezisoučet</t>
  </si>
  <si>
    <t>763135811</t>
  </si>
  <si>
    <t>Demontáž podhledu sádrokartonového kazetového na roštu viditelném</t>
  </si>
  <si>
    <t>136869390</t>
  </si>
  <si>
    <t>Demontáž podhledu sádrokartonového kazetového na zavěšeném na roštu viditelném</t>
  </si>
  <si>
    <t>https://podminky.urs.cz/item/CS_URS_2021_02/763135811</t>
  </si>
  <si>
    <t>"demontáž podhledu pro potřebu úpravy pro novou VZT" 1,2*1,814</t>
  </si>
  <si>
    <t>763135881</t>
  </si>
  <si>
    <t>Demontáž kazet sádrokartonového podhledu</t>
  </si>
  <si>
    <t>-2019028459</t>
  </si>
  <si>
    <t>Demontáž podhledu sádrokartonového vyjmutí kazet</t>
  </si>
  <si>
    <t>https://podminky.urs.cz/item/CS_URS_2021_02/763135881</t>
  </si>
  <si>
    <t>17</t>
  </si>
  <si>
    <t>998763403</t>
  </si>
  <si>
    <t>Přesun hmot procentní pro sádrokartonové konstrukce v objektech v přes 12 do 24 m</t>
  </si>
  <si>
    <t>%</t>
  </si>
  <si>
    <t>-1795906014</t>
  </si>
  <si>
    <t>Přesun hmot pro konstrukce montované z desek stanovený procentní sazbou (%) z ceny vodorovná dopravní vzdálenost do 50 m v objektech výšky přes 12 do 24 m</t>
  </si>
  <si>
    <t>https://podminky.urs.cz/item/CS_URS_2021_02/998763403</t>
  </si>
  <si>
    <t>767</t>
  </si>
  <si>
    <t>Konstrukce zámečnické</t>
  </si>
  <si>
    <t>18</t>
  </si>
  <si>
    <t>767416rp3</t>
  </si>
  <si>
    <t>Vytvoření otvoru 0,5x0,5 m v lehkém obvodovém plášti - sendvičový panel ( kompletní řešení)</t>
  </si>
  <si>
    <t>-1352216430</t>
  </si>
  <si>
    <t xml:space="preserve">" viz. půdorys 6.NP nový stav" </t>
  </si>
  <si>
    <t>" vytvoření otvoru v LOP o rozměrech 0,5x0,5 mm"  1</t>
  </si>
  <si>
    <t xml:space="preserve">" tl. sendvičového panelu cca 200 mm" </t>
  </si>
  <si>
    <t xml:space="preserve">" vyměřeění, vyřezání otvoru , odstranění izolace "  </t>
  </si>
  <si>
    <t xml:space="preserve">" v ceně bude započítána i následná úprava panelu z obou stran+lemující hliníkové lišty v délce 2,0 m" </t>
  </si>
  <si>
    <t>19</t>
  </si>
  <si>
    <t>767416rp4</t>
  </si>
  <si>
    <t>Vytvoření otvoru pr. 100mm v lehkém obvodovém plášti- sendvičový panel ( kompletní řešení)</t>
  </si>
  <si>
    <t>-362442820</t>
  </si>
  <si>
    <t>" vytvoření otvoru v LOP o pr. 100 mm"  1</t>
  </si>
  <si>
    <t xml:space="preserve">" v ceně bude započítána i následná úprava panelu z obou stran+lemující hliníkové lišty" </t>
  </si>
  <si>
    <t>20</t>
  </si>
  <si>
    <t>767995114</t>
  </si>
  <si>
    <t>Montáž atypických zámečnických konstrukcí hm přes 20 do 50 kg</t>
  </si>
  <si>
    <t>kg</t>
  </si>
  <si>
    <t>-2124860378</t>
  </si>
  <si>
    <t>Montáž ostatních atypických zámečnických konstrukcí hmotnosti přes 20 do 50 kg</t>
  </si>
  <si>
    <t>https://podminky.urs.cz/item/CS_URS_2021_02/767995114</t>
  </si>
  <si>
    <t xml:space="preserve">"vyztužení konstrukce podesty pro potřeby VZT" </t>
  </si>
  <si>
    <t xml:space="preserve">" předpokládané  prvky" </t>
  </si>
  <si>
    <t>"U 100" (2,0*2+1,5*4)*10,6*1,15</t>
  </si>
  <si>
    <t>"U 120" (3,0*3)*13,4*1,15</t>
  </si>
  <si>
    <t>" ostatní a doplňkové ocelové prvky, včetně kotevních a montážních doplňků" 185,0</t>
  </si>
  <si>
    <t>13010RP12</t>
  </si>
  <si>
    <t>vyztužení stávající podesty pro potřeby VZT - ocel profilová jakost S235JR (11 375)  včetně povrchové úpravy</t>
  </si>
  <si>
    <t>266609581</t>
  </si>
  <si>
    <t>"venkovní prvky natřít celkem vrstvou nátěru 240µm včetně stávajícíh prvků"</t>
  </si>
  <si>
    <t>"vnitřní prvky opatřit nátěrem o celkové vrstvě 120 µm"</t>
  </si>
  <si>
    <t>"U 100" (2,0*2+1,5*4)*10,6*1,15*0,001</t>
  </si>
  <si>
    <t>"U 120" (3,0*3)*13,4*1,15*0,001</t>
  </si>
  <si>
    <t>" ostatní a doplňkové ocelové prvky, včetně kotevních a montážních doplňků" 185,0*0,001</t>
  </si>
  <si>
    <t>22</t>
  </si>
  <si>
    <t>998767203</t>
  </si>
  <si>
    <t>Přesun hmot procentní pro zámečnické konstrukce v objektech v přes 12 do 24 m</t>
  </si>
  <si>
    <t>1345409916</t>
  </si>
  <si>
    <t>Přesun hmot pro zámečnické konstrukce stanovený procentní sazbou (%) z ceny vodorovná dopravní vzdálenost do 50 m v objektech výšky přes 12 do 24 m</t>
  </si>
  <si>
    <t>https://podminky.urs.cz/item/CS_URS_2021_02/998767203</t>
  </si>
  <si>
    <t>789</t>
  </si>
  <si>
    <t>Povrchové úpravy ocelových konstrukcí a technologických zařízení</t>
  </si>
  <si>
    <t>23</t>
  </si>
  <si>
    <t>789221112</t>
  </si>
  <si>
    <t>Provedení otryskání ocelových konstrukcí třídy I stupeň zarezavění A stupeň přípravy Sa 2 1/2</t>
  </si>
  <si>
    <t>1647924030</t>
  </si>
  <si>
    <t>Provedení otryskání povrchů ocelových konstrukcí suché abrazivní tryskání třídy I stupeň zrezivění A, stupeň přípravy Sa 2½</t>
  </si>
  <si>
    <t>https://podminky.urs.cz/item/CS_URS_2021_02/789221112</t>
  </si>
  <si>
    <t xml:space="preserve">"viz. půdorys VZT a statický posudek" </t>
  </si>
  <si>
    <t>"příprava konstrucke pro zesílení pro potřey VZT" 2,5*1,0*2</t>
  </si>
  <si>
    <t>24</t>
  </si>
  <si>
    <t>15931130</t>
  </si>
  <si>
    <t>materiál tryskací (granulát ocelové slitiny)</t>
  </si>
  <si>
    <t>-1732361112</t>
  </si>
  <si>
    <t>" viz. montáž" 5,0</t>
  </si>
  <si>
    <t>5*0,035 'Přepočtené koeficientem množství</t>
  </si>
  <si>
    <t>25</t>
  </si>
  <si>
    <t>998767rp10</t>
  </si>
  <si>
    <t>Přesun hmot procentní pro úpravy ocelových konstrukcí v objektech v přes 12 do 24 m</t>
  </si>
  <si>
    <t>-1467314409</t>
  </si>
  <si>
    <t>TZB - Technické zabezpečení staveb</t>
  </si>
  <si>
    <t xml:space="preserve">    799 - Samostatné rozpočty prací PSV</t>
  </si>
  <si>
    <t>799</t>
  </si>
  <si>
    <t>Samostatné rozpočty prací PSV</t>
  </si>
  <si>
    <t>799-10.1</t>
  </si>
  <si>
    <t>Stavební výpomoc pro práce specialistů</t>
  </si>
  <si>
    <t>hod</t>
  </si>
  <si>
    <t>dle specialistů</t>
  </si>
  <si>
    <t>-1243861376</t>
  </si>
  <si>
    <t xml:space="preserve">" např. zához rýh, úprava stěn, podlah, doomítání a ostatní práce pro specialisty...." </t>
  </si>
  <si>
    <t>3*8*2</t>
  </si>
  <si>
    <t xml:space="preserve">" oprava vysekaných otvorů po specialistech" </t>
  </si>
  <si>
    <t xml:space="preserve">" zához  rýh, kapes a ostatních vysekaných část, doplnění mazaniny a cementové potěru v podlahách" </t>
  </si>
  <si>
    <t xml:space="preserve">" úpravy v podhledech" </t>
  </si>
  <si>
    <t>799-8</t>
  </si>
  <si>
    <t xml:space="preserve">Koordinace  stavebních a technologických částí projektu </t>
  </si>
  <si>
    <t>soubor</t>
  </si>
  <si>
    <t>-485447286</t>
  </si>
  <si>
    <t xml:space="preserve">Koordinace stavebních a technologických částí projektu </t>
  </si>
  <si>
    <t>"koordinace při provádění stavebních prací, vedení potrubí, napojení a ostatní práce  spojené s koordinací jednotlivých profesí" 1</t>
  </si>
  <si>
    <t>799-1</t>
  </si>
  <si>
    <t>Vzduchotechnika a chlazení  - samostatná příloha specialistů</t>
  </si>
  <si>
    <t>kompl</t>
  </si>
  <si>
    <t>-1615959484</t>
  </si>
  <si>
    <t>Vzduchotechnika a chlazení - samostatná příloha specialistů</t>
  </si>
  <si>
    <t>"  viz. rozpočet specialistů " 1</t>
  </si>
  <si>
    <t>799-2</t>
  </si>
  <si>
    <t>ZTI- kondenzát - samostatná příloha specialistů</t>
  </si>
  <si>
    <t>1166421466</t>
  </si>
  <si>
    <t>799-3</t>
  </si>
  <si>
    <t>ÚT a chlazení -  samostatná příloha specialistů</t>
  </si>
  <si>
    <t>133160395</t>
  </si>
  <si>
    <t>ÚT a chlazení - samostatná příloha specialistů</t>
  </si>
  <si>
    <t>799-4</t>
  </si>
  <si>
    <t>MAR+ EL  - samostatná příloha specialistů</t>
  </si>
  <si>
    <t>1243680792</t>
  </si>
  <si>
    <t>MAR+ EL - samostatná příloha specialistů</t>
  </si>
  <si>
    <t>VN a ON - Vedlejší a ostatní náklady</t>
  </si>
  <si>
    <t>OST - Ostatní náklady</t>
  </si>
  <si>
    <t>VRN - Vedlejší rozpočtové náklady</t>
  </si>
  <si>
    <t xml:space="preserve">    VRN4 - Inženýrská činnost</t>
  </si>
  <si>
    <t>OST</t>
  </si>
  <si>
    <t>Ostatní náklady</t>
  </si>
  <si>
    <t>R-007</t>
  </si>
  <si>
    <t>Zajištění dokumentace skutečného provedení staveb včetně geodetického zaměření skutečného stavu jednotlicvých objektů ( dle požadavků objednatele, počet paré dle SOD), veškeré doklady nutné k vydání kolaudačního souhlasu</t>
  </si>
  <si>
    <t>853378815</t>
  </si>
  <si>
    <t>https://podminky.urs.cz/item/CS_URS_2021_02/R-007</t>
  </si>
  <si>
    <t>R-007a</t>
  </si>
  <si>
    <t>-1573419317</t>
  </si>
  <si>
    <t>Zhotovení dílenské dokumntace</t>
  </si>
  <si>
    <t>https://podminky.urs.cz/item/CS_URS_2021_02/R-007a</t>
  </si>
  <si>
    <t>R-007b</t>
  </si>
  <si>
    <t>Dílenská dokumentace dle technologickcých požadavků vybraných dodavatelů technmologií</t>
  </si>
  <si>
    <t>1736544812</t>
  </si>
  <si>
    <t>Úprava dokumentace dle technologickcých požadavků vybraných dodavatelů technologií</t>
  </si>
  <si>
    <t>https://podminky.urs.cz/item/CS_URS_2021_02/R-007b</t>
  </si>
  <si>
    <t>R-012</t>
  </si>
  <si>
    <t>Zhotovitel zajistí fotodokumentaci původního a nového stavu, fotodokumentaci průběhu a realizace stavby po jednotlivých měsících</t>
  </si>
  <si>
    <t>1430436126</t>
  </si>
  <si>
    <t>https://podminky.urs.cz/item/CS_URS_2021_02/R-012</t>
  </si>
  <si>
    <t>VRN</t>
  </si>
  <si>
    <t>Vedlejší rozpočtové náklady</t>
  </si>
  <si>
    <t>023002000</t>
  </si>
  <si>
    <t>Příprava staveniště - odstranění materiálů a konstrukcí</t>
  </si>
  <si>
    <t>1024</t>
  </si>
  <si>
    <t>-714111923</t>
  </si>
  <si>
    <t>Hlavní tituly průvodních činností a nákladů příprava staveniště odstranění materiálů a konstrukcí</t>
  </si>
  <si>
    <t>https://podminky.urs.cz/item/CS_URS_2021_02/023002000</t>
  </si>
  <si>
    <t xml:space="preserve">"příprava staveniště pro provádění stavebních prací" </t>
  </si>
  <si>
    <t xml:space="preserve">"vyklizení mobilních předmětů " </t>
  </si>
  <si>
    <t xml:space="preserve">"zhotovitel vyhodnotí  na základě pokynů investora a prohlídky staveniště" </t>
  </si>
  <si>
    <t xml:space="preserve">"zajištění okolí stavby proti proniku prachu, hluku, znehodnocení stávajícího vybavení -mobilní stěny, SDK provizorní příčky , ochrana podlah dveří " </t>
  </si>
  <si>
    <t xml:space="preserve">"ochrana stávající fasády v míste stavebních prací  např. ochranná plachta na provizorním lešení a pod." </t>
  </si>
  <si>
    <t>"předpoklad dva pracovníci, tři dny " 1</t>
  </si>
  <si>
    <t>R-003</t>
  </si>
  <si>
    <t>Zařízení staveniště (přechodné dopravní značení, zajištění objízdných tras a uzávěr včetně příslušných povolení, ZS sociální objekty, včetně vnitrostaveništního rozvodu a napojení  na media energii,) - kompletní zajištění</t>
  </si>
  <si>
    <t>-1147708343</t>
  </si>
  <si>
    <t>Zařízení staveniště (přechodné dopravní značení, zajištění objízdných tras a uzávěr včetně příslušných povolení, ZS sociální objekty, včetně vnitrostaveništního rozvodu a napojení na media energii,odstranění) - kompletní zajištění</t>
  </si>
  <si>
    <t>https://podminky.urs.cz/item/CS_URS_2021_02/R-003</t>
  </si>
  <si>
    <t>R-003a</t>
  </si>
  <si>
    <t>Náklady spojené s prací za plného provozu (hluk, prach, zaměstnanci, studenti)</t>
  </si>
  <si>
    <t>1196447725</t>
  </si>
  <si>
    <t>https://podminky.urs.cz/item/CS_URS_2021_02/R-003a</t>
  </si>
  <si>
    <t>R-006</t>
  </si>
  <si>
    <t xml:space="preserve">Zajištění  skládek a meziskládek materiálů a odpadů včetně odvozu a poplatků, zajištění zpětného předání dotčených ploch jednotlivým majitelům </t>
  </si>
  <si>
    <t>523025481</t>
  </si>
  <si>
    <t>Zajištění skládek a meziskládek materiálů a odpadů včetně odvozu a poplatků, zajištění zpětného předání dotčených ploch jednotlivým majitelům a správcům, včetně jejich písemného souhlasného vyjádření při předání stavby</t>
  </si>
  <si>
    <t>https://podminky.urs.cz/item/CS_URS_2021_02/R-006</t>
  </si>
  <si>
    <t>R-018</t>
  </si>
  <si>
    <t>Závěrečný úklid objektu před předáním stavby uživateli do trvalého užívání, finální úklid stavby a okolí</t>
  </si>
  <si>
    <t>1231127837</t>
  </si>
  <si>
    <t>https://podminky.urs.cz/item/CS_URS_2021_02/R-018</t>
  </si>
  <si>
    <t>VRN4</t>
  </si>
  <si>
    <t>Inženýrská činnost</t>
  </si>
  <si>
    <t>044003RP3</t>
  </si>
  <si>
    <t>Revize  objektů nebo zařízení objektu potřebná pro vydání kolaudačního rozhodnutí</t>
  </si>
  <si>
    <t>…</t>
  </si>
  <si>
    <t>1211215235</t>
  </si>
  <si>
    <t>Revize objektů nebo zařízení objektu potřebná pro vydání kolaudačního rozhodnutí</t>
  </si>
  <si>
    <t>https://podminky.urs.cz/item/CS_URS_2021_02/044003RP3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</si>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</sst>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wrapText="1"/>
    </xf>
    <xf numFmtId="49" fontId="4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8018003" TargetMode="External"/><Relationship Id="rId13" Type="http://schemas.openxmlformats.org/officeDocument/2006/relationships/hyperlink" Target="https://podminky.urs.cz/item/CS_URS_2021_02/998763403" TargetMode="External"/><Relationship Id="rId3" Type="http://schemas.openxmlformats.org/officeDocument/2006/relationships/hyperlink" Target="https://podminky.urs.cz/item/CS_URS_2021_02/977151223" TargetMode="External"/><Relationship Id="rId7" Type="http://schemas.openxmlformats.org/officeDocument/2006/relationships/hyperlink" Target="https://podminky.urs.cz/item/CS_URS_2021_02/997013631" TargetMode="External"/><Relationship Id="rId12" Type="http://schemas.openxmlformats.org/officeDocument/2006/relationships/hyperlink" Target="https://podminky.urs.cz/item/CS_URS_2021_02/763135881" TargetMode="External"/><Relationship Id="rId17" Type="http://schemas.openxmlformats.org/officeDocument/2006/relationships/drawing" Target="../drawings/drawing2.xml"/><Relationship Id="rId2" Type="http://schemas.openxmlformats.org/officeDocument/2006/relationships/hyperlink" Target="https://podminky.urs.cz/item/CS_URS_2021_02/977151123" TargetMode="External"/><Relationship Id="rId16" Type="http://schemas.openxmlformats.org/officeDocument/2006/relationships/hyperlink" Target="https://podminky.urs.cz/item/CS_URS_2021_02/789221112" TargetMode="External"/><Relationship Id="rId1" Type="http://schemas.openxmlformats.org/officeDocument/2006/relationships/hyperlink" Target="https://podminky.urs.cz/item/CS_URS_2021_02/977151113" TargetMode="External"/><Relationship Id="rId6" Type="http://schemas.openxmlformats.org/officeDocument/2006/relationships/hyperlink" Target="https://podminky.urs.cz/item/CS_URS_2021_02/997013509" TargetMode="External"/><Relationship Id="rId11" Type="http://schemas.openxmlformats.org/officeDocument/2006/relationships/hyperlink" Target="https://podminky.urs.cz/item/CS_URS_2021_02/763135811" TargetMode="External"/><Relationship Id="rId5" Type="http://schemas.openxmlformats.org/officeDocument/2006/relationships/hyperlink" Target="https://podminky.urs.cz/item/CS_URS_2021_02/997013501" TargetMode="External"/><Relationship Id="rId15" Type="http://schemas.openxmlformats.org/officeDocument/2006/relationships/hyperlink" Target="https://podminky.urs.cz/item/CS_URS_2021_02/998767203" TargetMode="External"/><Relationship Id="rId10" Type="http://schemas.openxmlformats.org/officeDocument/2006/relationships/hyperlink" Target="https://podminky.urs.cz/item/CS_URS_2021_02/763135611" TargetMode="External"/><Relationship Id="rId4" Type="http://schemas.openxmlformats.org/officeDocument/2006/relationships/hyperlink" Target="https://podminky.urs.cz/item/CS_URS_2021_02/997013214" TargetMode="External"/><Relationship Id="rId9" Type="http://schemas.openxmlformats.org/officeDocument/2006/relationships/hyperlink" Target="https://podminky.urs.cz/item/CS_URS_2021_02/763135101" TargetMode="External"/><Relationship Id="rId14" Type="http://schemas.openxmlformats.org/officeDocument/2006/relationships/hyperlink" Target="https://podminky.urs.cz/item/CS_URS_2021_02/767995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R-006" TargetMode="External"/><Relationship Id="rId3" Type="http://schemas.openxmlformats.org/officeDocument/2006/relationships/hyperlink" Target="https://podminky.urs.cz/item/CS_URS_2021_02/R-007b" TargetMode="External"/><Relationship Id="rId7" Type="http://schemas.openxmlformats.org/officeDocument/2006/relationships/hyperlink" Target="https://podminky.urs.cz/item/CS_URS_2021_02/R-003a" TargetMode="External"/><Relationship Id="rId2" Type="http://schemas.openxmlformats.org/officeDocument/2006/relationships/hyperlink" Target="https://podminky.urs.cz/item/CS_URS_2021_02/R-007a" TargetMode="External"/><Relationship Id="rId1" Type="http://schemas.openxmlformats.org/officeDocument/2006/relationships/hyperlink" Target="https://podminky.urs.cz/item/CS_URS_2021_02/R-007" TargetMode="External"/><Relationship Id="rId6" Type="http://schemas.openxmlformats.org/officeDocument/2006/relationships/hyperlink" Target="https://podminky.urs.cz/item/CS_URS_2021_02/R-003" TargetMode="External"/><Relationship Id="rId11" Type="http://schemas.openxmlformats.org/officeDocument/2006/relationships/drawing" Target="../drawings/drawing4.xml"/><Relationship Id="rId5" Type="http://schemas.openxmlformats.org/officeDocument/2006/relationships/hyperlink" Target="https://podminky.urs.cz/item/CS_URS_2021_02/023002000" TargetMode="External"/><Relationship Id="rId10" Type="http://schemas.openxmlformats.org/officeDocument/2006/relationships/hyperlink" Target="https://podminky.urs.cz/item/CS_URS_2021_02/044003RP3" TargetMode="External"/><Relationship Id="rId4" Type="http://schemas.openxmlformats.org/officeDocument/2006/relationships/hyperlink" Target="https://podminky.urs.cz/item/CS_URS_2021_02/R-012" TargetMode="External"/><Relationship Id="rId9" Type="http://schemas.openxmlformats.org/officeDocument/2006/relationships/hyperlink" Target="https://podminky.urs.cz/item/CS_URS_2021_02/R-018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76"/>
      <c r="AS2" s="376"/>
      <c r="AT2" s="376"/>
      <c r="AU2" s="376"/>
      <c r="AV2" s="376"/>
      <c r="AW2" s="376"/>
      <c r="AX2" s="376"/>
      <c r="AY2" s="376"/>
      <c r="AZ2" s="376"/>
      <c r="BA2" s="376"/>
      <c r="BB2" s="376"/>
      <c r="BC2" s="376"/>
      <c r="BD2" s="376"/>
      <c r="BE2" s="376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0" t="s">
        <v>14</v>
      </c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1"/>
      <c r="AJ5" s="341"/>
      <c r="AK5" s="341"/>
      <c r="AL5" s="341"/>
      <c r="AM5" s="341"/>
      <c r="AN5" s="341"/>
      <c r="AO5" s="341"/>
      <c r="AP5" s="24"/>
      <c r="AQ5" s="24"/>
      <c r="AR5" s="22"/>
      <c r="BE5" s="337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2" t="s">
        <v>17</v>
      </c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24"/>
      <c r="AQ6" s="24"/>
      <c r="AR6" s="22"/>
      <c r="BE6" s="338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38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38"/>
      <c r="BS8" s="19" t="s">
        <v>6</v>
      </c>
    </row>
    <row r="9" spans="1:74" s="1" customFormat="1" ht="14.45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8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8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8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8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38"/>
      <c r="BS13" s="19" t="s">
        <v>6</v>
      </c>
    </row>
    <row r="14" spans="1:74" ht="12.75">
      <c r="B14" s="23"/>
      <c r="C14" s="24"/>
      <c r="D14" s="24"/>
      <c r="E14" s="343" t="s">
        <v>30</v>
      </c>
      <c r="F14" s="344"/>
      <c r="G14" s="344"/>
      <c r="H14" s="344"/>
      <c r="I14" s="344"/>
      <c r="J14" s="344"/>
      <c r="K14" s="344"/>
      <c r="L14" s="344"/>
      <c r="M14" s="344"/>
      <c r="N14" s="344"/>
      <c r="O14" s="344"/>
      <c r="P14" s="344"/>
      <c r="Q14" s="344"/>
      <c r="R14" s="344"/>
      <c r="S14" s="344"/>
      <c r="T14" s="344"/>
      <c r="U14" s="344"/>
      <c r="V14" s="344"/>
      <c r="W14" s="344"/>
      <c r="X14" s="344"/>
      <c r="Y14" s="344"/>
      <c r="Z14" s="344"/>
      <c r="AA14" s="344"/>
      <c r="AB14" s="344"/>
      <c r="AC14" s="344"/>
      <c r="AD14" s="344"/>
      <c r="AE14" s="344"/>
      <c r="AF14" s="344"/>
      <c r="AG14" s="344"/>
      <c r="AH14" s="344"/>
      <c r="AI14" s="344"/>
      <c r="AJ14" s="344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38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8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8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8"/>
      <c r="BS17" s="19" t="s">
        <v>33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8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8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8"/>
      <c r="BS20" s="19" t="s">
        <v>33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8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8"/>
    </row>
    <row r="23" spans="1:71" s="1" customFormat="1" ht="47.25" customHeight="1">
      <c r="B23" s="23"/>
      <c r="C23" s="24"/>
      <c r="D23" s="24"/>
      <c r="E23" s="345" t="s">
        <v>37</v>
      </c>
      <c r="F23" s="345"/>
      <c r="G23" s="345"/>
      <c r="H23" s="345"/>
      <c r="I23" s="345"/>
      <c r="J23" s="345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345"/>
      <c r="Y23" s="345"/>
      <c r="Z23" s="345"/>
      <c r="AA23" s="345"/>
      <c r="AB23" s="345"/>
      <c r="AC23" s="345"/>
      <c r="AD23" s="345"/>
      <c r="AE23" s="345"/>
      <c r="AF23" s="345"/>
      <c r="AG23" s="345"/>
      <c r="AH23" s="345"/>
      <c r="AI23" s="345"/>
      <c r="AJ23" s="345"/>
      <c r="AK23" s="345"/>
      <c r="AL23" s="345"/>
      <c r="AM23" s="345"/>
      <c r="AN23" s="345"/>
      <c r="AO23" s="24"/>
      <c r="AP23" s="24"/>
      <c r="AQ23" s="24"/>
      <c r="AR23" s="22"/>
      <c r="BE23" s="338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8"/>
    </row>
    <row r="25" spans="1:71" s="1" customFormat="1" ht="6.95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38"/>
    </row>
    <row r="26" spans="1:71" s="2" customFormat="1" ht="25.9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46">
        <f>ROUND(AG54,2)</f>
        <v>0</v>
      </c>
      <c r="AL26" s="347"/>
      <c r="AM26" s="347"/>
      <c r="AN26" s="347"/>
      <c r="AO26" s="347"/>
      <c r="AP26" s="38"/>
      <c r="AQ26" s="38"/>
      <c r="AR26" s="41"/>
      <c r="BE26" s="338"/>
    </row>
    <row r="27" spans="1:71" s="2" customFormat="1" ht="6.95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38"/>
    </row>
    <row r="28" spans="1:71" s="2" customFormat="1" ht="12.75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48" t="s">
        <v>39</v>
      </c>
      <c r="M28" s="348"/>
      <c r="N28" s="348"/>
      <c r="O28" s="348"/>
      <c r="P28" s="348"/>
      <c r="Q28" s="38"/>
      <c r="R28" s="38"/>
      <c r="S28" s="38"/>
      <c r="T28" s="38"/>
      <c r="U28" s="38"/>
      <c r="V28" s="38"/>
      <c r="W28" s="348" t="s">
        <v>40</v>
      </c>
      <c r="X28" s="348"/>
      <c r="Y28" s="348"/>
      <c r="Z28" s="348"/>
      <c r="AA28" s="348"/>
      <c r="AB28" s="348"/>
      <c r="AC28" s="348"/>
      <c r="AD28" s="348"/>
      <c r="AE28" s="348"/>
      <c r="AF28" s="38"/>
      <c r="AG28" s="38"/>
      <c r="AH28" s="38"/>
      <c r="AI28" s="38"/>
      <c r="AJ28" s="38"/>
      <c r="AK28" s="348" t="s">
        <v>41</v>
      </c>
      <c r="AL28" s="348"/>
      <c r="AM28" s="348"/>
      <c r="AN28" s="348"/>
      <c r="AO28" s="348"/>
      <c r="AP28" s="38"/>
      <c r="AQ28" s="38"/>
      <c r="AR28" s="41"/>
      <c r="BE28" s="338"/>
    </row>
    <row r="29" spans="1:71" s="3" customFormat="1" ht="14.45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51">
        <v>0.21</v>
      </c>
      <c r="M29" s="350"/>
      <c r="N29" s="350"/>
      <c r="O29" s="350"/>
      <c r="P29" s="350"/>
      <c r="Q29" s="43"/>
      <c r="R29" s="43"/>
      <c r="S29" s="43"/>
      <c r="T29" s="43"/>
      <c r="U29" s="43"/>
      <c r="V29" s="43"/>
      <c r="W29" s="349">
        <f>ROUND(AZ54, 2)</f>
        <v>0</v>
      </c>
      <c r="X29" s="350"/>
      <c r="Y29" s="350"/>
      <c r="Z29" s="350"/>
      <c r="AA29" s="350"/>
      <c r="AB29" s="350"/>
      <c r="AC29" s="350"/>
      <c r="AD29" s="350"/>
      <c r="AE29" s="350"/>
      <c r="AF29" s="43"/>
      <c r="AG29" s="43"/>
      <c r="AH29" s="43"/>
      <c r="AI29" s="43"/>
      <c r="AJ29" s="43"/>
      <c r="AK29" s="349">
        <f>ROUND(AV54, 2)</f>
        <v>0</v>
      </c>
      <c r="AL29" s="350"/>
      <c r="AM29" s="350"/>
      <c r="AN29" s="350"/>
      <c r="AO29" s="350"/>
      <c r="AP29" s="43"/>
      <c r="AQ29" s="43"/>
      <c r="AR29" s="44"/>
      <c r="BE29" s="339"/>
    </row>
    <row r="30" spans="1:71" s="3" customFormat="1" ht="14.45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51">
        <v>0.15</v>
      </c>
      <c r="M30" s="350"/>
      <c r="N30" s="350"/>
      <c r="O30" s="350"/>
      <c r="P30" s="350"/>
      <c r="Q30" s="43"/>
      <c r="R30" s="43"/>
      <c r="S30" s="43"/>
      <c r="T30" s="43"/>
      <c r="U30" s="43"/>
      <c r="V30" s="43"/>
      <c r="W30" s="349">
        <f>ROUND(BA54, 2)</f>
        <v>0</v>
      </c>
      <c r="X30" s="350"/>
      <c r="Y30" s="350"/>
      <c r="Z30" s="350"/>
      <c r="AA30" s="350"/>
      <c r="AB30" s="350"/>
      <c r="AC30" s="350"/>
      <c r="AD30" s="350"/>
      <c r="AE30" s="350"/>
      <c r="AF30" s="43"/>
      <c r="AG30" s="43"/>
      <c r="AH30" s="43"/>
      <c r="AI30" s="43"/>
      <c r="AJ30" s="43"/>
      <c r="AK30" s="349">
        <f>ROUND(AW54, 2)</f>
        <v>0</v>
      </c>
      <c r="AL30" s="350"/>
      <c r="AM30" s="350"/>
      <c r="AN30" s="350"/>
      <c r="AO30" s="350"/>
      <c r="AP30" s="43"/>
      <c r="AQ30" s="43"/>
      <c r="AR30" s="44"/>
      <c r="BE30" s="339"/>
    </row>
    <row r="31" spans="1:71" s="3" customFormat="1" ht="14.45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51">
        <v>0.21</v>
      </c>
      <c r="M31" s="350"/>
      <c r="N31" s="350"/>
      <c r="O31" s="350"/>
      <c r="P31" s="350"/>
      <c r="Q31" s="43"/>
      <c r="R31" s="43"/>
      <c r="S31" s="43"/>
      <c r="T31" s="43"/>
      <c r="U31" s="43"/>
      <c r="V31" s="43"/>
      <c r="W31" s="349">
        <f>ROUND(BB54, 2)</f>
        <v>0</v>
      </c>
      <c r="X31" s="350"/>
      <c r="Y31" s="350"/>
      <c r="Z31" s="350"/>
      <c r="AA31" s="350"/>
      <c r="AB31" s="350"/>
      <c r="AC31" s="350"/>
      <c r="AD31" s="350"/>
      <c r="AE31" s="350"/>
      <c r="AF31" s="43"/>
      <c r="AG31" s="43"/>
      <c r="AH31" s="43"/>
      <c r="AI31" s="43"/>
      <c r="AJ31" s="43"/>
      <c r="AK31" s="349">
        <v>0</v>
      </c>
      <c r="AL31" s="350"/>
      <c r="AM31" s="350"/>
      <c r="AN31" s="350"/>
      <c r="AO31" s="350"/>
      <c r="AP31" s="43"/>
      <c r="AQ31" s="43"/>
      <c r="AR31" s="44"/>
      <c r="BE31" s="339"/>
    </row>
    <row r="32" spans="1:71" s="3" customFormat="1" ht="14.45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51">
        <v>0.15</v>
      </c>
      <c r="M32" s="350"/>
      <c r="N32" s="350"/>
      <c r="O32" s="350"/>
      <c r="P32" s="350"/>
      <c r="Q32" s="43"/>
      <c r="R32" s="43"/>
      <c r="S32" s="43"/>
      <c r="T32" s="43"/>
      <c r="U32" s="43"/>
      <c r="V32" s="43"/>
      <c r="W32" s="349">
        <f>ROUND(BC54, 2)</f>
        <v>0</v>
      </c>
      <c r="X32" s="350"/>
      <c r="Y32" s="350"/>
      <c r="Z32" s="350"/>
      <c r="AA32" s="350"/>
      <c r="AB32" s="350"/>
      <c r="AC32" s="350"/>
      <c r="AD32" s="350"/>
      <c r="AE32" s="350"/>
      <c r="AF32" s="43"/>
      <c r="AG32" s="43"/>
      <c r="AH32" s="43"/>
      <c r="AI32" s="43"/>
      <c r="AJ32" s="43"/>
      <c r="AK32" s="349">
        <v>0</v>
      </c>
      <c r="AL32" s="350"/>
      <c r="AM32" s="350"/>
      <c r="AN32" s="350"/>
      <c r="AO32" s="350"/>
      <c r="AP32" s="43"/>
      <c r="AQ32" s="43"/>
      <c r="AR32" s="44"/>
      <c r="BE32" s="339"/>
    </row>
    <row r="33" spans="1:57" s="3" customFormat="1" ht="14.45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51">
        <v>0</v>
      </c>
      <c r="M33" s="350"/>
      <c r="N33" s="350"/>
      <c r="O33" s="350"/>
      <c r="P33" s="350"/>
      <c r="Q33" s="43"/>
      <c r="R33" s="43"/>
      <c r="S33" s="43"/>
      <c r="T33" s="43"/>
      <c r="U33" s="43"/>
      <c r="V33" s="43"/>
      <c r="W33" s="349">
        <f>ROUND(BD54, 2)</f>
        <v>0</v>
      </c>
      <c r="X33" s="350"/>
      <c r="Y33" s="350"/>
      <c r="Z33" s="350"/>
      <c r="AA33" s="350"/>
      <c r="AB33" s="350"/>
      <c r="AC33" s="350"/>
      <c r="AD33" s="350"/>
      <c r="AE33" s="350"/>
      <c r="AF33" s="43"/>
      <c r="AG33" s="43"/>
      <c r="AH33" s="43"/>
      <c r="AI33" s="43"/>
      <c r="AJ33" s="43"/>
      <c r="AK33" s="349">
        <v>0</v>
      </c>
      <c r="AL33" s="350"/>
      <c r="AM33" s="350"/>
      <c r="AN33" s="350"/>
      <c r="AO33" s="350"/>
      <c r="AP33" s="43"/>
      <c r="AQ33" s="43"/>
      <c r="AR33" s="44"/>
    </row>
    <row r="34" spans="1:57" s="2" customFormat="1" ht="6.95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52" t="s">
        <v>50</v>
      </c>
      <c r="Y35" s="353"/>
      <c r="Z35" s="353"/>
      <c r="AA35" s="353"/>
      <c r="AB35" s="353"/>
      <c r="AC35" s="47"/>
      <c r="AD35" s="47"/>
      <c r="AE35" s="47"/>
      <c r="AF35" s="47"/>
      <c r="AG35" s="47"/>
      <c r="AH35" s="47"/>
      <c r="AI35" s="47"/>
      <c r="AJ35" s="47"/>
      <c r="AK35" s="354">
        <f>SUM(AK26:AK33)</f>
        <v>0</v>
      </c>
      <c r="AL35" s="353"/>
      <c r="AM35" s="353"/>
      <c r="AN35" s="353"/>
      <c r="AO35" s="355"/>
      <c r="AP35" s="45"/>
      <c r="AQ35" s="45"/>
      <c r="AR35" s="41"/>
      <c r="BE35" s="36"/>
    </row>
    <row r="36" spans="1:57" s="2" customFormat="1" ht="6.95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ROZP2021-54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56" t="str">
        <f>K6</f>
        <v>Rekonstrukce st. zařízení VZT a klimatizace-prostor nástavby budovy A, ÚMOb Ostrava JIH</v>
      </c>
      <c r="M45" s="357"/>
      <c r="N45" s="357"/>
      <c r="O45" s="357"/>
      <c r="P45" s="357"/>
      <c r="Q45" s="357"/>
      <c r="R45" s="357"/>
      <c r="S45" s="357"/>
      <c r="T45" s="357"/>
      <c r="U45" s="357"/>
      <c r="V45" s="357"/>
      <c r="W45" s="357"/>
      <c r="X45" s="357"/>
      <c r="Y45" s="357"/>
      <c r="Z45" s="357"/>
      <c r="AA45" s="357"/>
      <c r="AB45" s="357"/>
      <c r="AC45" s="357"/>
      <c r="AD45" s="357"/>
      <c r="AE45" s="357"/>
      <c r="AF45" s="357"/>
      <c r="AG45" s="357"/>
      <c r="AH45" s="357"/>
      <c r="AI45" s="357"/>
      <c r="AJ45" s="357"/>
      <c r="AK45" s="357"/>
      <c r="AL45" s="357"/>
      <c r="AM45" s="357"/>
      <c r="AN45" s="357"/>
      <c r="AO45" s="357"/>
      <c r="AP45" s="58"/>
      <c r="AQ45" s="58"/>
      <c r="AR45" s="59"/>
    </row>
    <row r="46" spans="1:57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Budova A, ÚMOb Ostrava-Jih, ul.Horní 3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58" t="str">
        <f>IF(AN8= "","",AN8)</f>
        <v>18. 11. 2021</v>
      </c>
      <c r="AN47" s="358"/>
      <c r="AO47" s="38"/>
      <c r="AP47" s="38"/>
      <c r="AQ47" s="38"/>
      <c r="AR47" s="41"/>
      <c r="BE47" s="36"/>
    </row>
    <row r="48" spans="1:57" s="2" customFormat="1" ht="6.95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2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Statutární město Ostrava, Městský obvod Ostrava-Ji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59" t="str">
        <f>IF(E17="","",E17)</f>
        <v>Ing.Jana Gřundělová</v>
      </c>
      <c r="AN49" s="360"/>
      <c r="AO49" s="360"/>
      <c r="AP49" s="360"/>
      <c r="AQ49" s="38"/>
      <c r="AR49" s="41"/>
      <c r="AS49" s="361" t="s">
        <v>52</v>
      </c>
      <c r="AT49" s="362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59" t="str">
        <f>IF(E20="","",E20)</f>
        <v>Ateliér EMMET s.r.o.</v>
      </c>
      <c r="AN50" s="360"/>
      <c r="AO50" s="360"/>
      <c r="AP50" s="360"/>
      <c r="AQ50" s="38"/>
      <c r="AR50" s="41"/>
      <c r="AS50" s="363"/>
      <c r="AT50" s="364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65"/>
      <c r="AT51" s="366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67" t="s">
        <v>53</v>
      </c>
      <c r="D52" s="368"/>
      <c r="E52" s="368"/>
      <c r="F52" s="368"/>
      <c r="G52" s="368"/>
      <c r="H52" s="68"/>
      <c r="I52" s="369" t="s">
        <v>54</v>
      </c>
      <c r="J52" s="368"/>
      <c r="K52" s="368"/>
      <c r="L52" s="368"/>
      <c r="M52" s="368"/>
      <c r="N52" s="368"/>
      <c r="O52" s="368"/>
      <c r="P52" s="368"/>
      <c r="Q52" s="368"/>
      <c r="R52" s="368"/>
      <c r="S52" s="368"/>
      <c r="T52" s="368"/>
      <c r="U52" s="368"/>
      <c r="V52" s="368"/>
      <c r="W52" s="368"/>
      <c r="X52" s="368"/>
      <c r="Y52" s="368"/>
      <c r="Z52" s="368"/>
      <c r="AA52" s="368"/>
      <c r="AB52" s="368"/>
      <c r="AC52" s="368"/>
      <c r="AD52" s="368"/>
      <c r="AE52" s="368"/>
      <c r="AF52" s="368"/>
      <c r="AG52" s="370" t="s">
        <v>55</v>
      </c>
      <c r="AH52" s="368"/>
      <c r="AI52" s="368"/>
      <c r="AJ52" s="368"/>
      <c r="AK52" s="368"/>
      <c r="AL52" s="368"/>
      <c r="AM52" s="368"/>
      <c r="AN52" s="369" t="s">
        <v>56</v>
      </c>
      <c r="AO52" s="368"/>
      <c r="AP52" s="368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74">
        <f>ROUND(SUM(AG55:AG57),2)</f>
        <v>0</v>
      </c>
      <c r="AH54" s="374"/>
      <c r="AI54" s="374"/>
      <c r="AJ54" s="374"/>
      <c r="AK54" s="374"/>
      <c r="AL54" s="374"/>
      <c r="AM54" s="374"/>
      <c r="AN54" s="375">
        <f>SUM(AG54,AT54)</f>
        <v>0</v>
      </c>
      <c r="AO54" s="375"/>
      <c r="AP54" s="375"/>
      <c r="AQ54" s="80" t="s">
        <v>19</v>
      </c>
      <c r="AR54" s="81"/>
      <c r="AS54" s="82">
        <f>ROUND(SUM(AS55:AS57),2)</f>
        <v>0</v>
      </c>
      <c r="AT54" s="83">
        <f>ROUND(SUM(AV54:AW54),2)</f>
        <v>0</v>
      </c>
      <c r="AU54" s="84">
        <f>ROUND(SUM(AU55:AU57),5)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ROUND(SUM(AZ55:AZ57),2)</f>
        <v>0</v>
      </c>
      <c r="BA54" s="83">
        <f>ROUND(SUM(BA55:BA57),2)</f>
        <v>0</v>
      </c>
      <c r="BB54" s="83">
        <f>ROUND(SUM(BB55:BB57),2)</f>
        <v>0</v>
      </c>
      <c r="BC54" s="83">
        <f>ROUND(SUM(BC55:BC57),2)</f>
        <v>0</v>
      </c>
      <c r="BD54" s="85">
        <f>ROUND(SUM(BD55:BD57),2)</f>
        <v>0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73" t="s">
        <v>77</v>
      </c>
      <c r="E55" s="373"/>
      <c r="F55" s="373"/>
      <c r="G55" s="373"/>
      <c r="H55" s="373"/>
      <c r="I55" s="91"/>
      <c r="J55" s="373" t="s">
        <v>78</v>
      </c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  <c r="AA55" s="373"/>
      <c r="AB55" s="373"/>
      <c r="AC55" s="373"/>
      <c r="AD55" s="373"/>
      <c r="AE55" s="373"/>
      <c r="AF55" s="373"/>
      <c r="AG55" s="371">
        <f>'SO 01 - Stavební práce'!J30</f>
        <v>0</v>
      </c>
      <c r="AH55" s="372"/>
      <c r="AI55" s="372"/>
      <c r="AJ55" s="372"/>
      <c r="AK55" s="372"/>
      <c r="AL55" s="372"/>
      <c r="AM55" s="372"/>
      <c r="AN55" s="371">
        <f>SUM(AG55,AT55)</f>
        <v>0</v>
      </c>
      <c r="AO55" s="372"/>
      <c r="AP55" s="372"/>
      <c r="AQ55" s="92" t="s">
        <v>79</v>
      </c>
      <c r="AR55" s="93"/>
      <c r="AS55" s="94">
        <v>0</v>
      </c>
      <c r="AT55" s="95">
        <f>ROUND(SUM(AV55:AW55),2)</f>
        <v>0</v>
      </c>
      <c r="AU55" s="96">
        <f>'SO 01 - Stavební práce'!P88</f>
        <v>0</v>
      </c>
      <c r="AV55" s="95">
        <f>'SO 01 - Stavební práce'!J33</f>
        <v>0</v>
      </c>
      <c r="AW55" s="95">
        <f>'SO 01 - Stavební práce'!J34</f>
        <v>0</v>
      </c>
      <c r="AX55" s="95">
        <f>'SO 01 - Stavební práce'!J35</f>
        <v>0</v>
      </c>
      <c r="AY55" s="95">
        <f>'SO 01 - Stavební práce'!J36</f>
        <v>0</v>
      </c>
      <c r="AZ55" s="95">
        <f>'SO 01 - Stavební práce'!F33</f>
        <v>0</v>
      </c>
      <c r="BA55" s="95">
        <f>'SO 01 - Stavební práce'!F34</f>
        <v>0</v>
      </c>
      <c r="BB55" s="95">
        <f>'SO 01 - Stavební práce'!F35</f>
        <v>0</v>
      </c>
      <c r="BC55" s="95">
        <f>'SO 01 - Stavební práce'!F36</f>
        <v>0</v>
      </c>
      <c r="BD55" s="97">
        <f>'SO 01 - Stavební práce'!F37</f>
        <v>0</v>
      </c>
      <c r="BT55" s="98" t="s">
        <v>80</v>
      </c>
      <c r="BV55" s="98" t="s">
        <v>74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7" customFormat="1" ht="16.5" customHeight="1">
      <c r="A56" s="88" t="s">
        <v>76</v>
      </c>
      <c r="B56" s="89"/>
      <c r="C56" s="90"/>
      <c r="D56" s="373" t="s">
        <v>83</v>
      </c>
      <c r="E56" s="373"/>
      <c r="F56" s="373"/>
      <c r="G56" s="373"/>
      <c r="H56" s="373"/>
      <c r="I56" s="91"/>
      <c r="J56" s="373" t="s">
        <v>84</v>
      </c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1">
        <f>'TZB - Technické zabezpeče...'!J30</f>
        <v>0</v>
      </c>
      <c r="AH56" s="372"/>
      <c r="AI56" s="372"/>
      <c r="AJ56" s="372"/>
      <c r="AK56" s="372"/>
      <c r="AL56" s="372"/>
      <c r="AM56" s="372"/>
      <c r="AN56" s="371">
        <f>SUM(AG56,AT56)</f>
        <v>0</v>
      </c>
      <c r="AO56" s="372"/>
      <c r="AP56" s="372"/>
      <c r="AQ56" s="92" t="s">
        <v>79</v>
      </c>
      <c r="AR56" s="93"/>
      <c r="AS56" s="94">
        <v>0</v>
      </c>
      <c r="AT56" s="95">
        <f>ROUND(SUM(AV56:AW56),2)</f>
        <v>0</v>
      </c>
      <c r="AU56" s="96">
        <f>'TZB - Technické zabezpeče...'!P81</f>
        <v>0</v>
      </c>
      <c r="AV56" s="95">
        <f>'TZB - Technické zabezpeče...'!J33</f>
        <v>0</v>
      </c>
      <c r="AW56" s="95">
        <f>'TZB - Technické zabezpeče...'!J34</f>
        <v>0</v>
      </c>
      <c r="AX56" s="95">
        <f>'TZB - Technické zabezpeče...'!J35</f>
        <v>0</v>
      </c>
      <c r="AY56" s="95">
        <f>'TZB - Technické zabezpeče...'!J36</f>
        <v>0</v>
      </c>
      <c r="AZ56" s="95">
        <f>'TZB - Technické zabezpeče...'!F33</f>
        <v>0</v>
      </c>
      <c r="BA56" s="95">
        <f>'TZB - Technické zabezpeče...'!F34</f>
        <v>0</v>
      </c>
      <c r="BB56" s="95">
        <f>'TZB - Technické zabezpeče...'!F35</f>
        <v>0</v>
      </c>
      <c r="BC56" s="95">
        <f>'TZB - Technické zabezpeče...'!F36</f>
        <v>0</v>
      </c>
      <c r="BD56" s="97">
        <f>'TZB - Technické zabezpeče...'!F37</f>
        <v>0</v>
      </c>
      <c r="BT56" s="98" t="s">
        <v>80</v>
      </c>
      <c r="BV56" s="98" t="s">
        <v>74</v>
      </c>
      <c r="BW56" s="98" t="s">
        <v>85</v>
      </c>
      <c r="BX56" s="98" t="s">
        <v>5</v>
      </c>
      <c r="CL56" s="98" t="s">
        <v>19</v>
      </c>
      <c r="CM56" s="98" t="s">
        <v>82</v>
      </c>
    </row>
    <row r="57" spans="1:91" s="7" customFormat="1" ht="24.75" customHeight="1">
      <c r="A57" s="88" t="s">
        <v>76</v>
      </c>
      <c r="B57" s="89"/>
      <c r="C57" s="90"/>
      <c r="D57" s="373" t="s">
        <v>86</v>
      </c>
      <c r="E57" s="373"/>
      <c r="F57" s="373"/>
      <c r="G57" s="373"/>
      <c r="H57" s="373"/>
      <c r="I57" s="91"/>
      <c r="J57" s="373" t="s">
        <v>87</v>
      </c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  <c r="AA57" s="373"/>
      <c r="AB57" s="373"/>
      <c r="AC57" s="373"/>
      <c r="AD57" s="373"/>
      <c r="AE57" s="373"/>
      <c r="AF57" s="373"/>
      <c r="AG57" s="371">
        <f>'VN a ON - Vedlejší a osta...'!J30</f>
        <v>0</v>
      </c>
      <c r="AH57" s="372"/>
      <c r="AI57" s="372"/>
      <c r="AJ57" s="372"/>
      <c r="AK57" s="372"/>
      <c r="AL57" s="372"/>
      <c r="AM57" s="372"/>
      <c r="AN57" s="371">
        <f>SUM(AG57,AT57)</f>
        <v>0</v>
      </c>
      <c r="AO57" s="372"/>
      <c r="AP57" s="372"/>
      <c r="AQ57" s="92" t="s">
        <v>79</v>
      </c>
      <c r="AR57" s="93"/>
      <c r="AS57" s="99">
        <v>0</v>
      </c>
      <c r="AT57" s="100">
        <f>ROUND(SUM(AV57:AW57),2)</f>
        <v>0</v>
      </c>
      <c r="AU57" s="101">
        <f>'VN a ON - Vedlejší a osta...'!P82</f>
        <v>0</v>
      </c>
      <c r="AV57" s="100">
        <f>'VN a ON - Vedlejší a osta...'!J33</f>
        <v>0</v>
      </c>
      <c r="AW57" s="100">
        <f>'VN a ON - Vedlejší a osta...'!J34</f>
        <v>0</v>
      </c>
      <c r="AX57" s="100">
        <f>'VN a ON - Vedlejší a osta...'!J35</f>
        <v>0</v>
      </c>
      <c r="AY57" s="100">
        <f>'VN a ON - Vedlejší a osta...'!J36</f>
        <v>0</v>
      </c>
      <c r="AZ57" s="100">
        <f>'VN a ON - Vedlejší a osta...'!F33</f>
        <v>0</v>
      </c>
      <c r="BA57" s="100">
        <f>'VN a ON - Vedlejší a osta...'!F34</f>
        <v>0</v>
      </c>
      <c r="BB57" s="100">
        <f>'VN a ON - Vedlejší a osta...'!F35</f>
        <v>0</v>
      </c>
      <c r="BC57" s="100">
        <f>'VN a ON - Vedlejší a osta...'!F36</f>
        <v>0</v>
      </c>
      <c r="BD57" s="102">
        <f>'VN a ON - Vedlejší a osta...'!F37</f>
        <v>0</v>
      </c>
      <c r="BT57" s="98" t="s">
        <v>80</v>
      </c>
      <c r="BV57" s="98" t="s">
        <v>74</v>
      </c>
      <c r="BW57" s="98" t="s">
        <v>88</v>
      </c>
      <c r="BX57" s="98" t="s">
        <v>5</v>
      </c>
      <c r="CL57" s="98" t="s">
        <v>19</v>
      </c>
      <c r="CM57" s="98" t="s">
        <v>82</v>
      </c>
    </row>
    <row r="58" spans="1:91" s="2" customFormat="1" ht="30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41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  <row r="59" spans="1:91" s="2" customFormat="1" ht="6.95" customHeight="1">
      <c r="A59" s="36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</sheetData>
  <sheetProtection algorithmName="SHA-512" hashValue="K/WMfmUcQQH7+kPuTh8ocBfUGTuJtS8Nug2gfCQ2ezzQjAiH4q747R4S3Z1JRRSLF9+jeLEQVY+xmUnZVKWcEQ==" saltValue="CfdeVjCljfV8kB0gj9GiSD68WC7+RMdAltaOu4VlHcCwPLNa4zBR0zgvR4DLiY4g7LlFpcQxPnItU3GF0ERXoQ==" spinCount="100000" sheet="1" objects="1" scenarios="1" formatColumns="0" formatRows="0"/>
  <mergeCells count="50">
    <mergeCell ref="AR2:BE2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01 - Stavební práce'!C2" display="/"/>
    <hyperlink ref="A56" location="'TZB - Technické zabezpeče...'!C2" display="/"/>
    <hyperlink ref="A57" location="'VN a ON - Vedlejší a osta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7" t="str">
        <f>'Rekapitulace stavby'!K6</f>
        <v>Rekonstrukce st. zařízení VZT a klimatizace-prostor nástavby budovy A, ÚMOb Ostrava JIH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91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18. 11. 2021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ROUND((SUM(BE88:BE223)),  2)</f>
        <v>0</v>
      </c>
      <c r="G33" s="36"/>
      <c r="H33" s="36"/>
      <c r="I33" s="120">
        <v>0.21</v>
      </c>
      <c r="J33" s="119">
        <f>ROUND(((SUM(BE88:BE223))*I33),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ROUND((SUM(BF88:BF223)),  2)</f>
        <v>0</v>
      </c>
      <c r="G34" s="36"/>
      <c r="H34" s="36"/>
      <c r="I34" s="120">
        <v>0.15</v>
      </c>
      <c r="J34" s="119">
        <f>ROUND(((SUM(BF88:BF223))*I34),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ROUND((SUM(BG88:BG223)),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ROUND((SUM(BH88:BH223)),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ROUND((SUM(BI88:BI223)),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4" t="str">
        <f>E7</f>
        <v>Rekonstrukce st. zařízení VZT a klimatizace-prostor nástavby budovy A, ÚMOb Ostrava JIH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SO 01 - Stavební práce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Budova A, ÚMOb Ostrava-Jih, ul.Horní 3</v>
      </c>
      <c r="G52" s="38"/>
      <c r="H52" s="38"/>
      <c r="I52" s="31" t="s">
        <v>23</v>
      </c>
      <c r="J52" s="61" t="str">
        <f>IF(J12="","",J12)</f>
        <v>18. 11. 2021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Ostrava, Městský obvod Ostrava-Ji</v>
      </c>
      <c r="G54" s="38"/>
      <c r="H54" s="38"/>
      <c r="I54" s="31" t="s">
        <v>31</v>
      </c>
      <c r="J54" s="34" t="str">
        <f>E21</f>
        <v>Ing.Jana Gřundělová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Ateliér EMMET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96</v>
      </c>
      <c r="E60" s="139"/>
      <c r="F60" s="139"/>
      <c r="G60" s="139"/>
      <c r="H60" s="139"/>
      <c r="I60" s="139"/>
      <c r="J60" s="140">
        <f>J89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97</v>
      </c>
      <c r="E61" s="145"/>
      <c r="F61" s="145"/>
      <c r="G61" s="145"/>
      <c r="H61" s="145"/>
      <c r="I61" s="145"/>
      <c r="J61" s="146">
        <f>J90</f>
        <v>0</v>
      </c>
      <c r="K61" s="143"/>
      <c r="L61" s="147"/>
    </row>
    <row r="62" spans="1:47" s="10" customFormat="1" ht="19.899999999999999" customHeight="1">
      <c r="B62" s="142"/>
      <c r="C62" s="143"/>
      <c r="D62" s="144" t="s">
        <v>98</v>
      </c>
      <c r="E62" s="145"/>
      <c r="F62" s="145"/>
      <c r="G62" s="145"/>
      <c r="H62" s="145"/>
      <c r="I62" s="145"/>
      <c r="J62" s="146">
        <f>J103</f>
        <v>0</v>
      </c>
      <c r="K62" s="143"/>
      <c r="L62" s="147"/>
    </row>
    <row r="63" spans="1:47" s="10" customFormat="1" ht="19.899999999999999" customHeight="1">
      <c r="B63" s="142"/>
      <c r="C63" s="143"/>
      <c r="D63" s="144" t="s">
        <v>99</v>
      </c>
      <c r="E63" s="145"/>
      <c r="F63" s="145"/>
      <c r="G63" s="145"/>
      <c r="H63" s="145"/>
      <c r="I63" s="145"/>
      <c r="J63" s="146">
        <f>J117</f>
        <v>0</v>
      </c>
      <c r="K63" s="143"/>
      <c r="L63" s="147"/>
    </row>
    <row r="64" spans="1:47" s="9" customFormat="1" ht="24.95" customHeight="1">
      <c r="B64" s="136"/>
      <c r="C64" s="137"/>
      <c r="D64" s="138" t="s">
        <v>100</v>
      </c>
      <c r="E64" s="139"/>
      <c r="F64" s="139"/>
      <c r="G64" s="139"/>
      <c r="H64" s="139"/>
      <c r="I64" s="139"/>
      <c r="J64" s="140">
        <f>J121</f>
        <v>0</v>
      </c>
      <c r="K64" s="137"/>
      <c r="L64" s="141"/>
    </row>
    <row r="65" spans="1:31" s="10" customFormat="1" ht="19.899999999999999" customHeight="1">
      <c r="B65" s="142"/>
      <c r="C65" s="143"/>
      <c r="D65" s="144" t="s">
        <v>101</v>
      </c>
      <c r="E65" s="145"/>
      <c r="F65" s="145"/>
      <c r="G65" s="145"/>
      <c r="H65" s="145"/>
      <c r="I65" s="145"/>
      <c r="J65" s="146">
        <f>J122</f>
        <v>0</v>
      </c>
      <c r="K65" s="143"/>
      <c r="L65" s="147"/>
    </row>
    <row r="66" spans="1:31" s="10" customFormat="1" ht="19.899999999999999" customHeight="1">
      <c r="B66" s="142"/>
      <c r="C66" s="143"/>
      <c r="D66" s="144" t="s">
        <v>102</v>
      </c>
      <c r="E66" s="145"/>
      <c r="F66" s="145"/>
      <c r="G66" s="145"/>
      <c r="H66" s="145"/>
      <c r="I66" s="145"/>
      <c r="J66" s="146">
        <f>J135</f>
        <v>0</v>
      </c>
      <c r="K66" s="143"/>
      <c r="L66" s="147"/>
    </row>
    <row r="67" spans="1:31" s="10" customFormat="1" ht="19.899999999999999" customHeight="1">
      <c r="B67" s="142"/>
      <c r="C67" s="143"/>
      <c r="D67" s="144" t="s">
        <v>103</v>
      </c>
      <c r="E67" s="145"/>
      <c r="F67" s="145"/>
      <c r="G67" s="145"/>
      <c r="H67" s="145"/>
      <c r="I67" s="145"/>
      <c r="J67" s="146">
        <f>J175</f>
        <v>0</v>
      </c>
      <c r="K67" s="143"/>
      <c r="L67" s="147"/>
    </row>
    <row r="68" spans="1:31" s="10" customFormat="1" ht="19.899999999999999" customHeight="1">
      <c r="B68" s="142"/>
      <c r="C68" s="143"/>
      <c r="D68" s="144" t="s">
        <v>104</v>
      </c>
      <c r="E68" s="145"/>
      <c r="F68" s="145"/>
      <c r="G68" s="145"/>
      <c r="H68" s="145"/>
      <c r="I68" s="145"/>
      <c r="J68" s="146">
        <f>J212</f>
        <v>0</v>
      </c>
      <c r="K68" s="143"/>
      <c r="L68" s="147"/>
    </row>
    <row r="69" spans="1:31" s="2" customFormat="1" ht="21.7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4" spans="1:31" s="2" customFormat="1" ht="6.95" customHeight="1">
      <c r="A74" s="36"/>
      <c r="B74" s="51"/>
      <c r="C74" s="52"/>
      <c r="D74" s="52"/>
      <c r="E74" s="52"/>
      <c r="F74" s="52"/>
      <c r="G74" s="52"/>
      <c r="H74" s="52"/>
      <c r="I74" s="52"/>
      <c r="J74" s="52"/>
      <c r="K74" s="52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24.95" customHeight="1">
      <c r="A75" s="36"/>
      <c r="B75" s="37"/>
      <c r="C75" s="25" t="s">
        <v>105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16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26.25" customHeight="1">
      <c r="A78" s="36"/>
      <c r="B78" s="37"/>
      <c r="C78" s="38"/>
      <c r="D78" s="38"/>
      <c r="E78" s="384" t="str">
        <f>E7</f>
        <v>Rekonstrukce st. zařízení VZT a klimatizace-prostor nástavby budovy A, ÚMOb Ostrava JIH</v>
      </c>
      <c r="F78" s="385"/>
      <c r="G78" s="385"/>
      <c r="H78" s="385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90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356" t="str">
        <f>E9</f>
        <v>SO 01 - Stavební práce</v>
      </c>
      <c r="F80" s="386"/>
      <c r="G80" s="386"/>
      <c r="H80" s="386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>
      <c r="A82" s="36"/>
      <c r="B82" s="37"/>
      <c r="C82" s="31" t="s">
        <v>21</v>
      </c>
      <c r="D82" s="38"/>
      <c r="E82" s="38"/>
      <c r="F82" s="29" t="str">
        <f>F12</f>
        <v>Budova A, ÚMOb Ostrava-Jih, ul.Horní 3</v>
      </c>
      <c r="G82" s="38"/>
      <c r="H82" s="38"/>
      <c r="I82" s="31" t="s">
        <v>23</v>
      </c>
      <c r="J82" s="61" t="str">
        <f>IF(J12="","",J12)</f>
        <v>18. 11. 2021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5.2" customHeight="1">
      <c r="A84" s="36"/>
      <c r="B84" s="37"/>
      <c r="C84" s="31" t="s">
        <v>25</v>
      </c>
      <c r="D84" s="38"/>
      <c r="E84" s="38"/>
      <c r="F84" s="29" t="str">
        <f>E15</f>
        <v>Statutární město Ostrava, Městský obvod Ostrava-Ji</v>
      </c>
      <c r="G84" s="38"/>
      <c r="H84" s="38"/>
      <c r="I84" s="31" t="s">
        <v>31</v>
      </c>
      <c r="J84" s="34" t="str">
        <f>E21</f>
        <v>Ing.Jana Gřundělová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5.2" customHeight="1">
      <c r="A85" s="36"/>
      <c r="B85" s="37"/>
      <c r="C85" s="31" t="s">
        <v>29</v>
      </c>
      <c r="D85" s="38"/>
      <c r="E85" s="38"/>
      <c r="F85" s="29" t="str">
        <f>IF(E18="","",E18)</f>
        <v>Vyplň údaj</v>
      </c>
      <c r="G85" s="38"/>
      <c r="H85" s="38"/>
      <c r="I85" s="31" t="s">
        <v>34</v>
      </c>
      <c r="J85" s="34" t="str">
        <f>E24</f>
        <v>Ateliér EMMET s.r.o.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0.35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11" customFormat="1" ht="29.25" customHeight="1">
      <c r="A87" s="148"/>
      <c r="B87" s="149"/>
      <c r="C87" s="150" t="s">
        <v>106</v>
      </c>
      <c r="D87" s="151" t="s">
        <v>57</v>
      </c>
      <c r="E87" s="151" t="s">
        <v>53</v>
      </c>
      <c r="F87" s="151" t="s">
        <v>54</v>
      </c>
      <c r="G87" s="151" t="s">
        <v>107</v>
      </c>
      <c r="H87" s="151" t="s">
        <v>108</v>
      </c>
      <c r="I87" s="151" t="s">
        <v>109</v>
      </c>
      <c r="J87" s="151" t="s">
        <v>94</v>
      </c>
      <c r="K87" s="152" t="s">
        <v>110</v>
      </c>
      <c r="L87" s="153"/>
      <c r="M87" s="70" t="s">
        <v>19</v>
      </c>
      <c r="N87" s="71" t="s">
        <v>42</v>
      </c>
      <c r="O87" s="71" t="s">
        <v>111</v>
      </c>
      <c r="P87" s="71" t="s">
        <v>112</v>
      </c>
      <c r="Q87" s="71" t="s">
        <v>113</v>
      </c>
      <c r="R87" s="71" t="s">
        <v>114</v>
      </c>
      <c r="S87" s="71" t="s">
        <v>115</v>
      </c>
      <c r="T87" s="72" t="s">
        <v>116</v>
      </c>
      <c r="U87" s="148"/>
      <c r="V87" s="148"/>
      <c r="W87" s="148"/>
      <c r="X87" s="148"/>
      <c r="Y87" s="148"/>
      <c r="Z87" s="148"/>
      <c r="AA87" s="148"/>
      <c r="AB87" s="148"/>
      <c r="AC87" s="148"/>
      <c r="AD87" s="148"/>
      <c r="AE87" s="148"/>
    </row>
    <row r="88" spans="1:65" s="2" customFormat="1" ht="22.9" customHeight="1">
      <c r="A88" s="36"/>
      <c r="B88" s="37"/>
      <c r="C88" s="77" t="s">
        <v>117</v>
      </c>
      <c r="D88" s="38"/>
      <c r="E88" s="38"/>
      <c r="F88" s="38"/>
      <c r="G88" s="38"/>
      <c r="H88" s="38"/>
      <c r="I88" s="38"/>
      <c r="J88" s="154">
        <f>BK88</f>
        <v>0</v>
      </c>
      <c r="K88" s="38"/>
      <c r="L88" s="41"/>
      <c r="M88" s="73"/>
      <c r="N88" s="155"/>
      <c r="O88" s="74"/>
      <c r="P88" s="156">
        <f>P89+P121</f>
        <v>0</v>
      </c>
      <c r="Q88" s="74"/>
      <c r="R88" s="156">
        <f>R89+R121</f>
        <v>1.6139859999999999</v>
      </c>
      <c r="S88" s="74"/>
      <c r="T88" s="157">
        <f>T89+T121</f>
        <v>1.3057350500000002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71</v>
      </c>
      <c r="AU88" s="19" t="s">
        <v>95</v>
      </c>
      <c r="BK88" s="158">
        <f>BK89+BK121</f>
        <v>0</v>
      </c>
    </row>
    <row r="89" spans="1:65" s="12" customFormat="1" ht="25.9" customHeight="1">
      <c r="B89" s="159"/>
      <c r="C89" s="160"/>
      <c r="D89" s="161" t="s">
        <v>71</v>
      </c>
      <c r="E89" s="162" t="s">
        <v>118</v>
      </c>
      <c r="F89" s="162" t="s">
        <v>119</v>
      </c>
      <c r="G89" s="160"/>
      <c r="H89" s="160"/>
      <c r="I89" s="163"/>
      <c r="J89" s="164">
        <f>BK89</f>
        <v>0</v>
      </c>
      <c r="K89" s="160"/>
      <c r="L89" s="165"/>
      <c r="M89" s="166"/>
      <c r="N89" s="167"/>
      <c r="O89" s="167"/>
      <c r="P89" s="168">
        <f>P90+P103+P117</f>
        <v>0</v>
      </c>
      <c r="Q89" s="167"/>
      <c r="R89" s="168">
        <f>R90+R103+R117</f>
        <v>1.7625E-3</v>
      </c>
      <c r="S89" s="167"/>
      <c r="T89" s="169">
        <f>T90+T103+T117</f>
        <v>3.1829999999999997E-2</v>
      </c>
      <c r="AR89" s="170" t="s">
        <v>80</v>
      </c>
      <c r="AT89" s="171" t="s">
        <v>71</v>
      </c>
      <c r="AU89" s="171" t="s">
        <v>72</v>
      </c>
      <c r="AY89" s="170" t="s">
        <v>120</v>
      </c>
      <c r="BK89" s="172">
        <f>BK90+BK103+BK117</f>
        <v>0</v>
      </c>
    </row>
    <row r="90" spans="1:65" s="12" customFormat="1" ht="22.9" customHeight="1">
      <c r="B90" s="159"/>
      <c r="C90" s="160"/>
      <c r="D90" s="161" t="s">
        <v>71</v>
      </c>
      <c r="E90" s="173" t="s">
        <v>121</v>
      </c>
      <c r="F90" s="173" t="s">
        <v>122</v>
      </c>
      <c r="G90" s="160"/>
      <c r="H90" s="160"/>
      <c r="I90" s="163"/>
      <c r="J90" s="174">
        <f>BK90</f>
        <v>0</v>
      </c>
      <c r="K90" s="160"/>
      <c r="L90" s="165"/>
      <c r="M90" s="166"/>
      <c r="N90" s="167"/>
      <c r="O90" s="167"/>
      <c r="P90" s="168">
        <f>SUM(P91:P102)</f>
        <v>0</v>
      </c>
      <c r="Q90" s="167"/>
      <c r="R90" s="168">
        <f>SUM(R91:R102)</f>
        <v>1.7625E-3</v>
      </c>
      <c r="S90" s="167"/>
      <c r="T90" s="169">
        <f>SUM(T91:T102)</f>
        <v>3.1829999999999997E-2</v>
      </c>
      <c r="AR90" s="170" t="s">
        <v>80</v>
      </c>
      <c r="AT90" s="171" t="s">
        <v>71</v>
      </c>
      <c r="AU90" s="171" t="s">
        <v>80</v>
      </c>
      <c r="AY90" s="170" t="s">
        <v>120</v>
      </c>
      <c r="BK90" s="172">
        <f>SUM(BK91:BK102)</f>
        <v>0</v>
      </c>
    </row>
    <row r="91" spans="1:65" s="2" customFormat="1" ht="24.2" customHeight="1">
      <c r="A91" s="36"/>
      <c r="B91" s="37"/>
      <c r="C91" s="175" t="s">
        <v>80</v>
      </c>
      <c r="D91" s="175" t="s">
        <v>123</v>
      </c>
      <c r="E91" s="176" t="s">
        <v>124</v>
      </c>
      <c r="F91" s="177" t="s">
        <v>125</v>
      </c>
      <c r="G91" s="178" t="s">
        <v>126</v>
      </c>
      <c r="H91" s="179">
        <v>0.6</v>
      </c>
      <c r="I91" s="180"/>
      <c r="J91" s="181">
        <f>ROUND(I91*H91,2)</f>
        <v>0</v>
      </c>
      <c r="K91" s="177" t="s">
        <v>127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9.7000000000000005E-4</v>
      </c>
      <c r="R91" s="184">
        <f>Q91*H91</f>
        <v>5.8200000000000005E-4</v>
      </c>
      <c r="S91" s="184">
        <v>4.3E-3</v>
      </c>
      <c r="T91" s="185">
        <f>S91*H91</f>
        <v>2.5799999999999998E-3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128</v>
      </c>
      <c r="AT91" s="186" t="s">
        <v>123</v>
      </c>
      <c r="AU91" s="186" t="s">
        <v>82</v>
      </c>
      <c r="AY91" s="19" t="s">
        <v>120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128</v>
      </c>
      <c r="BM91" s="186" t="s">
        <v>129</v>
      </c>
    </row>
    <row r="92" spans="1:65" s="2" customFormat="1" ht="29.25">
      <c r="A92" s="36"/>
      <c r="B92" s="37"/>
      <c r="C92" s="38"/>
      <c r="D92" s="188" t="s">
        <v>130</v>
      </c>
      <c r="E92" s="38"/>
      <c r="F92" s="189" t="s">
        <v>131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130</v>
      </c>
      <c r="AU92" s="19" t="s">
        <v>82</v>
      </c>
    </row>
    <row r="93" spans="1:65" s="2" customFormat="1" ht="11.25">
      <c r="A93" s="36"/>
      <c r="B93" s="37"/>
      <c r="C93" s="38"/>
      <c r="D93" s="193" t="s">
        <v>132</v>
      </c>
      <c r="E93" s="38"/>
      <c r="F93" s="194" t="s">
        <v>133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132</v>
      </c>
      <c r="AU93" s="19" t="s">
        <v>82</v>
      </c>
    </row>
    <row r="94" spans="1:65" s="13" customFormat="1" ht="11.25">
      <c r="B94" s="195"/>
      <c r="C94" s="196"/>
      <c r="D94" s="188" t="s">
        <v>134</v>
      </c>
      <c r="E94" s="197" t="s">
        <v>19</v>
      </c>
      <c r="F94" s="198" t="s">
        <v>135</v>
      </c>
      <c r="G94" s="196"/>
      <c r="H94" s="199">
        <v>0.6</v>
      </c>
      <c r="I94" s="200"/>
      <c r="J94" s="196"/>
      <c r="K94" s="196"/>
      <c r="L94" s="201"/>
      <c r="M94" s="202"/>
      <c r="N94" s="203"/>
      <c r="O94" s="203"/>
      <c r="P94" s="203"/>
      <c r="Q94" s="203"/>
      <c r="R94" s="203"/>
      <c r="S94" s="203"/>
      <c r="T94" s="204"/>
      <c r="AT94" s="205" t="s">
        <v>134</v>
      </c>
      <c r="AU94" s="205" t="s">
        <v>82</v>
      </c>
      <c r="AV94" s="13" t="s">
        <v>82</v>
      </c>
      <c r="AW94" s="13" t="s">
        <v>33</v>
      </c>
      <c r="AX94" s="13" t="s">
        <v>80</v>
      </c>
      <c r="AY94" s="205" t="s">
        <v>120</v>
      </c>
    </row>
    <row r="95" spans="1:65" s="2" customFormat="1" ht="24.2" customHeight="1">
      <c r="A95" s="36"/>
      <c r="B95" s="37"/>
      <c r="C95" s="175" t="s">
        <v>82</v>
      </c>
      <c r="D95" s="175" t="s">
        <v>123</v>
      </c>
      <c r="E95" s="176" t="s">
        <v>136</v>
      </c>
      <c r="F95" s="177" t="s">
        <v>137</v>
      </c>
      <c r="G95" s="178" t="s">
        <v>126</v>
      </c>
      <c r="H95" s="179">
        <v>0.45</v>
      </c>
      <c r="I95" s="180"/>
      <c r="J95" s="181">
        <f>ROUND(I95*H95,2)</f>
        <v>0</v>
      </c>
      <c r="K95" s="177" t="s">
        <v>127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1.47E-3</v>
      </c>
      <c r="R95" s="184">
        <f>Q95*H95</f>
        <v>6.6149999999999998E-4</v>
      </c>
      <c r="S95" s="184">
        <v>3.9E-2</v>
      </c>
      <c r="T95" s="185">
        <f>S95*H95</f>
        <v>1.755E-2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128</v>
      </c>
      <c r="AT95" s="186" t="s">
        <v>123</v>
      </c>
      <c r="AU95" s="186" t="s">
        <v>82</v>
      </c>
      <c r="AY95" s="19" t="s">
        <v>120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80</v>
      </c>
      <c r="BK95" s="187">
        <f>ROUND(I95*H95,2)</f>
        <v>0</v>
      </c>
      <c r="BL95" s="19" t="s">
        <v>128</v>
      </c>
      <c r="BM95" s="186" t="s">
        <v>138</v>
      </c>
    </row>
    <row r="96" spans="1:65" s="2" customFormat="1" ht="29.25">
      <c r="A96" s="36"/>
      <c r="B96" s="37"/>
      <c r="C96" s="38"/>
      <c r="D96" s="188" t="s">
        <v>130</v>
      </c>
      <c r="E96" s="38"/>
      <c r="F96" s="189" t="s">
        <v>139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130</v>
      </c>
      <c r="AU96" s="19" t="s">
        <v>82</v>
      </c>
    </row>
    <row r="97" spans="1:65" s="2" customFormat="1" ht="11.25">
      <c r="A97" s="36"/>
      <c r="B97" s="37"/>
      <c r="C97" s="38"/>
      <c r="D97" s="193" t="s">
        <v>132</v>
      </c>
      <c r="E97" s="38"/>
      <c r="F97" s="194" t="s">
        <v>140</v>
      </c>
      <c r="G97" s="38"/>
      <c r="H97" s="38"/>
      <c r="I97" s="190"/>
      <c r="J97" s="38"/>
      <c r="K97" s="38"/>
      <c r="L97" s="41"/>
      <c r="M97" s="191"/>
      <c r="N97" s="192"/>
      <c r="O97" s="66"/>
      <c r="P97" s="66"/>
      <c r="Q97" s="66"/>
      <c r="R97" s="66"/>
      <c r="S97" s="66"/>
      <c r="T97" s="67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9" t="s">
        <v>132</v>
      </c>
      <c r="AU97" s="19" t="s">
        <v>82</v>
      </c>
    </row>
    <row r="98" spans="1:65" s="13" customFormat="1" ht="11.25">
      <c r="B98" s="195"/>
      <c r="C98" s="196"/>
      <c r="D98" s="188" t="s">
        <v>134</v>
      </c>
      <c r="E98" s="197" t="s">
        <v>19</v>
      </c>
      <c r="F98" s="198" t="s">
        <v>141</v>
      </c>
      <c r="G98" s="196"/>
      <c r="H98" s="199">
        <v>0.45</v>
      </c>
      <c r="I98" s="200"/>
      <c r="J98" s="196"/>
      <c r="K98" s="196"/>
      <c r="L98" s="201"/>
      <c r="M98" s="202"/>
      <c r="N98" s="203"/>
      <c r="O98" s="203"/>
      <c r="P98" s="203"/>
      <c r="Q98" s="203"/>
      <c r="R98" s="203"/>
      <c r="S98" s="203"/>
      <c r="T98" s="204"/>
      <c r="AT98" s="205" t="s">
        <v>134</v>
      </c>
      <c r="AU98" s="205" t="s">
        <v>82</v>
      </c>
      <c r="AV98" s="13" t="s">
        <v>82</v>
      </c>
      <c r="AW98" s="13" t="s">
        <v>33</v>
      </c>
      <c r="AX98" s="13" t="s">
        <v>80</v>
      </c>
      <c r="AY98" s="205" t="s">
        <v>120</v>
      </c>
    </row>
    <row r="99" spans="1:65" s="2" customFormat="1" ht="24.2" customHeight="1">
      <c r="A99" s="36"/>
      <c r="B99" s="37"/>
      <c r="C99" s="175" t="s">
        <v>142</v>
      </c>
      <c r="D99" s="175" t="s">
        <v>123</v>
      </c>
      <c r="E99" s="176" t="s">
        <v>143</v>
      </c>
      <c r="F99" s="177" t="s">
        <v>144</v>
      </c>
      <c r="G99" s="178" t="s">
        <v>126</v>
      </c>
      <c r="H99" s="179">
        <v>0.3</v>
      </c>
      <c r="I99" s="180"/>
      <c r="J99" s="181">
        <f>ROUND(I99*H99,2)</f>
        <v>0</v>
      </c>
      <c r="K99" s="177" t="s">
        <v>127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1.73E-3</v>
      </c>
      <c r="R99" s="184">
        <f>Q99*H99</f>
        <v>5.1899999999999993E-4</v>
      </c>
      <c r="S99" s="184">
        <v>3.9E-2</v>
      </c>
      <c r="T99" s="185">
        <f>S99*H99</f>
        <v>1.17E-2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128</v>
      </c>
      <c r="AT99" s="186" t="s">
        <v>123</v>
      </c>
      <c r="AU99" s="186" t="s">
        <v>82</v>
      </c>
      <c r="AY99" s="19" t="s">
        <v>120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80</v>
      </c>
      <c r="BK99" s="187">
        <f>ROUND(I99*H99,2)</f>
        <v>0</v>
      </c>
      <c r="BL99" s="19" t="s">
        <v>128</v>
      </c>
      <c r="BM99" s="186" t="s">
        <v>145</v>
      </c>
    </row>
    <row r="100" spans="1:65" s="2" customFormat="1" ht="29.25">
      <c r="A100" s="36"/>
      <c r="B100" s="37"/>
      <c r="C100" s="38"/>
      <c r="D100" s="188" t="s">
        <v>130</v>
      </c>
      <c r="E100" s="38"/>
      <c r="F100" s="189" t="s">
        <v>146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130</v>
      </c>
      <c r="AU100" s="19" t="s">
        <v>82</v>
      </c>
    </row>
    <row r="101" spans="1:65" s="2" customFormat="1" ht="11.25">
      <c r="A101" s="36"/>
      <c r="B101" s="37"/>
      <c r="C101" s="38"/>
      <c r="D101" s="193" t="s">
        <v>132</v>
      </c>
      <c r="E101" s="38"/>
      <c r="F101" s="194" t="s">
        <v>147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132</v>
      </c>
      <c r="AU101" s="19" t="s">
        <v>82</v>
      </c>
    </row>
    <row r="102" spans="1:65" s="13" customFormat="1" ht="11.25">
      <c r="B102" s="195"/>
      <c r="C102" s="196"/>
      <c r="D102" s="188" t="s">
        <v>134</v>
      </c>
      <c r="E102" s="197" t="s">
        <v>19</v>
      </c>
      <c r="F102" s="198" t="s">
        <v>148</v>
      </c>
      <c r="G102" s="196"/>
      <c r="H102" s="199">
        <v>0.3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134</v>
      </c>
      <c r="AU102" s="205" t="s">
        <v>82</v>
      </c>
      <c r="AV102" s="13" t="s">
        <v>82</v>
      </c>
      <c r="AW102" s="13" t="s">
        <v>33</v>
      </c>
      <c r="AX102" s="13" t="s">
        <v>80</v>
      </c>
      <c r="AY102" s="205" t="s">
        <v>120</v>
      </c>
    </row>
    <row r="103" spans="1:65" s="12" customFormat="1" ht="22.9" customHeight="1">
      <c r="B103" s="159"/>
      <c r="C103" s="160"/>
      <c r="D103" s="161" t="s">
        <v>71</v>
      </c>
      <c r="E103" s="173" t="s">
        <v>149</v>
      </c>
      <c r="F103" s="173" t="s">
        <v>150</v>
      </c>
      <c r="G103" s="160"/>
      <c r="H103" s="160"/>
      <c r="I103" s="163"/>
      <c r="J103" s="174">
        <f>BK103</f>
        <v>0</v>
      </c>
      <c r="K103" s="160"/>
      <c r="L103" s="165"/>
      <c r="M103" s="166"/>
      <c r="N103" s="167"/>
      <c r="O103" s="167"/>
      <c r="P103" s="168">
        <f>SUM(P104:P116)</f>
        <v>0</v>
      </c>
      <c r="Q103" s="167"/>
      <c r="R103" s="168">
        <f>SUM(R104:R116)</f>
        <v>0</v>
      </c>
      <c r="S103" s="167"/>
      <c r="T103" s="169">
        <f>SUM(T104:T116)</f>
        <v>0</v>
      </c>
      <c r="AR103" s="170" t="s">
        <v>80</v>
      </c>
      <c r="AT103" s="171" t="s">
        <v>71</v>
      </c>
      <c r="AU103" s="171" t="s">
        <v>80</v>
      </c>
      <c r="AY103" s="170" t="s">
        <v>120</v>
      </c>
      <c r="BK103" s="172">
        <f>SUM(BK104:BK116)</f>
        <v>0</v>
      </c>
    </row>
    <row r="104" spans="1:65" s="2" customFormat="1" ht="24.2" customHeight="1">
      <c r="A104" s="36"/>
      <c r="B104" s="37"/>
      <c r="C104" s="175" t="s">
        <v>128</v>
      </c>
      <c r="D104" s="175" t="s">
        <v>123</v>
      </c>
      <c r="E104" s="176" t="s">
        <v>151</v>
      </c>
      <c r="F104" s="177" t="s">
        <v>152</v>
      </c>
      <c r="G104" s="178" t="s">
        <v>153</v>
      </c>
      <c r="H104" s="179">
        <v>1.306</v>
      </c>
      <c r="I104" s="180"/>
      <c r="J104" s="181">
        <f>ROUND(I104*H104,2)</f>
        <v>0</v>
      </c>
      <c r="K104" s="177" t="s">
        <v>127</v>
      </c>
      <c r="L104" s="41"/>
      <c r="M104" s="182" t="s">
        <v>19</v>
      </c>
      <c r="N104" s="183" t="s">
        <v>43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128</v>
      </c>
      <c r="AT104" s="186" t="s">
        <v>123</v>
      </c>
      <c r="AU104" s="186" t="s">
        <v>82</v>
      </c>
      <c r="AY104" s="19" t="s">
        <v>120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80</v>
      </c>
      <c r="BK104" s="187">
        <f>ROUND(I104*H104,2)</f>
        <v>0</v>
      </c>
      <c r="BL104" s="19" t="s">
        <v>128</v>
      </c>
      <c r="BM104" s="186" t="s">
        <v>154</v>
      </c>
    </row>
    <row r="105" spans="1:65" s="2" customFormat="1" ht="19.5">
      <c r="A105" s="36"/>
      <c r="B105" s="37"/>
      <c r="C105" s="38"/>
      <c r="D105" s="188" t="s">
        <v>130</v>
      </c>
      <c r="E105" s="38"/>
      <c r="F105" s="189" t="s">
        <v>155</v>
      </c>
      <c r="G105" s="38"/>
      <c r="H105" s="38"/>
      <c r="I105" s="190"/>
      <c r="J105" s="38"/>
      <c r="K105" s="38"/>
      <c r="L105" s="41"/>
      <c r="M105" s="191"/>
      <c r="N105" s="192"/>
      <c r="O105" s="66"/>
      <c r="P105" s="66"/>
      <c r="Q105" s="66"/>
      <c r="R105" s="66"/>
      <c r="S105" s="66"/>
      <c r="T105" s="67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130</v>
      </c>
      <c r="AU105" s="19" t="s">
        <v>82</v>
      </c>
    </row>
    <row r="106" spans="1:65" s="2" customFormat="1" ht="11.25">
      <c r="A106" s="36"/>
      <c r="B106" s="37"/>
      <c r="C106" s="38"/>
      <c r="D106" s="193" t="s">
        <v>132</v>
      </c>
      <c r="E106" s="38"/>
      <c r="F106" s="194" t="s">
        <v>156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132</v>
      </c>
      <c r="AU106" s="19" t="s">
        <v>82</v>
      </c>
    </row>
    <row r="107" spans="1:65" s="2" customFormat="1" ht="24.2" customHeight="1">
      <c r="A107" s="36"/>
      <c r="B107" s="37"/>
      <c r="C107" s="175" t="s">
        <v>157</v>
      </c>
      <c r="D107" s="175" t="s">
        <v>123</v>
      </c>
      <c r="E107" s="176" t="s">
        <v>158</v>
      </c>
      <c r="F107" s="177" t="s">
        <v>159</v>
      </c>
      <c r="G107" s="178" t="s">
        <v>153</v>
      </c>
      <c r="H107" s="179">
        <v>1.306</v>
      </c>
      <c r="I107" s="180"/>
      <c r="J107" s="181">
        <f>ROUND(I107*H107,2)</f>
        <v>0</v>
      </c>
      <c r="K107" s="177" t="s">
        <v>127</v>
      </c>
      <c r="L107" s="41"/>
      <c r="M107" s="182" t="s">
        <v>19</v>
      </c>
      <c r="N107" s="183" t="s">
        <v>43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128</v>
      </c>
      <c r="AT107" s="186" t="s">
        <v>123</v>
      </c>
      <c r="AU107" s="186" t="s">
        <v>82</v>
      </c>
      <c r="AY107" s="19" t="s">
        <v>120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80</v>
      </c>
      <c r="BK107" s="187">
        <f>ROUND(I107*H107,2)</f>
        <v>0</v>
      </c>
      <c r="BL107" s="19" t="s">
        <v>128</v>
      </c>
      <c r="BM107" s="186" t="s">
        <v>160</v>
      </c>
    </row>
    <row r="108" spans="1:65" s="2" customFormat="1" ht="19.5">
      <c r="A108" s="36"/>
      <c r="B108" s="37"/>
      <c r="C108" s="38"/>
      <c r="D108" s="188" t="s">
        <v>130</v>
      </c>
      <c r="E108" s="38"/>
      <c r="F108" s="189" t="s">
        <v>161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130</v>
      </c>
      <c r="AU108" s="19" t="s">
        <v>82</v>
      </c>
    </row>
    <row r="109" spans="1:65" s="2" customFormat="1" ht="11.25">
      <c r="A109" s="36"/>
      <c r="B109" s="37"/>
      <c r="C109" s="38"/>
      <c r="D109" s="193" t="s">
        <v>132</v>
      </c>
      <c r="E109" s="38"/>
      <c r="F109" s="194" t="s">
        <v>162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132</v>
      </c>
      <c r="AU109" s="19" t="s">
        <v>82</v>
      </c>
    </row>
    <row r="110" spans="1:65" s="2" customFormat="1" ht="24.2" customHeight="1">
      <c r="A110" s="36"/>
      <c r="B110" s="37"/>
      <c r="C110" s="175" t="s">
        <v>163</v>
      </c>
      <c r="D110" s="175" t="s">
        <v>123</v>
      </c>
      <c r="E110" s="176" t="s">
        <v>164</v>
      </c>
      <c r="F110" s="177" t="s">
        <v>165</v>
      </c>
      <c r="G110" s="178" t="s">
        <v>153</v>
      </c>
      <c r="H110" s="179">
        <v>49.893999999999998</v>
      </c>
      <c r="I110" s="180"/>
      <c r="J110" s="181">
        <f>ROUND(I110*H110,2)</f>
        <v>0</v>
      </c>
      <c r="K110" s="177" t="s">
        <v>127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128</v>
      </c>
      <c r="AT110" s="186" t="s">
        <v>123</v>
      </c>
      <c r="AU110" s="186" t="s">
        <v>82</v>
      </c>
      <c r="AY110" s="19" t="s">
        <v>120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80</v>
      </c>
      <c r="BK110" s="187">
        <f>ROUND(I110*H110,2)</f>
        <v>0</v>
      </c>
      <c r="BL110" s="19" t="s">
        <v>128</v>
      </c>
      <c r="BM110" s="186" t="s">
        <v>166</v>
      </c>
    </row>
    <row r="111" spans="1:65" s="2" customFormat="1" ht="29.25">
      <c r="A111" s="36"/>
      <c r="B111" s="37"/>
      <c r="C111" s="38"/>
      <c r="D111" s="188" t="s">
        <v>130</v>
      </c>
      <c r="E111" s="38"/>
      <c r="F111" s="189" t="s">
        <v>167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130</v>
      </c>
      <c r="AU111" s="19" t="s">
        <v>82</v>
      </c>
    </row>
    <row r="112" spans="1:65" s="2" customFormat="1" ht="11.25">
      <c r="A112" s="36"/>
      <c r="B112" s="37"/>
      <c r="C112" s="38"/>
      <c r="D112" s="193" t="s">
        <v>132</v>
      </c>
      <c r="E112" s="38"/>
      <c r="F112" s="194" t="s">
        <v>168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132</v>
      </c>
      <c r="AU112" s="19" t="s">
        <v>82</v>
      </c>
    </row>
    <row r="113" spans="1:65" s="13" customFormat="1" ht="22.5">
      <c r="B113" s="195"/>
      <c r="C113" s="196"/>
      <c r="D113" s="188" t="s">
        <v>134</v>
      </c>
      <c r="E113" s="197" t="s">
        <v>19</v>
      </c>
      <c r="F113" s="198" t="s">
        <v>169</v>
      </c>
      <c r="G113" s="196"/>
      <c r="H113" s="199">
        <v>49.893999999999998</v>
      </c>
      <c r="I113" s="200"/>
      <c r="J113" s="196"/>
      <c r="K113" s="196"/>
      <c r="L113" s="201"/>
      <c r="M113" s="202"/>
      <c r="N113" s="203"/>
      <c r="O113" s="203"/>
      <c r="P113" s="203"/>
      <c r="Q113" s="203"/>
      <c r="R113" s="203"/>
      <c r="S113" s="203"/>
      <c r="T113" s="204"/>
      <c r="AT113" s="205" t="s">
        <v>134</v>
      </c>
      <c r="AU113" s="205" t="s">
        <v>82</v>
      </c>
      <c r="AV113" s="13" t="s">
        <v>82</v>
      </c>
      <c r="AW113" s="13" t="s">
        <v>33</v>
      </c>
      <c r="AX113" s="13" t="s">
        <v>80</v>
      </c>
      <c r="AY113" s="205" t="s">
        <v>120</v>
      </c>
    </row>
    <row r="114" spans="1:65" s="2" customFormat="1" ht="33" customHeight="1">
      <c r="A114" s="36"/>
      <c r="B114" s="37"/>
      <c r="C114" s="175" t="s">
        <v>170</v>
      </c>
      <c r="D114" s="175" t="s">
        <v>123</v>
      </c>
      <c r="E114" s="176" t="s">
        <v>171</v>
      </c>
      <c r="F114" s="177" t="s">
        <v>172</v>
      </c>
      <c r="G114" s="178" t="s">
        <v>153</v>
      </c>
      <c r="H114" s="179">
        <v>1.306</v>
      </c>
      <c r="I114" s="180"/>
      <c r="J114" s="181">
        <f>ROUND(I114*H114,2)</f>
        <v>0</v>
      </c>
      <c r="K114" s="177" t="s">
        <v>127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128</v>
      </c>
      <c r="AT114" s="186" t="s">
        <v>123</v>
      </c>
      <c r="AU114" s="186" t="s">
        <v>82</v>
      </c>
      <c r="AY114" s="19" t="s">
        <v>120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80</v>
      </c>
      <c r="BK114" s="187">
        <f>ROUND(I114*H114,2)</f>
        <v>0</v>
      </c>
      <c r="BL114" s="19" t="s">
        <v>128</v>
      </c>
      <c r="BM114" s="186" t="s">
        <v>173</v>
      </c>
    </row>
    <row r="115" spans="1:65" s="2" customFormat="1" ht="29.25">
      <c r="A115" s="36"/>
      <c r="B115" s="37"/>
      <c r="C115" s="38"/>
      <c r="D115" s="188" t="s">
        <v>130</v>
      </c>
      <c r="E115" s="38"/>
      <c r="F115" s="189" t="s">
        <v>174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130</v>
      </c>
      <c r="AU115" s="19" t="s">
        <v>82</v>
      </c>
    </row>
    <row r="116" spans="1:65" s="2" customFormat="1" ht="11.25">
      <c r="A116" s="36"/>
      <c r="B116" s="37"/>
      <c r="C116" s="38"/>
      <c r="D116" s="193" t="s">
        <v>132</v>
      </c>
      <c r="E116" s="38"/>
      <c r="F116" s="194" t="s">
        <v>175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132</v>
      </c>
      <c r="AU116" s="19" t="s">
        <v>82</v>
      </c>
    </row>
    <row r="117" spans="1:65" s="12" customFormat="1" ht="22.9" customHeight="1">
      <c r="B117" s="159"/>
      <c r="C117" s="160"/>
      <c r="D117" s="161" t="s">
        <v>71</v>
      </c>
      <c r="E117" s="173" t="s">
        <v>176</v>
      </c>
      <c r="F117" s="173" t="s">
        <v>177</v>
      </c>
      <c r="G117" s="160"/>
      <c r="H117" s="160"/>
      <c r="I117" s="163"/>
      <c r="J117" s="174">
        <f>BK117</f>
        <v>0</v>
      </c>
      <c r="K117" s="160"/>
      <c r="L117" s="165"/>
      <c r="M117" s="166"/>
      <c r="N117" s="167"/>
      <c r="O117" s="167"/>
      <c r="P117" s="168">
        <f>SUM(P118:P120)</f>
        <v>0</v>
      </c>
      <c r="Q117" s="167"/>
      <c r="R117" s="168">
        <f>SUM(R118:R120)</f>
        <v>0</v>
      </c>
      <c r="S117" s="167"/>
      <c r="T117" s="169">
        <f>SUM(T118:T120)</f>
        <v>0</v>
      </c>
      <c r="AR117" s="170" t="s">
        <v>80</v>
      </c>
      <c r="AT117" s="171" t="s">
        <v>71</v>
      </c>
      <c r="AU117" s="171" t="s">
        <v>80</v>
      </c>
      <c r="AY117" s="170" t="s">
        <v>120</v>
      </c>
      <c r="BK117" s="172">
        <f>SUM(BK118:BK120)</f>
        <v>0</v>
      </c>
    </row>
    <row r="118" spans="1:65" s="2" customFormat="1" ht="21.75" customHeight="1">
      <c r="A118" s="36"/>
      <c r="B118" s="37"/>
      <c r="C118" s="175" t="s">
        <v>178</v>
      </c>
      <c r="D118" s="175" t="s">
        <v>123</v>
      </c>
      <c r="E118" s="176" t="s">
        <v>179</v>
      </c>
      <c r="F118" s="177" t="s">
        <v>180</v>
      </c>
      <c r="G118" s="178" t="s">
        <v>153</v>
      </c>
      <c r="H118" s="179">
        <v>2E-3</v>
      </c>
      <c r="I118" s="180"/>
      <c r="J118" s="181">
        <f>ROUND(I118*H118,2)</f>
        <v>0</v>
      </c>
      <c r="K118" s="177" t="s">
        <v>127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128</v>
      </c>
      <c r="AT118" s="186" t="s">
        <v>123</v>
      </c>
      <c r="AU118" s="186" t="s">
        <v>82</v>
      </c>
      <c r="AY118" s="19" t="s">
        <v>120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80</v>
      </c>
      <c r="BK118" s="187">
        <f>ROUND(I118*H118,2)</f>
        <v>0</v>
      </c>
      <c r="BL118" s="19" t="s">
        <v>128</v>
      </c>
      <c r="BM118" s="186" t="s">
        <v>181</v>
      </c>
    </row>
    <row r="119" spans="1:65" s="2" customFormat="1" ht="39">
      <c r="A119" s="36"/>
      <c r="B119" s="37"/>
      <c r="C119" s="38"/>
      <c r="D119" s="188" t="s">
        <v>130</v>
      </c>
      <c r="E119" s="38"/>
      <c r="F119" s="189" t="s">
        <v>182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130</v>
      </c>
      <c r="AU119" s="19" t="s">
        <v>82</v>
      </c>
    </row>
    <row r="120" spans="1:65" s="2" customFormat="1" ht="11.25">
      <c r="A120" s="36"/>
      <c r="B120" s="37"/>
      <c r="C120" s="38"/>
      <c r="D120" s="193" t="s">
        <v>132</v>
      </c>
      <c r="E120" s="38"/>
      <c r="F120" s="194" t="s">
        <v>183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132</v>
      </c>
      <c r="AU120" s="19" t="s">
        <v>82</v>
      </c>
    </row>
    <row r="121" spans="1:65" s="12" customFormat="1" ht="25.9" customHeight="1">
      <c r="B121" s="159"/>
      <c r="C121" s="160"/>
      <c r="D121" s="161" t="s">
        <v>71</v>
      </c>
      <c r="E121" s="162" t="s">
        <v>184</v>
      </c>
      <c r="F121" s="162" t="s">
        <v>185</v>
      </c>
      <c r="G121" s="160"/>
      <c r="H121" s="160"/>
      <c r="I121" s="163"/>
      <c r="J121" s="164">
        <f>BK121</f>
        <v>0</v>
      </c>
      <c r="K121" s="160"/>
      <c r="L121" s="165"/>
      <c r="M121" s="166"/>
      <c r="N121" s="167"/>
      <c r="O121" s="167"/>
      <c r="P121" s="168">
        <f>P122+P135+P175+P212</f>
        <v>0</v>
      </c>
      <c r="Q121" s="167"/>
      <c r="R121" s="168">
        <f>R122+R135+R175+R212</f>
        <v>1.6122235</v>
      </c>
      <c r="S121" s="167"/>
      <c r="T121" s="169">
        <f>T122+T135+T175+T212</f>
        <v>1.2739050500000002</v>
      </c>
      <c r="AR121" s="170" t="s">
        <v>82</v>
      </c>
      <c r="AT121" s="171" t="s">
        <v>71</v>
      </c>
      <c r="AU121" s="171" t="s">
        <v>72</v>
      </c>
      <c r="AY121" s="170" t="s">
        <v>120</v>
      </c>
      <c r="BK121" s="172">
        <f>BK122+BK135+BK175+BK212</f>
        <v>0</v>
      </c>
    </row>
    <row r="122" spans="1:65" s="12" customFormat="1" ht="22.9" customHeight="1">
      <c r="B122" s="159"/>
      <c r="C122" s="160"/>
      <c r="D122" s="161" t="s">
        <v>71</v>
      </c>
      <c r="E122" s="173" t="s">
        <v>186</v>
      </c>
      <c r="F122" s="173" t="s">
        <v>187</v>
      </c>
      <c r="G122" s="160"/>
      <c r="H122" s="160"/>
      <c r="I122" s="163"/>
      <c r="J122" s="174">
        <f>BK122</f>
        <v>0</v>
      </c>
      <c r="K122" s="160"/>
      <c r="L122" s="165"/>
      <c r="M122" s="166"/>
      <c r="N122" s="167"/>
      <c r="O122" s="167"/>
      <c r="P122" s="168">
        <f>SUM(P123:P134)</f>
        <v>0</v>
      </c>
      <c r="Q122" s="167"/>
      <c r="R122" s="168">
        <f>SUM(R123:R134)</f>
        <v>0</v>
      </c>
      <c r="S122" s="167"/>
      <c r="T122" s="169">
        <f>SUM(T123:T134)</f>
        <v>0.66</v>
      </c>
      <c r="AR122" s="170" t="s">
        <v>82</v>
      </c>
      <c r="AT122" s="171" t="s">
        <v>71</v>
      </c>
      <c r="AU122" s="171" t="s">
        <v>80</v>
      </c>
      <c r="AY122" s="170" t="s">
        <v>120</v>
      </c>
      <c r="BK122" s="172">
        <f>SUM(BK123:BK134)</f>
        <v>0</v>
      </c>
    </row>
    <row r="123" spans="1:65" s="2" customFormat="1" ht="33" customHeight="1">
      <c r="A123" s="36"/>
      <c r="B123" s="37"/>
      <c r="C123" s="175" t="s">
        <v>121</v>
      </c>
      <c r="D123" s="175" t="s">
        <v>123</v>
      </c>
      <c r="E123" s="176" t="s">
        <v>188</v>
      </c>
      <c r="F123" s="177" t="s">
        <v>189</v>
      </c>
      <c r="G123" s="178" t="s">
        <v>190</v>
      </c>
      <c r="H123" s="179">
        <v>1</v>
      </c>
      <c r="I123" s="180"/>
      <c r="J123" s="181">
        <f>ROUND(I123*H123,2)</f>
        <v>0</v>
      </c>
      <c r="K123" s="177" t="s">
        <v>191</v>
      </c>
      <c r="L123" s="41"/>
      <c r="M123" s="182" t="s">
        <v>19</v>
      </c>
      <c r="N123" s="183" t="s">
        <v>43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0.13500000000000001</v>
      </c>
      <c r="T123" s="185">
        <f>S123*H123</f>
        <v>0.13500000000000001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192</v>
      </c>
      <c r="AT123" s="186" t="s">
        <v>123</v>
      </c>
      <c r="AU123" s="186" t="s">
        <v>82</v>
      </c>
      <c r="AY123" s="19" t="s">
        <v>120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80</v>
      </c>
      <c r="BK123" s="187">
        <f>ROUND(I123*H123,2)</f>
        <v>0</v>
      </c>
      <c r="BL123" s="19" t="s">
        <v>192</v>
      </c>
      <c r="BM123" s="186" t="s">
        <v>193</v>
      </c>
    </row>
    <row r="124" spans="1:65" s="2" customFormat="1" ht="19.5">
      <c r="A124" s="36"/>
      <c r="B124" s="37"/>
      <c r="C124" s="38"/>
      <c r="D124" s="188" t="s">
        <v>130</v>
      </c>
      <c r="E124" s="38"/>
      <c r="F124" s="189" t="s">
        <v>194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130</v>
      </c>
      <c r="AU124" s="19" t="s">
        <v>82</v>
      </c>
    </row>
    <row r="125" spans="1:65" s="14" customFormat="1" ht="11.25">
      <c r="B125" s="206"/>
      <c r="C125" s="207"/>
      <c r="D125" s="188" t="s">
        <v>134</v>
      </c>
      <c r="E125" s="208" t="s">
        <v>19</v>
      </c>
      <c r="F125" s="209" t="s">
        <v>195</v>
      </c>
      <c r="G125" s="207"/>
      <c r="H125" s="208" t="s">
        <v>19</v>
      </c>
      <c r="I125" s="210"/>
      <c r="J125" s="207"/>
      <c r="K125" s="207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134</v>
      </c>
      <c r="AU125" s="215" t="s">
        <v>82</v>
      </c>
      <c r="AV125" s="14" t="s">
        <v>80</v>
      </c>
      <c r="AW125" s="14" t="s">
        <v>33</v>
      </c>
      <c r="AX125" s="14" t="s">
        <v>72</v>
      </c>
      <c r="AY125" s="215" t="s">
        <v>120</v>
      </c>
    </row>
    <row r="126" spans="1:65" s="13" customFormat="1" ht="11.25">
      <c r="B126" s="195"/>
      <c r="C126" s="196"/>
      <c r="D126" s="188" t="s">
        <v>134</v>
      </c>
      <c r="E126" s="197" t="s">
        <v>19</v>
      </c>
      <c r="F126" s="198" t="s">
        <v>196</v>
      </c>
      <c r="G126" s="196"/>
      <c r="H126" s="199">
        <v>1</v>
      </c>
      <c r="I126" s="200"/>
      <c r="J126" s="196"/>
      <c r="K126" s="196"/>
      <c r="L126" s="201"/>
      <c r="M126" s="202"/>
      <c r="N126" s="203"/>
      <c r="O126" s="203"/>
      <c r="P126" s="203"/>
      <c r="Q126" s="203"/>
      <c r="R126" s="203"/>
      <c r="S126" s="203"/>
      <c r="T126" s="204"/>
      <c r="AT126" s="205" t="s">
        <v>134</v>
      </c>
      <c r="AU126" s="205" t="s">
        <v>82</v>
      </c>
      <c r="AV126" s="13" t="s">
        <v>82</v>
      </c>
      <c r="AW126" s="13" t="s">
        <v>33</v>
      </c>
      <c r="AX126" s="13" t="s">
        <v>80</v>
      </c>
      <c r="AY126" s="205" t="s">
        <v>120</v>
      </c>
    </row>
    <row r="127" spans="1:65" s="2" customFormat="1" ht="33" customHeight="1">
      <c r="A127" s="36"/>
      <c r="B127" s="37"/>
      <c r="C127" s="175" t="s">
        <v>197</v>
      </c>
      <c r="D127" s="175" t="s">
        <v>123</v>
      </c>
      <c r="E127" s="176" t="s">
        <v>198</v>
      </c>
      <c r="F127" s="177" t="s">
        <v>199</v>
      </c>
      <c r="G127" s="178" t="s">
        <v>190</v>
      </c>
      <c r="H127" s="179">
        <v>1</v>
      </c>
      <c r="I127" s="180"/>
      <c r="J127" s="181">
        <f>ROUND(I127*H127,2)</f>
        <v>0</v>
      </c>
      <c r="K127" s="177" t="s">
        <v>191</v>
      </c>
      <c r="L127" s="41"/>
      <c r="M127" s="182" t="s">
        <v>19</v>
      </c>
      <c r="N127" s="183" t="s">
        <v>43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0.33500000000000002</v>
      </c>
      <c r="T127" s="185">
        <f>S127*H127</f>
        <v>0.33500000000000002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192</v>
      </c>
      <c r="AT127" s="186" t="s">
        <v>123</v>
      </c>
      <c r="AU127" s="186" t="s">
        <v>82</v>
      </c>
      <c r="AY127" s="19" t="s">
        <v>120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80</v>
      </c>
      <c r="BK127" s="187">
        <f>ROUND(I127*H127,2)</f>
        <v>0</v>
      </c>
      <c r="BL127" s="19" t="s">
        <v>192</v>
      </c>
      <c r="BM127" s="186" t="s">
        <v>200</v>
      </c>
    </row>
    <row r="128" spans="1:65" s="2" customFormat="1" ht="19.5">
      <c r="A128" s="36"/>
      <c r="B128" s="37"/>
      <c r="C128" s="38"/>
      <c r="D128" s="188" t="s">
        <v>130</v>
      </c>
      <c r="E128" s="38"/>
      <c r="F128" s="189" t="s">
        <v>201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130</v>
      </c>
      <c r="AU128" s="19" t="s">
        <v>82</v>
      </c>
    </row>
    <row r="129" spans="1:65" s="14" customFormat="1" ht="11.25">
      <c r="B129" s="206"/>
      <c r="C129" s="207"/>
      <c r="D129" s="188" t="s">
        <v>134</v>
      </c>
      <c r="E129" s="208" t="s">
        <v>19</v>
      </c>
      <c r="F129" s="209" t="s">
        <v>195</v>
      </c>
      <c r="G129" s="207"/>
      <c r="H129" s="208" t="s">
        <v>19</v>
      </c>
      <c r="I129" s="210"/>
      <c r="J129" s="207"/>
      <c r="K129" s="207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134</v>
      </c>
      <c r="AU129" s="215" t="s">
        <v>82</v>
      </c>
      <c r="AV129" s="14" t="s">
        <v>80</v>
      </c>
      <c r="AW129" s="14" t="s">
        <v>33</v>
      </c>
      <c r="AX129" s="14" t="s">
        <v>72</v>
      </c>
      <c r="AY129" s="215" t="s">
        <v>120</v>
      </c>
    </row>
    <row r="130" spans="1:65" s="13" customFormat="1" ht="11.25">
      <c r="B130" s="195"/>
      <c r="C130" s="196"/>
      <c r="D130" s="188" t="s">
        <v>134</v>
      </c>
      <c r="E130" s="197" t="s">
        <v>19</v>
      </c>
      <c r="F130" s="198" t="s">
        <v>202</v>
      </c>
      <c r="G130" s="196"/>
      <c r="H130" s="199">
        <v>1</v>
      </c>
      <c r="I130" s="200"/>
      <c r="J130" s="196"/>
      <c r="K130" s="196"/>
      <c r="L130" s="201"/>
      <c r="M130" s="202"/>
      <c r="N130" s="203"/>
      <c r="O130" s="203"/>
      <c r="P130" s="203"/>
      <c r="Q130" s="203"/>
      <c r="R130" s="203"/>
      <c r="S130" s="203"/>
      <c r="T130" s="204"/>
      <c r="AT130" s="205" t="s">
        <v>134</v>
      </c>
      <c r="AU130" s="205" t="s">
        <v>82</v>
      </c>
      <c r="AV130" s="13" t="s">
        <v>82</v>
      </c>
      <c r="AW130" s="13" t="s">
        <v>33</v>
      </c>
      <c r="AX130" s="13" t="s">
        <v>80</v>
      </c>
      <c r="AY130" s="205" t="s">
        <v>120</v>
      </c>
    </row>
    <row r="131" spans="1:65" s="2" customFormat="1" ht="33" customHeight="1">
      <c r="A131" s="36"/>
      <c r="B131" s="37"/>
      <c r="C131" s="175" t="s">
        <v>203</v>
      </c>
      <c r="D131" s="175" t="s">
        <v>123</v>
      </c>
      <c r="E131" s="176" t="s">
        <v>204</v>
      </c>
      <c r="F131" s="177" t="s">
        <v>205</v>
      </c>
      <c r="G131" s="178" t="s">
        <v>190</v>
      </c>
      <c r="H131" s="179">
        <v>1</v>
      </c>
      <c r="I131" s="180"/>
      <c r="J131" s="181">
        <f>ROUND(I131*H131,2)</f>
        <v>0</v>
      </c>
      <c r="K131" s="177" t="s">
        <v>191</v>
      </c>
      <c r="L131" s="41"/>
      <c r="M131" s="182" t="s">
        <v>19</v>
      </c>
      <c r="N131" s="183" t="s">
        <v>43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0.19</v>
      </c>
      <c r="T131" s="185">
        <f>S131*H131</f>
        <v>0.19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192</v>
      </c>
      <c r="AT131" s="186" t="s">
        <v>123</v>
      </c>
      <c r="AU131" s="186" t="s">
        <v>82</v>
      </c>
      <c r="AY131" s="19" t="s">
        <v>120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80</v>
      </c>
      <c r="BK131" s="187">
        <f>ROUND(I131*H131,2)</f>
        <v>0</v>
      </c>
      <c r="BL131" s="19" t="s">
        <v>192</v>
      </c>
      <c r="BM131" s="186" t="s">
        <v>206</v>
      </c>
    </row>
    <row r="132" spans="1:65" s="2" customFormat="1" ht="19.5">
      <c r="A132" s="36"/>
      <c r="B132" s="37"/>
      <c r="C132" s="38"/>
      <c r="D132" s="188" t="s">
        <v>130</v>
      </c>
      <c r="E132" s="38"/>
      <c r="F132" s="189" t="s">
        <v>207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130</v>
      </c>
      <c r="AU132" s="19" t="s">
        <v>82</v>
      </c>
    </row>
    <row r="133" spans="1:65" s="14" customFormat="1" ht="11.25">
      <c r="B133" s="206"/>
      <c r="C133" s="207"/>
      <c r="D133" s="188" t="s">
        <v>134</v>
      </c>
      <c r="E133" s="208" t="s">
        <v>19</v>
      </c>
      <c r="F133" s="209" t="s">
        <v>195</v>
      </c>
      <c r="G133" s="207"/>
      <c r="H133" s="208" t="s">
        <v>19</v>
      </c>
      <c r="I133" s="210"/>
      <c r="J133" s="207"/>
      <c r="K133" s="207"/>
      <c r="L133" s="211"/>
      <c r="M133" s="212"/>
      <c r="N133" s="213"/>
      <c r="O133" s="213"/>
      <c r="P133" s="213"/>
      <c r="Q133" s="213"/>
      <c r="R133" s="213"/>
      <c r="S133" s="213"/>
      <c r="T133" s="214"/>
      <c r="AT133" s="215" t="s">
        <v>134</v>
      </c>
      <c r="AU133" s="215" t="s">
        <v>82</v>
      </c>
      <c r="AV133" s="14" t="s">
        <v>80</v>
      </c>
      <c r="AW133" s="14" t="s">
        <v>33</v>
      </c>
      <c r="AX133" s="14" t="s">
        <v>72</v>
      </c>
      <c r="AY133" s="215" t="s">
        <v>120</v>
      </c>
    </row>
    <row r="134" spans="1:65" s="13" customFormat="1" ht="11.25">
      <c r="B134" s="195"/>
      <c r="C134" s="196"/>
      <c r="D134" s="188" t="s">
        <v>134</v>
      </c>
      <c r="E134" s="197" t="s">
        <v>19</v>
      </c>
      <c r="F134" s="198" t="s">
        <v>208</v>
      </c>
      <c r="G134" s="196"/>
      <c r="H134" s="199">
        <v>1</v>
      </c>
      <c r="I134" s="200"/>
      <c r="J134" s="196"/>
      <c r="K134" s="196"/>
      <c r="L134" s="201"/>
      <c r="M134" s="202"/>
      <c r="N134" s="203"/>
      <c r="O134" s="203"/>
      <c r="P134" s="203"/>
      <c r="Q134" s="203"/>
      <c r="R134" s="203"/>
      <c r="S134" s="203"/>
      <c r="T134" s="204"/>
      <c r="AT134" s="205" t="s">
        <v>134</v>
      </c>
      <c r="AU134" s="205" t="s">
        <v>82</v>
      </c>
      <c r="AV134" s="13" t="s">
        <v>82</v>
      </c>
      <c r="AW134" s="13" t="s">
        <v>33</v>
      </c>
      <c r="AX134" s="13" t="s">
        <v>80</v>
      </c>
      <c r="AY134" s="205" t="s">
        <v>120</v>
      </c>
    </row>
    <row r="135" spans="1:65" s="12" customFormat="1" ht="22.9" customHeight="1">
      <c r="B135" s="159"/>
      <c r="C135" s="160"/>
      <c r="D135" s="161" t="s">
        <v>71</v>
      </c>
      <c r="E135" s="173" t="s">
        <v>209</v>
      </c>
      <c r="F135" s="173" t="s">
        <v>210</v>
      </c>
      <c r="G135" s="160"/>
      <c r="H135" s="160"/>
      <c r="I135" s="163"/>
      <c r="J135" s="174">
        <f>BK135</f>
        <v>0</v>
      </c>
      <c r="K135" s="160"/>
      <c r="L135" s="165"/>
      <c r="M135" s="166"/>
      <c r="N135" s="167"/>
      <c r="O135" s="167"/>
      <c r="P135" s="168">
        <f>SUM(P136:P174)</f>
        <v>0</v>
      </c>
      <c r="Q135" s="167"/>
      <c r="R135" s="168">
        <f>SUM(R136:R174)</f>
        <v>0.16894400000000001</v>
      </c>
      <c r="S135" s="167"/>
      <c r="T135" s="169">
        <f>SUM(T136:T174)</f>
        <v>0.61390505000000006</v>
      </c>
      <c r="AR135" s="170" t="s">
        <v>82</v>
      </c>
      <c r="AT135" s="171" t="s">
        <v>71</v>
      </c>
      <c r="AU135" s="171" t="s">
        <v>80</v>
      </c>
      <c r="AY135" s="170" t="s">
        <v>120</v>
      </c>
      <c r="BK135" s="172">
        <f>SUM(BK136:BK174)</f>
        <v>0</v>
      </c>
    </row>
    <row r="136" spans="1:65" s="2" customFormat="1" ht="33" customHeight="1">
      <c r="A136" s="36"/>
      <c r="B136" s="37"/>
      <c r="C136" s="175" t="s">
        <v>211</v>
      </c>
      <c r="D136" s="175" t="s">
        <v>123</v>
      </c>
      <c r="E136" s="176" t="s">
        <v>212</v>
      </c>
      <c r="F136" s="177" t="s">
        <v>213</v>
      </c>
      <c r="G136" s="178" t="s">
        <v>214</v>
      </c>
      <c r="H136" s="179">
        <v>30.24</v>
      </c>
      <c r="I136" s="180"/>
      <c r="J136" s="181">
        <f>ROUND(I136*H136,2)</f>
        <v>0</v>
      </c>
      <c r="K136" s="177" t="s">
        <v>127</v>
      </c>
      <c r="L136" s="41"/>
      <c r="M136" s="182" t="s">
        <v>19</v>
      </c>
      <c r="N136" s="183" t="s">
        <v>43</v>
      </c>
      <c r="O136" s="66"/>
      <c r="P136" s="184">
        <f>O136*H136</f>
        <v>0</v>
      </c>
      <c r="Q136" s="184">
        <v>1.25E-3</v>
      </c>
      <c r="R136" s="184">
        <f>Q136*H136</f>
        <v>3.78E-2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192</v>
      </c>
      <c r="AT136" s="186" t="s">
        <v>123</v>
      </c>
      <c r="AU136" s="186" t="s">
        <v>82</v>
      </c>
      <c r="AY136" s="19" t="s">
        <v>120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80</v>
      </c>
      <c r="BK136" s="187">
        <f>ROUND(I136*H136,2)</f>
        <v>0</v>
      </c>
      <c r="BL136" s="19" t="s">
        <v>192</v>
      </c>
      <c r="BM136" s="186" t="s">
        <v>215</v>
      </c>
    </row>
    <row r="137" spans="1:65" s="2" customFormat="1" ht="29.25">
      <c r="A137" s="36"/>
      <c r="B137" s="37"/>
      <c r="C137" s="38"/>
      <c r="D137" s="188" t="s">
        <v>130</v>
      </c>
      <c r="E137" s="38"/>
      <c r="F137" s="189" t="s">
        <v>216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130</v>
      </c>
      <c r="AU137" s="19" t="s">
        <v>82</v>
      </c>
    </row>
    <row r="138" spans="1:65" s="2" customFormat="1" ht="11.25">
      <c r="A138" s="36"/>
      <c r="B138" s="37"/>
      <c r="C138" s="38"/>
      <c r="D138" s="193" t="s">
        <v>132</v>
      </c>
      <c r="E138" s="38"/>
      <c r="F138" s="194" t="s">
        <v>217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132</v>
      </c>
      <c r="AU138" s="19" t="s">
        <v>82</v>
      </c>
    </row>
    <row r="139" spans="1:65" s="14" customFormat="1" ht="11.25">
      <c r="B139" s="206"/>
      <c r="C139" s="207"/>
      <c r="D139" s="188" t="s">
        <v>134</v>
      </c>
      <c r="E139" s="208" t="s">
        <v>19</v>
      </c>
      <c r="F139" s="209" t="s">
        <v>218</v>
      </c>
      <c r="G139" s="207"/>
      <c r="H139" s="208" t="s">
        <v>19</v>
      </c>
      <c r="I139" s="210"/>
      <c r="J139" s="207"/>
      <c r="K139" s="207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134</v>
      </c>
      <c r="AU139" s="215" t="s">
        <v>82</v>
      </c>
      <c r="AV139" s="14" t="s">
        <v>80</v>
      </c>
      <c r="AW139" s="14" t="s">
        <v>33</v>
      </c>
      <c r="AX139" s="14" t="s">
        <v>72</v>
      </c>
      <c r="AY139" s="215" t="s">
        <v>120</v>
      </c>
    </row>
    <row r="140" spans="1:65" s="13" customFormat="1" ht="22.5">
      <c r="B140" s="195"/>
      <c r="C140" s="196"/>
      <c r="D140" s="188" t="s">
        <v>134</v>
      </c>
      <c r="E140" s="197" t="s">
        <v>19</v>
      </c>
      <c r="F140" s="198" t="s">
        <v>219</v>
      </c>
      <c r="G140" s="196"/>
      <c r="H140" s="199">
        <v>30.24</v>
      </c>
      <c r="I140" s="200"/>
      <c r="J140" s="196"/>
      <c r="K140" s="196"/>
      <c r="L140" s="201"/>
      <c r="M140" s="202"/>
      <c r="N140" s="203"/>
      <c r="O140" s="203"/>
      <c r="P140" s="203"/>
      <c r="Q140" s="203"/>
      <c r="R140" s="203"/>
      <c r="S140" s="203"/>
      <c r="T140" s="204"/>
      <c r="AT140" s="205" t="s">
        <v>134</v>
      </c>
      <c r="AU140" s="205" t="s">
        <v>82</v>
      </c>
      <c r="AV140" s="13" t="s">
        <v>82</v>
      </c>
      <c r="AW140" s="13" t="s">
        <v>33</v>
      </c>
      <c r="AX140" s="13" t="s">
        <v>80</v>
      </c>
      <c r="AY140" s="205" t="s">
        <v>120</v>
      </c>
    </row>
    <row r="141" spans="1:65" s="14" customFormat="1" ht="11.25">
      <c r="B141" s="206"/>
      <c r="C141" s="207"/>
      <c r="D141" s="188" t="s">
        <v>134</v>
      </c>
      <c r="E141" s="208" t="s">
        <v>19</v>
      </c>
      <c r="F141" s="209" t="s">
        <v>220</v>
      </c>
      <c r="G141" s="207"/>
      <c r="H141" s="208" t="s">
        <v>19</v>
      </c>
      <c r="I141" s="210"/>
      <c r="J141" s="207"/>
      <c r="K141" s="207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134</v>
      </c>
      <c r="AU141" s="215" t="s">
        <v>82</v>
      </c>
      <c r="AV141" s="14" t="s">
        <v>80</v>
      </c>
      <c r="AW141" s="14" t="s">
        <v>33</v>
      </c>
      <c r="AX141" s="14" t="s">
        <v>72</v>
      </c>
      <c r="AY141" s="215" t="s">
        <v>120</v>
      </c>
    </row>
    <row r="142" spans="1:65" s="2" customFormat="1" ht="21.75" customHeight="1">
      <c r="A142" s="36"/>
      <c r="B142" s="37"/>
      <c r="C142" s="216" t="s">
        <v>221</v>
      </c>
      <c r="D142" s="216" t="s">
        <v>222</v>
      </c>
      <c r="E142" s="217" t="s">
        <v>223</v>
      </c>
      <c r="F142" s="218" t="s">
        <v>224</v>
      </c>
      <c r="G142" s="219" t="s">
        <v>214</v>
      </c>
      <c r="H142" s="220">
        <v>16.393000000000001</v>
      </c>
      <c r="I142" s="221"/>
      <c r="J142" s="222">
        <f>ROUND(I142*H142,2)</f>
        <v>0</v>
      </c>
      <c r="K142" s="218" t="s">
        <v>19</v>
      </c>
      <c r="L142" s="223"/>
      <c r="M142" s="224" t="s">
        <v>19</v>
      </c>
      <c r="N142" s="225" t="s">
        <v>43</v>
      </c>
      <c r="O142" s="66"/>
      <c r="P142" s="184">
        <f>O142*H142</f>
        <v>0</v>
      </c>
      <c r="Q142" s="184">
        <v>8.0000000000000002E-3</v>
      </c>
      <c r="R142" s="184">
        <f>Q142*H142</f>
        <v>0.13114400000000001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225</v>
      </c>
      <c r="AT142" s="186" t="s">
        <v>222</v>
      </c>
      <c r="AU142" s="186" t="s">
        <v>82</v>
      </c>
      <c r="AY142" s="19" t="s">
        <v>120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80</v>
      </c>
      <c r="BK142" s="187">
        <f>ROUND(I142*H142,2)</f>
        <v>0</v>
      </c>
      <c r="BL142" s="19" t="s">
        <v>192</v>
      </c>
      <c r="BM142" s="186" t="s">
        <v>226</v>
      </c>
    </row>
    <row r="143" spans="1:65" s="2" customFormat="1" ht="11.25">
      <c r="A143" s="36"/>
      <c r="B143" s="37"/>
      <c r="C143" s="38"/>
      <c r="D143" s="188" t="s">
        <v>130</v>
      </c>
      <c r="E143" s="38"/>
      <c r="F143" s="189" t="s">
        <v>224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130</v>
      </c>
      <c r="AU143" s="19" t="s">
        <v>82</v>
      </c>
    </row>
    <row r="144" spans="1:65" s="14" customFormat="1" ht="11.25">
      <c r="B144" s="206"/>
      <c r="C144" s="207"/>
      <c r="D144" s="188" t="s">
        <v>134</v>
      </c>
      <c r="E144" s="208" t="s">
        <v>19</v>
      </c>
      <c r="F144" s="209" t="s">
        <v>227</v>
      </c>
      <c r="G144" s="207"/>
      <c r="H144" s="208" t="s">
        <v>19</v>
      </c>
      <c r="I144" s="210"/>
      <c r="J144" s="207"/>
      <c r="K144" s="207"/>
      <c r="L144" s="211"/>
      <c r="M144" s="212"/>
      <c r="N144" s="213"/>
      <c r="O144" s="213"/>
      <c r="P144" s="213"/>
      <c r="Q144" s="213"/>
      <c r="R144" s="213"/>
      <c r="S144" s="213"/>
      <c r="T144" s="214"/>
      <c r="AT144" s="215" t="s">
        <v>134</v>
      </c>
      <c r="AU144" s="215" t="s">
        <v>82</v>
      </c>
      <c r="AV144" s="14" t="s">
        <v>80</v>
      </c>
      <c r="AW144" s="14" t="s">
        <v>33</v>
      </c>
      <c r="AX144" s="14" t="s">
        <v>72</v>
      </c>
      <c r="AY144" s="215" t="s">
        <v>120</v>
      </c>
    </row>
    <row r="145" spans="1:65" s="13" customFormat="1" ht="11.25">
      <c r="B145" s="195"/>
      <c r="C145" s="196"/>
      <c r="D145" s="188" t="s">
        <v>134</v>
      </c>
      <c r="E145" s="197" t="s">
        <v>19</v>
      </c>
      <c r="F145" s="198" t="s">
        <v>228</v>
      </c>
      <c r="G145" s="196"/>
      <c r="H145" s="199">
        <v>4.5359999999999996</v>
      </c>
      <c r="I145" s="200"/>
      <c r="J145" s="196"/>
      <c r="K145" s="196"/>
      <c r="L145" s="201"/>
      <c r="M145" s="202"/>
      <c r="N145" s="203"/>
      <c r="O145" s="203"/>
      <c r="P145" s="203"/>
      <c r="Q145" s="203"/>
      <c r="R145" s="203"/>
      <c r="S145" s="203"/>
      <c r="T145" s="204"/>
      <c r="AT145" s="205" t="s">
        <v>134</v>
      </c>
      <c r="AU145" s="205" t="s">
        <v>82</v>
      </c>
      <c r="AV145" s="13" t="s">
        <v>82</v>
      </c>
      <c r="AW145" s="13" t="s">
        <v>33</v>
      </c>
      <c r="AX145" s="13" t="s">
        <v>72</v>
      </c>
      <c r="AY145" s="205" t="s">
        <v>120</v>
      </c>
    </row>
    <row r="146" spans="1:65" s="14" customFormat="1" ht="22.5">
      <c r="B146" s="206"/>
      <c r="C146" s="207"/>
      <c r="D146" s="188" t="s">
        <v>134</v>
      </c>
      <c r="E146" s="208" t="s">
        <v>19</v>
      </c>
      <c r="F146" s="209" t="s">
        <v>229</v>
      </c>
      <c r="G146" s="207"/>
      <c r="H146" s="208" t="s">
        <v>19</v>
      </c>
      <c r="I146" s="210"/>
      <c r="J146" s="207"/>
      <c r="K146" s="207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134</v>
      </c>
      <c r="AU146" s="215" t="s">
        <v>82</v>
      </c>
      <c r="AV146" s="14" t="s">
        <v>80</v>
      </c>
      <c r="AW146" s="14" t="s">
        <v>33</v>
      </c>
      <c r="AX146" s="14" t="s">
        <v>72</v>
      </c>
      <c r="AY146" s="215" t="s">
        <v>120</v>
      </c>
    </row>
    <row r="147" spans="1:65" s="13" customFormat="1" ht="11.25">
      <c r="B147" s="195"/>
      <c r="C147" s="196"/>
      <c r="D147" s="188" t="s">
        <v>134</v>
      </c>
      <c r="E147" s="197" t="s">
        <v>19</v>
      </c>
      <c r="F147" s="198" t="s">
        <v>230</v>
      </c>
      <c r="G147" s="196"/>
      <c r="H147" s="199">
        <v>11.076000000000001</v>
      </c>
      <c r="I147" s="200"/>
      <c r="J147" s="196"/>
      <c r="K147" s="196"/>
      <c r="L147" s="201"/>
      <c r="M147" s="202"/>
      <c r="N147" s="203"/>
      <c r="O147" s="203"/>
      <c r="P147" s="203"/>
      <c r="Q147" s="203"/>
      <c r="R147" s="203"/>
      <c r="S147" s="203"/>
      <c r="T147" s="204"/>
      <c r="AT147" s="205" t="s">
        <v>134</v>
      </c>
      <c r="AU147" s="205" t="s">
        <v>82</v>
      </c>
      <c r="AV147" s="13" t="s">
        <v>82</v>
      </c>
      <c r="AW147" s="13" t="s">
        <v>33</v>
      </c>
      <c r="AX147" s="13" t="s">
        <v>72</v>
      </c>
      <c r="AY147" s="205" t="s">
        <v>120</v>
      </c>
    </row>
    <row r="148" spans="1:65" s="15" customFormat="1" ht="11.25">
      <c r="B148" s="226"/>
      <c r="C148" s="227"/>
      <c r="D148" s="188" t="s">
        <v>134</v>
      </c>
      <c r="E148" s="228" t="s">
        <v>19</v>
      </c>
      <c r="F148" s="229" t="s">
        <v>231</v>
      </c>
      <c r="G148" s="227"/>
      <c r="H148" s="230">
        <v>15.612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134</v>
      </c>
      <c r="AU148" s="236" t="s">
        <v>82</v>
      </c>
      <c r="AV148" s="15" t="s">
        <v>128</v>
      </c>
      <c r="AW148" s="15" t="s">
        <v>33</v>
      </c>
      <c r="AX148" s="15" t="s">
        <v>80</v>
      </c>
      <c r="AY148" s="236" t="s">
        <v>120</v>
      </c>
    </row>
    <row r="149" spans="1:65" s="13" customFormat="1" ht="11.25">
      <c r="B149" s="195"/>
      <c r="C149" s="196"/>
      <c r="D149" s="188" t="s">
        <v>134</v>
      </c>
      <c r="E149" s="196"/>
      <c r="F149" s="198" t="s">
        <v>232</v>
      </c>
      <c r="G149" s="196"/>
      <c r="H149" s="199">
        <v>16.393000000000001</v>
      </c>
      <c r="I149" s="200"/>
      <c r="J149" s="196"/>
      <c r="K149" s="196"/>
      <c r="L149" s="201"/>
      <c r="M149" s="202"/>
      <c r="N149" s="203"/>
      <c r="O149" s="203"/>
      <c r="P149" s="203"/>
      <c r="Q149" s="203"/>
      <c r="R149" s="203"/>
      <c r="S149" s="203"/>
      <c r="T149" s="204"/>
      <c r="AT149" s="205" t="s">
        <v>134</v>
      </c>
      <c r="AU149" s="205" t="s">
        <v>82</v>
      </c>
      <c r="AV149" s="13" t="s">
        <v>82</v>
      </c>
      <c r="AW149" s="13" t="s">
        <v>4</v>
      </c>
      <c r="AX149" s="13" t="s">
        <v>80</v>
      </c>
      <c r="AY149" s="205" t="s">
        <v>120</v>
      </c>
    </row>
    <row r="150" spans="1:65" s="2" customFormat="1" ht="16.5" customHeight="1">
      <c r="A150" s="36"/>
      <c r="B150" s="37"/>
      <c r="C150" s="175" t="s">
        <v>233</v>
      </c>
      <c r="D150" s="175" t="s">
        <v>123</v>
      </c>
      <c r="E150" s="176" t="s">
        <v>234</v>
      </c>
      <c r="F150" s="177" t="s">
        <v>235</v>
      </c>
      <c r="G150" s="178" t="s">
        <v>214</v>
      </c>
      <c r="H150" s="179">
        <v>73.84</v>
      </c>
      <c r="I150" s="180"/>
      <c r="J150" s="181">
        <f>ROUND(I150*H150,2)</f>
        <v>0</v>
      </c>
      <c r="K150" s="177" t="s">
        <v>127</v>
      </c>
      <c r="L150" s="41"/>
      <c r="M150" s="182" t="s">
        <v>19</v>
      </c>
      <c r="N150" s="183" t="s">
        <v>43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192</v>
      </c>
      <c r="AT150" s="186" t="s">
        <v>123</v>
      </c>
      <c r="AU150" s="186" t="s">
        <v>82</v>
      </c>
      <c r="AY150" s="19" t="s">
        <v>120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80</v>
      </c>
      <c r="BK150" s="187">
        <f>ROUND(I150*H150,2)</f>
        <v>0</v>
      </c>
      <c r="BL150" s="19" t="s">
        <v>192</v>
      </c>
      <c r="BM150" s="186" t="s">
        <v>236</v>
      </c>
    </row>
    <row r="151" spans="1:65" s="2" customFormat="1" ht="11.25">
      <c r="A151" s="36"/>
      <c r="B151" s="37"/>
      <c r="C151" s="38"/>
      <c r="D151" s="188" t="s">
        <v>130</v>
      </c>
      <c r="E151" s="38"/>
      <c r="F151" s="189" t="s">
        <v>237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130</v>
      </c>
      <c r="AU151" s="19" t="s">
        <v>82</v>
      </c>
    </row>
    <row r="152" spans="1:65" s="2" customFormat="1" ht="11.25">
      <c r="A152" s="36"/>
      <c r="B152" s="37"/>
      <c r="C152" s="38"/>
      <c r="D152" s="193" t="s">
        <v>132</v>
      </c>
      <c r="E152" s="38"/>
      <c r="F152" s="194" t="s">
        <v>238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132</v>
      </c>
      <c r="AU152" s="19" t="s">
        <v>82</v>
      </c>
    </row>
    <row r="153" spans="1:65" s="14" customFormat="1" ht="11.25">
      <c r="B153" s="206"/>
      <c r="C153" s="207"/>
      <c r="D153" s="188" t="s">
        <v>134</v>
      </c>
      <c r="E153" s="208" t="s">
        <v>19</v>
      </c>
      <c r="F153" s="209" t="s">
        <v>239</v>
      </c>
      <c r="G153" s="207"/>
      <c r="H153" s="208" t="s">
        <v>19</v>
      </c>
      <c r="I153" s="210"/>
      <c r="J153" s="207"/>
      <c r="K153" s="207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134</v>
      </c>
      <c r="AU153" s="215" t="s">
        <v>82</v>
      </c>
      <c r="AV153" s="14" t="s">
        <v>80</v>
      </c>
      <c r="AW153" s="14" t="s">
        <v>33</v>
      </c>
      <c r="AX153" s="14" t="s">
        <v>72</v>
      </c>
      <c r="AY153" s="215" t="s">
        <v>120</v>
      </c>
    </row>
    <row r="154" spans="1:65" s="14" customFormat="1" ht="11.25">
      <c r="B154" s="206"/>
      <c r="C154" s="207"/>
      <c r="D154" s="188" t="s">
        <v>134</v>
      </c>
      <c r="E154" s="208" t="s">
        <v>19</v>
      </c>
      <c r="F154" s="209" t="s">
        <v>240</v>
      </c>
      <c r="G154" s="207"/>
      <c r="H154" s="208" t="s">
        <v>19</v>
      </c>
      <c r="I154" s="210"/>
      <c r="J154" s="207"/>
      <c r="K154" s="207"/>
      <c r="L154" s="211"/>
      <c r="M154" s="212"/>
      <c r="N154" s="213"/>
      <c r="O154" s="213"/>
      <c r="P154" s="213"/>
      <c r="Q154" s="213"/>
      <c r="R154" s="213"/>
      <c r="S154" s="213"/>
      <c r="T154" s="214"/>
      <c r="AT154" s="215" t="s">
        <v>134</v>
      </c>
      <c r="AU154" s="215" t="s">
        <v>82</v>
      </c>
      <c r="AV154" s="14" t="s">
        <v>80</v>
      </c>
      <c r="AW154" s="14" t="s">
        <v>33</v>
      </c>
      <c r="AX154" s="14" t="s">
        <v>72</v>
      </c>
      <c r="AY154" s="215" t="s">
        <v>120</v>
      </c>
    </row>
    <row r="155" spans="1:65" s="13" customFormat="1" ht="11.25">
      <c r="B155" s="195"/>
      <c r="C155" s="196"/>
      <c r="D155" s="188" t="s">
        <v>134</v>
      </c>
      <c r="E155" s="197" t="s">
        <v>19</v>
      </c>
      <c r="F155" s="198" t="s">
        <v>241</v>
      </c>
      <c r="G155" s="196"/>
      <c r="H155" s="199">
        <v>104.08</v>
      </c>
      <c r="I155" s="200"/>
      <c r="J155" s="196"/>
      <c r="K155" s="196"/>
      <c r="L155" s="201"/>
      <c r="M155" s="202"/>
      <c r="N155" s="203"/>
      <c r="O155" s="203"/>
      <c r="P155" s="203"/>
      <c r="Q155" s="203"/>
      <c r="R155" s="203"/>
      <c r="S155" s="203"/>
      <c r="T155" s="204"/>
      <c r="AT155" s="205" t="s">
        <v>134</v>
      </c>
      <c r="AU155" s="205" t="s">
        <v>82</v>
      </c>
      <c r="AV155" s="13" t="s">
        <v>82</v>
      </c>
      <c r="AW155" s="13" t="s">
        <v>33</v>
      </c>
      <c r="AX155" s="13" t="s">
        <v>72</v>
      </c>
      <c r="AY155" s="205" t="s">
        <v>120</v>
      </c>
    </row>
    <row r="156" spans="1:65" s="13" customFormat="1" ht="11.25">
      <c r="B156" s="195"/>
      <c r="C156" s="196"/>
      <c r="D156" s="188" t="s">
        <v>134</v>
      </c>
      <c r="E156" s="197" t="s">
        <v>19</v>
      </c>
      <c r="F156" s="198" t="s">
        <v>242</v>
      </c>
      <c r="G156" s="196"/>
      <c r="H156" s="199">
        <v>-30.24</v>
      </c>
      <c r="I156" s="200"/>
      <c r="J156" s="196"/>
      <c r="K156" s="196"/>
      <c r="L156" s="201"/>
      <c r="M156" s="202"/>
      <c r="N156" s="203"/>
      <c r="O156" s="203"/>
      <c r="P156" s="203"/>
      <c r="Q156" s="203"/>
      <c r="R156" s="203"/>
      <c r="S156" s="203"/>
      <c r="T156" s="204"/>
      <c r="AT156" s="205" t="s">
        <v>134</v>
      </c>
      <c r="AU156" s="205" t="s">
        <v>82</v>
      </c>
      <c r="AV156" s="13" t="s">
        <v>82</v>
      </c>
      <c r="AW156" s="13" t="s">
        <v>33</v>
      </c>
      <c r="AX156" s="13" t="s">
        <v>72</v>
      </c>
      <c r="AY156" s="205" t="s">
        <v>120</v>
      </c>
    </row>
    <row r="157" spans="1:65" s="16" customFormat="1" ht="11.25">
      <c r="B157" s="237"/>
      <c r="C157" s="238"/>
      <c r="D157" s="188" t="s">
        <v>134</v>
      </c>
      <c r="E157" s="239" t="s">
        <v>19</v>
      </c>
      <c r="F157" s="240" t="s">
        <v>243</v>
      </c>
      <c r="G157" s="238"/>
      <c r="H157" s="241">
        <v>73.84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134</v>
      </c>
      <c r="AU157" s="247" t="s">
        <v>82</v>
      </c>
      <c r="AV157" s="16" t="s">
        <v>142</v>
      </c>
      <c r="AW157" s="16" t="s">
        <v>33</v>
      </c>
      <c r="AX157" s="16" t="s">
        <v>80</v>
      </c>
      <c r="AY157" s="247" t="s">
        <v>120</v>
      </c>
    </row>
    <row r="158" spans="1:65" s="2" customFormat="1" ht="24.2" customHeight="1">
      <c r="A158" s="36"/>
      <c r="B158" s="37"/>
      <c r="C158" s="175" t="s">
        <v>8</v>
      </c>
      <c r="D158" s="175" t="s">
        <v>123</v>
      </c>
      <c r="E158" s="176" t="s">
        <v>244</v>
      </c>
      <c r="F158" s="177" t="s">
        <v>245</v>
      </c>
      <c r="G158" s="178" t="s">
        <v>214</v>
      </c>
      <c r="H158" s="179">
        <v>2.177</v>
      </c>
      <c r="I158" s="180"/>
      <c r="J158" s="181">
        <f>ROUND(I158*H158,2)</f>
        <v>0</v>
      </c>
      <c r="K158" s="177" t="s">
        <v>127</v>
      </c>
      <c r="L158" s="41"/>
      <c r="M158" s="182" t="s">
        <v>19</v>
      </c>
      <c r="N158" s="183" t="s">
        <v>43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1.065E-2</v>
      </c>
      <c r="T158" s="185">
        <f>S158*H158</f>
        <v>2.3185049999999999E-2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192</v>
      </c>
      <c r="AT158" s="186" t="s">
        <v>123</v>
      </c>
      <c r="AU158" s="186" t="s">
        <v>82</v>
      </c>
      <c r="AY158" s="19" t="s">
        <v>120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80</v>
      </c>
      <c r="BK158" s="187">
        <f>ROUND(I158*H158,2)</f>
        <v>0</v>
      </c>
      <c r="BL158" s="19" t="s">
        <v>192</v>
      </c>
      <c r="BM158" s="186" t="s">
        <v>246</v>
      </c>
    </row>
    <row r="159" spans="1:65" s="2" customFormat="1" ht="19.5">
      <c r="A159" s="36"/>
      <c r="B159" s="37"/>
      <c r="C159" s="38"/>
      <c r="D159" s="188" t="s">
        <v>130</v>
      </c>
      <c r="E159" s="38"/>
      <c r="F159" s="189" t="s">
        <v>247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130</v>
      </c>
      <c r="AU159" s="19" t="s">
        <v>82</v>
      </c>
    </row>
    <row r="160" spans="1:65" s="2" customFormat="1" ht="11.25">
      <c r="A160" s="36"/>
      <c r="B160" s="37"/>
      <c r="C160" s="38"/>
      <c r="D160" s="193" t="s">
        <v>132</v>
      </c>
      <c r="E160" s="38"/>
      <c r="F160" s="194" t="s">
        <v>248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132</v>
      </c>
      <c r="AU160" s="19" t="s">
        <v>82</v>
      </c>
    </row>
    <row r="161" spans="1:65" s="14" customFormat="1" ht="11.25">
      <c r="B161" s="206"/>
      <c r="C161" s="207"/>
      <c r="D161" s="188" t="s">
        <v>134</v>
      </c>
      <c r="E161" s="208" t="s">
        <v>19</v>
      </c>
      <c r="F161" s="209" t="s">
        <v>218</v>
      </c>
      <c r="G161" s="207"/>
      <c r="H161" s="208" t="s">
        <v>19</v>
      </c>
      <c r="I161" s="210"/>
      <c r="J161" s="207"/>
      <c r="K161" s="207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134</v>
      </c>
      <c r="AU161" s="215" t="s">
        <v>82</v>
      </c>
      <c r="AV161" s="14" t="s">
        <v>80</v>
      </c>
      <c r="AW161" s="14" t="s">
        <v>33</v>
      </c>
      <c r="AX161" s="14" t="s">
        <v>72</v>
      </c>
      <c r="AY161" s="215" t="s">
        <v>120</v>
      </c>
    </row>
    <row r="162" spans="1:65" s="13" customFormat="1" ht="22.5">
      <c r="B162" s="195"/>
      <c r="C162" s="196"/>
      <c r="D162" s="188" t="s">
        <v>134</v>
      </c>
      <c r="E162" s="197" t="s">
        <v>19</v>
      </c>
      <c r="F162" s="198" t="s">
        <v>249</v>
      </c>
      <c r="G162" s="196"/>
      <c r="H162" s="199">
        <v>2.177</v>
      </c>
      <c r="I162" s="200"/>
      <c r="J162" s="196"/>
      <c r="K162" s="196"/>
      <c r="L162" s="201"/>
      <c r="M162" s="202"/>
      <c r="N162" s="203"/>
      <c r="O162" s="203"/>
      <c r="P162" s="203"/>
      <c r="Q162" s="203"/>
      <c r="R162" s="203"/>
      <c r="S162" s="203"/>
      <c r="T162" s="204"/>
      <c r="AT162" s="205" t="s">
        <v>134</v>
      </c>
      <c r="AU162" s="205" t="s">
        <v>82</v>
      </c>
      <c r="AV162" s="13" t="s">
        <v>82</v>
      </c>
      <c r="AW162" s="13" t="s">
        <v>33</v>
      </c>
      <c r="AX162" s="13" t="s">
        <v>80</v>
      </c>
      <c r="AY162" s="205" t="s">
        <v>120</v>
      </c>
    </row>
    <row r="163" spans="1:65" s="14" customFormat="1" ht="11.25">
      <c r="B163" s="206"/>
      <c r="C163" s="207"/>
      <c r="D163" s="188" t="s">
        <v>134</v>
      </c>
      <c r="E163" s="208" t="s">
        <v>19</v>
      </c>
      <c r="F163" s="209" t="s">
        <v>240</v>
      </c>
      <c r="G163" s="207"/>
      <c r="H163" s="208" t="s">
        <v>19</v>
      </c>
      <c r="I163" s="210"/>
      <c r="J163" s="207"/>
      <c r="K163" s="207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134</v>
      </c>
      <c r="AU163" s="215" t="s">
        <v>82</v>
      </c>
      <c r="AV163" s="14" t="s">
        <v>80</v>
      </c>
      <c r="AW163" s="14" t="s">
        <v>33</v>
      </c>
      <c r="AX163" s="14" t="s">
        <v>72</v>
      </c>
      <c r="AY163" s="215" t="s">
        <v>120</v>
      </c>
    </row>
    <row r="164" spans="1:65" s="2" customFormat="1" ht="16.5" customHeight="1">
      <c r="A164" s="36"/>
      <c r="B164" s="37"/>
      <c r="C164" s="175" t="s">
        <v>192</v>
      </c>
      <c r="D164" s="175" t="s">
        <v>123</v>
      </c>
      <c r="E164" s="176" t="s">
        <v>250</v>
      </c>
      <c r="F164" s="177" t="s">
        <v>251</v>
      </c>
      <c r="G164" s="178" t="s">
        <v>214</v>
      </c>
      <c r="H164" s="179">
        <v>73.84</v>
      </c>
      <c r="I164" s="180"/>
      <c r="J164" s="181">
        <f>ROUND(I164*H164,2)</f>
        <v>0</v>
      </c>
      <c r="K164" s="177" t="s">
        <v>127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8.0000000000000002E-3</v>
      </c>
      <c r="T164" s="185">
        <f>S164*H164</f>
        <v>0.59072000000000002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192</v>
      </c>
      <c r="AT164" s="186" t="s">
        <v>123</v>
      </c>
      <c r="AU164" s="186" t="s">
        <v>82</v>
      </c>
      <c r="AY164" s="19" t="s">
        <v>120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80</v>
      </c>
      <c r="BK164" s="187">
        <f>ROUND(I164*H164,2)</f>
        <v>0</v>
      </c>
      <c r="BL164" s="19" t="s">
        <v>192</v>
      </c>
      <c r="BM164" s="186" t="s">
        <v>252</v>
      </c>
    </row>
    <row r="165" spans="1:65" s="2" customFormat="1" ht="11.25">
      <c r="A165" s="36"/>
      <c r="B165" s="37"/>
      <c r="C165" s="38"/>
      <c r="D165" s="188" t="s">
        <v>130</v>
      </c>
      <c r="E165" s="38"/>
      <c r="F165" s="189" t="s">
        <v>253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130</v>
      </c>
      <c r="AU165" s="19" t="s">
        <v>82</v>
      </c>
    </row>
    <row r="166" spans="1:65" s="2" customFormat="1" ht="11.25">
      <c r="A166" s="36"/>
      <c r="B166" s="37"/>
      <c r="C166" s="38"/>
      <c r="D166" s="193" t="s">
        <v>132</v>
      </c>
      <c r="E166" s="38"/>
      <c r="F166" s="194" t="s">
        <v>254</v>
      </c>
      <c r="G166" s="38"/>
      <c r="H166" s="38"/>
      <c r="I166" s="190"/>
      <c r="J166" s="38"/>
      <c r="K166" s="38"/>
      <c r="L166" s="41"/>
      <c r="M166" s="191"/>
      <c r="N166" s="192"/>
      <c r="O166" s="66"/>
      <c r="P166" s="66"/>
      <c r="Q166" s="66"/>
      <c r="R166" s="66"/>
      <c r="S166" s="66"/>
      <c r="T166" s="67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9" t="s">
        <v>132</v>
      </c>
      <c r="AU166" s="19" t="s">
        <v>82</v>
      </c>
    </row>
    <row r="167" spans="1:65" s="14" customFormat="1" ht="11.25">
      <c r="B167" s="206"/>
      <c r="C167" s="207"/>
      <c r="D167" s="188" t="s">
        <v>134</v>
      </c>
      <c r="E167" s="208" t="s">
        <v>19</v>
      </c>
      <c r="F167" s="209" t="s">
        <v>239</v>
      </c>
      <c r="G167" s="207"/>
      <c r="H167" s="208" t="s">
        <v>19</v>
      </c>
      <c r="I167" s="210"/>
      <c r="J167" s="207"/>
      <c r="K167" s="207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134</v>
      </c>
      <c r="AU167" s="215" t="s">
        <v>82</v>
      </c>
      <c r="AV167" s="14" t="s">
        <v>80</v>
      </c>
      <c r="AW167" s="14" t="s">
        <v>33</v>
      </c>
      <c r="AX167" s="14" t="s">
        <v>72</v>
      </c>
      <c r="AY167" s="215" t="s">
        <v>120</v>
      </c>
    </row>
    <row r="168" spans="1:65" s="14" customFormat="1" ht="11.25">
      <c r="B168" s="206"/>
      <c r="C168" s="207"/>
      <c r="D168" s="188" t="s">
        <v>134</v>
      </c>
      <c r="E168" s="208" t="s">
        <v>19</v>
      </c>
      <c r="F168" s="209" t="s">
        <v>240</v>
      </c>
      <c r="G168" s="207"/>
      <c r="H168" s="208" t="s">
        <v>19</v>
      </c>
      <c r="I168" s="210"/>
      <c r="J168" s="207"/>
      <c r="K168" s="207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134</v>
      </c>
      <c r="AU168" s="215" t="s">
        <v>82</v>
      </c>
      <c r="AV168" s="14" t="s">
        <v>80</v>
      </c>
      <c r="AW168" s="14" t="s">
        <v>33</v>
      </c>
      <c r="AX168" s="14" t="s">
        <v>72</v>
      </c>
      <c r="AY168" s="215" t="s">
        <v>120</v>
      </c>
    </row>
    <row r="169" spans="1:65" s="13" customFormat="1" ht="11.25">
      <c r="B169" s="195"/>
      <c r="C169" s="196"/>
      <c r="D169" s="188" t="s">
        <v>134</v>
      </c>
      <c r="E169" s="197" t="s">
        <v>19</v>
      </c>
      <c r="F169" s="198" t="s">
        <v>241</v>
      </c>
      <c r="G169" s="196"/>
      <c r="H169" s="199">
        <v>104.08</v>
      </c>
      <c r="I169" s="200"/>
      <c r="J169" s="196"/>
      <c r="K169" s="196"/>
      <c r="L169" s="201"/>
      <c r="M169" s="202"/>
      <c r="N169" s="203"/>
      <c r="O169" s="203"/>
      <c r="P169" s="203"/>
      <c r="Q169" s="203"/>
      <c r="R169" s="203"/>
      <c r="S169" s="203"/>
      <c r="T169" s="204"/>
      <c r="AT169" s="205" t="s">
        <v>134</v>
      </c>
      <c r="AU169" s="205" t="s">
        <v>82</v>
      </c>
      <c r="AV169" s="13" t="s">
        <v>82</v>
      </c>
      <c r="AW169" s="13" t="s">
        <v>33</v>
      </c>
      <c r="AX169" s="13" t="s">
        <v>72</v>
      </c>
      <c r="AY169" s="205" t="s">
        <v>120</v>
      </c>
    </row>
    <row r="170" spans="1:65" s="13" customFormat="1" ht="11.25">
      <c r="B170" s="195"/>
      <c r="C170" s="196"/>
      <c r="D170" s="188" t="s">
        <v>134</v>
      </c>
      <c r="E170" s="197" t="s">
        <v>19</v>
      </c>
      <c r="F170" s="198" t="s">
        <v>242</v>
      </c>
      <c r="G170" s="196"/>
      <c r="H170" s="199">
        <v>-30.24</v>
      </c>
      <c r="I170" s="200"/>
      <c r="J170" s="196"/>
      <c r="K170" s="196"/>
      <c r="L170" s="201"/>
      <c r="M170" s="202"/>
      <c r="N170" s="203"/>
      <c r="O170" s="203"/>
      <c r="P170" s="203"/>
      <c r="Q170" s="203"/>
      <c r="R170" s="203"/>
      <c r="S170" s="203"/>
      <c r="T170" s="204"/>
      <c r="AT170" s="205" t="s">
        <v>134</v>
      </c>
      <c r="AU170" s="205" t="s">
        <v>82</v>
      </c>
      <c r="AV170" s="13" t="s">
        <v>82</v>
      </c>
      <c r="AW170" s="13" t="s">
        <v>33</v>
      </c>
      <c r="AX170" s="13" t="s">
        <v>72</v>
      </c>
      <c r="AY170" s="205" t="s">
        <v>120</v>
      </c>
    </row>
    <row r="171" spans="1:65" s="15" customFormat="1" ht="11.25">
      <c r="B171" s="226"/>
      <c r="C171" s="227"/>
      <c r="D171" s="188" t="s">
        <v>134</v>
      </c>
      <c r="E171" s="228" t="s">
        <v>19</v>
      </c>
      <c r="F171" s="229" t="s">
        <v>231</v>
      </c>
      <c r="G171" s="227"/>
      <c r="H171" s="230">
        <v>73.84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134</v>
      </c>
      <c r="AU171" s="236" t="s">
        <v>82</v>
      </c>
      <c r="AV171" s="15" t="s">
        <v>128</v>
      </c>
      <c r="AW171" s="15" t="s">
        <v>33</v>
      </c>
      <c r="AX171" s="15" t="s">
        <v>80</v>
      </c>
      <c r="AY171" s="236" t="s">
        <v>120</v>
      </c>
    </row>
    <row r="172" spans="1:65" s="2" customFormat="1" ht="24.2" customHeight="1">
      <c r="A172" s="36"/>
      <c r="B172" s="37"/>
      <c r="C172" s="175" t="s">
        <v>255</v>
      </c>
      <c r="D172" s="175" t="s">
        <v>123</v>
      </c>
      <c r="E172" s="176" t="s">
        <v>256</v>
      </c>
      <c r="F172" s="177" t="s">
        <v>257</v>
      </c>
      <c r="G172" s="178" t="s">
        <v>258</v>
      </c>
      <c r="H172" s="248"/>
      <c r="I172" s="180"/>
      <c r="J172" s="181">
        <f>ROUND(I172*H172,2)</f>
        <v>0</v>
      </c>
      <c r="K172" s="177" t="s">
        <v>127</v>
      </c>
      <c r="L172" s="41"/>
      <c r="M172" s="182" t="s">
        <v>19</v>
      </c>
      <c r="N172" s="183" t="s">
        <v>43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0</v>
      </c>
      <c r="T172" s="185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192</v>
      </c>
      <c r="AT172" s="186" t="s">
        <v>123</v>
      </c>
      <c r="AU172" s="186" t="s">
        <v>82</v>
      </c>
      <c r="AY172" s="19" t="s">
        <v>120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80</v>
      </c>
      <c r="BK172" s="187">
        <f>ROUND(I172*H172,2)</f>
        <v>0</v>
      </c>
      <c r="BL172" s="19" t="s">
        <v>192</v>
      </c>
      <c r="BM172" s="186" t="s">
        <v>259</v>
      </c>
    </row>
    <row r="173" spans="1:65" s="2" customFormat="1" ht="29.25">
      <c r="A173" s="36"/>
      <c r="B173" s="37"/>
      <c r="C173" s="38"/>
      <c r="D173" s="188" t="s">
        <v>130</v>
      </c>
      <c r="E173" s="38"/>
      <c r="F173" s="189" t="s">
        <v>260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130</v>
      </c>
      <c r="AU173" s="19" t="s">
        <v>82</v>
      </c>
    </row>
    <row r="174" spans="1:65" s="2" customFormat="1" ht="11.25">
      <c r="A174" s="36"/>
      <c r="B174" s="37"/>
      <c r="C174" s="38"/>
      <c r="D174" s="193" t="s">
        <v>132</v>
      </c>
      <c r="E174" s="38"/>
      <c r="F174" s="194" t="s">
        <v>261</v>
      </c>
      <c r="G174" s="38"/>
      <c r="H174" s="38"/>
      <c r="I174" s="190"/>
      <c r="J174" s="38"/>
      <c r="K174" s="38"/>
      <c r="L174" s="41"/>
      <c r="M174" s="191"/>
      <c r="N174" s="192"/>
      <c r="O174" s="66"/>
      <c r="P174" s="66"/>
      <c r="Q174" s="66"/>
      <c r="R174" s="66"/>
      <c r="S174" s="66"/>
      <c r="T174" s="67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T174" s="19" t="s">
        <v>132</v>
      </c>
      <c r="AU174" s="19" t="s">
        <v>82</v>
      </c>
    </row>
    <row r="175" spans="1:65" s="12" customFormat="1" ht="22.9" customHeight="1">
      <c r="B175" s="159"/>
      <c r="C175" s="160"/>
      <c r="D175" s="161" t="s">
        <v>71</v>
      </c>
      <c r="E175" s="173" t="s">
        <v>262</v>
      </c>
      <c r="F175" s="173" t="s">
        <v>263</v>
      </c>
      <c r="G175" s="160"/>
      <c r="H175" s="160"/>
      <c r="I175" s="163"/>
      <c r="J175" s="174">
        <f>BK175</f>
        <v>0</v>
      </c>
      <c r="K175" s="160"/>
      <c r="L175" s="165"/>
      <c r="M175" s="166"/>
      <c r="N175" s="167"/>
      <c r="O175" s="167"/>
      <c r="P175" s="168">
        <f>SUM(P176:P211)</f>
        <v>0</v>
      </c>
      <c r="Q175" s="167"/>
      <c r="R175" s="168">
        <f>SUM(R176:R211)</f>
        <v>1.2682795</v>
      </c>
      <c r="S175" s="167"/>
      <c r="T175" s="169">
        <f>SUM(T176:T211)</f>
        <v>0</v>
      </c>
      <c r="AR175" s="170" t="s">
        <v>82</v>
      </c>
      <c r="AT175" s="171" t="s">
        <v>71</v>
      </c>
      <c r="AU175" s="171" t="s">
        <v>80</v>
      </c>
      <c r="AY175" s="170" t="s">
        <v>120</v>
      </c>
      <c r="BK175" s="172">
        <f>SUM(BK176:BK211)</f>
        <v>0</v>
      </c>
    </row>
    <row r="176" spans="1:65" s="2" customFormat="1" ht="24.2" customHeight="1">
      <c r="A176" s="36"/>
      <c r="B176" s="37"/>
      <c r="C176" s="175" t="s">
        <v>264</v>
      </c>
      <c r="D176" s="175" t="s">
        <v>123</v>
      </c>
      <c r="E176" s="176" t="s">
        <v>265</v>
      </c>
      <c r="F176" s="177" t="s">
        <v>266</v>
      </c>
      <c r="G176" s="178" t="s">
        <v>190</v>
      </c>
      <c r="H176" s="179">
        <v>1</v>
      </c>
      <c r="I176" s="180"/>
      <c r="J176" s="181">
        <f>ROUND(I176*H176,2)</f>
        <v>0</v>
      </c>
      <c r="K176" s="177" t="s">
        <v>191</v>
      </c>
      <c r="L176" s="41"/>
      <c r="M176" s="182" t="s">
        <v>19</v>
      </c>
      <c r="N176" s="183" t="s">
        <v>43</v>
      </c>
      <c r="O176" s="66"/>
      <c r="P176" s="184">
        <f>O176*H176</f>
        <v>0</v>
      </c>
      <c r="Q176" s="184">
        <v>0.4</v>
      </c>
      <c r="R176" s="184">
        <f>Q176*H176</f>
        <v>0.4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192</v>
      </c>
      <c r="AT176" s="186" t="s">
        <v>123</v>
      </c>
      <c r="AU176" s="186" t="s">
        <v>82</v>
      </c>
      <c r="AY176" s="19" t="s">
        <v>120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80</v>
      </c>
      <c r="BK176" s="187">
        <f>ROUND(I176*H176,2)</f>
        <v>0</v>
      </c>
      <c r="BL176" s="19" t="s">
        <v>192</v>
      </c>
      <c r="BM176" s="186" t="s">
        <v>267</v>
      </c>
    </row>
    <row r="177" spans="1:65" s="2" customFormat="1" ht="19.5">
      <c r="A177" s="36"/>
      <c r="B177" s="37"/>
      <c r="C177" s="38"/>
      <c r="D177" s="188" t="s">
        <v>130</v>
      </c>
      <c r="E177" s="38"/>
      <c r="F177" s="189" t="s">
        <v>266</v>
      </c>
      <c r="G177" s="38"/>
      <c r="H177" s="38"/>
      <c r="I177" s="190"/>
      <c r="J177" s="38"/>
      <c r="K177" s="38"/>
      <c r="L177" s="41"/>
      <c r="M177" s="191"/>
      <c r="N177" s="192"/>
      <c r="O177" s="66"/>
      <c r="P177" s="66"/>
      <c r="Q177" s="66"/>
      <c r="R177" s="66"/>
      <c r="S177" s="66"/>
      <c r="T177" s="67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T177" s="19" t="s">
        <v>130</v>
      </c>
      <c r="AU177" s="19" t="s">
        <v>82</v>
      </c>
    </row>
    <row r="178" spans="1:65" s="14" customFormat="1" ht="11.25">
      <c r="B178" s="206"/>
      <c r="C178" s="207"/>
      <c r="D178" s="188" t="s">
        <v>134</v>
      </c>
      <c r="E178" s="208" t="s">
        <v>19</v>
      </c>
      <c r="F178" s="209" t="s">
        <v>268</v>
      </c>
      <c r="G178" s="207"/>
      <c r="H178" s="208" t="s">
        <v>19</v>
      </c>
      <c r="I178" s="210"/>
      <c r="J178" s="207"/>
      <c r="K178" s="207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134</v>
      </c>
      <c r="AU178" s="215" t="s">
        <v>82</v>
      </c>
      <c r="AV178" s="14" t="s">
        <v>80</v>
      </c>
      <c r="AW178" s="14" t="s">
        <v>33</v>
      </c>
      <c r="AX178" s="14" t="s">
        <v>72</v>
      </c>
      <c r="AY178" s="215" t="s">
        <v>120</v>
      </c>
    </row>
    <row r="179" spans="1:65" s="13" customFormat="1" ht="11.25">
      <c r="B179" s="195"/>
      <c r="C179" s="196"/>
      <c r="D179" s="188" t="s">
        <v>134</v>
      </c>
      <c r="E179" s="197" t="s">
        <v>19</v>
      </c>
      <c r="F179" s="198" t="s">
        <v>269</v>
      </c>
      <c r="G179" s="196"/>
      <c r="H179" s="199">
        <v>1</v>
      </c>
      <c r="I179" s="200"/>
      <c r="J179" s="196"/>
      <c r="K179" s="196"/>
      <c r="L179" s="201"/>
      <c r="M179" s="202"/>
      <c r="N179" s="203"/>
      <c r="O179" s="203"/>
      <c r="P179" s="203"/>
      <c r="Q179" s="203"/>
      <c r="R179" s="203"/>
      <c r="S179" s="203"/>
      <c r="T179" s="204"/>
      <c r="AT179" s="205" t="s">
        <v>134</v>
      </c>
      <c r="AU179" s="205" t="s">
        <v>82</v>
      </c>
      <c r="AV179" s="13" t="s">
        <v>82</v>
      </c>
      <c r="AW179" s="13" t="s">
        <v>33</v>
      </c>
      <c r="AX179" s="13" t="s">
        <v>80</v>
      </c>
      <c r="AY179" s="205" t="s">
        <v>120</v>
      </c>
    </row>
    <row r="180" spans="1:65" s="14" customFormat="1" ht="11.25">
      <c r="B180" s="206"/>
      <c r="C180" s="207"/>
      <c r="D180" s="188" t="s">
        <v>134</v>
      </c>
      <c r="E180" s="208" t="s">
        <v>19</v>
      </c>
      <c r="F180" s="209" t="s">
        <v>270</v>
      </c>
      <c r="G180" s="207"/>
      <c r="H180" s="208" t="s">
        <v>19</v>
      </c>
      <c r="I180" s="210"/>
      <c r="J180" s="207"/>
      <c r="K180" s="207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134</v>
      </c>
      <c r="AU180" s="215" t="s">
        <v>82</v>
      </c>
      <c r="AV180" s="14" t="s">
        <v>80</v>
      </c>
      <c r="AW180" s="14" t="s">
        <v>33</v>
      </c>
      <c r="AX180" s="14" t="s">
        <v>72</v>
      </c>
      <c r="AY180" s="215" t="s">
        <v>120</v>
      </c>
    </row>
    <row r="181" spans="1:65" s="14" customFormat="1" ht="11.25">
      <c r="B181" s="206"/>
      <c r="C181" s="207"/>
      <c r="D181" s="188" t="s">
        <v>134</v>
      </c>
      <c r="E181" s="208" t="s">
        <v>19</v>
      </c>
      <c r="F181" s="209" t="s">
        <v>271</v>
      </c>
      <c r="G181" s="207"/>
      <c r="H181" s="208" t="s">
        <v>19</v>
      </c>
      <c r="I181" s="210"/>
      <c r="J181" s="207"/>
      <c r="K181" s="207"/>
      <c r="L181" s="211"/>
      <c r="M181" s="212"/>
      <c r="N181" s="213"/>
      <c r="O181" s="213"/>
      <c r="P181" s="213"/>
      <c r="Q181" s="213"/>
      <c r="R181" s="213"/>
      <c r="S181" s="213"/>
      <c r="T181" s="214"/>
      <c r="AT181" s="215" t="s">
        <v>134</v>
      </c>
      <c r="AU181" s="215" t="s">
        <v>82</v>
      </c>
      <c r="AV181" s="14" t="s">
        <v>80</v>
      </c>
      <c r="AW181" s="14" t="s">
        <v>33</v>
      </c>
      <c r="AX181" s="14" t="s">
        <v>72</v>
      </c>
      <c r="AY181" s="215" t="s">
        <v>120</v>
      </c>
    </row>
    <row r="182" spans="1:65" s="14" customFormat="1" ht="22.5">
      <c r="B182" s="206"/>
      <c r="C182" s="207"/>
      <c r="D182" s="188" t="s">
        <v>134</v>
      </c>
      <c r="E182" s="208" t="s">
        <v>19</v>
      </c>
      <c r="F182" s="209" t="s">
        <v>272</v>
      </c>
      <c r="G182" s="207"/>
      <c r="H182" s="208" t="s">
        <v>19</v>
      </c>
      <c r="I182" s="210"/>
      <c r="J182" s="207"/>
      <c r="K182" s="207"/>
      <c r="L182" s="211"/>
      <c r="M182" s="212"/>
      <c r="N182" s="213"/>
      <c r="O182" s="213"/>
      <c r="P182" s="213"/>
      <c r="Q182" s="213"/>
      <c r="R182" s="213"/>
      <c r="S182" s="213"/>
      <c r="T182" s="214"/>
      <c r="AT182" s="215" t="s">
        <v>134</v>
      </c>
      <c r="AU182" s="215" t="s">
        <v>82</v>
      </c>
      <c r="AV182" s="14" t="s">
        <v>80</v>
      </c>
      <c r="AW182" s="14" t="s">
        <v>33</v>
      </c>
      <c r="AX182" s="14" t="s">
        <v>72</v>
      </c>
      <c r="AY182" s="215" t="s">
        <v>120</v>
      </c>
    </row>
    <row r="183" spans="1:65" s="2" customFormat="1" ht="33" customHeight="1">
      <c r="A183" s="36"/>
      <c r="B183" s="37"/>
      <c r="C183" s="175" t="s">
        <v>273</v>
      </c>
      <c r="D183" s="175" t="s">
        <v>123</v>
      </c>
      <c r="E183" s="176" t="s">
        <v>274</v>
      </c>
      <c r="F183" s="177" t="s">
        <v>275</v>
      </c>
      <c r="G183" s="178" t="s">
        <v>190</v>
      </c>
      <c r="H183" s="179">
        <v>1</v>
      </c>
      <c r="I183" s="180"/>
      <c r="J183" s="181">
        <f>ROUND(I183*H183,2)</f>
        <v>0</v>
      </c>
      <c r="K183" s="177" t="s">
        <v>191</v>
      </c>
      <c r="L183" s="41"/>
      <c r="M183" s="182" t="s">
        <v>19</v>
      </c>
      <c r="N183" s="183" t="s">
        <v>43</v>
      </c>
      <c r="O183" s="66"/>
      <c r="P183" s="184">
        <f>O183*H183</f>
        <v>0</v>
      </c>
      <c r="Q183" s="184">
        <v>0.4</v>
      </c>
      <c r="R183" s="184">
        <f>Q183*H183</f>
        <v>0.4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192</v>
      </c>
      <c r="AT183" s="186" t="s">
        <v>123</v>
      </c>
      <c r="AU183" s="186" t="s">
        <v>82</v>
      </c>
      <c r="AY183" s="19" t="s">
        <v>120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80</v>
      </c>
      <c r="BK183" s="187">
        <f>ROUND(I183*H183,2)</f>
        <v>0</v>
      </c>
      <c r="BL183" s="19" t="s">
        <v>192</v>
      </c>
      <c r="BM183" s="186" t="s">
        <v>276</v>
      </c>
    </row>
    <row r="184" spans="1:65" s="2" customFormat="1" ht="19.5">
      <c r="A184" s="36"/>
      <c r="B184" s="37"/>
      <c r="C184" s="38"/>
      <c r="D184" s="188" t="s">
        <v>130</v>
      </c>
      <c r="E184" s="38"/>
      <c r="F184" s="189" t="s">
        <v>275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130</v>
      </c>
      <c r="AU184" s="19" t="s">
        <v>82</v>
      </c>
    </row>
    <row r="185" spans="1:65" s="14" customFormat="1" ht="11.25">
      <c r="B185" s="206"/>
      <c r="C185" s="207"/>
      <c r="D185" s="188" t="s">
        <v>134</v>
      </c>
      <c r="E185" s="208" t="s">
        <v>19</v>
      </c>
      <c r="F185" s="209" t="s">
        <v>268</v>
      </c>
      <c r="G185" s="207"/>
      <c r="H185" s="208" t="s">
        <v>19</v>
      </c>
      <c r="I185" s="210"/>
      <c r="J185" s="207"/>
      <c r="K185" s="207"/>
      <c r="L185" s="211"/>
      <c r="M185" s="212"/>
      <c r="N185" s="213"/>
      <c r="O185" s="213"/>
      <c r="P185" s="213"/>
      <c r="Q185" s="213"/>
      <c r="R185" s="213"/>
      <c r="S185" s="213"/>
      <c r="T185" s="214"/>
      <c r="AT185" s="215" t="s">
        <v>134</v>
      </c>
      <c r="AU185" s="215" t="s">
        <v>82</v>
      </c>
      <c r="AV185" s="14" t="s">
        <v>80</v>
      </c>
      <c r="AW185" s="14" t="s">
        <v>33</v>
      </c>
      <c r="AX185" s="14" t="s">
        <v>72</v>
      </c>
      <c r="AY185" s="215" t="s">
        <v>120</v>
      </c>
    </row>
    <row r="186" spans="1:65" s="13" customFormat="1" ht="11.25">
      <c r="B186" s="195"/>
      <c r="C186" s="196"/>
      <c r="D186" s="188" t="s">
        <v>134</v>
      </c>
      <c r="E186" s="197" t="s">
        <v>19</v>
      </c>
      <c r="F186" s="198" t="s">
        <v>277</v>
      </c>
      <c r="G186" s="196"/>
      <c r="H186" s="199">
        <v>1</v>
      </c>
      <c r="I186" s="200"/>
      <c r="J186" s="196"/>
      <c r="K186" s="196"/>
      <c r="L186" s="201"/>
      <c r="M186" s="202"/>
      <c r="N186" s="203"/>
      <c r="O186" s="203"/>
      <c r="P186" s="203"/>
      <c r="Q186" s="203"/>
      <c r="R186" s="203"/>
      <c r="S186" s="203"/>
      <c r="T186" s="204"/>
      <c r="AT186" s="205" t="s">
        <v>134</v>
      </c>
      <c r="AU186" s="205" t="s">
        <v>82</v>
      </c>
      <c r="AV186" s="13" t="s">
        <v>82</v>
      </c>
      <c r="AW186" s="13" t="s">
        <v>33</v>
      </c>
      <c r="AX186" s="13" t="s">
        <v>80</v>
      </c>
      <c r="AY186" s="205" t="s">
        <v>120</v>
      </c>
    </row>
    <row r="187" spans="1:65" s="14" customFormat="1" ht="11.25">
      <c r="B187" s="206"/>
      <c r="C187" s="207"/>
      <c r="D187" s="188" t="s">
        <v>134</v>
      </c>
      <c r="E187" s="208" t="s">
        <v>19</v>
      </c>
      <c r="F187" s="209" t="s">
        <v>270</v>
      </c>
      <c r="G187" s="207"/>
      <c r="H187" s="208" t="s">
        <v>19</v>
      </c>
      <c r="I187" s="210"/>
      <c r="J187" s="207"/>
      <c r="K187" s="207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134</v>
      </c>
      <c r="AU187" s="215" t="s">
        <v>82</v>
      </c>
      <c r="AV187" s="14" t="s">
        <v>80</v>
      </c>
      <c r="AW187" s="14" t="s">
        <v>33</v>
      </c>
      <c r="AX187" s="14" t="s">
        <v>72</v>
      </c>
      <c r="AY187" s="215" t="s">
        <v>120</v>
      </c>
    </row>
    <row r="188" spans="1:65" s="14" customFormat="1" ht="11.25">
      <c r="B188" s="206"/>
      <c r="C188" s="207"/>
      <c r="D188" s="188" t="s">
        <v>134</v>
      </c>
      <c r="E188" s="208" t="s">
        <v>19</v>
      </c>
      <c r="F188" s="209" t="s">
        <v>271</v>
      </c>
      <c r="G188" s="207"/>
      <c r="H188" s="208" t="s">
        <v>19</v>
      </c>
      <c r="I188" s="210"/>
      <c r="J188" s="207"/>
      <c r="K188" s="207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134</v>
      </c>
      <c r="AU188" s="215" t="s">
        <v>82</v>
      </c>
      <c r="AV188" s="14" t="s">
        <v>80</v>
      </c>
      <c r="AW188" s="14" t="s">
        <v>33</v>
      </c>
      <c r="AX188" s="14" t="s">
        <v>72</v>
      </c>
      <c r="AY188" s="215" t="s">
        <v>120</v>
      </c>
    </row>
    <row r="189" spans="1:65" s="14" customFormat="1" ht="22.5">
      <c r="B189" s="206"/>
      <c r="C189" s="207"/>
      <c r="D189" s="188" t="s">
        <v>134</v>
      </c>
      <c r="E189" s="208" t="s">
        <v>19</v>
      </c>
      <c r="F189" s="209" t="s">
        <v>278</v>
      </c>
      <c r="G189" s="207"/>
      <c r="H189" s="208" t="s">
        <v>19</v>
      </c>
      <c r="I189" s="210"/>
      <c r="J189" s="207"/>
      <c r="K189" s="207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134</v>
      </c>
      <c r="AU189" s="215" t="s">
        <v>82</v>
      </c>
      <c r="AV189" s="14" t="s">
        <v>80</v>
      </c>
      <c r="AW189" s="14" t="s">
        <v>33</v>
      </c>
      <c r="AX189" s="14" t="s">
        <v>72</v>
      </c>
      <c r="AY189" s="215" t="s">
        <v>120</v>
      </c>
    </row>
    <row r="190" spans="1:65" s="2" customFormat="1" ht="24.2" customHeight="1">
      <c r="A190" s="36"/>
      <c r="B190" s="37"/>
      <c r="C190" s="175" t="s">
        <v>279</v>
      </c>
      <c r="D190" s="175" t="s">
        <v>123</v>
      </c>
      <c r="E190" s="176" t="s">
        <v>280</v>
      </c>
      <c r="F190" s="177" t="s">
        <v>281</v>
      </c>
      <c r="G190" s="178" t="s">
        <v>282</v>
      </c>
      <c r="H190" s="179">
        <v>445.59</v>
      </c>
      <c r="I190" s="180"/>
      <c r="J190" s="181">
        <f>ROUND(I190*H190,2)</f>
        <v>0</v>
      </c>
      <c r="K190" s="177" t="s">
        <v>127</v>
      </c>
      <c r="L190" s="41"/>
      <c r="M190" s="182" t="s">
        <v>19</v>
      </c>
      <c r="N190" s="183" t="s">
        <v>43</v>
      </c>
      <c r="O190" s="66"/>
      <c r="P190" s="184">
        <f>O190*H190</f>
        <v>0</v>
      </c>
      <c r="Q190" s="184">
        <v>5.0000000000000002E-5</v>
      </c>
      <c r="R190" s="184">
        <f>Q190*H190</f>
        <v>2.2279500000000001E-2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192</v>
      </c>
      <c r="AT190" s="186" t="s">
        <v>123</v>
      </c>
      <c r="AU190" s="186" t="s">
        <v>82</v>
      </c>
      <c r="AY190" s="19" t="s">
        <v>120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80</v>
      </c>
      <c r="BK190" s="187">
        <f>ROUND(I190*H190,2)</f>
        <v>0</v>
      </c>
      <c r="BL190" s="19" t="s">
        <v>192</v>
      </c>
      <c r="BM190" s="186" t="s">
        <v>283</v>
      </c>
    </row>
    <row r="191" spans="1:65" s="2" customFormat="1" ht="19.5">
      <c r="A191" s="36"/>
      <c r="B191" s="37"/>
      <c r="C191" s="38"/>
      <c r="D191" s="188" t="s">
        <v>130</v>
      </c>
      <c r="E191" s="38"/>
      <c r="F191" s="189" t="s">
        <v>284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130</v>
      </c>
      <c r="AU191" s="19" t="s">
        <v>82</v>
      </c>
    </row>
    <row r="192" spans="1:65" s="2" customFormat="1" ht="11.25">
      <c r="A192" s="36"/>
      <c r="B192" s="37"/>
      <c r="C192" s="38"/>
      <c r="D192" s="193" t="s">
        <v>132</v>
      </c>
      <c r="E192" s="38"/>
      <c r="F192" s="194" t="s">
        <v>285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132</v>
      </c>
      <c r="AU192" s="19" t="s">
        <v>82</v>
      </c>
    </row>
    <row r="193" spans="1:65" s="14" customFormat="1" ht="11.25">
      <c r="B193" s="206"/>
      <c r="C193" s="207"/>
      <c r="D193" s="188" t="s">
        <v>134</v>
      </c>
      <c r="E193" s="208" t="s">
        <v>19</v>
      </c>
      <c r="F193" s="209" t="s">
        <v>286</v>
      </c>
      <c r="G193" s="207"/>
      <c r="H193" s="208" t="s">
        <v>19</v>
      </c>
      <c r="I193" s="210"/>
      <c r="J193" s="207"/>
      <c r="K193" s="207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134</v>
      </c>
      <c r="AU193" s="215" t="s">
        <v>82</v>
      </c>
      <c r="AV193" s="14" t="s">
        <v>80</v>
      </c>
      <c r="AW193" s="14" t="s">
        <v>33</v>
      </c>
      <c r="AX193" s="14" t="s">
        <v>72</v>
      </c>
      <c r="AY193" s="215" t="s">
        <v>120</v>
      </c>
    </row>
    <row r="194" spans="1:65" s="14" customFormat="1" ht="11.25">
      <c r="B194" s="206"/>
      <c r="C194" s="207"/>
      <c r="D194" s="188" t="s">
        <v>134</v>
      </c>
      <c r="E194" s="208" t="s">
        <v>19</v>
      </c>
      <c r="F194" s="209" t="s">
        <v>287</v>
      </c>
      <c r="G194" s="207"/>
      <c r="H194" s="208" t="s">
        <v>19</v>
      </c>
      <c r="I194" s="210"/>
      <c r="J194" s="207"/>
      <c r="K194" s="207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134</v>
      </c>
      <c r="AU194" s="215" t="s">
        <v>82</v>
      </c>
      <c r="AV194" s="14" t="s">
        <v>80</v>
      </c>
      <c r="AW194" s="14" t="s">
        <v>33</v>
      </c>
      <c r="AX194" s="14" t="s">
        <v>72</v>
      </c>
      <c r="AY194" s="215" t="s">
        <v>120</v>
      </c>
    </row>
    <row r="195" spans="1:65" s="13" customFormat="1" ht="11.25">
      <c r="B195" s="195"/>
      <c r="C195" s="196"/>
      <c r="D195" s="188" t="s">
        <v>134</v>
      </c>
      <c r="E195" s="197" t="s">
        <v>19</v>
      </c>
      <c r="F195" s="198" t="s">
        <v>288</v>
      </c>
      <c r="G195" s="196"/>
      <c r="H195" s="199">
        <v>121.9</v>
      </c>
      <c r="I195" s="200"/>
      <c r="J195" s="196"/>
      <c r="K195" s="196"/>
      <c r="L195" s="201"/>
      <c r="M195" s="202"/>
      <c r="N195" s="203"/>
      <c r="O195" s="203"/>
      <c r="P195" s="203"/>
      <c r="Q195" s="203"/>
      <c r="R195" s="203"/>
      <c r="S195" s="203"/>
      <c r="T195" s="204"/>
      <c r="AT195" s="205" t="s">
        <v>134</v>
      </c>
      <c r="AU195" s="205" t="s">
        <v>82</v>
      </c>
      <c r="AV195" s="13" t="s">
        <v>82</v>
      </c>
      <c r="AW195" s="13" t="s">
        <v>33</v>
      </c>
      <c r="AX195" s="13" t="s">
        <v>72</v>
      </c>
      <c r="AY195" s="205" t="s">
        <v>120</v>
      </c>
    </row>
    <row r="196" spans="1:65" s="13" customFormat="1" ht="11.25">
      <c r="B196" s="195"/>
      <c r="C196" s="196"/>
      <c r="D196" s="188" t="s">
        <v>134</v>
      </c>
      <c r="E196" s="197" t="s">
        <v>19</v>
      </c>
      <c r="F196" s="198" t="s">
        <v>289</v>
      </c>
      <c r="G196" s="196"/>
      <c r="H196" s="199">
        <v>138.69</v>
      </c>
      <c r="I196" s="200"/>
      <c r="J196" s="196"/>
      <c r="K196" s="196"/>
      <c r="L196" s="201"/>
      <c r="M196" s="202"/>
      <c r="N196" s="203"/>
      <c r="O196" s="203"/>
      <c r="P196" s="203"/>
      <c r="Q196" s="203"/>
      <c r="R196" s="203"/>
      <c r="S196" s="203"/>
      <c r="T196" s="204"/>
      <c r="AT196" s="205" t="s">
        <v>134</v>
      </c>
      <c r="AU196" s="205" t="s">
        <v>82</v>
      </c>
      <c r="AV196" s="13" t="s">
        <v>82</v>
      </c>
      <c r="AW196" s="13" t="s">
        <v>33</v>
      </c>
      <c r="AX196" s="13" t="s">
        <v>72</v>
      </c>
      <c r="AY196" s="205" t="s">
        <v>120</v>
      </c>
    </row>
    <row r="197" spans="1:65" s="13" customFormat="1" ht="22.5">
      <c r="B197" s="195"/>
      <c r="C197" s="196"/>
      <c r="D197" s="188" t="s">
        <v>134</v>
      </c>
      <c r="E197" s="197" t="s">
        <v>19</v>
      </c>
      <c r="F197" s="198" t="s">
        <v>290</v>
      </c>
      <c r="G197" s="196"/>
      <c r="H197" s="199">
        <v>185</v>
      </c>
      <c r="I197" s="200"/>
      <c r="J197" s="196"/>
      <c r="K197" s="196"/>
      <c r="L197" s="201"/>
      <c r="M197" s="202"/>
      <c r="N197" s="203"/>
      <c r="O197" s="203"/>
      <c r="P197" s="203"/>
      <c r="Q197" s="203"/>
      <c r="R197" s="203"/>
      <c r="S197" s="203"/>
      <c r="T197" s="204"/>
      <c r="AT197" s="205" t="s">
        <v>134</v>
      </c>
      <c r="AU197" s="205" t="s">
        <v>82</v>
      </c>
      <c r="AV197" s="13" t="s">
        <v>82</v>
      </c>
      <c r="AW197" s="13" t="s">
        <v>33</v>
      </c>
      <c r="AX197" s="13" t="s">
        <v>72</v>
      </c>
      <c r="AY197" s="205" t="s">
        <v>120</v>
      </c>
    </row>
    <row r="198" spans="1:65" s="15" customFormat="1" ht="11.25">
      <c r="B198" s="226"/>
      <c r="C198" s="227"/>
      <c r="D198" s="188" t="s">
        <v>134</v>
      </c>
      <c r="E198" s="228" t="s">
        <v>19</v>
      </c>
      <c r="F198" s="229" t="s">
        <v>231</v>
      </c>
      <c r="G198" s="227"/>
      <c r="H198" s="230">
        <v>445.59000000000003</v>
      </c>
      <c r="I198" s="231"/>
      <c r="J198" s="227"/>
      <c r="K198" s="227"/>
      <c r="L198" s="232"/>
      <c r="M198" s="233"/>
      <c r="N198" s="234"/>
      <c r="O198" s="234"/>
      <c r="P198" s="234"/>
      <c r="Q198" s="234"/>
      <c r="R198" s="234"/>
      <c r="S198" s="234"/>
      <c r="T198" s="235"/>
      <c r="AT198" s="236" t="s">
        <v>134</v>
      </c>
      <c r="AU198" s="236" t="s">
        <v>82</v>
      </c>
      <c r="AV198" s="15" t="s">
        <v>128</v>
      </c>
      <c r="AW198" s="15" t="s">
        <v>33</v>
      </c>
      <c r="AX198" s="15" t="s">
        <v>80</v>
      </c>
      <c r="AY198" s="236" t="s">
        <v>120</v>
      </c>
    </row>
    <row r="199" spans="1:65" s="2" customFormat="1" ht="37.9" customHeight="1">
      <c r="A199" s="36"/>
      <c r="B199" s="37"/>
      <c r="C199" s="216" t="s">
        <v>7</v>
      </c>
      <c r="D199" s="216" t="s">
        <v>222</v>
      </c>
      <c r="E199" s="217" t="s">
        <v>291</v>
      </c>
      <c r="F199" s="218" t="s">
        <v>292</v>
      </c>
      <c r="G199" s="219" t="s">
        <v>153</v>
      </c>
      <c r="H199" s="220">
        <v>0.44600000000000001</v>
      </c>
      <c r="I199" s="221"/>
      <c r="J199" s="222">
        <f>ROUND(I199*H199,2)</f>
        <v>0</v>
      </c>
      <c r="K199" s="218" t="s">
        <v>191</v>
      </c>
      <c r="L199" s="223"/>
      <c r="M199" s="224" t="s">
        <v>19</v>
      </c>
      <c r="N199" s="225" t="s">
        <v>43</v>
      </c>
      <c r="O199" s="66"/>
      <c r="P199" s="184">
        <f>O199*H199</f>
        <v>0</v>
      </c>
      <c r="Q199" s="184">
        <v>1</v>
      </c>
      <c r="R199" s="184">
        <f>Q199*H199</f>
        <v>0.44600000000000001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225</v>
      </c>
      <c r="AT199" s="186" t="s">
        <v>222</v>
      </c>
      <c r="AU199" s="186" t="s">
        <v>82</v>
      </c>
      <c r="AY199" s="19" t="s">
        <v>120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80</v>
      </c>
      <c r="BK199" s="187">
        <f>ROUND(I199*H199,2)</f>
        <v>0</v>
      </c>
      <c r="BL199" s="19" t="s">
        <v>192</v>
      </c>
      <c r="BM199" s="186" t="s">
        <v>293</v>
      </c>
    </row>
    <row r="200" spans="1:65" s="2" customFormat="1" ht="19.5">
      <c r="A200" s="36"/>
      <c r="B200" s="37"/>
      <c r="C200" s="38"/>
      <c r="D200" s="188" t="s">
        <v>130</v>
      </c>
      <c r="E200" s="38"/>
      <c r="F200" s="189" t="s">
        <v>292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130</v>
      </c>
      <c r="AU200" s="19" t="s">
        <v>82</v>
      </c>
    </row>
    <row r="201" spans="1:65" s="14" customFormat="1" ht="11.25">
      <c r="B201" s="206"/>
      <c r="C201" s="207"/>
      <c r="D201" s="188" t="s">
        <v>134</v>
      </c>
      <c r="E201" s="208" t="s">
        <v>19</v>
      </c>
      <c r="F201" s="209" t="s">
        <v>286</v>
      </c>
      <c r="G201" s="207"/>
      <c r="H201" s="208" t="s">
        <v>19</v>
      </c>
      <c r="I201" s="210"/>
      <c r="J201" s="207"/>
      <c r="K201" s="207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134</v>
      </c>
      <c r="AU201" s="215" t="s">
        <v>82</v>
      </c>
      <c r="AV201" s="14" t="s">
        <v>80</v>
      </c>
      <c r="AW201" s="14" t="s">
        <v>33</v>
      </c>
      <c r="AX201" s="14" t="s">
        <v>72</v>
      </c>
      <c r="AY201" s="215" t="s">
        <v>120</v>
      </c>
    </row>
    <row r="202" spans="1:65" s="14" customFormat="1" ht="22.5">
      <c r="B202" s="206"/>
      <c r="C202" s="207"/>
      <c r="D202" s="188" t="s">
        <v>134</v>
      </c>
      <c r="E202" s="208" t="s">
        <v>19</v>
      </c>
      <c r="F202" s="209" t="s">
        <v>294</v>
      </c>
      <c r="G202" s="207"/>
      <c r="H202" s="208" t="s">
        <v>19</v>
      </c>
      <c r="I202" s="210"/>
      <c r="J202" s="207"/>
      <c r="K202" s="207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134</v>
      </c>
      <c r="AU202" s="215" t="s">
        <v>82</v>
      </c>
      <c r="AV202" s="14" t="s">
        <v>80</v>
      </c>
      <c r="AW202" s="14" t="s">
        <v>33</v>
      </c>
      <c r="AX202" s="14" t="s">
        <v>72</v>
      </c>
      <c r="AY202" s="215" t="s">
        <v>120</v>
      </c>
    </row>
    <row r="203" spans="1:65" s="14" customFormat="1" ht="11.25">
      <c r="B203" s="206"/>
      <c r="C203" s="207"/>
      <c r="D203" s="188" t="s">
        <v>134</v>
      </c>
      <c r="E203" s="208" t="s">
        <v>19</v>
      </c>
      <c r="F203" s="209" t="s">
        <v>295</v>
      </c>
      <c r="G203" s="207"/>
      <c r="H203" s="208" t="s">
        <v>19</v>
      </c>
      <c r="I203" s="210"/>
      <c r="J203" s="207"/>
      <c r="K203" s="207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134</v>
      </c>
      <c r="AU203" s="215" t="s">
        <v>82</v>
      </c>
      <c r="AV203" s="14" t="s">
        <v>80</v>
      </c>
      <c r="AW203" s="14" t="s">
        <v>33</v>
      </c>
      <c r="AX203" s="14" t="s">
        <v>72</v>
      </c>
      <c r="AY203" s="215" t="s">
        <v>120</v>
      </c>
    </row>
    <row r="204" spans="1:65" s="14" customFormat="1" ht="11.25">
      <c r="B204" s="206"/>
      <c r="C204" s="207"/>
      <c r="D204" s="188" t="s">
        <v>134</v>
      </c>
      <c r="E204" s="208" t="s">
        <v>19</v>
      </c>
      <c r="F204" s="209" t="s">
        <v>287</v>
      </c>
      <c r="G204" s="207"/>
      <c r="H204" s="208" t="s">
        <v>19</v>
      </c>
      <c r="I204" s="210"/>
      <c r="J204" s="207"/>
      <c r="K204" s="207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134</v>
      </c>
      <c r="AU204" s="215" t="s">
        <v>82</v>
      </c>
      <c r="AV204" s="14" t="s">
        <v>80</v>
      </c>
      <c r="AW204" s="14" t="s">
        <v>33</v>
      </c>
      <c r="AX204" s="14" t="s">
        <v>72</v>
      </c>
      <c r="AY204" s="215" t="s">
        <v>120</v>
      </c>
    </row>
    <row r="205" spans="1:65" s="13" customFormat="1" ht="11.25">
      <c r="B205" s="195"/>
      <c r="C205" s="196"/>
      <c r="D205" s="188" t="s">
        <v>134</v>
      </c>
      <c r="E205" s="197" t="s">
        <v>19</v>
      </c>
      <c r="F205" s="198" t="s">
        <v>296</v>
      </c>
      <c r="G205" s="196"/>
      <c r="H205" s="199">
        <v>0.122</v>
      </c>
      <c r="I205" s="200"/>
      <c r="J205" s="196"/>
      <c r="K205" s="196"/>
      <c r="L205" s="201"/>
      <c r="M205" s="202"/>
      <c r="N205" s="203"/>
      <c r="O205" s="203"/>
      <c r="P205" s="203"/>
      <c r="Q205" s="203"/>
      <c r="R205" s="203"/>
      <c r="S205" s="203"/>
      <c r="T205" s="204"/>
      <c r="AT205" s="205" t="s">
        <v>134</v>
      </c>
      <c r="AU205" s="205" t="s">
        <v>82</v>
      </c>
      <c r="AV205" s="13" t="s">
        <v>82</v>
      </c>
      <c r="AW205" s="13" t="s">
        <v>33</v>
      </c>
      <c r="AX205" s="13" t="s">
        <v>72</v>
      </c>
      <c r="AY205" s="205" t="s">
        <v>120</v>
      </c>
    </row>
    <row r="206" spans="1:65" s="13" customFormat="1" ht="11.25">
      <c r="B206" s="195"/>
      <c r="C206" s="196"/>
      <c r="D206" s="188" t="s">
        <v>134</v>
      </c>
      <c r="E206" s="197" t="s">
        <v>19</v>
      </c>
      <c r="F206" s="198" t="s">
        <v>297</v>
      </c>
      <c r="G206" s="196"/>
      <c r="H206" s="199">
        <v>0.13900000000000001</v>
      </c>
      <c r="I206" s="200"/>
      <c r="J206" s="196"/>
      <c r="K206" s="196"/>
      <c r="L206" s="201"/>
      <c r="M206" s="202"/>
      <c r="N206" s="203"/>
      <c r="O206" s="203"/>
      <c r="P206" s="203"/>
      <c r="Q206" s="203"/>
      <c r="R206" s="203"/>
      <c r="S206" s="203"/>
      <c r="T206" s="204"/>
      <c r="AT206" s="205" t="s">
        <v>134</v>
      </c>
      <c r="AU206" s="205" t="s">
        <v>82</v>
      </c>
      <c r="AV206" s="13" t="s">
        <v>82</v>
      </c>
      <c r="AW206" s="13" t="s">
        <v>33</v>
      </c>
      <c r="AX206" s="13" t="s">
        <v>72</v>
      </c>
      <c r="AY206" s="205" t="s">
        <v>120</v>
      </c>
    </row>
    <row r="207" spans="1:65" s="13" customFormat="1" ht="22.5">
      <c r="B207" s="195"/>
      <c r="C207" s="196"/>
      <c r="D207" s="188" t="s">
        <v>134</v>
      </c>
      <c r="E207" s="197" t="s">
        <v>19</v>
      </c>
      <c r="F207" s="198" t="s">
        <v>298</v>
      </c>
      <c r="G207" s="196"/>
      <c r="H207" s="199">
        <v>0.185</v>
      </c>
      <c r="I207" s="200"/>
      <c r="J207" s="196"/>
      <c r="K207" s="196"/>
      <c r="L207" s="201"/>
      <c r="M207" s="202"/>
      <c r="N207" s="203"/>
      <c r="O207" s="203"/>
      <c r="P207" s="203"/>
      <c r="Q207" s="203"/>
      <c r="R207" s="203"/>
      <c r="S207" s="203"/>
      <c r="T207" s="204"/>
      <c r="AT207" s="205" t="s">
        <v>134</v>
      </c>
      <c r="AU207" s="205" t="s">
        <v>82</v>
      </c>
      <c r="AV207" s="13" t="s">
        <v>82</v>
      </c>
      <c r="AW207" s="13" t="s">
        <v>33</v>
      </c>
      <c r="AX207" s="13" t="s">
        <v>72</v>
      </c>
      <c r="AY207" s="205" t="s">
        <v>120</v>
      </c>
    </row>
    <row r="208" spans="1:65" s="15" customFormat="1" ht="11.25">
      <c r="B208" s="226"/>
      <c r="C208" s="227"/>
      <c r="D208" s="188" t="s">
        <v>134</v>
      </c>
      <c r="E208" s="228" t="s">
        <v>19</v>
      </c>
      <c r="F208" s="229" t="s">
        <v>231</v>
      </c>
      <c r="G208" s="227"/>
      <c r="H208" s="230">
        <v>0.44600000000000001</v>
      </c>
      <c r="I208" s="231"/>
      <c r="J208" s="227"/>
      <c r="K208" s="227"/>
      <c r="L208" s="232"/>
      <c r="M208" s="233"/>
      <c r="N208" s="234"/>
      <c r="O208" s="234"/>
      <c r="P208" s="234"/>
      <c r="Q208" s="234"/>
      <c r="R208" s="234"/>
      <c r="S208" s="234"/>
      <c r="T208" s="235"/>
      <c r="AT208" s="236" t="s">
        <v>134</v>
      </c>
      <c r="AU208" s="236" t="s">
        <v>82</v>
      </c>
      <c r="AV208" s="15" t="s">
        <v>128</v>
      </c>
      <c r="AW208" s="15" t="s">
        <v>33</v>
      </c>
      <c r="AX208" s="15" t="s">
        <v>80</v>
      </c>
      <c r="AY208" s="236" t="s">
        <v>120</v>
      </c>
    </row>
    <row r="209" spans="1:65" s="2" customFormat="1" ht="24.2" customHeight="1">
      <c r="A209" s="36"/>
      <c r="B209" s="37"/>
      <c r="C209" s="175" t="s">
        <v>299</v>
      </c>
      <c r="D209" s="175" t="s">
        <v>123</v>
      </c>
      <c r="E209" s="176" t="s">
        <v>300</v>
      </c>
      <c r="F209" s="177" t="s">
        <v>301</v>
      </c>
      <c r="G209" s="178" t="s">
        <v>258</v>
      </c>
      <c r="H209" s="248"/>
      <c r="I209" s="180"/>
      <c r="J209" s="181">
        <f>ROUND(I209*H209,2)</f>
        <v>0</v>
      </c>
      <c r="K209" s="177" t="s">
        <v>127</v>
      </c>
      <c r="L209" s="41"/>
      <c r="M209" s="182" t="s">
        <v>19</v>
      </c>
      <c r="N209" s="183" t="s">
        <v>43</v>
      </c>
      <c r="O209" s="66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192</v>
      </c>
      <c r="AT209" s="186" t="s">
        <v>123</v>
      </c>
      <c r="AU209" s="186" t="s">
        <v>82</v>
      </c>
      <c r="AY209" s="19" t="s">
        <v>120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80</v>
      </c>
      <c r="BK209" s="187">
        <f>ROUND(I209*H209,2)</f>
        <v>0</v>
      </c>
      <c r="BL209" s="19" t="s">
        <v>192</v>
      </c>
      <c r="BM209" s="186" t="s">
        <v>302</v>
      </c>
    </row>
    <row r="210" spans="1:65" s="2" customFormat="1" ht="29.25">
      <c r="A210" s="36"/>
      <c r="B210" s="37"/>
      <c r="C210" s="38"/>
      <c r="D210" s="188" t="s">
        <v>130</v>
      </c>
      <c r="E210" s="38"/>
      <c r="F210" s="189" t="s">
        <v>303</v>
      </c>
      <c r="G210" s="38"/>
      <c r="H210" s="38"/>
      <c r="I210" s="190"/>
      <c r="J210" s="38"/>
      <c r="K210" s="38"/>
      <c r="L210" s="41"/>
      <c r="M210" s="191"/>
      <c r="N210" s="192"/>
      <c r="O210" s="66"/>
      <c r="P210" s="66"/>
      <c r="Q210" s="66"/>
      <c r="R210" s="66"/>
      <c r="S210" s="66"/>
      <c r="T210" s="67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T210" s="19" t="s">
        <v>130</v>
      </c>
      <c r="AU210" s="19" t="s">
        <v>82</v>
      </c>
    </row>
    <row r="211" spans="1:65" s="2" customFormat="1" ht="11.25">
      <c r="A211" s="36"/>
      <c r="B211" s="37"/>
      <c r="C211" s="38"/>
      <c r="D211" s="193" t="s">
        <v>132</v>
      </c>
      <c r="E211" s="38"/>
      <c r="F211" s="194" t="s">
        <v>304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132</v>
      </c>
      <c r="AU211" s="19" t="s">
        <v>82</v>
      </c>
    </row>
    <row r="212" spans="1:65" s="12" customFormat="1" ht="22.9" customHeight="1">
      <c r="B212" s="159"/>
      <c r="C212" s="160"/>
      <c r="D212" s="161" t="s">
        <v>71</v>
      </c>
      <c r="E212" s="173" t="s">
        <v>305</v>
      </c>
      <c r="F212" s="173" t="s">
        <v>306</v>
      </c>
      <c r="G212" s="160"/>
      <c r="H212" s="160"/>
      <c r="I212" s="163"/>
      <c r="J212" s="174">
        <f>BK212</f>
        <v>0</v>
      </c>
      <c r="K212" s="160"/>
      <c r="L212" s="165"/>
      <c r="M212" s="166"/>
      <c r="N212" s="167"/>
      <c r="O212" s="167"/>
      <c r="P212" s="168">
        <f>SUM(P213:P223)</f>
        <v>0</v>
      </c>
      <c r="Q212" s="167"/>
      <c r="R212" s="168">
        <f>SUM(R213:R223)</f>
        <v>0.17499999999999999</v>
      </c>
      <c r="S212" s="167"/>
      <c r="T212" s="169">
        <f>SUM(T213:T223)</f>
        <v>0</v>
      </c>
      <c r="AR212" s="170" t="s">
        <v>82</v>
      </c>
      <c r="AT212" s="171" t="s">
        <v>71</v>
      </c>
      <c r="AU212" s="171" t="s">
        <v>80</v>
      </c>
      <c r="AY212" s="170" t="s">
        <v>120</v>
      </c>
      <c r="BK212" s="172">
        <f>SUM(BK213:BK223)</f>
        <v>0</v>
      </c>
    </row>
    <row r="213" spans="1:65" s="2" customFormat="1" ht="24.2" customHeight="1">
      <c r="A213" s="36"/>
      <c r="B213" s="37"/>
      <c r="C213" s="175" t="s">
        <v>307</v>
      </c>
      <c r="D213" s="175" t="s">
        <v>123</v>
      </c>
      <c r="E213" s="176" t="s">
        <v>308</v>
      </c>
      <c r="F213" s="177" t="s">
        <v>309</v>
      </c>
      <c r="G213" s="178" t="s">
        <v>214</v>
      </c>
      <c r="H213" s="179">
        <v>5</v>
      </c>
      <c r="I213" s="180"/>
      <c r="J213" s="181">
        <f>ROUND(I213*H213,2)</f>
        <v>0</v>
      </c>
      <c r="K213" s="177" t="s">
        <v>127</v>
      </c>
      <c r="L213" s="41"/>
      <c r="M213" s="182" t="s">
        <v>19</v>
      </c>
      <c r="N213" s="183" t="s">
        <v>43</v>
      </c>
      <c r="O213" s="66"/>
      <c r="P213" s="184">
        <f>O213*H213</f>
        <v>0</v>
      </c>
      <c r="Q213" s="184">
        <v>0</v>
      </c>
      <c r="R213" s="184">
        <f>Q213*H213</f>
        <v>0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192</v>
      </c>
      <c r="AT213" s="186" t="s">
        <v>123</v>
      </c>
      <c r="AU213" s="186" t="s">
        <v>82</v>
      </c>
      <c r="AY213" s="19" t="s">
        <v>120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80</v>
      </c>
      <c r="BK213" s="187">
        <f>ROUND(I213*H213,2)</f>
        <v>0</v>
      </c>
      <c r="BL213" s="19" t="s">
        <v>192</v>
      </c>
      <c r="BM213" s="186" t="s">
        <v>310</v>
      </c>
    </row>
    <row r="214" spans="1:65" s="2" customFormat="1" ht="19.5">
      <c r="A214" s="36"/>
      <c r="B214" s="37"/>
      <c r="C214" s="38"/>
      <c r="D214" s="188" t="s">
        <v>130</v>
      </c>
      <c r="E214" s="38"/>
      <c r="F214" s="189" t="s">
        <v>311</v>
      </c>
      <c r="G214" s="38"/>
      <c r="H214" s="38"/>
      <c r="I214" s="190"/>
      <c r="J214" s="38"/>
      <c r="K214" s="38"/>
      <c r="L214" s="41"/>
      <c r="M214" s="191"/>
      <c r="N214" s="192"/>
      <c r="O214" s="66"/>
      <c r="P214" s="66"/>
      <c r="Q214" s="66"/>
      <c r="R214" s="66"/>
      <c r="S214" s="66"/>
      <c r="T214" s="67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T214" s="19" t="s">
        <v>130</v>
      </c>
      <c r="AU214" s="19" t="s">
        <v>82</v>
      </c>
    </row>
    <row r="215" spans="1:65" s="2" customFormat="1" ht="11.25">
      <c r="A215" s="36"/>
      <c r="B215" s="37"/>
      <c r="C215" s="38"/>
      <c r="D215" s="193" t="s">
        <v>132</v>
      </c>
      <c r="E215" s="38"/>
      <c r="F215" s="194" t="s">
        <v>312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132</v>
      </c>
      <c r="AU215" s="19" t="s">
        <v>82</v>
      </c>
    </row>
    <row r="216" spans="1:65" s="14" customFormat="1" ht="11.25">
      <c r="B216" s="206"/>
      <c r="C216" s="207"/>
      <c r="D216" s="188" t="s">
        <v>134</v>
      </c>
      <c r="E216" s="208" t="s">
        <v>19</v>
      </c>
      <c r="F216" s="209" t="s">
        <v>313</v>
      </c>
      <c r="G216" s="207"/>
      <c r="H216" s="208" t="s">
        <v>19</v>
      </c>
      <c r="I216" s="210"/>
      <c r="J216" s="207"/>
      <c r="K216" s="207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134</v>
      </c>
      <c r="AU216" s="215" t="s">
        <v>82</v>
      </c>
      <c r="AV216" s="14" t="s">
        <v>80</v>
      </c>
      <c r="AW216" s="14" t="s">
        <v>33</v>
      </c>
      <c r="AX216" s="14" t="s">
        <v>72</v>
      </c>
      <c r="AY216" s="215" t="s">
        <v>120</v>
      </c>
    </row>
    <row r="217" spans="1:65" s="13" customFormat="1" ht="11.25">
      <c r="B217" s="195"/>
      <c r="C217" s="196"/>
      <c r="D217" s="188" t="s">
        <v>134</v>
      </c>
      <c r="E217" s="197" t="s">
        <v>19</v>
      </c>
      <c r="F217" s="198" t="s">
        <v>314</v>
      </c>
      <c r="G217" s="196"/>
      <c r="H217" s="199">
        <v>5</v>
      </c>
      <c r="I217" s="200"/>
      <c r="J217" s="196"/>
      <c r="K217" s="196"/>
      <c r="L217" s="201"/>
      <c r="M217" s="202"/>
      <c r="N217" s="203"/>
      <c r="O217" s="203"/>
      <c r="P217" s="203"/>
      <c r="Q217" s="203"/>
      <c r="R217" s="203"/>
      <c r="S217" s="203"/>
      <c r="T217" s="204"/>
      <c r="AT217" s="205" t="s">
        <v>134</v>
      </c>
      <c r="AU217" s="205" t="s">
        <v>82</v>
      </c>
      <c r="AV217" s="13" t="s">
        <v>82</v>
      </c>
      <c r="AW217" s="13" t="s">
        <v>33</v>
      </c>
      <c r="AX217" s="13" t="s">
        <v>80</v>
      </c>
      <c r="AY217" s="205" t="s">
        <v>120</v>
      </c>
    </row>
    <row r="218" spans="1:65" s="2" customFormat="1" ht="16.5" customHeight="1">
      <c r="A218" s="36"/>
      <c r="B218" s="37"/>
      <c r="C218" s="216" t="s">
        <v>315</v>
      </c>
      <c r="D218" s="216" t="s">
        <v>222</v>
      </c>
      <c r="E218" s="217" t="s">
        <v>316</v>
      </c>
      <c r="F218" s="218" t="s">
        <v>317</v>
      </c>
      <c r="G218" s="219" t="s">
        <v>153</v>
      </c>
      <c r="H218" s="220">
        <v>0.17499999999999999</v>
      </c>
      <c r="I218" s="221"/>
      <c r="J218" s="222">
        <f>ROUND(I218*H218,2)</f>
        <v>0</v>
      </c>
      <c r="K218" s="218" t="s">
        <v>127</v>
      </c>
      <c r="L218" s="223"/>
      <c r="M218" s="224" t="s">
        <v>19</v>
      </c>
      <c r="N218" s="225" t="s">
        <v>43</v>
      </c>
      <c r="O218" s="66"/>
      <c r="P218" s="184">
        <f>O218*H218</f>
        <v>0</v>
      </c>
      <c r="Q218" s="184">
        <v>1</v>
      </c>
      <c r="R218" s="184">
        <f>Q218*H218</f>
        <v>0.17499999999999999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225</v>
      </c>
      <c r="AT218" s="186" t="s">
        <v>222</v>
      </c>
      <c r="AU218" s="186" t="s">
        <v>82</v>
      </c>
      <c r="AY218" s="19" t="s">
        <v>120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80</v>
      </c>
      <c r="BK218" s="187">
        <f>ROUND(I218*H218,2)</f>
        <v>0</v>
      </c>
      <c r="BL218" s="19" t="s">
        <v>192</v>
      </c>
      <c r="BM218" s="186" t="s">
        <v>318</v>
      </c>
    </row>
    <row r="219" spans="1:65" s="2" customFormat="1" ht="11.25">
      <c r="A219" s="36"/>
      <c r="B219" s="37"/>
      <c r="C219" s="38"/>
      <c r="D219" s="188" t="s">
        <v>130</v>
      </c>
      <c r="E219" s="38"/>
      <c r="F219" s="189" t="s">
        <v>317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130</v>
      </c>
      <c r="AU219" s="19" t="s">
        <v>82</v>
      </c>
    </row>
    <row r="220" spans="1:65" s="13" customFormat="1" ht="11.25">
      <c r="B220" s="195"/>
      <c r="C220" s="196"/>
      <c r="D220" s="188" t="s">
        <v>134</v>
      </c>
      <c r="E220" s="197" t="s">
        <v>19</v>
      </c>
      <c r="F220" s="198" t="s">
        <v>319</v>
      </c>
      <c r="G220" s="196"/>
      <c r="H220" s="199">
        <v>5</v>
      </c>
      <c r="I220" s="200"/>
      <c r="J220" s="196"/>
      <c r="K220" s="196"/>
      <c r="L220" s="201"/>
      <c r="M220" s="202"/>
      <c r="N220" s="203"/>
      <c r="O220" s="203"/>
      <c r="P220" s="203"/>
      <c r="Q220" s="203"/>
      <c r="R220" s="203"/>
      <c r="S220" s="203"/>
      <c r="T220" s="204"/>
      <c r="AT220" s="205" t="s">
        <v>134</v>
      </c>
      <c r="AU220" s="205" t="s">
        <v>82</v>
      </c>
      <c r="AV220" s="13" t="s">
        <v>82</v>
      </c>
      <c r="AW220" s="13" t="s">
        <v>33</v>
      </c>
      <c r="AX220" s="13" t="s">
        <v>80</v>
      </c>
      <c r="AY220" s="205" t="s">
        <v>120</v>
      </c>
    </row>
    <row r="221" spans="1:65" s="13" customFormat="1" ht="11.25">
      <c r="B221" s="195"/>
      <c r="C221" s="196"/>
      <c r="D221" s="188" t="s">
        <v>134</v>
      </c>
      <c r="E221" s="196"/>
      <c r="F221" s="198" t="s">
        <v>320</v>
      </c>
      <c r="G221" s="196"/>
      <c r="H221" s="199">
        <v>0.17499999999999999</v>
      </c>
      <c r="I221" s="200"/>
      <c r="J221" s="196"/>
      <c r="K221" s="196"/>
      <c r="L221" s="201"/>
      <c r="M221" s="202"/>
      <c r="N221" s="203"/>
      <c r="O221" s="203"/>
      <c r="P221" s="203"/>
      <c r="Q221" s="203"/>
      <c r="R221" s="203"/>
      <c r="S221" s="203"/>
      <c r="T221" s="204"/>
      <c r="AT221" s="205" t="s">
        <v>134</v>
      </c>
      <c r="AU221" s="205" t="s">
        <v>82</v>
      </c>
      <c r="AV221" s="13" t="s">
        <v>82</v>
      </c>
      <c r="AW221" s="13" t="s">
        <v>4</v>
      </c>
      <c r="AX221" s="13" t="s">
        <v>80</v>
      </c>
      <c r="AY221" s="205" t="s">
        <v>120</v>
      </c>
    </row>
    <row r="222" spans="1:65" s="2" customFormat="1" ht="24.2" customHeight="1">
      <c r="A222" s="36"/>
      <c r="B222" s="37"/>
      <c r="C222" s="175" t="s">
        <v>321</v>
      </c>
      <c r="D222" s="175" t="s">
        <v>123</v>
      </c>
      <c r="E222" s="176" t="s">
        <v>322</v>
      </c>
      <c r="F222" s="177" t="s">
        <v>323</v>
      </c>
      <c r="G222" s="178" t="s">
        <v>258</v>
      </c>
      <c r="H222" s="248"/>
      <c r="I222" s="180"/>
      <c r="J222" s="181">
        <f>ROUND(I222*H222,2)</f>
        <v>0</v>
      </c>
      <c r="K222" s="177" t="s">
        <v>191</v>
      </c>
      <c r="L222" s="41"/>
      <c r="M222" s="182" t="s">
        <v>19</v>
      </c>
      <c r="N222" s="183" t="s">
        <v>43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192</v>
      </c>
      <c r="AT222" s="186" t="s">
        <v>123</v>
      </c>
      <c r="AU222" s="186" t="s">
        <v>82</v>
      </c>
      <c r="AY222" s="19" t="s">
        <v>120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80</v>
      </c>
      <c r="BK222" s="187">
        <f>ROUND(I222*H222,2)</f>
        <v>0</v>
      </c>
      <c r="BL222" s="19" t="s">
        <v>192</v>
      </c>
      <c r="BM222" s="186" t="s">
        <v>324</v>
      </c>
    </row>
    <row r="223" spans="1:65" s="2" customFormat="1" ht="19.5">
      <c r="A223" s="36"/>
      <c r="B223" s="37"/>
      <c r="C223" s="38"/>
      <c r="D223" s="188" t="s">
        <v>130</v>
      </c>
      <c r="E223" s="38"/>
      <c r="F223" s="189" t="s">
        <v>323</v>
      </c>
      <c r="G223" s="38"/>
      <c r="H223" s="38"/>
      <c r="I223" s="190"/>
      <c r="J223" s="38"/>
      <c r="K223" s="38"/>
      <c r="L223" s="41"/>
      <c r="M223" s="249"/>
      <c r="N223" s="250"/>
      <c r="O223" s="251"/>
      <c r="P223" s="251"/>
      <c r="Q223" s="251"/>
      <c r="R223" s="251"/>
      <c r="S223" s="251"/>
      <c r="T223" s="252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T223" s="19" t="s">
        <v>130</v>
      </c>
      <c r="AU223" s="19" t="s">
        <v>82</v>
      </c>
    </row>
    <row r="224" spans="1:65" s="2" customFormat="1" ht="6.95" customHeight="1">
      <c r="A224" s="36"/>
      <c r="B224" s="49"/>
      <c r="C224" s="50"/>
      <c r="D224" s="50"/>
      <c r="E224" s="50"/>
      <c r="F224" s="50"/>
      <c r="G224" s="50"/>
      <c r="H224" s="50"/>
      <c r="I224" s="50"/>
      <c r="J224" s="50"/>
      <c r="K224" s="50"/>
      <c r="L224" s="41"/>
      <c r="M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</row>
  </sheetData>
  <sheetProtection algorithmName="SHA-512" hashValue="ViZ3T0U7GhG0LOPpvcjib675MBCrCsGiKS2WE/NWXqdG3EJ80EhMrknNsdEkRlc96rPLRrTL1qx2G01vybL7vA==" saltValue="scomkham4CasF5rZe6g5iNeu+szrSYV8B0o+OJfVrGLbBz9NjDeCBgNGp/CnzJLrvr5xM1Dr1+ElJZ9p+Ssjkw==" spinCount="100000" sheet="1" objects="1" scenarios="1" formatColumns="0" formatRows="0" autoFilter="0"/>
  <autoFilter ref="C87:K22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1" r:id="rId3"/>
    <hyperlink ref="F106" r:id="rId4"/>
    <hyperlink ref="F109" r:id="rId5"/>
    <hyperlink ref="F112" r:id="rId6"/>
    <hyperlink ref="F116" r:id="rId7"/>
    <hyperlink ref="F120" r:id="rId8"/>
    <hyperlink ref="F138" r:id="rId9"/>
    <hyperlink ref="F152" r:id="rId10"/>
    <hyperlink ref="F160" r:id="rId11"/>
    <hyperlink ref="F166" r:id="rId12"/>
    <hyperlink ref="F174" r:id="rId13"/>
    <hyperlink ref="F192" r:id="rId14"/>
    <hyperlink ref="F211" r:id="rId15"/>
    <hyperlink ref="F215" r:id="rId1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85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7" t="str">
        <f>'Rekapitulace stavby'!K6</f>
        <v>Rekonstrukce st. zařízení VZT a klimatizace-prostor nástavby budovy A, ÚMOb Ostrava JIH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325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18. 11. 2021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ROUND((SUM(BE81:BE105)),  2)</f>
        <v>0</v>
      </c>
      <c r="G33" s="36"/>
      <c r="H33" s="36"/>
      <c r="I33" s="120">
        <v>0.21</v>
      </c>
      <c r="J33" s="119">
        <f>ROUND(((SUM(BE81:BE105))*I33),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ROUND((SUM(BF81:BF105)),  2)</f>
        <v>0</v>
      </c>
      <c r="G34" s="36"/>
      <c r="H34" s="36"/>
      <c r="I34" s="120">
        <v>0.15</v>
      </c>
      <c r="J34" s="119">
        <f>ROUND(((SUM(BF81:BF105))*I34),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ROUND((SUM(BG81:BG105)),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ROUND((SUM(BH81:BH105)),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ROUND((SUM(BI81:BI105)),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4" t="str">
        <f>E7</f>
        <v>Rekonstrukce st. zařízení VZT a klimatizace-prostor nástavby budovy A, ÚMOb Ostrava JIH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TZB - Technické zabezpečení staveb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Budova A, ÚMOb Ostrava-Jih, ul.Horní 3</v>
      </c>
      <c r="G52" s="38"/>
      <c r="H52" s="38"/>
      <c r="I52" s="31" t="s">
        <v>23</v>
      </c>
      <c r="J52" s="61" t="str">
        <f>IF(J12="","",J12)</f>
        <v>18. 11. 2021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Ostrava, Městský obvod Ostrava-Ji</v>
      </c>
      <c r="G54" s="38"/>
      <c r="H54" s="38"/>
      <c r="I54" s="31" t="s">
        <v>31</v>
      </c>
      <c r="J54" s="34" t="str">
        <f>E21</f>
        <v>Ing.Jana Gřundělová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Ateliér EMMET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100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>
      <c r="B61" s="142"/>
      <c r="C61" s="143"/>
      <c r="D61" s="144" t="s">
        <v>326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>
      <c r="A68" s="36"/>
      <c r="B68" s="37"/>
      <c r="C68" s="25" t="s">
        <v>105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6.25" customHeight="1">
      <c r="A71" s="36"/>
      <c r="B71" s="37"/>
      <c r="C71" s="38"/>
      <c r="D71" s="38"/>
      <c r="E71" s="384" t="str">
        <f>E7</f>
        <v>Rekonstrukce st. zařízení VZT a klimatizace-prostor nástavby budovy A, ÚMOb Ostrava JIH</v>
      </c>
      <c r="F71" s="385"/>
      <c r="G71" s="385"/>
      <c r="H71" s="385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>
      <c r="A72" s="36"/>
      <c r="B72" s="37"/>
      <c r="C72" s="31" t="s">
        <v>90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>
      <c r="A73" s="36"/>
      <c r="B73" s="37"/>
      <c r="C73" s="38"/>
      <c r="D73" s="38"/>
      <c r="E73" s="356" t="str">
        <f>E9</f>
        <v>TZB - Technické zabezpečení staveb</v>
      </c>
      <c r="F73" s="386"/>
      <c r="G73" s="386"/>
      <c r="H73" s="386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21</v>
      </c>
      <c r="D75" s="38"/>
      <c r="E75" s="38"/>
      <c r="F75" s="29" t="str">
        <f>F12</f>
        <v>Budova A, ÚMOb Ostrava-Jih, ul.Horní 3</v>
      </c>
      <c r="G75" s="38"/>
      <c r="H75" s="38"/>
      <c r="I75" s="31" t="s">
        <v>23</v>
      </c>
      <c r="J75" s="61" t="str">
        <f>IF(J12="","",J12)</f>
        <v>18. 11. 2021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5.2" customHeight="1">
      <c r="A77" s="36"/>
      <c r="B77" s="37"/>
      <c r="C77" s="31" t="s">
        <v>25</v>
      </c>
      <c r="D77" s="38"/>
      <c r="E77" s="38"/>
      <c r="F77" s="29" t="str">
        <f>E15</f>
        <v>Statutární město Ostrava, Městský obvod Ostrava-Ji</v>
      </c>
      <c r="G77" s="38"/>
      <c r="H77" s="38"/>
      <c r="I77" s="31" t="s">
        <v>31</v>
      </c>
      <c r="J77" s="34" t="str">
        <f>E21</f>
        <v>Ing.Jana Gřundělová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29</v>
      </c>
      <c r="D78" s="38"/>
      <c r="E78" s="38"/>
      <c r="F78" s="29" t="str">
        <f>IF(E18="","",E18)</f>
        <v>Vyplň údaj</v>
      </c>
      <c r="G78" s="38"/>
      <c r="H78" s="38"/>
      <c r="I78" s="31" t="s">
        <v>34</v>
      </c>
      <c r="J78" s="34" t="str">
        <f>E24</f>
        <v>Ateliér EMMET s.r.o.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>
      <c r="A80" s="148"/>
      <c r="B80" s="149"/>
      <c r="C80" s="150" t="s">
        <v>106</v>
      </c>
      <c r="D80" s="151" t="s">
        <v>57</v>
      </c>
      <c r="E80" s="151" t="s">
        <v>53</v>
      </c>
      <c r="F80" s="151" t="s">
        <v>54</v>
      </c>
      <c r="G80" s="151" t="s">
        <v>107</v>
      </c>
      <c r="H80" s="151" t="s">
        <v>108</v>
      </c>
      <c r="I80" s="151" t="s">
        <v>109</v>
      </c>
      <c r="J80" s="151" t="s">
        <v>94</v>
      </c>
      <c r="K80" s="152" t="s">
        <v>110</v>
      </c>
      <c r="L80" s="153"/>
      <c r="M80" s="70" t="s">
        <v>19</v>
      </c>
      <c r="N80" s="71" t="s">
        <v>42</v>
      </c>
      <c r="O80" s="71" t="s">
        <v>111</v>
      </c>
      <c r="P80" s="71" t="s">
        <v>112</v>
      </c>
      <c r="Q80" s="71" t="s">
        <v>113</v>
      </c>
      <c r="R80" s="71" t="s">
        <v>114</v>
      </c>
      <c r="S80" s="71" t="s">
        <v>115</v>
      </c>
      <c r="T80" s="72" t="s">
        <v>116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>
      <c r="A81" s="36"/>
      <c r="B81" s="37"/>
      <c r="C81" s="77" t="s">
        <v>117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71</v>
      </c>
      <c r="AU81" s="19" t="s">
        <v>95</v>
      </c>
      <c r="BK81" s="158">
        <f>BK82</f>
        <v>0</v>
      </c>
    </row>
    <row r="82" spans="1:65" s="12" customFormat="1" ht="25.9" customHeight="1">
      <c r="B82" s="159"/>
      <c r="C82" s="160"/>
      <c r="D82" s="161" t="s">
        <v>71</v>
      </c>
      <c r="E82" s="162" t="s">
        <v>184</v>
      </c>
      <c r="F82" s="162" t="s">
        <v>185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82</v>
      </c>
      <c r="AT82" s="171" t="s">
        <v>71</v>
      </c>
      <c r="AU82" s="171" t="s">
        <v>72</v>
      </c>
      <c r="AY82" s="170" t="s">
        <v>120</v>
      </c>
      <c r="BK82" s="172">
        <f>BK83</f>
        <v>0</v>
      </c>
    </row>
    <row r="83" spans="1:65" s="12" customFormat="1" ht="22.9" customHeight="1">
      <c r="B83" s="159"/>
      <c r="C83" s="160"/>
      <c r="D83" s="161" t="s">
        <v>71</v>
      </c>
      <c r="E83" s="173" t="s">
        <v>327</v>
      </c>
      <c r="F83" s="173" t="s">
        <v>328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SUM(P84:P105)</f>
        <v>0</v>
      </c>
      <c r="Q83" s="167"/>
      <c r="R83" s="168">
        <f>SUM(R84:R105)</f>
        <v>0</v>
      </c>
      <c r="S83" s="167"/>
      <c r="T83" s="169">
        <f>SUM(T84:T105)</f>
        <v>0</v>
      </c>
      <c r="AR83" s="170" t="s">
        <v>82</v>
      </c>
      <c r="AT83" s="171" t="s">
        <v>71</v>
      </c>
      <c r="AU83" s="171" t="s">
        <v>80</v>
      </c>
      <c r="AY83" s="170" t="s">
        <v>120</v>
      </c>
      <c r="BK83" s="172">
        <f>SUM(BK84:BK105)</f>
        <v>0</v>
      </c>
    </row>
    <row r="84" spans="1:65" s="2" customFormat="1" ht="16.5" customHeight="1">
      <c r="A84" s="36"/>
      <c r="B84" s="37"/>
      <c r="C84" s="175" t="s">
        <v>80</v>
      </c>
      <c r="D84" s="175" t="s">
        <v>123</v>
      </c>
      <c r="E84" s="176" t="s">
        <v>329</v>
      </c>
      <c r="F84" s="177" t="s">
        <v>330</v>
      </c>
      <c r="G84" s="178" t="s">
        <v>331</v>
      </c>
      <c r="H84" s="179">
        <v>48</v>
      </c>
      <c r="I84" s="180"/>
      <c r="J84" s="181">
        <f>ROUND(I84*H84,2)</f>
        <v>0</v>
      </c>
      <c r="K84" s="177" t="s">
        <v>332</v>
      </c>
      <c r="L84" s="41"/>
      <c r="M84" s="182" t="s">
        <v>19</v>
      </c>
      <c r="N84" s="183" t="s">
        <v>43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192</v>
      </c>
      <c r="AT84" s="186" t="s">
        <v>123</v>
      </c>
      <c r="AU84" s="186" t="s">
        <v>82</v>
      </c>
      <c r="AY84" s="19" t="s">
        <v>120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80</v>
      </c>
      <c r="BK84" s="187">
        <f>ROUND(I84*H84,2)</f>
        <v>0</v>
      </c>
      <c r="BL84" s="19" t="s">
        <v>192</v>
      </c>
      <c r="BM84" s="186" t="s">
        <v>333</v>
      </c>
    </row>
    <row r="85" spans="1:65" s="2" customFormat="1" ht="11.25">
      <c r="A85" s="36"/>
      <c r="B85" s="37"/>
      <c r="C85" s="38"/>
      <c r="D85" s="188" t="s">
        <v>130</v>
      </c>
      <c r="E85" s="38"/>
      <c r="F85" s="189" t="s">
        <v>330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130</v>
      </c>
      <c r="AU85" s="19" t="s">
        <v>82</v>
      </c>
    </row>
    <row r="86" spans="1:65" s="14" customFormat="1" ht="22.5">
      <c r="B86" s="206"/>
      <c r="C86" s="207"/>
      <c r="D86" s="188" t="s">
        <v>134</v>
      </c>
      <c r="E86" s="208" t="s">
        <v>19</v>
      </c>
      <c r="F86" s="209" t="s">
        <v>334</v>
      </c>
      <c r="G86" s="207"/>
      <c r="H86" s="208" t="s">
        <v>19</v>
      </c>
      <c r="I86" s="210"/>
      <c r="J86" s="207"/>
      <c r="K86" s="207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134</v>
      </c>
      <c r="AU86" s="215" t="s">
        <v>82</v>
      </c>
      <c r="AV86" s="14" t="s">
        <v>80</v>
      </c>
      <c r="AW86" s="14" t="s">
        <v>33</v>
      </c>
      <c r="AX86" s="14" t="s">
        <v>72</v>
      </c>
      <c r="AY86" s="215" t="s">
        <v>120</v>
      </c>
    </row>
    <row r="87" spans="1:65" s="13" customFormat="1" ht="11.25">
      <c r="B87" s="195"/>
      <c r="C87" s="196"/>
      <c r="D87" s="188" t="s">
        <v>134</v>
      </c>
      <c r="E87" s="197" t="s">
        <v>19</v>
      </c>
      <c r="F87" s="198" t="s">
        <v>335</v>
      </c>
      <c r="G87" s="196"/>
      <c r="H87" s="199">
        <v>48</v>
      </c>
      <c r="I87" s="200"/>
      <c r="J87" s="196"/>
      <c r="K87" s="196"/>
      <c r="L87" s="201"/>
      <c r="M87" s="202"/>
      <c r="N87" s="203"/>
      <c r="O87" s="203"/>
      <c r="P87" s="203"/>
      <c r="Q87" s="203"/>
      <c r="R87" s="203"/>
      <c r="S87" s="203"/>
      <c r="T87" s="204"/>
      <c r="AT87" s="205" t="s">
        <v>134</v>
      </c>
      <c r="AU87" s="205" t="s">
        <v>82</v>
      </c>
      <c r="AV87" s="13" t="s">
        <v>82</v>
      </c>
      <c r="AW87" s="13" t="s">
        <v>33</v>
      </c>
      <c r="AX87" s="13" t="s">
        <v>80</v>
      </c>
      <c r="AY87" s="205" t="s">
        <v>120</v>
      </c>
    </row>
    <row r="88" spans="1:65" s="14" customFormat="1" ht="11.25">
      <c r="B88" s="206"/>
      <c r="C88" s="207"/>
      <c r="D88" s="188" t="s">
        <v>134</v>
      </c>
      <c r="E88" s="208" t="s">
        <v>19</v>
      </c>
      <c r="F88" s="209" t="s">
        <v>336</v>
      </c>
      <c r="G88" s="207"/>
      <c r="H88" s="208" t="s">
        <v>19</v>
      </c>
      <c r="I88" s="210"/>
      <c r="J88" s="207"/>
      <c r="K88" s="207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134</v>
      </c>
      <c r="AU88" s="215" t="s">
        <v>82</v>
      </c>
      <c r="AV88" s="14" t="s">
        <v>80</v>
      </c>
      <c r="AW88" s="14" t="s">
        <v>33</v>
      </c>
      <c r="AX88" s="14" t="s">
        <v>72</v>
      </c>
      <c r="AY88" s="215" t="s">
        <v>120</v>
      </c>
    </row>
    <row r="89" spans="1:65" s="14" customFormat="1" ht="22.5">
      <c r="B89" s="206"/>
      <c r="C89" s="207"/>
      <c r="D89" s="188" t="s">
        <v>134</v>
      </c>
      <c r="E89" s="208" t="s">
        <v>19</v>
      </c>
      <c r="F89" s="209" t="s">
        <v>337</v>
      </c>
      <c r="G89" s="207"/>
      <c r="H89" s="208" t="s">
        <v>19</v>
      </c>
      <c r="I89" s="210"/>
      <c r="J89" s="207"/>
      <c r="K89" s="207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134</v>
      </c>
      <c r="AU89" s="215" t="s">
        <v>82</v>
      </c>
      <c r="AV89" s="14" t="s">
        <v>80</v>
      </c>
      <c r="AW89" s="14" t="s">
        <v>33</v>
      </c>
      <c r="AX89" s="14" t="s">
        <v>72</v>
      </c>
      <c r="AY89" s="215" t="s">
        <v>120</v>
      </c>
    </row>
    <row r="90" spans="1:65" s="14" customFormat="1" ht="11.25">
      <c r="B90" s="206"/>
      <c r="C90" s="207"/>
      <c r="D90" s="188" t="s">
        <v>134</v>
      </c>
      <c r="E90" s="208" t="s">
        <v>19</v>
      </c>
      <c r="F90" s="209" t="s">
        <v>338</v>
      </c>
      <c r="G90" s="207"/>
      <c r="H90" s="208" t="s">
        <v>19</v>
      </c>
      <c r="I90" s="210"/>
      <c r="J90" s="207"/>
      <c r="K90" s="207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134</v>
      </c>
      <c r="AU90" s="215" t="s">
        <v>82</v>
      </c>
      <c r="AV90" s="14" t="s">
        <v>80</v>
      </c>
      <c r="AW90" s="14" t="s">
        <v>33</v>
      </c>
      <c r="AX90" s="14" t="s">
        <v>72</v>
      </c>
      <c r="AY90" s="215" t="s">
        <v>120</v>
      </c>
    </row>
    <row r="91" spans="1:65" s="2" customFormat="1" ht="24.2" customHeight="1">
      <c r="A91" s="36"/>
      <c r="B91" s="37"/>
      <c r="C91" s="175" t="s">
        <v>82</v>
      </c>
      <c r="D91" s="175" t="s">
        <v>123</v>
      </c>
      <c r="E91" s="176" t="s">
        <v>339</v>
      </c>
      <c r="F91" s="177" t="s">
        <v>340</v>
      </c>
      <c r="G91" s="178" t="s">
        <v>341</v>
      </c>
      <c r="H91" s="179">
        <v>1</v>
      </c>
      <c r="I91" s="180"/>
      <c r="J91" s="181">
        <f>ROUND(I91*H91,2)</f>
        <v>0</v>
      </c>
      <c r="K91" s="177" t="s">
        <v>332</v>
      </c>
      <c r="L91" s="41"/>
      <c r="M91" s="182" t="s">
        <v>19</v>
      </c>
      <c r="N91" s="183" t="s">
        <v>43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192</v>
      </c>
      <c r="AT91" s="186" t="s">
        <v>123</v>
      </c>
      <c r="AU91" s="186" t="s">
        <v>82</v>
      </c>
      <c r="AY91" s="19" t="s">
        <v>120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80</v>
      </c>
      <c r="BK91" s="187">
        <f>ROUND(I91*H91,2)</f>
        <v>0</v>
      </c>
      <c r="BL91" s="19" t="s">
        <v>192</v>
      </c>
      <c r="BM91" s="186" t="s">
        <v>342</v>
      </c>
    </row>
    <row r="92" spans="1:65" s="2" customFormat="1" ht="11.25">
      <c r="A92" s="36"/>
      <c r="B92" s="37"/>
      <c r="C92" s="38"/>
      <c r="D92" s="188" t="s">
        <v>130</v>
      </c>
      <c r="E92" s="38"/>
      <c r="F92" s="189" t="s">
        <v>343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130</v>
      </c>
      <c r="AU92" s="19" t="s">
        <v>82</v>
      </c>
    </row>
    <row r="93" spans="1:65" s="13" customFormat="1" ht="33.75">
      <c r="B93" s="195"/>
      <c r="C93" s="196"/>
      <c r="D93" s="188" t="s">
        <v>134</v>
      </c>
      <c r="E93" s="197" t="s">
        <v>19</v>
      </c>
      <c r="F93" s="198" t="s">
        <v>344</v>
      </c>
      <c r="G93" s="196"/>
      <c r="H93" s="199">
        <v>1</v>
      </c>
      <c r="I93" s="200"/>
      <c r="J93" s="196"/>
      <c r="K93" s="196"/>
      <c r="L93" s="201"/>
      <c r="M93" s="202"/>
      <c r="N93" s="203"/>
      <c r="O93" s="203"/>
      <c r="P93" s="203"/>
      <c r="Q93" s="203"/>
      <c r="R93" s="203"/>
      <c r="S93" s="203"/>
      <c r="T93" s="204"/>
      <c r="AT93" s="205" t="s">
        <v>134</v>
      </c>
      <c r="AU93" s="205" t="s">
        <v>82</v>
      </c>
      <c r="AV93" s="13" t="s">
        <v>82</v>
      </c>
      <c r="AW93" s="13" t="s">
        <v>33</v>
      </c>
      <c r="AX93" s="13" t="s">
        <v>80</v>
      </c>
      <c r="AY93" s="205" t="s">
        <v>120</v>
      </c>
    </row>
    <row r="94" spans="1:65" s="2" customFormat="1" ht="24.2" customHeight="1">
      <c r="A94" s="36"/>
      <c r="B94" s="37"/>
      <c r="C94" s="175" t="s">
        <v>142</v>
      </c>
      <c r="D94" s="175" t="s">
        <v>123</v>
      </c>
      <c r="E94" s="176" t="s">
        <v>345</v>
      </c>
      <c r="F94" s="177" t="s">
        <v>346</v>
      </c>
      <c r="G94" s="178" t="s">
        <v>347</v>
      </c>
      <c r="H94" s="179">
        <v>1</v>
      </c>
      <c r="I94" s="180"/>
      <c r="J94" s="181">
        <f>ROUND(I94*H94,2)</f>
        <v>0</v>
      </c>
      <c r="K94" s="177" t="s">
        <v>332</v>
      </c>
      <c r="L94" s="41"/>
      <c r="M94" s="182" t="s">
        <v>19</v>
      </c>
      <c r="N94" s="183" t="s">
        <v>43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192</v>
      </c>
      <c r="AT94" s="186" t="s">
        <v>123</v>
      </c>
      <c r="AU94" s="186" t="s">
        <v>82</v>
      </c>
      <c r="AY94" s="19" t="s">
        <v>120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80</v>
      </c>
      <c r="BK94" s="187">
        <f>ROUND(I94*H94,2)</f>
        <v>0</v>
      </c>
      <c r="BL94" s="19" t="s">
        <v>192</v>
      </c>
      <c r="BM94" s="186" t="s">
        <v>348</v>
      </c>
    </row>
    <row r="95" spans="1:65" s="2" customFormat="1" ht="11.25">
      <c r="A95" s="36"/>
      <c r="B95" s="37"/>
      <c r="C95" s="38"/>
      <c r="D95" s="188" t="s">
        <v>130</v>
      </c>
      <c r="E95" s="38"/>
      <c r="F95" s="189" t="s">
        <v>349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130</v>
      </c>
      <c r="AU95" s="19" t="s">
        <v>82</v>
      </c>
    </row>
    <row r="96" spans="1:65" s="13" customFormat="1" ht="11.25">
      <c r="B96" s="195"/>
      <c r="C96" s="196"/>
      <c r="D96" s="188" t="s">
        <v>134</v>
      </c>
      <c r="E96" s="197" t="s">
        <v>19</v>
      </c>
      <c r="F96" s="198" t="s">
        <v>350</v>
      </c>
      <c r="G96" s="196"/>
      <c r="H96" s="199">
        <v>1</v>
      </c>
      <c r="I96" s="200"/>
      <c r="J96" s="196"/>
      <c r="K96" s="196"/>
      <c r="L96" s="201"/>
      <c r="M96" s="202"/>
      <c r="N96" s="203"/>
      <c r="O96" s="203"/>
      <c r="P96" s="203"/>
      <c r="Q96" s="203"/>
      <c r="R96" s="203"/>
      <c r="S96" s="203"/>
      <c r="T96" s="204"/>
      <c r="AT96" s="205" t="s">
        <v>134</v>
      </c>
      <c r="AU96" s="205" t="s">
        <v>82</v>
      </c>
      <c r="AV96" s="13" t="s">
        <v>82</v>
      </c>
      <c r="AW96" s="13" t="s">
        <v>33</v>
      </c>
      <c r="AX96" s="13" t="s">
        <v>80</v>
      </c>
      <c r="AY96" s="205" t="s">
        <v>120</v>
      </c>
    </row>
    <row r="97" spans="1:65" s="2" customFormat="1" ht="16.5" customHeight="1">
      <c r="A97" s="36"/>
      <c r="B97" s="37"/>
      <c r="C97" s="175" t="s">
        <v>128</v>
      </c>
      <c r="D97" s="175" t="s">
        <v>123</v>
      </c>
      <c r="E97" s="176" t="s">
        <v>351</v>
      </c>
      <c r="F97" s="177" t="s">
        <v>352</v>
      </c>
      <c r="G97" s="178" t="s">
        <v>347</v>
      </c>
      <c r="H97" s="179">
        <v>1</v>
      </c>
      <c r="I97" s="180"/>
      <c r="J97" s="181">
        <f>ROUND(I97*H97,2)</f>
        <v>0</v>
      </c>
      <c r="K97" s="177" t="s">
        <v>332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192</v>
      </c>
      <c r="AT97" s="186" t="s">
        <v>123</v>
      </c>
      <c r="AU97" s="186" t="s">
        <v>82</v>
      </c>
      <c r="AY97" s="19" t="s">
        <v>120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192</v>
      </c>
      <c r="BM97" s="186" t="s">
        <v>353</v>
      </c>
    </row>
    <row r="98" spans="1:65" s="2" customFormat="1" ht="11.25">
      <c r="A98" s="36"/>
      <c r="B98" s="37"/>
      <c r="C98" s="38"/>
      <c r="D98" s="188" t="s">
        <v>130</v>
      </c>
      <c r="E98" s="38"/>
      <c r="F98" s="189" t="s">
        <v>352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130</v>
      </c>
      <c r="AU98" s="19" t="s">
        <v>82</v>
      </c>
    </row>
    <row r="99" spans="1:65" s="13" customFormat="1" ht="11.25">
      <c r="B99" s="195"/>
      <c r="C99" s="196"/>
      <c r="D99" s="188" t="s">
        <v>134</v>
      </c>
      <c r="E99" s="197" t="s">
        <v>19</v>
      </c>
      <c r="F99" s="198" t="s">
        <v>350</v>
      </c>
      <c r="G99" s="196"/>
      <c r="H99" s="199">
        <v>1</v>
      </c>
      <c r="I99" s="200"/>
      <c r="J99" s="196"/>
      <c r="K99" s="196"/>
      <c r="L99" s="201"/>
      <c r="M99" s="202"/>
      <c r="N99" s="203"/>
      <c r="O99" s="203"/>
      <c r="P99" s="203"/>
      <c r="Q99" s="203"/>
      <c r="R99" s="203"/>
      <c r="S99" s="203"/>
      <c r="T99" s="204"/>
      <c r="AT99" s="205" t="s">
        <v>134</v>
      </c>
      <c r="AU99" s="205" t="s">
        <v>82</v>
      </c>
      <c r="AV99" s="13" t="s">
        <v>82</v>
      </c>
      <c r="AW99" s="13" t="s">
        <v>33</v>
      </c>
      <c r="AX99" s="13" t="s">
        <v>80</v>
      </c>
      <c r="AY99" s="205" t="s">
        <v>120</v>
      </c>
    </row>
    <row r="100" spans="1:65" s="2" customFormat="1" ht="16.5" customHeight="1">
      <c r="A100" s="36"/>
      <c r="B100" s="37"/>
      <c r="C100" s="175" t="s">
        <v>157</v>
      </c>
      <c r="D100" s="175" t="s">
        <v>123</v>
      </c>
      <c r="E100" s="176" t="s">
        <v>354</v>
      </c>
      <c r="F100" s="177" t="s">
        <v>355</v>
      </c>
      <c r="G100" s="178" t="s">
        <v>347</v>
      </c>
      <c r="H100" s="179">
        <v>1</v>
      </c>
      <c r="I100" s="180"/>
      <c r="J100" s="181">
        <f>ROUND(I100*H100,2)</f>
        <v>0</v>
      </c>
      <c r="K100" s="177" t="s">
        <v>332</v>
      </c>
      <c r="L100" s="41"/>
      <c r="M100" s="182" t="s">
        <v>19</v>
      </c>
      <c r="N100" s="183" t="s">
        <v>43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192</v>
      </c>
      <c r="AT100" s="186" t="s">
        <v>123</v>
      </c>
      <c r="AU100" s="186" t="s">
        <v>82</v>
      </c>
      <c r="AY100" s="19" t="s">
        <v>120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80</v>
      </c>
      <c r="BK100" s="187">
        <f>ROUND(I100*H100,2)</f>
        <v>0</v>
      </c>
      <c r="BL100" s="19" t="s">
        <v>192</v>
      </c>
      <c r="BM100" s="186" t="s">
        <v>356</v>
      </c>
    </row>
    <row r="101" spans="1:65" s="2" customFormat="1" ht="11.25">
      <c r="A101" s="36"/>
      <c r="B101" s="37"/>
      <c r="C101" s="38"/>
      <c r="D101" s="188" t="s">
        <v>130</v>
      </c>
      <c r="E101" s="38"/>
      <c r="F101" s="189" t="s">
        <v>357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130</v>
      </c>
      <c r="AU101" s="19" t="s">
        <v>82</v>
      </c>
    </row>
    <row r="102" spans="1:65" s="13" customFormat="1" ht="11.25">
      <c r="B102" s="195"/>
      <c r="C102" s="196"/>
      <c r="D102" s="188" t="s">
        <v>134</v>
      </c>
      <c r="E102" s="197" t="s">
        <v>19</v>
      </c>
      <c r="F102" s="198" t="s">
        <v>350</v>
      </c>
      <c r="G102" s="196"/>
      <c r="H102" s="199">
        <v>1</v>
      </c>
      <c r="I102" s="200"/>
      <c r="J102" s="196"/>
      <c r="K102" s="196"/>
      <c r="L102" s="201"/>
      <c r="M102" s="202"/>
      <c r="N102" s="203"/>
      <c r="O102" s="203"/>
      <c r="P102" s="203"/>
      <c r="Q102" s="203"/>
      <c r="R102" s="203"/>
      <c r="S102" s="203"/>
      <c r="T102" s="204"/>
      <c r="AT102" s="205" t="s">
        <v>134</v>
      </c>
      <c r="AU102" s="205" t="s">
        <v>82</v>
      </c>
      <c r="AV102" s="13" t="s">
        <v>82</v>
      </c>
      <c r="AW102" s="13" t="s">
        <v>33</v>
      </c>
      <c r="AX102" s="13" t="s">
        <v>80</v>
      </c>
      <c r="AY102" s="205" t="s">
        <v>120</v>
      </c>
    </row>
    <row r="103" spans="1:65" s="2" customFormat="1" ht="16.5" customHeight="1">
      <c r="A103" s="36"/>
      <c r="B103" s="37"/>
      <c r="C103" s="175" t="s">
        <v>163</v>
      </c>
      <c r="D103" s="175" t="s">
        <v>123</v>
      </c>
      <c r="E103" s="176" t="s">
        <v>358</v>
      </c>
      <c r="F103" s="177" t="s">
        <v>359</v>
      </c>
      <c r="G103" s="178" t="s">
        <v>347</v>
      </c>
      <c r="H103" s="179">
        <v>1</v>
      </c>
      <c r="I103" s="180"/>
      <c r="J103" s="181">
        <f>ROUND(I103*H103,2)</f>
        <v>0</v>
      </c>
      <c r="K103" s="177" t="s">
        <v>332</v>
      </c>
      <c r="L103" s="41"/>
      <c r="M103" s="182" t="s">
        <v>19</v>
      </c>
      <c r="N103" s="183" t="s">
        <v>43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192</v>
      </c>
      <c r="AT103" s="186" t="s">
        <v>123</v>
      </c>
      <c r="AU103" s="186" t="s">
        <v>82</v>
      </c>
      <c r="AY103" s="19" t="s">
        <v>120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80</v>
      </c>
      <c r="BK103" s="187">
        <f>ROUND(I103*H103,2)</f>
        <v>0</v>
      </c>
      <c r="BL103" s="19" t="s">
        <v>192</v>
      </c>
      <c r="BM103" s="186" t="s">
        <v>360</v>
      </c>
    </row>
    <row r="104" spans="1:65" s="2" customFormat="1" ht="11.25">
      <c r="A104" s="36"/>
      <c r="B104" s="37"/>
      <c r="C104" s="38"/>
      <c r="D104" s="188" t="s">
        <v>130</v>
      </c>
      <c r="E104" s="38"/>
      <c r="F104" s="189" t="s">
        <v>361</v>
      </c>
      <c r="G104" s="38"/>
      <c r="H104" s="38"/>
      <c r="I104" s="190"/>
      <c r="J104" s="38"/>
      <c r="K104" s="38"/>
      <c r="L104" s="41"/>
      <c r="M104" s="191"/>
      <c r="N104" s="192"/>
      <c r="O104" s="66"/>
      <c r="P104" s="66"/>
      <c r="Q104" s="66"/>
      <c r="R104" s="66"/>
      <c r="S104" s="66"/>
      <c r="T104" s="67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130</v>
      </c>
      <c r="AU104" s="19" t="s">
        <v>82</v>
      </c>
    </row>
    <row r="105" spans="1:65" s="13" customFormat="1" ht="11.25">
      <c r="B105" s="195"/>
      <c r="C105" s="196"/>
      <c r="D105" s="188" t="s">
        <v>134</v>
      </c>
      <c r="E105" s="197" t="s">
        <v>19</v>
      </c>
      <c r="F105" s="198" t="s">
        <v>350</v>
      </c>
      <c r="G105" s="196"/>
      <c r="H105" s="199">
        <v>1</v>
      </c>
      <c r="I105" s="200"/>
      <c r="J105" s="196"/>
      <c r="K105" s="196"/>
      <c r="L105" s="201"/>
      <c r="M105" s="253"/>
      <c r="N105" s="254"/>
      <c r="O105" s="254"/>
      <c r="P105" s="254"/>
      <c r="Q105" s="254"/>
      <c r="R105" s="254"/>
      <c r="S105" s="254"/>
      <c r="T105" s="255"/>
      <c r="AT105" s="205" t="s">
        <v>134</v>
      </c>
      <c r="AU105" s="205" t="s">
        <v>82</v>
      </c>
      <c r="AV105" s="13" t="s">
        <v>82</v>
      </c>
      <c r="AW105" s="13" t="s">
        <v>33</v>
      </c>
      <c r="AX105" s="13" t="s">
        <v>80</v>
      </c>
      <c r="AY105" s="205" t="s">
        <v>120</v>
      </c>
    </row>
    <row r="106" spans="1:65" s="2" customFormat="1" ht="6.95" customHeight="1">
      <c r="A106" s="36"/>
      <c r="B106" s="49"/>
      <c r="C106" s="50"/>
      <c r="D106" s="50"/>
      <c r="E106" s="50"/>
      <c r="F106" s="50"/>
      <c r="G106" s="50"/>
      <c r="H106" s="50"/>
      <c r="I106" s="50"/>
      <c r="J106" s="50"/>
      <c r="K106" s="50"/>
      <c r="L106" s="41"/>
      <c r="M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</sheetData>
  <sheetProtection algorithmName="SHA-512" hashValue="vBqdjA7tIJqqKtIRRn/YtpLR4FC2nql6FKq3ZBo7TzC8VrPVTqZHyJegHyDSYgTM1jlG+FuK8y9cWDB1SWrfzg==" saltValue="xnIgCNQknBiIpPCbiFNhELLJFqP8G5SMOteOP8JFSu1UaEm3rNoVH0PJF2i2KCHoyow5PIZkHYNrCofAIObtBw==" spinCount="100000" sheet="1" objects="1" scenarios="1" formatColumns="0" formatRows="0" autoFilter="0"/>
  <autoFilter ref="C80:K105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19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82</v>
      </c>
    </row>
    <row r="4" spans="1:46" s="1" customFormat="1" ht="24.95" customHeight="1">
      <c r="B4" s="22"/>
      <c r="D4" s="105" t="s">
        <v>89</v>
      </c>
      <c r="L4" s="22"/>
      <c r="M4" s="106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26.25" customHeight="1">
      <c r="B7" s="22"/>
      <c r="E7" s="377" t="str">
        <f>'Rekapitulace stavby'!K6</f>
        <v>Rekonstrukce st. zařízení VZT a klimatizace-prostor nástavby budovy A, ÚMOb Ostrava JIH</v>
      </c>
      <c r="F7" s="378"/>
      <c r="G7" s="378"/>
      <c r="H7" s="378"/>
      <c r="L7" s="22"/>
    </row>
    <row r="8" spans="1:46" s="2" customFormat="1" ht="12" customHeight="1">
      <c r="A8" s="36"/>
      <c r="B8" s="41"/>
      <c r="C8" s="36"/>
      <c r="D8" s="107" t="s">
        <v>90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9" t="s">
        <v>362</v>
      </c>
      <c r="F9" s="380"/>
      <c r="G9" s="380"/>
      <c r="H9" s="380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1.25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18. 11. 2021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81" t="str">
        <f>'Rekapitulace stavby'!E14</f>
        <v>Vyplň údaj</v>
      </c>
      <c r="F18" s="382"/>
      <c r="G18" s="382"/>
      <c r="H18" s="382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383" t="s">
        <v>19</v>
      </c>
      <c r="F27" s="383"/>
      <c r="G27" s="383"/>
      <c r="H27" s="383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ROUND(J82,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>
      <c r="A33" s="36"/>
      <c r="B33" s="41"/>
      <c r="C33" s="36"/>
      <c r="D33" s="118" t="s">
        <v>42</v>
      </c>
      <c r="E33" s="107" t="s">
        <v>43</v>
      </c>
      <c r="F33" s="119">
        <f>ROUND((SUM(BE82:BE121)),  2)</f>
        <v>0</v>
      </c>
      <c r="G33" s="36"/>
      <c r="H33" s="36"/>
      <c r="I33" s="120">
        <v>0.21</v>
      </c>
      <c r="J33" s="119">
        <f>ROUND(((SUM(BE82:BE121))*I33),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>
      <c r="A34" s="36"/>
      <c r="B34" s="41"/>
      <c r="C34" s="36"/>
      <c r="D34" s="36"/>
      <c r="E34" s="107" t="s">
        <v>44</v>
      </c>
      <c r="F34" s="119">
        <f>ROUND((SUM(BF82:BF121)),  2)</f>
        <v>0</v>
      </c>
      <c r="G34" s="36"/>
      <c r="H34" s="36"/>
      <c r="I34" s="120">
        <v>0.15</v>
      </c>
      <c r="J34" s="119">
        <f>ROUND(((SUM(BF82:BF121))*I34),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>
      <c r="A35" s="36"/>
      <c r="B35" s="41"/>
      <c r="C35" s="36"/>
      <c r="D35" s="36"/>
      <c r="E35" s="107" t="s">
        <v>45</v>
      </c>
      <c r="F35" s="119">
        <f>ROUND((SUM(BG82:BG121)),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>
      <c r="A36" s="36"/>
      <c r="B36" s="41"/>
      <c r="C36" s="36"/>
      <c r="D36" s="36"/>
      <c r="E36" s="107" t="s">
        <v>46</v>
      </c>
      <c r="F36" s="119">
        <f>ROUND((SUM(BH82:BH121)),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>
      <c r="A37" s="36"/>
      <c r="B37" s="41"/>
      <c r="C37" s="36"/>
      <c r="D37" s="36"/>
      <c r="E37" s="107" t="s">
        <v>47</v>
      </c>
      <c r="F37" s="119">
        <f>ROUND((SUM(BI82:BI121)),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>
      <c r="A45" s="36"/>
      <c r="B45" s="37"/>
      <c r="C45" s="25" t="s">
        <v>92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26.25" customHeight="1">
      <c r="A48" s="36"/>
      <c r="B48" s="37"/>
      <c r="C48" s="38"/>
      <c r="D48" s="38"/>
      <c r="E48" s="384" t="str">
        <f>E7</f>
        <v>Rekonstrukce st. zařízení VZT a klimatizace-prostor nástavby budovy A, ÚMOb Ostrava JIH</v>
      </c>
      <c r="F48" s="385"/>
      <c r="G48" s="385"/>
      <c r="H48" s="385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90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56" t="str">
        <f>E9</f>
        <v>VN a ON - Vedlejší a ostatní náklady</v>
      </c>
      <c r="F50" s="386"/>
      <c r="G50" s="386"/>
      <c r="H50" s="386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Budova A, ÚMOb Ostrava-Jih, ul.Horní 3</v>
      </c>
      <c r="G52" s="38"/>
      <c r="H52" s="38"/>
      <c r="I52" s="31" t="s">
        <v>23</v>
      </c>
      <c r="J52" s="61" t="str">
        <f>IF(J12="","",J12)</f>
        <v>18. 11. 2021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2" customHeight="1">
      <c r="A54" s="36"/>
      <c r="B54" s="37"/>
      <c r="C54" s="31" t="s">
        <v>25</v>
      </c>
      <c r="D54" s="38"/>
      <c r="E54" s="38"/>
      <c r="F54" s="29" t="str">
        <f>E15</f>
        <v>Statutární město Ostrava, Městský obvod Ostrava-Ji</v>
      </c>
      <c r="G54" s="38"/>
      <c r="H54" s="38"/>
      <c r="I54" s="31" t="s">
        <v>31</v>
      </c>
      <c r="J54" s="34" t="str">
        <f>E21</f>
        <v>Ing.Jana Gřundělová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Ateliér EMMET s.r.o.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93</v>
      </c>
      <c r="D57" s="133"/>
      <c r="E57" s="133"/>
      <c r="F57" s="133"/>
      <c r="G57" s="133"/>
      <c r="H57" s="133"/>
      <c r="I57" s="133"/>
      <c r="J57" s="134" t="s">
        <v>94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J82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95</v>
      </c>
    </row>
    <row r="60" spans="1:47" s="9" customFormat="1" ht="24.95" customHeight="1">
      <c r="B60" s="136"/>
      <c r="C60" s="137"/>
      <c r="D60" s="138" t="s">
        <v>363</v>
      </c>
      <c r="E60" s="139"/>
      <c r="F60" s="139"/>
      <c r="G60" s="139"/>
      <c r="H60" s="139"/>
      <c r="I60" s="139"/>
      <c r="J60" s="140">
        <f>J83</f>
        <v>0</v>
      </c>
      <c r="K60" s="137"/>
      <c r="L60" s="141"/>
    </row>
    <row r="61" spans="1:47" s="9" customFormat="1" ht="24.95" customHeight="1">
      <c r="B61" s="136"/>
      <c r="C61" s="137"/>
      <c r="D61" s="138" t="s">
        <v>364</v>
      </c>
      <c r="E61" s="139"/>
      <c r="F61" s="139"/>
      <c r="G61" s="139"/>
      <c r="H61" s="139"/>
      <c r="I61" s="139"/>
      <c r="J61" s="140">
        <f>J96</f>
        <v>0</v>
      </c>
      <c r="K61" s="137"/>
      <c r="L61" s="141"/>
    </row>
    <row r="62" spans="1:47" s="10" customFormat="1" ht="19.899999999999999" customHeight="1">
      <c r="B62" s="142"/>
      <c r="C62" s="143"/>
      <c r="D62" s="144" t="s">
        <v>365</v>
      </c>
      <c r="E62" s="145"/>
      <c r="F62" s="145"/>
      <c r="G62" s="145"/>
      <c r="H62" s="145"/>
      <c r="I62" s="145"/>
      <c r="J62" s="146">
        <f>J118</f>
        <v>0</v>
      </c>
      <c r="K62" s="143"/>
      <c r="L62" s="147"/>
    </row>
    <row r="63" spans="1:47" s="2" customFormat="1" ht="21.75" customHeight="1">
      <c r="A63" s="36"/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4" spans="1:47" s="2" customFormat="1" ht="6.95" customHeight="1">
      <c r="A64" s="36"/>
      <c r="B64" s="49"/>
      <c r="C64" s="50"/>
      <c r="D64" s="50"/>
      <c r="E64" s="50"/>
      <c r="F64" s="50"/>
      <c r="G64" s="50"/>
      <c r="H64" s="50"/>
      <c r="I64" s="50"/>
      <c r="J64" s="50"/>
      <c r="K64" s="50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8" spans="1:31" s="2" customFormat="1" ht="6.95" customHeight="1">
      <c r="A68" s="36"/>
      <c r="B68" s="51"/>
      <c r="C68" s="52"/>
      <c r="D68" s="52"/>
      <c r="E68" s="52"/>
      <c r="F68" s="52"/>
      <c r="G68" s="52"/>
      <c r="H68" s="52"/>
      <c r="I68" s="52"/>
      <c r="J68" s="52"/>
      <c r="K68" s="52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24.95" customHeight="1">
      <c r="A69" s="36"/>
      <c r="B69" s="37"/>
      <c r="C69" s="25" t="s">
        <v>105</v>
      </c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6.95" customHeight="1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2" customHeight="1">
      <c r="A71" s="36"/>
      <c r="B71" s="37"/>
      <c r="C71" s="31" t="s">
        <v>16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6.25" customHeight="1">
      <c r="A72" s="36"/>
      <c r="B72" s="37"/>
      <c r="C72" s="38"/>
      <c r="D72" s="38"/>
      <c r="E72" s="384" t="str">
        <f>E7</f>
        <v>Rekonstrukce st. zařízení VZT a klimatizace-prostor nástavby budovy A, ÚMOb Ostrava JIH</v>
      </c>
      <c r="F72" s="385"/>
      <c r="G72" s="385"/>
      <c r="H72" s="385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90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56" t="str">
        <f>E9</f>
        <v>VN a ON - Vedlejší a ostatní náklady</v>
      </c>
      <c r="F74" s="386"/>
      <c r="G74" s="386"/>
      <c r="H74" s="386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21</v>
      </c>
      <c r="D76" s="38"/>
      <c r="E76" s="38"/>
      <c r="F76" s="29" t="str">
        <f>F12</f>
        <v>Budova A, ÚMOb Ostrava-Jih, ul.Horní 3</v>
      </c>
      <c r="G76" s="38"/>
      <c r="H76" s="38"/>
      <c r="I76" s="31" t="s">
        <v>23</v>
      </c>
      <c r="J76" s="61" t="str">
        <f>IF(J12="","",J12)</f>
        <v>18. 11. 2021</v>
      </c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>
      <c r="A78" s="36"/>
      <c r="B78" s="37"/>
      <c r="C78" s="31" t="s">
        <v>25</v>
      </c>
      <c r="D78" s="38"/>
      <c r="E78" s="38"/>
      <c r="F78" s="29" t="str">
        <f>E15</f>
        <v>Statutární město Ostrava, Městský obvod Ostrava-Ji</v>
      </c>
      <c r="G78" s="38"/>
      <c r="H78" s="38"/>
      <c r="I78" s="31" t="s">
        <v>31</v>
      </c>
      <c r="J78" s="34" t="str">
        <f>E21</f>
        <v>Ing.Jana Gřundělová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5.2" customHeight="1">
      <c r="A79" s="36"/>
      <c r="B79" s="37"/>
      <c r="C79" s="31" t="s">
        <v>29</v>
      </c>
      <c r="D79" s="38"/>
      <c r="E79" s="38"/>
      <c r="F79" s="29" t="str">
        <f>IF(E18="","",E18)</f>
        <v>Vyplň údaj</v>
      </c>
      <c r="G79" s="38"/>
      <c r="H79" s="38"/>
      <c r="I79" s="31" t="s">
        <v>34</v>
      </c>
      <c r="J79" s="34" t="str">
        <f>E24</f>
        <v>Ateliér EMMET s.r.o.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0.3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11" customFormat="1" ht="29.25" customHeight="1">
      <c r="A81" s="148"/>
      <c r="B81" s="149"/>
      <c r="C81" s="150" t="s">
        <v>106</v>
      </c>
      <c r="D81" s="151" t="s">
        <v>57</v>
      </c>
      <c r="E81" s="151" t="s">
        <v>53</v>
      </c>
      <c r="F81" s="151" t="s">
        <v>54</v>
      </c>
      <c r="G81" s="151" t="s">
        <v>107</v>
      </c>
      <c r="H81" s="151" t="s">
        <v>108</v>
      </c>
      <c r="I81" s="151" t="s">
        <v>109</v>
      </c>
      <c r="J81" s="151" t="s">
        <v>94</v>
      </c>
      <c r="K81" s="152" t="s">
        <v>110</v>
      </c>
      <c r="L81" s="153"/>
      <c r="M81" s="70" t="s">
        <v>19</v>
      </c>
      <c r="N81" s="71" t="s">
        <v>42</v>
      </c>
      <c r="O81" s="71" t="s">
        <v>111</v>
      </c>
      <c r="P81" s="71" t="s">
        <v>112</v>
      </c>
      <c r="Q81" s="71" t="s">
        <v>113</v>
      </c>
      <c r="R81" s="71" t="s">
        <v>114</v>
      </c>
      <c r="S81" s="71" t="s">
        <v>115</v>
      </c>
      <c r="T81" s="72" t="s">
        <v>116</v>
      </c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</row>
    <row r="82" spans="1:65" s="2" customFormat="1" ht="22.9" customHeight="1">
      <c r="A82" s="36"/>
      <c r="B82" s="37"/>
      <c r="C82" s="77" t="s">
        <v>117</v>
      </c>
      <c r="D82" s="38"/>
      <c r="E82" s="38"/>
      <c r="F82" s="38"/>
      <c r="G82" s="38"/>
      <c r="H82" s="38"/>
      <c r="I82" s="38"/>
      <c r="J82" s="154">
        <f>BK82</f>
        <v>0</v>
      </c>
      <c r="K82" s="38"/>
      <c r="L82" s="41"/>
      <c r="M82" s="73"/>
      <c r="N82" s="155"/>
      <c r="O82" s="74"/>
      <c r="P82" s="156">
        <f>P83+P96</f>
        <v>0</v>
      </c>
      <c r="Q82" s="74"/>
      <c r="R82" s="156">
        <f>R83+R96</f>
        <v>0</v>
      </c>
      <c r="S82" s="74"/>
      <c r="T82" s="157">
        <f>T83+T96</f>
        <v>0</v>
      </c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T82" s="19" t="s">
        <v>71</v>
      </c>
      <c r="AU82" s="19" t="s">
        <v>95</v>
      </c>
      <c r="BK82" s="158">
        <f>BK83+BK96</f>
        <v>0</v>
      </c>
    </row>
    <row r="83" spans="1:65" s="12" customFormat="1" ht="25.9" customHeight="1">
      <c r="B83" s="159"/>
      <c r="C83" s="160"/>
      <c r="D83" s="161" t="s">
        <v>71</v>
      </c>
      <c r="E83" s="162" t="s">
        <v>366</v>
      </c>
      <c r="F83" s="162" t="s">
        <v>367</v>
      </c>
      <c r="G83" s="160"/>
      <c r="H83" s="160"/>
      <c r="I83" s="163"/>
      <c r="J83" s="164">
        <f>BK83</f>
        <v>0</v>
      </c>
      <c r="K83" s="160"/>
      <c r="L83" s="165"/>
      <c r="M83" s="166"/>
      <c r="N83" s="167"/>
      <c r="O83" s="167"/>
      <c r="P83" s="168">
        <f>SUM(P84:P95)</f>
        <v>0</v>
      </c>
      <c r="Q83" s="167"/>
      <c r="R83" s="168">
        <f>SUM(R84:R95)</f>
        <v>0</v>
      </c>
      <c r="S83" s="167"/>
      <c r="T83" s="169">
        <f>SUM(T84:T95)</f>
        <v>0</v>
      </c>
      <c r="AR83" s="170" t="s">
        <v>128</v>
      </c>
      <c r="AT83" s="171" t="s">
        <v>71</v>
      </c>
      <c r="AU83" s="171" t="s">
        <v>72</v>
      </c>
      <c r="AY83" s="170" t="s">
        <v>120</v>
      </c>
      <c r="BK83" s="172">
        <f>SUM(BK84:BK95)</f>
        <v>0</v>
      </c>
    </row>
    <row r="84" spans="1:65" s="2" customFormat="1" ht="62.65" customHeight="1">
      <c r="A84" s="36"/>
      <c r="B84" s="37"/>
      <c r="C84" s="175" t="s">
        <v>80</v>
      </c>
      <c r="D84" s="175" t="s">
        <v>123</v>
      </c>
      <c r="E84" s="176" t="s">
        <v>368</v>
      </c>
      <c r="F84" s="177" t="s">
        <v>369</v>
      </c>
      <c r="G84" s="178" t="s">
        <v>347</v>
      </c>
      <c r="H84" s="179">
        <v>1</v>
      </c>
      <c r="I84" s="180"/>
      <c r="J84" s="181">
        <f>ROUND(I84*H84,2)</f>
        <v>0</v>
      </c>
      <c r="K84" s="177" t="s">
        <v>127</v>
      </c>
      <c r="L84" s="41"/>
      <c r="M84" s="182" t="s">
        <v>19</v>
      </c>
      <c r="N84" s="183" t="s">
        <v>43</v>
      </c>
      <c r="O84" s="66"/>
      <c r="P84" s="184">
        <f>O84*H84</f>
        <v>0</v>
      </c>
      <c r="Q84" s="184">
        <v>0</v>
      </c>
      <c r="R84" s="184">
        <f>Q84*H84</f>
        <v>0</v>
      </c>
      <c r="S84" s="184">
        <v>0</v>
      </c>
      <c r="T84" s="185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128</v>
      </c>
      <c r="AT84" s="186" t="s">
        <v>123</v>
      </c>
      <c r="AU84" s="186" t="s">
        <v>80</v>
      </c>
      <c r="AY84" s="19" t="s">
        <v>120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80</v>
      </c>
      <c r="BK84" s="187">
        <f>ROUND(I84*H84,2)</f>
        <v>0</v>
      </c>
      <c r="BL84" s="19" t="s">
        <v>128</v>
      </c>
      <c r="BM84" s="186" t="s">
        <v>370</v>
      </c>
    </row>
    <row r="85" spans="1:65" s="2" customFormat="1" ht="39">
      <c r="A85" s="36"/>
      <c r="B85" s="37"/>
      <c r="C85" s="38"/>
      <c r="D85" s="188" t="s">
        <v>130</v>
      </c>
      <c r="E85" s="38"/>
      <c r="F85" s="189" t="s">
        <v>369</v>
      </c>
      <c r="G85" s="38"/>
      <c r="H85" s="38"/>
      <c r="I85" s="190"/>
      <c r="J85" s="38"/>
      <c r="K85" s="38"/>
      <c r="L85" s="41"/>
      <c r="M85" s="191"/>
      <c r="N85" s="192"/>
      <c r="O85" s="66"/>
      <c r="P85" s="66"/>
      <c r="Q85" s="66"/>
      <c r="R85" s="66"/>
      <c r="S85" s="66"/>
      <c r="T85" s="67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130</v>
      </c>
      <c r="AU85" s="19" t="s">
        <v>80</v>
      </c>
    </row>
    <row r="86" spans="1:65" s="2" customFormat="1" ht="11.25">
      <c r="A86" s="36"/>
      <c r="B86" s="37"/>
      <c r="C86" s="38"/>
      <c r="D86" s="193" t="s">
        <v>132</v>
      </c>
      <c r="E86" s="38"/>
      <c r="F86" s="194" t="s">
        <v>371</v>
      </c>
      <c r="G86" s="38"/>
      <c r="H86" s="38"/>
      <c r="I86" s="190"/>
      <c r="J86" s="38"/>
      <c r="K86" s="38"/>
      <c r="L86" s="41"/>
      <c r="M86" s="191"/>
      <c r="N86" s="192"/>
      <c r="O86" s="66"/>
      <c r="P86" s="66"/>
      <c r="Q86" s="66"/>
      <c r="R86" s="66"/>
      <c r="S86" s="66"/>
      <c r="T86" s="67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132</v>
      </c>
      <c r="AU86" s="19" t="s">
        <v>80</v>
      </c>
    </row>
    <row r="87" spans="1:65" s="2" customFormat="1" ht="62.65" customHeight="1">
      <c r="A87" s="36"/>
      <c r="B87" s="37"/>
      <c r="C87" s="175" t="s">
        <v>82</v>
      </c>
      <c r="D87" s="175" t="s">
        <v>123</v>
      </c>
      <c r="E87" s="176" t="s">
        <v>372</v>
      </c>
      <c r="F87" s="177" t="s">
        <v>369</v>
      </c>
      <c r="G87" s="178" t="s">
        <v>347</v>
      </c>
      <c r="H87" s="179">
        <v>1</v>
      </c>
      <c r="I87" s="180"/>
      <c r="J87" s="181">
        <f>ROUND(I87*H87,2)</f>
        <v>0</v>
      </c>
      <c r="K87" s="177" t="s">
        <v>127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128</v>
      </c>
      <c r="AT87" s="186" t="s">
        <v>123</v>
      </c>
      <c r="AU87" s="186" t="s">
        <v>80</v>
      </c>
      <c r="AY87" s="19" t="s">
        <v>120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80</v>
      </c>
      <c r="BK87" s="187">
        <f>ROUND(I87*H87,2)</f>
        <v>0</v>
      </c>
      <c r="BL87" s="19" t="s">
        <v>128</v>
      </c>
      <c r="BM87" s="186" t="s">
        <v>373</v>
      </c>
    </row>
    <row r="88" spans="1:65" s="2" customFormat="1" ht="11.25">
      <c r="A88" s="36"/>
      <c r="B88" s="37"/>
      <c r="C88" s="38"/>
      <c r="D88" s="188" t="s">
        <v>130</v>
      </c>
      <c r="E88" s="38"/>
      <c r="F88" s="189" t="s">
        <v>374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130</v>
      </c>
      <c r="AU88" s="19" t="s">
        <v>80</v>
      </c>
    </row>
    <row r="89" spans="1:65" s="2" customFormat="1" ht="11.25">
      <c r="A89" s="36"/>
      <c r="B89" s="37"/>
      <c r="C89" s="38"/>
      <c r="D89" s="193" t="s">
        <v>132</v>
      </c>
      <c r="E89" s="38"/>
      <c r="F89" s="194" t="s">
        <v>375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132</v>
      </c>
      <c r="AU89" s="19" t="s">
        <v>80</v>
      </c>
    </row>
    <row r="90" spans="1:65" s="2" customFormat="1" ht="24.2" customHeight="1">
      <c r="A90" s="36"/>
      <c r="B90" s="37"/>
      <c r="C90" s="175" t="s">
        <v>142</v>
      </c>
      <c r="D90" s="175" t="s">
        <v>123</v>
      </c>
      <c r="E90" s="176" t="s">
        <v>376</v>
      </c>
      <c r="F90" s="177" t="s">
        <v>377</v>
      </c>
      <c r="G90" s="178" t="s">
        <v>347</v>
      </c>
      <c r="H90" s="179">
        <v>1</v>
      </c>
      <c r="I90" s="180"/>
      <c r="J90" s="181">
        <f>ROUND(I90*H90,2)</f>
        <v>0</v>
      </c>
      <c r="K90" s="177" t="s">
        <v>127</v>
      </c>
      <c r="L90" s="41"/>
      <c r="M90" s="182" t="s">
        <v>19</v>
      </c>
      <c r="N90" s="183" t="s">
        <v>43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128</v>
      </c>
      <c r="AT90" s="186" t="s">
        <v>123</v>
      </c>
      <c r="AU90" s="186" t="s">
        <v>80</v>
      </c>
      <c r="AY90" s="19" t="s">
        <v>120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80</v>
      </c>
      <c r="BK90" s="187">
        <f>ROUND(I90*H90,2)</f>
        <v>0</v>
      </c>
      <c r="BL90" s="19" t="s">
        <v>128</v>
      </c>
      <c r="BM90" s="186" t="s">
        <v>378</v>
      </c>
    </row>
    <row r="91" spans="1:65" s="2" customFormat="1" ht="19.5">
      <c r="A91" s="36"/>
      <c r="B91" s="37"/>
      <c r="C91" s="38"/>
      <c r="D91" s="188" t="s">
        <v>130</v>
      </c>
      <c r="E91" s="38"/>
      <c r="F91" s="189" t="s">
        <v>379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130</v>
      </c>
      <c r="AU91" s="19" t="s">
        <v>80</v>
      </c>
    </row>
    <row r="92" spans="1:65" s="2" customFormat="1" ht="11.25">
      <c r="A92" s="36"/>
      <c r="B92" s="37"/>
      <c r="C92" s="38"/>
      <c r="D92" s="193" t="s">
        <v>132</v>
      </c>
      <c r="E92" s="38"/>
      <c r="F92" s="194" t="s">
        <v>380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132</v>
      </c>
      <c r="AU92" s="19" t="s">
        <v>80</v>
      </c>
    </row>
    <row r="93" spans="1:65" s="2" customFormat="1" ht="37.9" customHeight="1">
      <c r="A93" s="36"/>
      <c r="B93" s="37"/>
      <c r="C93" s="175" t="s">
        <v>128</v>
      </c>
      <c r="D93" s="175" t="s">
        <v>123</v>
      </c>
      <c r="E93" s="176" t="s">
        <v>381</v>
      </c>
      <c r="F93" s="177" t="s">
        <v>382</v>
      </c>
      <c r="G93" s="178" t="s">
        <v>347</v>
      </c>
      <c r="H93" s="179">
        <v>1</v>
      </c>
      <c r="I93" s="180"/>
      <c r="J93" s="181">
        <f>ROUND(I93*H93,2)</f>
        <v>0</v>
      </c>
      <c r="K93" s="177" t="s">
        <v>127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128</v>
      </c>
      <c r="AT93" s="186" t="s">
        <v>123</v>
      </c>
      <c r="AU93" s="186" t="s">
        <v>80</v>
      </c>
      <c r="AY93" s="19" t="s">
        <v>120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80</v>
      </c>
      <c r="BK93" s="187">
        <f>ROUND(I93*H93,2)</f>
        <v>0</v>
      </c>
      <c r="BL93" s="19" t="s">
        <v>128</v>
      </c>
      <c r="BM93" s="186" t="s">
        <v>383</v>
      </c>
    </row>
    <row r="94" spans="1:65" s="2" customFormat="1" ht="29.25">
      <c r="A94" s="36"/>
      <c r="B94" s="37"/>
      <c r="C94" s="38"/>
      <c r="D94" s="188" t="s">
        <v>130</v>
      </c>
      <c r="E94" s="38"/>
      <c r="F94" s="189" t="s">
        <v>382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130</v>
      </c>
      <c r="AU94" s="19" t="s">
        <v>80</v>
      </c>
    </row>
    <row r="95" spans="1:65" s="2" customFormat="1" ht="11.25">
      <c r="A95" s="36"/>
      <c r="B95" s="37"/>
      <c r="C95" s="38"/>
      <c r="D95" s="193" t="s">
        <v>132</v>
      </c>
      <c r="E95" s="38"/>
      <c r="F95" s="194" t="s">
        <v>384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132</v>
      </c>
      <c r="AU95" s="19" t="s">
        <v>80</v>
      </c>
    </row>
    <row r="96" spans="1:65" s="12" customFormat="1" ht="25.9" customHeight="1">
      <c r="B96" s="159"/>
      <c r="C96" s="160"/>
      <c r="D96" s="161" t="s">
        <v>71</v>
      </c>
      <c r="E96" s="162" t="s">
        <v>385</v>
      </c>
      <c r="F96" s="162" t="s">
        <v>386</v>
      </c>
      <c r="G96" s="160"/>
      <c r="H96" s="160"/>
      <c r="I96" s="163"/>
      <c r="J96" s="164">
        <f>BK96</f>
        <v>0</v>
      </c>
      <c r="K96" s="160"/>
      <c r="L96" s="165"/>
      <c r="M96" s="166"/>
      <c r="N96" s="167"/>
      <c r="O96" s="167"/>
      <c r="P96" s="168">
        <f>P97+SUM(P98:P118)</f>
        <v>0</v>
      </c>
      <c r="Q96" s="167"/>
      <c r="R96" s="168">
        <f>R97+SUM(R98:R118)</f>
        <v>0</v>
      </c>
      <c r="S96" s="167"/>
      <c r="T96" s="169">
        <f>T97+SUM(T98:T118)</f>
        <v>0</v>
      </c>
      <c r="AR96" s="170" t="s">
        <v>157</v>
      </c>
      <c r="AT96" s="171" t="s">
        <v>71</v>
      </c>
      <c r="AU96" s="171" t="s">
        <v>72</v>
      </c>
      <c r="AY96" s="170" t="s">
        <v>120</v>
      </c>
      <c r="BK96" s="172">
        <f>BK97+SUM(BK98:BK118)</f>
        <v>0</v>
      </c>
    </row>
    <row r="97" spans="1:65" s="2" customFormat="1" ht="21.75" customHeight="1">
      <c r="A97" s="36"/>
      <c r="B97" s="37"/>
      <c r="C97" s="175" t="s">
        <v>157</v>
      </c>
      <c r="D97" s="175" t="s">
        <v>123</v>
      </c>
      <c r="E97" s="176" t="s">
        <v>387</v>
      </c>
      <c r="F97" s="177" t="s">
        <v>388</v>
      </c>
      <c r="G97" s="178" t="s">
        <v>190</v>
      </c>
      <c r="H97" s="179">
        <v>1</v>
      </c>
      <c r="I97" s="180"/>
      <c r="J97" s="181">
        <f>ROUND(I97*H97,2)</f>
        <v>0</v>
      </c>
      <c r="K97" s="177" t="s">
        <v>127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389</v>
      </c>
      <c r="AT97" s="186" t="s">
        <v>123</v>
      </c>
      <c r="AU97" s="186" t="s">
        <v>80</v>
      </c>
      <c r="AY97" s="19" t="s">
        <v>120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80</v>
      </c>
      <c r="BK97" s="187">
        <f>ROUND(I97*H97,2)</f>
        <v>0</v>
      </c>
      <c r="BL97" s="19" t="s">
        <v>389</v>
      </c>
      <c r="BM97" s="186" t="s">
        <v>390</v>
      </c>
    </row>
    <row r="98" spans="1:65" s="2" customFormat="1" ht="19.5">
      <c r="A98" s="36"/>
      <c r="B98" s="37"/>
      <c r="C98" s="38"/>
      <c r="D98" s="188" t="s">
        <v>130</v>
      </c>
      <c r="E98" s="38"/>
      <c r="F98" s="189" t="s">
        <v>391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130</v>
      </c>
      <c r="AU98" s="19" t="s">
        <v>80</v>
      </c>
    </row>
    <row r="99" spans="1:65" s="2" customFormat="1" ht="11.25">
      <c r="A99" s="36"/>
      <c r="B99" s="37"/>
      <c r="C99" s="38"/>
      <c r="D99" s="193" t="s">
        <v>132</v>
      </c>
      <c r="E99" s="38"/>
      <c r="F99" s="194" t="s">
        <v>392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132</v>
      </c>
      <c r="AU99" s="19" t="s">
        <v>80</v>
      </c>
    </row>
    <row r="100" spans="1:65" s="14" customFormat="1" ht="11.25">
      <c r="B100" s="206"/>
      <c r="C100" s="207"/>
      <c r="D100" s="188" t="s">
        <v>134</v>
      </c>
      <c r="E100" s="208" t="s">
        <v>19</v>
      </c>
      <c r="F100" s="209" t="s">
        <v>393</v>
      </c>
      <c r="G100" s="207"/>
      <c r="H100" s="208" t="s">
        <v>19</v>
      </c>
      <c r="I100" s="210"/>
      <c r="J100" s="207"/>
      <c r="K100" s="207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134</v>
      </c>
      <c r="AU100" s="215" t="s">
        <v>80</v>
      </c>
      <c r="AV100" s="14" t="s">
        <v>80</v>
      </c>
      <c r="AW100" s="14" t="s">
        <v>33</v>
      </c>
      <c r="AX100" s="14" t="s">
        <v>72</v>
      </c>
      <c r="AY100" s="215" t="s">
        <v>120</v>
      </c>
    </row>
    <row r="101" spans="1:65" s="14" customFormat="1" ht="11.25">
      <c r="B101" s="206"/>
      <c r="C101" s="207"/>
      <c r="D101" s="188" t="s">
        <v>134</v>
      </c>
      <c r="E101" s="208" t="s">
        <v>19</v>
      </c>
      <c r="F101" s="209" t="s">
        <v>394</v>
      </c>
      <c r="G101" s="207"/>
      <c r="H101" s="208" t="s">
        <v>19</v>
      </c>
      <c r="I101" s="210"/>
      <c r="J101" s="207"/>
      <c r="K101" s="207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134</v>
      </c>
      <c r="AU101" s="215" t="s">
        <v>80</v>
      </c>
      <c r="AV101" s="14" t="s">
        <v>80</v>
      </c>
      <c r="AW101" s="14" t="s">
        <v>33</v>
      </c>
      <c r="AX101" s="14" t="s">
        <v>72</v>
      </c>
      <c r="AY101" s="215" t="s">
        <v>120</v>
      </c>
    </row>
    <row r="102" spans="1:65" s="14" customFormat="1" ht="22.5">
      <c r="B102" s="206"/>
      <c r="C102" s="207"/>
      <c r="D102" s="188" t="s">
        <v>134</v>
      </c>
      <c r="E102" s="208" t="s">
        <v>19</v>
      </c>
      <c r="F102" s="209" t="s">
        <v>395</v>
      </c>
      <c r="G102" s="207"/>
      <c r="H102" s="208" t="s">
        <v>19</v>
      </c>
      <c r="I102" s="210"/>
      <c r="J102" s="207"/>
      <c r="K102" s="207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134</v>
      </c>
      <c r="AU102" s="215" t="s">
        <v>80</v>
      </c>
      <c r="AV102" s="14" t="s">
        <v>80</v>
      </c>
      <c r="AW102" s="14" t="s">
        <v>33</v>
      </c>
      <c r="AX102" s="14" t="s">
        <v>72</v>
      </c>
      <c r="AY102" s="215" t="s">
        <v>120</v>
      </c>
    </row>
    <row r="103" spans="1:65" s="14" customFormat="1" ht="33.75">
      <c r="B103" s="206"/>
      <c r="C103" s="207"/>
      <c r="D103" s="188" t="s">
        <v>134</v>
      </c>
      <c r="E103" s="208" t="s">
        <v>19</v>
      </c>
      <c r="F103" s="209" t="s">
        <v>396</v>
      </c>
      <c r="G103" s="207"/>
      <c r="H103" s="208" t="s">
        <v>19</v>
      </c>
      <c r="I103" s="210"/>
      <c r="J103" s="207"/>
      <c r="K103" s="207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134</v>
      </c>
      <c r="AU103" s="215" t="s">
        <v>80</v>
      </c>
      <c r="AV103" s="14" t="s">
        <v>80</v>
      </c>
      <c r="AW103" s="14" t="s">
        <v>33</v>
      </c>
      <c r="AX103" s="14" t="s">
        <v>72</v>
      </c>
      <c r="AY103" s="215" t="s">
        <v>120</v>
      </c>
    </row>
    <row r="104" spans="1:65" s="14" customFormat="1" ht="22.5">
      <c r="B104" s="206"/>
      <c r="C104" s="207"/>
      <c r="D104" s="188" t="s">
        <v>134</v>
      </c>
      <c r="E104" s="208" t="s">
        <v>19</v>
      </c>
      <c r="F104" s="209" t="s">
        <v>397</v>
      </c>
      <c r="G104" s="207"/>
      <c r="H104" s="208" t="s">
        <v>19</v>
      </c>
      <c r="I104" s="210"/>
      <c r="J104" s="207"/>
      <c r="K104" s="207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134</v>
      </c>
      <c r="AU104" s="215" t="s">
        <v>80</v>
      </c>
      <c r="AV104" s="14" t="s">
        <v>80</v>
      </c>
      <c r="AW104" s="14" t="s">
        <v>33</v>
      </c>
      <c r="AX104" s="14" t="s">
        <v>72</v>
      </c>
      <c r="AY104" s="215" t="s">
        <v>120</v>
      </c>
    </row>
    <row r="105" spans="1:65" s="13" customFormat="1" ht="11.25">
      <c r="B105" s="195"/>
      <c r="C105" s="196"/>
      <c r="D105" s="188" t="s">
        <v>134</v>
      </c>
      <c r="E105" s="197" t="s">
        <v>19</v>
      </c>
      <c r="F105" s="198" t="s">
        <v>398</v>
      </c>
      <c r="G105" s="196"/>
      <c r="H105" s="199">
        <v>1</v>
      </c>
      <c r="I105" s="200"/>
      <c r="J105" s="196"/>
      <c r="K105" s="196"/>
      <c r="L105" s="201"/>
      <c r="M105" s="202"/>
      <c r="N105" s="203"/>
      <c r="O105" s="203"/>
      <c r="P105" s="203"/>
      <c r="Q105" s="203"/>
      <c r="R105" s="203"/>
      <c r="S105" s="203"/>
      <c r="T105" s="204"/>
      <c r="AT105" s="205" t="s">
        <v>134</v>
      </c>
      <c r="AU105" s="205" t="s">
        <v>80</v>
      </c>
      <c r="AV105" s="13" t="s">
        <v>82</v>
      </c>
      <c r="AW105" s="13" t="s">
        <v>33</v>
      </c>
      <c r="AX105" s="13" t="s">
        <v>80</v>
      </c>
      <c r="AY105" s="205" t="s">
        <v>120</v>
      </c>
    </row>
    <row r="106" spans="1:65" s="2" customFormat="1" ht="62.65" customHeight="1">
      <c r="A106" s="36"/>
      <c r="B106" s="37"/>
      <c r="C106" s="175" t="s">
        <v>163</v>
      </c>
      <c r="D106" s="175" t="s">
        <v>123</v>
      </c>
      <c r="E106" s="176" t="s">
        <v>399</v>
      </c>
      <c r="F106" s="177" t="s">
        <v>400</v>
      </c>
      <c r="G106" s="178" t="s">
        <v>347</v>
      </c>
      <c r="H106" s="179">
        <v>1</v>
      </c>
      <c r="I106" s="180"/>
      <c r="J106" s="181">
        <f>ROUND(I106*H106,2)</f>
        <v>0</v>
      </c>
      <c r="K106" s="177" t="s">
        <v>127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128</v>
      </c>
      <c r="AT106" s="186" t="s">
        <v>123</v>
      </c>
      <c r="AU106" s="186" t="s">
        <v>80</v>
      </c>
      <c r="AY106" s="19" t="s">
        <v>120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80</v>
      </c>
      <c r="BK106" s="187">
        <f>ROUND(I106*H106,2)</f>
        <v>0</v>
      </c>
      <c r="BL106" s="19" t="s">
        <v>128</v>
      </c>
      <c r="BM106" s="186" t="s">
        <v>401</v>
      </c>
    </row>
    <row r="107" spans="1:65" s="2" customFormat="1" ht="39">
      <c r="A107" s="36"/>
      <c r="B107" s="37"/>
      <c r="C107" s="38"/>
      <c r="D107" s="188" t="s">
        <v>130</v>
      </c>
      <c r="E107" s="38"/>
      <c r="F107" s="189" t="s">
        <v>402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130</v>
      </c>
      <c r="AU107" s="19" t="s">
        <v>80</v>
      </c>
    </row>
    <row r="108" spans="1:65" s="2" customFormat="1" ht="11.25">
      <c r="A108" s="36"/>
      <c r="B108" s="37"/>
      <c r="C108" s="38"/>
      <c r="D108" s="193" t="s">
        <v>132</v>
      </c>
      <c r="E108" s="38"/>
      <c r="F108" s="194" t="s">
        <v>403</v>
      </c>
      <c r="G108" s="38"/>
      <c r="H108" s="38"/>
      <c r="I108" s="190"/>
      <c r="J108" s="38"/>
      <c r="K108" s="38"/>
      <c r="L108" s="41"/>
      <c r="M108" s="191"/>
      <c r="N108" s="192"/>
      <c r="O108" s="66"/>
      <c r="P108" s="66"/>
      <c r="Q108" s="66"/>
      <c r="R108" s="66"/>
      <c r="S108" s="66"/>
      <c r="T108" s="67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132</v>
      </c>
      <c r="AU108" s="19" t="s">
        <v>80</v>
      </c>
    </row>
    <row r="109" spans="1:65" s="2" customFormat="1" ht="24.2" customHeight="1">
      <c r="A109" s="36"/>
      <c r="B109" s="37"/>
      <c r="C109" s="175" t="s">
        <v>170</v>
      </c>
      <c r="D109" s="175" t="s">
        <v>123</v>
      </c>
      <c r="E109" s="176" t="s">
        <v>404</v>
      </c>
      <c r="F109" s="177" t="s">
        <v>405</v>
      </c>
      <c r="G109" s="178" t="s">
        <v>341</v>
      </c>
      <c r="H109" s="179">
        <v>1</v>
      </c>
      <c r="I109" s="180"/>
      <c r="J109" s="181">
        <f>ROUND(I109*H109,2)</f>
        <v>0</v>
      </c>
      <c r="K109" s="177" t="s">
        <v>127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128</v>
      </c>
      <c r="AT109" s="186" t="s">
        <v>123</v>
      </c>
      <c r="AU109" s="186" t="s">
        <v>80</v>
      </c>
      <c r="AY109" s="19" t="s">
        <v>120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80</v>
      </c>
      <c r="BK109" s="187">
        <f>ROUND(I109*H109,2)</f>
        <v>0</v>
      </c>
      <c r="BL109" s="19" t="s">
        <v>128</v>
      </c>
      <c r="BM109" s="186" t="s">
        <v>406</v>
      </c>
    </row>
    <row r="110" spans="1:65" s="2" customFormat="1" ht="19.5">
      <c r="A110" s="36"/>
      <c r="B110" s="37"/>
      <c r="C110" s="38"/>
      <c r="D110" s="188" t="s">
        <v>130</v>
      </c>
      <c r="E110" s="38"/>
      <c r="F110" s="189" t="s">
        <v>405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130</v>
      </c>
      <c r="AU110" s="19" t="s">
        <v>80</v>
      </c>
    </row>
    <row r="111" spans="1:65" s="2" customFormat="1" ht="11.25">
      <c r="A111" s="36"/>
      <c r="B111" s="37"/>
      <c r="C111" s="38"/>
      <c r="D111" s="193" t="s">
        <v>132</v>
      </c>
      <c r="E111" s="38"/>
      <c r="F111" s="194" t="s">
        <v>407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132</v>
      </c>
      <c r="AU111" s="19" t="s">
        <v>80</v>
      </c>
    </row>
    <row r="112" spans="1:65" s="2" customFormat="1" ht="44.25" customHeight="1">
      <c r="A112" s="36"/>
      <c r="B112" s="37"/>
      <c r="C112" s="175" t="s">
        <v>121</v>
      </c>
      <c r="D112" s="175" t="s">
        <v>123</v>
      </c>
      <c r="E112" s="176" t="s">
        <v>408</v>
      </c>
      <c r="F112" s="177" t="s">
        <v>409</v>
      </c>
      <c r="G112" s="178" t="s">
        <v>347</v>
      </c>
      <c r="H112" s="179">
        <v>1</v>
      </c>
      <c r="I112" s="180"/>
      <c r="J112" s="181">
        <f>ROUND(I112*H112,2)</f>
        <v>0</v>
      </c>
      <c r="K112" s="177" t="s">
        <v>127</v>
      </c>
      <c r="L112" s="41"/>
      <c r="M112" s="182" t="s">
        <v>19</v>
      </c>
      <c r="N112" s="183" t="s">
        <v>43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128</v>
      </c>
      <c r="AT112" s="186" t="s">
        <v>123</v>
      </c>
      <c r="AU112" s="186" t="s">
        <v>80</v>
      </c>
      <c r="AY112" s="19" t="s">
        <v>120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80</v>
      </c>
      <c r="BK112" s="187">
        <f>ROUND(I112*H112,2)</f>
        <v>0</v>
      </c>
      <c r="BL112" s="19" t="s">
        <v>128</v>
      </c>
      <c r="BM112" s="186" t="s">
        <v>410</v>
      </c>
    </row>
    <row r="113" spans="1:65" s="2" customFormat="1" ht="39">
      <c r="A113" s="36"/>
      <c r="B113" s="37"/>
      <c r="C113" s="38"/>
      <c r="D113" s="188" t="s">
        <v>130</v>
      </c>
      <c r="E113" s="38"/>
      <c r="F113" s="189" t="s">
        <v>411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130</v>
      </c>
      <c r="AU113" s="19" t="s">
        <v>80</v>
      </c>
    </row>
    <row r="114" spans="1:65" s="2" customFormat="1" ht="11.25">
      <c r="A114" s="36"/>
      <c r="B114" s="37"/>
      <c r="C114" s="38"/>
      <c r="D114" s="193" t="s">
        <v>132</v>
      </c>
      <c r="E114" s="38"/>
      <c r="F114" s="194" t="s">
        <v>412</v>
      </c>
      <c r="G114" s="38"/>
      <c r="H114" s="38"/>
      <c r="I114" s="190"/>
      <c r="J114" s="38"/>
      <c r="K114" s="38"/>
      <c r="L114" s="41"/>
      <c r="M114" s="191"/>
      <c r="N114" s="192"/>
      <c r="O114" s="66"/>
      <c r="P114" s="66"/>
      <c r="Q114" s="66"/>
      <c r="R114" s="66"/>
      <c r="S114" s="66"/>
      <c r="T114" s="67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T114" s="19" t="s">
        <v>132</v>
      </c>
      <c r="AU114" s="19" t="s">
        <v>80</v>
      </c>
    </row>
    <row r="115" spans="1:65" s="2" customFormat="1" ht="33" customHeight="1">
      <c r="A115" s="36"/>
      <c r="B115" s="37"/>
      <c r="C115" s="175" t="s">
        <v>197</v>
      </c>
      <c r="D115" s="175" t="s">
        <v>123</v>
      </c>
      <c r="E115" s="176" t="s">
        <v>413</v>
      </c>
      <c r="F115" s="177" t="s">
        <v>414</v>
      </c>
      <c r="G115" s="178" t="s">
        <v>347</v>
      </c>
      <c r="H115" s="179">
        <v>1</v>
      </c>
      <c r="I115" s="180"/>
      <c r="J115" s="181">
        <f>ROUND(I115*H115,2)</f>
        <v>0</v>
      </c>
      <c r="K115" s="177" t="s">
        <v>127</v>
      </c>
      <c r="L115" s="41"/>
      <c r="M115" s="182" t="s">
        <v>19</v>
      </c>
      <c r="N115" s="183" t="s">
        <v>43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128</v>
      </c>
      <c r="AT115" s="186" t="s">
        <v>123</v>
      </c>
      <c r="AU115" s="186" t="s">
        <v>80</v>
      </c>
      <c r="AY115" s="19" t="s">
        <v>120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80</v>
      </c>
      <c r="BK115" s="187">
        <f>ROUND(I115*H115,2)</f>
        <v>0</v>
      </c>
      <c r="BL115" s="19" t="s">
        <v>128</v>
      </c>
      <c r="BM115" s="186" t="s">
        <v>415</v>
      </c>
    </row>
    <row r="116" spans="1:65" s="2" customFormat="1" ht="19.5">
      <c r="A116" s="36"/>
      <c r="B116" s="37"/>
      <c r="C116" s="38"/>
      <c r="D116" s="188" t="s">
        <v>130</v>
      </c>
      <c r="E116" s="38"/>
      <c r="F116" s="189" t="s">
        <v>414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130</v>
      </c>
      <c r="AU116" s="19" t="s">
        <v>80</v>
      </c>
    </row>
    <row r="117" spans="1:65" s="2" customFormat="1" ht="11.25">
      <c r="A117" s="36"/>
      <c r="B117" s="37"/>
      <c r="C117" s="38"/>
      <c r="D117" s="193" t="s">
        <v>132</v>
      </c>
      <c r="E117" s="38"/>
      <c r="F117" s="194" t="s">
        <v>416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132</v>
      </c>
      <c r="AU117" s="19" t="s">
        <v>80</v>
      </c>
    </row>
    <row r="118" spans="1:65" s="12" customFormat="1" ht="22.9" customHeight="1">
      <c r="B118" s="159"/>
      <c r="C118" s="160"/>
      <c r="D118" s="161" t="s">
        <v>71</v>
      </c>
      <c r="E118" s="173" t="s">
        <v>417</v>
      </c>
      <c r="F118" s="173" t="s">
        <v>418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SUM(P119:P121)</f>
        <v>0</v>
      </c>
      <c r="Q118" s="167"/>
      <c r="R118" s="168">
        <f>SUM(R119:R121)</f>
        <v>0</v>
      </c>
      <c r="S118" s="167"/>
      <c r="T118" s="169">
        <f>SUM(T119:T121)</f>
        <v>0</v>
      </c>
      <c r="AR118" s="170" t="s">
        <v>157</v>
      </c>
      <c r="AT118" s="171" t="s">
        <v>71</v>
      </c>
      <c r="AU118" s="171" t="s">
        <v>80</v>
      </c>
      <c r="AY118" s="170" t="s">
        <v>120</v>
      </c>
      <c r="BK118" s="172">
        <f>SUM(BK119:BK121)</f>
        <v>0</v>
      </c>
    </row>
    <row r="119" spans="1:65" s="2" customFormat="1" ht="24.2" customHeight="1">
      <c r="A119" s="36"/>
      <c r="B119" s="37"/>
      <c r="C119" s="175" t="s">
        <v>203</v>
      </c>
      <c r="D119" s="175" t="s">
        <v>123</v>
      </c>
      <c r="E119" s="176" t="s">
        <v>419</v>
      </c>
      <c r="F119" s="177" t="s">
        <v>420</v>
      </c>
      <c r="G119" s="178" t="s">
        <v>421</v>
      </c>
      <c r="H119" s="179">
        <v>1</v>
      </c>
      <c r="I119" s="180"/>
      <c r="J119" s="181">
        <f>ROUND(I119*H119,2)</f>
        <v>0</v>
      </c>
      <c r="K119" s="177" t="s">
        <v>127</v>
      </c>
      <c r="L119" s="41"/>
      <c r="M119" s="182" t="s">
        <v>19</v>
      </c>
      <c r="N119" s="183" t="s">
        <v>43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389</v>
      </c>
      <c r="AT119" s="186" t="s">
        <v>123</v>
      </c>
      <c r="AU119" s="186" t="s">
        <v>82</v>
      </c>
      <c r="AY119" s="19" t="s">
        <v>120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80</v>
      </c>
      <c r="BK119" s="187">
        <f>ROUND(I119*H119,2)</f>
        <v>0</v>
      </c>
      <c r="BL119" s="19" t="s">
        <v>389</v>
      </c>
      <c r="BM119" s="186" t="s">
        <v>422</v>
      </c>
    </row>
    <row r="120" spans="1:65" s="2" customFormat="1" ht="19.5">
      <c r="A120" s="36"/>
      <c r="B120" s="37"/>
      <c r="C120" s="38"/>
      <c r="D120" s="188" t="s">
        <v>130</v>
      </c>
      <c r="E120" s="38"/>
      <c r="F120" s="189" t="s">
        <v>423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130</v>
      </c>
      <c r="AU120" s="19" t="s">
        <v>82</v>
      </c>
    </row>
    <row r="121" spans="1:65" s="2" customFormat="1" ht="11.25">
      <c r="A121" s="36"/>
      <c r="B121" s="37"/>
      <c r="C121" s="38"/>
      <c r="D121" s="193" t="s">
        <v>132</v>
      </c>
      <c r="E121" s="38"/>
      <c r="F121" s="194" t="s">
        <v>424</v>
      </c>
      <c r="G121" s="38"/>
      <c r="H121" s="38"/>
      <c r="I121" s="190"/>
      <c r="J121" s="38"/>
      <c r="K121" s="38"/>
      <c r="L121" s="41"/>
      <c r="M121" s="249"/>
      <c r="N121" s="250"/>
      <c r="O121" s="251"/>
      <c r="P121" s="251"/>
      <c r="Q121" s="251"/>
      <c r="R121" s="251"/>
      <c r="S121" s="251"/>
      <c r="T121" s="252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132</v>
      </c>
      <c r="AU121" s="19" t="s">
        <v>82</v>
      </c>
    </row>
    <row r="122" spans="1:65" s="2" customFormat="1" ht="6.95" customHeight="1">
      <c r="A122" s="36"/>
      <c r="B122" s="49"/>
      <c r="C122" s="50"/>
      <c r="D122" s="50"/>
      <c r="E122" s="50"/>
      <c r="F122" s="50"/>
      <c r="G122" s="50"/>
      <c r="H122" s="50"/>
      <c r="I122" s="50"/>
      <c r="J122" s="50"/>
      <c r="K122" s="50"/>
      <c r="L122" s="41"/>
      <c r="M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</sheetData>
  <sheetProtection algorithmName="SHA-512" hashValue="Z9G7sbo3zFj58kQjl0+I1evKMclwCqjVxQWynKGZh4I+fSNTk59L/8SirYNHGbIyhMURqLFudTWScWWAe1MAGA==" saltValue="TLQZVz/0d9lnV990TygdA8pCVoRt85YF3CsVboMQCA70xr0h+vHF5y6VPQt37bxkC9uOIT7zODqRA/T4gjZWFg==" spinCount="100000" sheet="1" objects="1" scenarios="1" formatColumns="0" formatRows="0" autoFilter="0"/>
  <autoFilter ref="C81:K121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hyperlinks>
    <hyperlink ref="F86" r:id="rId1"/>
    <hyperlink ref="F89" r:id="rId2"/>
    <hyperlink ref="F92" r:id="rId3"/>
    <hyperlink ref="F95" r:id="rId4"/>
    <hyperlink ref="F99" r:id="rId5"/>
    <hyperlink ref="F108" r:id="rId6"/>
    <hyperlink ref="F111" r:id="rId7"/>
    <hyperlink ref="F114" r:id="rId8"/>
    <hyperlink ref="F117" r:id="rId9"/>
    <hyperlink ref="F121" r:id="rId10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6" customWidth="1"/>
    <col min="2" max="2" width="1.6640625" style="256" customWidth="1"/>
    <col min="3" max="4" width="5" style="256" customWidth="1"/>
    <col min="5" max="5" width="11.6640625" style="256" customWidth="1"/>
    <col min="6" max="6" width="9.1640625" style="256" customWidth="1"/>
    <col min="7" max="7" width="5" style="256" customWidth="1"/>
    <col min="8" max="8" width="77.83203125" style="256" customWidth="1"/>
    <col min="9" max="10" width="20" style="256" customWidth="1"/>
    <col min="11" max="11" width="1.664062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388" t="s">
        <v>425</v>
      </c>
      <c r="D3" s="388"/>
      <c r="E3" s="388"/>
      <c r="F3" s="388"/>
      <c r="G3" s="388"/>
      <c r="H3" s="388"/>
      <c r="I3" s="388"/>
      <c r="J3" s="388"/>
      <c r="K3" s="261"/>
    </row>
    <row r="4" spans="2:11" s="1" customFormat="1" ht="25.5" customHeight="1">
      <c r="B4" s="262"/>
      <c r="C4" s="393" t="s">
        <v>426</v>
      </c>
      <c r="D4" s="393"/>
      <c r="E4" s="393"/>
      <c r="F4" s="393"/>
      <c r="G4" s="393"/>
      <c r="H4" s="393"/>
      <c r="I4" s="393"/>
      <c r="J4" s="393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392" t="s">
        <v>427</v>
      </c>
      <c r="D6" s="392"/>
      <c r="E6" s="392"/>
      <c r="F6" s="392"/>
      <c r="G6" s="392"/>
      <c r="H6" s="392"/>
      <c r="I6" s="392"/>
      <c r="J6" s="392"/>
      <c r="K6" s="263"/>
    </row>
    <row r="7" spans="2:11" s="1" customFormat="1" ht="15" customHeight="1">
      <c r="B7" s="266"/>
      <c r="C7" s="392" t="s">
        <v>428</v>
      </c>
      <c r="D7" s="392"/>
      <c r="E7" s="392"/>
      <c r="F7" s="392"/>
      <c r="G7" s="392"/>
      <c r="H7" s="392"/>
      <c r="I7" s="392"/>
      <c r="J7" s="392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392" t="s">
        <v>429</v>
      </c>
      <c r="D9" s="392"/>
      <c r="E9" s="392"/>
      <c r="F9" s="392"/>
      <c r="G9" s="392"/>
      <c r="H9" s="392"/>
      <c r="I9" s="392"/>
      <c r="J9" s="392"/>
      <c r="K9" s="263"/>
    </row>
    <row r="10" spans="2:11" s="1" customFormat="1" ht="15" customHeight="1">
      <c r="B10" s="266"/>
      <c r="C10" s="265"/>
      <c r="D10" s="392" t="s">
        <v>430</v>
      </c>
      <c r="E10" s="392"/>
      <c r="F10" s="392"/>
      <c r="G10" s="392"/>
      <c r="H10" s="392"/>
      <c r="I10" s="392"/>
      <c r="J10" s="392"/>
      <c r="K10" s="263"/>
    </row>
    <row r="11" spans="2:11" s="1" customFormat="1" ht="15" customHeight="1">
      <c r="B11" s="266"/>
      <c r="C11" s="267"/>
      <c r="D11" s="392" t="s">
        <v>431</v>
      </c>
      <c r="E11" s="392"/>
      <c r="F11" s="392"/>
      <c r="G11" s="392"/>
      <c r="H11" s="392"/>
      <c r="I11" s="392"/>
      <c r="J11" s="392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432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392" t="s">
        <v>433</v>
      </c>
      <c r="E15" s="392"/>
      <c r="F15" s="392"/>
      <c r="G15" s="392"/>
      <c r="H15" s="392"/>
      <c r="I15" s="392"/>
      <c r="J15" s="392"/>
      <c r="K15" s="263"/>
    </row>
    <row r="16" spans="2:11" s="1" customFormat="1" ht="15" customHeight="1">
      <c r="B16" s="266"/>
      <c r="C16" s="267"/>
      <c r="D16" s="392" t="s">
        <v>434</v>
      </c>
      <c r="E16" s="392"/>
      <c r="F16" s="392"/>
      <c r="G16" s="392"/>
      <c r="H16" s="392"/>
      <c r="I16" s="392"/>
      <c r="J16" s="392"/>
      <c r="K16" s="263"/>
    </row>
    <row r="17" spans="2:11" s="1" customFormat="1" ht="15" customHeight="1">
      <c r="B17" s="266"/>
      <c r="C17" s="267"/>
      <c r="D17" s="392" t="s">
        <v>435</v>
      </c>
      <c r="E17" s="392"/>
      <c r="F17" s="392"/>
      <c r="G17" s="392"/>
      <c r="H17" s="392"/>
      <c r="I17" s="392"/>
      <c r="J17" s="392"/>
      <c r="K17" s="263"/>
    </row>
    <row r="18" spans="2:11" s="1" customFormat="1" ht="15" customHeight="1">
      <c r="B18" s="266"/>
      <c r="C18" s="267"/>
      <c r="D18" s="267"/>
      <c r="E18" s="269" t="s">
        <v>79</v>
      </c>
      <c r="F18" s="392" t="s">
        <v>436</v>
      </c>
      <c r="G18" s="392"/>
      <c r="H18" s="392"/>
      <c r="I18" s="392"/>
      <c r="J18" s="392"/>
      <c r="K18" s="263"/>
    </row>
    <row r="19" spans="2:11" s="1" customFormat="1" ht="15" customHeight="1">
      <c r="B19" s="266"/>
      <c r="C19" s="267"/>
      <c r="D19" s="267"/>
      <c r="E19" s="269" t="s">
        <v>437</v>
      </c>
      <c r="F19" s="392" t="s">
        <v>438</v>
      </c>
      <c r="G19" s="392"/>
      <c r="H19" s="392"/>
      <c r="I19" s="392"/>
      <c r="J19" s="392"/>
      <c r="K19" s="263"/>
    </row>
    <row r="20" spans="2:11" s="1" customFormat="1" ht="15" customHeight="1">
      <c r="B20" s="266"/>
      <c r="C20" s="267"/>
      <c r="D20" s="267"/>
      <c r="E20" s="269" t="s">
        <v>439</v>
      </c>
      <c r="F20" s="392" t="s">
        <v>440</v>
      </c>
      <c r="G20" s="392"/>
      <c r="H20" s="392"/>
      <c r="I20" s="392"/>
      <c r="J20" s="392"/>
      <c r="K20" s="263"/>
    </row>
    <row r="21" spans="2:11" s="1" customFormat="1" ht="15" customHeight="1">
      <c r="B21" s="266"/>
      <c r="C21" s="267"/>
      <c r="D21" s="267"/>
      <c r="E21" s="269" t="s">
        <v>441</v>
      </c>
      <c r="F21" s="392" t="s">
        <v>87</v>
      </c>
      <c r="G21" s="392"/>
      <c r="H21" s="392"/>
      <c r="I21" s="392"/>
      <c r="J21" s="392"/>
      <c r="K21" s="263"/>
    </row>
    <row r="22" spans="2:11" s="1" customFormat="1" ht="15" customHeight="1">
      <c r="B22" s="266"/>
      <c r="C22" s="267"/>
      <c r="D22" s="267"/>
      <c r="E22" s="269" t="s">
        <v>366</v>
      </c>
      <c r="F22" s="392" t="s">
        <v>442</v>
      </c>
      <c r="G22" s="392"/>
      <c r="H22" s="392"/>
      <c r="I22" s="392"/>
      <c r="J22" s="392"/>
      <c r="K22" s="263"/>
    </row>
    <row r="23" spans="2:11" s="1" customFormat="1" ht="15" customHeight="1">
      <c r="B23" s="266"/>
      <c r="C23" s="267"/>
      <c r="D23" s="267"/>
      <c r="E23" s="269" t="s">
        <v>443</v>
      </c>
      <c r="F23" s="392" t="s">
        <v>444</v>
      </c>
      <c r="G23" s="392"/>
      <c r="H23" s="392"/>
      <c r="I23" s="392"/>
      <c r="J23" s="392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392" t="s">
        <v>445</v>
      </c>
      <c r="D25" s="392"/>
      <c r="E25" s="392"/>
      <c r="F25" s="392"/>
      <c r="G25" s="392"/>
      <c r="H25" s="392"/>
      <c r="I25" s="392"/>
      <c r="J25" s="392"/>
      <c r="K25" s="263"/>
    </row>
    <row r="26" spans="2:11" s="1" customFormat="1" ht="15" customHeight="1">
      <c r="B26" s="266"/>
      <c r="C26" s="392" t="s">
        <v>446</v>
      </c>
      <c r="D26" s="392"/>
      <c r="E26" s="392"/>
      <c r="F26" s="392"/>
      <c r="G26" s="392"/>
      <c r="H26" s="392"/>
      <c r="I26" s="392"/>
      <c r="J26" s="392"/>
      <c r="K26" s="263"/>
    </row>
    <row r="27" spans="2:11" s="1" customFormat="1" ht="15" customHeight="1">
      <c r="B27" s="266"/>
      <c r="C27" s="265"/>
      <c r="D27" s="392" t="s">
        <v>447</v>
      </c>
      <c r="E27" s="392"/>
      <c r="F27" s="392"/>
      <c r="G27" s="392"/>
      <c r="H27" s="392"/>
      <c r="I27" s="392"/>
      <c r="J27" s="392"/>
      <c r="K27" s="263"/>
    </row>
    <row r="28" spans="2:11" s="1" customFormat="1" ht="15" customHeight="1">
      <c r="B28" s="266"/>
      <c r="C28" s="267"/>
      <c r="D28" s="392" t="s">
        <v>448</v>
      </c>
      <c r="E28" s="392"/>
      <c r="F28" s="392"/>
      <c r="G28" s="392"/>
      <c r="H28" s="392"/>
      <c r="I28" s="392"/>
      <c r="J28" s="392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392" t="s">
        <v>449</v>
      </c>
      <c r="E30" s="392"/>
      <c r="F30" s="392"/>
      <c r="G30" s="392"/>
      <c r="H30" s="392"/>
      <c r="I30" s="392"/>
      <c r="J30" s="392"/>
      <c r="K30" s="263"/>
    </row>
    <row r="31" spans="2:11" s="1" customFormat="1" ht="15" customHeight="1">
      <c r="B31" s="266"/>
      <c r="C31" s="267"/>
      <c r="D31" s="392" t="s">
        <v>450</v>
      </c>
      <c r="E31" s="392"/>
      <c r="F31" s="392"/>
      <c r="G31" s="392"/>
      <c r="H31" s="392"/>
      <c r="I31" s="392"/>
      <c r="J31" s="392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392" t="s">
        <v>451</v>
      </c>
      <c r="E33" s="392"/>
      <c r="F33" s="392"/>
      <c r="G33" s="392"/>
      <c r="H33" s="392"/>
      <c r="I33" s="392"/>
      <c r="J33" s="392"/>
      <c r="K33" s="263"/>
    </row>
    <row r="34" spans="2:11" s="1" customFormat="1" ht="15" customHeight="1">
      <c r="B34" s="266"/>
      <c r="C34" s="267"/>
      <c r="D34" s="392" t="s">
        <v>452</v>
      </c>
      <c r="E34" s="392"/>
      <c r="F34" s="392"/>
      <c r="G34" s="392"/>
      <c r="H34" s="392"/>
      <c r="I34" s="392"/>
      <c r="J34" s="392"/>
      <c r="K34" s="263"/>
    </row>
    <row r="35" spans="2:11" s="1" customFormat="1" ht="15" customHeight="1">
      <c r="B35" s="266"/>
      <c r="C35" s="267"/>
      <c r="D35" s="392" t="s">
        <v>453</v>
      </c>
      <c r="E35" s="392"/>
      <c r="F35" s="392"/>
      <c r="G35" s="392"/>
      <c r="H35" s="392"/>
      <c r="I35" s="392"/>
      <c r="J35" s="392"/>
      <c r="K35" s="263"/>
    </row>
    <row r="36" spans="2:11" s="1" customFormat="1" ht="15" customHeight="1">
      <c r="B36" s="266"/>
      <c r="C36" s="267"/>
      <c r="D36" s="265"/>
      <c r="E36" s="268" t="s">
        <v>106</v>
      </c>
      <c r="F36" s="265"/>
      <c r="G36" s="392" t="s">
        <v>454</v>
      </c>
      <c r="H36" s="392"/>
      <c r="I36" s="392"/>
      <c r="J36" s="392"/>
      <c r="K36" s="263"/>
    </row>
    <row r="37" spans="2:11" s="1" customFormat="1" ht="30.75" customHeight="1">
      <c r="B37" s="266"/>
      <c r="C37" s="267"/>
      <c r="D37" s="265"/>
      <c r="E37" s="268" t="s">
        <v>455</v>
      </c>
      <c r="F37" s="265"/>
      <c r="G37" s="392" t="s">
        <v>456</v>
      </c>
      <c r="H37" s="392"/>
      <c r="I37" s="392"/>
      <c r="J37" s="392"/>
      <c r="K37" s="263"/>
    </row>
    <row r="38" spans="2:11" s="1" customFormat="1" ht="15" customHeight="1">
      <c r="B38" s="266"/>
      <c r="C38" s="267"/>
      <c r="D38" s="265"/>
      <c r="E38" s="268" t="s">
        <v>53</v>
      </c>
      <c r="F38" s="265"/>
      <c r="G38" s="392" t="s">
        <v>457</v>
      </c>
      <c r="H38" s="392"/>
      <c r="I38" s="392"/>
      <c r="J38" s="392"/>
      <c r="K38" s="263"/>
    </row>
    <row r="39" spans="2:11" s="1" customFormat="1" ht="15" customHeight="1">
      <c r="B39" s="266"/>
      <c r="C39" s="267"/>
      <c r="D39" s="265"/>
      <c r="E39" s="268" t="s">
        <v>54</v>
      </c>
      <c r="F39" s="265"/>
      <c r="G39" s="392" t="s">
        <v>458</v>
      </c>
      <c r="H39" s="392"/>
      <c r="I39" s="392"/>
      <c r="J39" s="392"/>
      <c r="K39" s="263"/>
    </row>
    <row r="40" spans="2:11" s="1" customFormat="1" ht="15" customHeight="1">
      <c r="B40" s="266"/>
      <c r="C40" s="267"/>
      <c r="D40" s="265"/>
      <c r="E40" s="268" t="s">
        <v>107</v>
      </c>
      <c r="F40" s="265"/>
      <c r="G40" s="392" t="s">
        <v>459</v>
      </c>
      <c r="H40" s="392"/>
      <c r="I40" s="392"/>
      <c r="J40" s="392"/>
      <c r="K40" s="263"/>
    </row>
    <row r="41" spans="2:11" s="1" customFormat="1" ht="15" customHeight="1">
      <c r="B41" s="266"/>
      <c r="C41" s="267"/>
      <c r="D41" s="265"/>
      <c r="E41" s="268" t="s">
        <v>108</v>
      </c>
      <c r="F41" s="265"/>
      <c r="G41" s="392" t="s">
        <v>460</v>
      </c>
      <c r="H41" s="392"/>
      <c r="I41" s="392"/>
      <c r="J41" s="392"/>
      <c r="K41" s="263"/>
    </row>
    <row r="42" spans="2:11" s="1" customFormat="1" ht="15" customHeight="1">
      <c r="B42" s="266"/>
      <c r="C42" s="267"/>
      <c r="D42" s="265"/>
      <c r="E42" s="268" t="s">
        <v>461</v>
      </c>
      <c r="F42" s="265"/>
      <c r="G42" s="392" t="s">
        <v>462</v>
      </c>
      <c r="H42" s="392"/>
      <c r="I42" s="392"/>
      <c r="J42" s="392"/>
      <c r="K42" s="263"/>
    </row>
    <row r="43" spans="2:11" s="1" customFormat="1" ht="15" customHeight="1">
      <c r="B43" s="266"/>
      <c r="C43" s="267"/>
      <c r="D43" s="265"/>
      <c r="E43" s="268"/>
      <c r="F43" s="265"/>
      <c r="G43" s="392" t="s">
        <v>463</v>
      </c>
      <c r="H43" s="392"/>
      <c r="I43" s="392"/>
      <c r="J43" s="392"/>
      <c r="K43" s="263"/>
    </row>
    <row r="44" spans="2:11" s="1" customFormat="1" ht="15" customHeight="1">
      <c r="B44" s="266"/>
      <c r="C44" s="267"/>
      <c r="D44" s="265"/>
      <c r="E44" s="268" t="s">
        <v>464</v>
      </c>
      <c r="F44" s="265"/>
      <c r="G44" s="392" t="s">
        <v>465</v>
      </c>
      <c r="H44" s="392"/>
      <c r="I44" s="392"/>
      <c r="J44" s="392"/>
      <c r="K44" s="263"/>
    </row>
    <row r="45" spans="2:11" s="1" customFormat="1" ht="15" customHeight="1">
      <c r="B45" s="266"/>
      <c r="C45" s="267"/>
      <c r="D45" s="265"/>
      <c r="E45" s="268" t="s">
        <v>110</v>
      </c>
      <c r="F45" s="265"/>
      <c r="G45" s="392" t="s">
        <v>466</v>
      </c>
      <c r="H45" s="392"/>
      <c r="I45" s="392"/>
      <c r="J45" s="392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392" t="s">
        <v>467</v>
      </c>
      <c r="E47" s="392"/>
      <c r="F47" s="392"/>
      <c r="G47" s="392"/>
      <c r="H47" s="392"/>
      <c r="I47" s="392"/>
      <c r="J47" s="392"/>
      <c r="K47" s="263"/>
    </row>
    <row r="48" spans="2:11" s="1" customFormat="1" ht="15" customHeight="1">
      <c r="B48" s="266"/>
      <c r="C48" s="267"/>
      <c r="D48" s="267"/>
      <c r="E48" s="392" t="s">
        <v>468</v>
      </c>
      <c r="F48" s="392"/>
      <c r="G48" s="392"/>
      <c r="H48" s="392"/>
      <c r="I48" s="392"/>
      <c r="J48" s="392"/>
      <c r="K48" s="263"/>
    </row>
    <row r="49" spans="2:11" s="1" customFormat="1" ht="15" customHeight="1">
      <c r="B49" s="266"/>
      <c r="C49" s="267"/>
      <c r="D49" s="267"/>
      <c r="E49" s="392" t="s">
        <v>469</v>
      </c>
      <c r="F49" s="392"/>
      <c r="G49" s="392"/>
      <c r="H49" s="392"/>
      <c r="I49" s="392"/>
      <c r="J49" s="392"/>
      <c r="K49" s="263"/>
    </row>
    <row r="50" spans="2:11" s="1" customFormat="1" ht="15" customHeight="1">
      <c r="B50" s="266"/>
      <c r="C50" s="267"/>
      <c r="D50" s="267"/>
      <c r="E50" s="392" t="s">
        <v>470</v>
      </c>
      <c r="F50" s="392"/>
      <c r="G50" s="392"/>
      <c r="H50" s="392"/>
      <c r="I50" s="392"/>
      <c r="J50" s="392"/>
      <c r="K50" s="263"/>
    </row>
    <row r="51" spans="2:11" s="1" customFormat="1" ht="15" customHeight="1">
      <c r="B51" s="266"/>
      <c r="C51" s="267"/>
      <c r="D51" s="392" t="s">
        <v>471</v>
      </c>
      <c r="E51" s="392"/>
      <c r="F51" s="392"/>
      <c r="G51" s="392"/>
      <c r="H51" s="392"/>
      <c r="I51" s="392"/>
      <c r="J51" s="392"/>
      <c r="K51" s="263"/>
    </row>
    <row r="52" spans="2:11" s="1" customFormat="1" ht="25.5" customHeight="1">
      <c r="B52" s="262"/>
      <c r="C52" s="393" t="s">
        <v>472</v>
      </c>
      <c r="D52" s="393"/>
      <c r="E52" s="393"/>
      <c r="F52" s="393"/>
      <c r="G52" s="393"/>
      <c r="H52" s="393"/>
      <c r="I52" s="393"/>
      <c r="J52" s="393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392" t="s">
        <v>473</v>
      </c>
      <c r="D54" s="392"/>
      <c r="E54" s="392"/>
      <c r="F54" s="392"/>
      <c r="G54" s="392"/>
      <c r="H54" s="392"/>
      <c r="I54" s="392"/>
      <c r="J54" s="392"/>
      <c r="K54" s="263"/>
    </row>
    <row r="55" spans="2:11" s="1" customFormat="1" ht="15" customHeight="1">
      <c r="B55" s="262"/>
      <c r="C55" s="392" t="s">
        <v>474</v>
      </c>
      <c r="D55" s="392"/>
      <c r="E55" s="392"/>
      <c r="F55" s="392"/>
      <c r="G55" s="392"/>
      <c r="H55" s="392"/>
      <c r="I55" s="392"/>
      <c r="J55" s="392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392" t="s">
        <v>475</v>
      </c>
      <c r="D57" s="392"/>
      <c r="E57" s="392"/>
      <c r="F57" s="392"/>
      <c r="G57" s="392"/>
      <c r="H57" s="392"/>
      <c r="I57" s="392"/>
      <c r="J57" s="392"/>
      <c r="K57" s="263"/>
    </row>
    <row r="58" spans="2:11" s="1" customFormat="1" ht="15" customHeight="1">
      <c r="B58" s="262"/>
      <c r="C58" s="267"/>
      <c r="D58" s="392" t="s">
        <v>476</v>
      </c>
      <c r="E58" s="392"/>
      <c r="F58" s="392"/>
      <c r="G58" s="392"/>
      <c r="H58" s="392"/>
      <c r="I58" s="392"/>
      <c r="J58" s="392"/>
      <c r="K58" s="263"/>
    </row>
    <row r="59" spans="2:11" s="1" customFormat="1" ht="15" customHeight="1">
      <c r="B59" s="262"/>
      <c r="C59" s="267"/>
      <c r="D59" s="392" t="s">
        <v>477</v>
      </c>
      <c r="E59" s="392"/>
      <c r="F59" s="392"/>
      <c r="G59" s="392"/>
      <c r="H59" s="392"/>
      <c r="I59" s="392"/>
      <c r="J59" s="392"/>
      <c r="K59" s="263"/>
    </row>
    <row r="60" spans="2:11" s="1" customFormat="1" ht="15" customHeight="1">
      <c r="B60" s="262"/>
      <c r="C60" s="267"/>
      <c r="D60" s="392" t="s">
        <v>478</v>
      </c>
      <c r="E60" s="392"/>
      <c r="F60" s="392"/>
      <c r="G60" s="392"/>
      <c r="H60" s="392"/>
      <c r="I60" s="392"/>
      <c r="J60" s="392"/>
      <c r="K60" s="263"/>
    </row>
    <row r="61" spans="2:11" s="1" customFormat="1" ht="15" customHeight="1">
      <c r="B61" s="262"/>
      <c r="C61" s="267"/>
      <c r="D61" s="392" t="s">
        <v>479</v>
      </c>
      <c r="E61" s="392"/>
      <c r="F61" s="392"/>
      <c r="G61" s="392"/>
      <c r="H61" s="392"/>
      <c r="I61" s="392"/>
      <c r="J61" s="392"/>
      <c r="K61" s="263"/>
    </row>
    <row r="62" spans="2:11" s="1" customFormat="1" ht="15" customHeight="1">
      <c r="B62" s="262"/>
      <c r="C62" s="267"/>
      <c r="D62" s="394" t="s">
        <v>480</v>
      </c>
      <c r="E62" s="394"/>
      <c r="F62" s="394"/>
      <c r="G62" s="394"/>
      <c r="H62" s="394"/>
      <c r="I62" s="394"/>
      <c r="J62" s="394"/>
      <c r="K62" s="263"/>
    </row>
    <row r="63" spans="2:11" s="1" customFormat="1" ht="15" customHeight="1">
      <c r="B63" s="262"/>
      <c r="C63" s="267"/>
      <c r="D63" s="392" t="s">
        <v>481</v>
      </c>
      <c r="E63" s="392"/>
      <c r="F63" s="392"/>
      <c r="G63" s="392"/>
      <c r="H63" s="392"/>
      <c r="I63" s="392"/>
      <c r="J63" s="392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392" t="s">
        <v>482</v>
      </c>
      <c r="E65" s="392"/>
      <c r="F65" s="392"/>
      <c r="G65" s="392"/>
      <c r="H65" s="392"/>
      <c r="I65" s="392"/>
      <c r="J65" s="392"/>
      <c r="K65" s="263"/>
    </row>
    <row r="66" spans="2:11" s="1" customFormat="1" ht="15" customHeight="1">
      <c r="B66" s="262"/>
      <c r="C66" s="267"/>
      <c r="D66" s="394" t="s">
        <v>483</v>
      </c>
      <c r="E66" s="394"/>
      <c r="F66" s="394"/>
      <c r="G66" s="394"/>
      <c r="H66" s="394"/>
      <c r="I66" s="394"/>
      <c r="J66" s="394"/>
      <c r="K66" s="263"/>
    </row>
    <row r="67" spans="2:11" s="1" customFormat="1" ht="15" customHeight="1">
      <c r="B67" s="262"/>
      <c r="C67" s="267"/>
      <c r="D67" s="392" t="s">
        <v>484</v>
      </c>
      <c r="E67" s="392"/>
      <c r="F67" s="392"/>
      <c r="G67" s="392"/>
      <c r="H67" s="392"/>
      <c r="I67" s="392"/>
      <c r="J67" s="392"/>
      <c r="K67" s="263"/>
    </row>
    <row r="68" spans="2:11" s="1" customFormat="1" ht="15" customHeight="1">
      <c r="B68" s="262"/>
      <c r="C68" s="267"/>
      <c r="D68" s="392" t="s">
        <v>485</v>
      </c>
      <c r="E68" s="392"/>
      <c r="F68" s="392"/>
      <c r="G68" s="392"/>
      <c r="H68" s="392"/>
      <c r="I68" s="392"/>
      <c r="J68" s="392"/>
      <c r="K68" s="263"/>
    </row>
    <row r="69" spans="2:11" s="1" customFormat="1" ht="15" customHeight="1">
      <c r="B69" s="262"/>
      <c r="C69" s="267"/>
      <c r="D69" s="392" t="s">
        <v>486</v>
      </c>
      <c r="E69" s="392"/>
      <c r="F69" s="392"/>
      <c r="G69" s="392"/>
      <c r="H69" s="392"/>
      <c r="I69" s="392"/>
      <c r="J69" s="392"/>
      <c r="K69" s="263"/>
    </row>
    <row r="70" spans="2:11" s="1" customFormat="1" ht="15" customHeight="1">
      <c r="B70" s="262"/>
      <c r="C70" s="267"/>
      <c r="D70" s="392" t="s">
        <v>487</v>
      </c>
      <c r="E70" s="392"/>
      <c r="F70" s="392"/>
      <c r="G70" s="392"/>
      <c r="H70" s="392"/>
      <c r="I70" s="392"/>
      <c r="J70" s="392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387" t="s">
        <v>488</v>
      </c>
      <c r="D75" s="387"/>
      <c r="E75" s="387"/>
      <c r="F75" s="387"/>
      <c r="G75" s="387"/>
      <c r="H75" s="387"/>
      <c r="I75" s="387"/>
      <c r="J75" s="387"/>
      <c r="K75" s="280"/>
    </row>
    <row r="76" spans="2:11" s="1" customFormat="1" ht="17.25" customHeight="1">
      <c r="B76" s="279"/>
      <c r="C76" s="281" t="s">
        <v>489</v>
      </c>
      <c r="D76" s="281"/>
      <c r="E76" s="281"/>
      <c r="F76" s="281" t="s">
        <v>490</v>
      </c>
      <c r="G76" s="282"/>
      <c r="H76" s="281" t="s">
        <v>54</v>
      </c>
      <c r="I76" s="281" t="s">
        <v>57</v>
      </c>
      <c r="J76" s="281" t="s">
        <v>491</v>
      </c>
      <c r="K76" s="280"/>
    </row>
    <row r="77" spans="2:11" s="1" customFormat="1" ht="17.25" customHeight="1">
      <c r="B77" s="279"/>
      <c r="C77" s="283" t="s">
        <v>492</v>
      </c>
      <c r="D77" s="283"/>
      <c r="E77" s="283"/>
      <c r="F77" s="284" t="s">
        <v>493</v>
      </c>
      <c r="G77" s="285"/>
      <c r="H77" s="283"/>
      <c r="I77" s="283"/>
      <c r="J77" s="283" t="s">
        <v>494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53</v>
      </c>
      <c r="D79" s="288"/>
      <c r="E79" s="288"/>
      <c r="F79" s="289" t="s">
        <v>495</v>
      </c>
      <c r="G79" s="290"/>
      <c r="H79" s="268" t="s">
        <v>496</v>
      </c>
      <c r="I79" s="268" t="s">
        <v>497</v>
      </c>
      <c r="J79" s="268">
        <v>20</v>
      </c>
      <c r="K79" s="280"/>
    </row>
    <row r="80" spans="2:11" s="1" customFormat="1" ht="15" customHeight="1">
      <c r="B80" s="279"/>
      <c r="C80" s="268" t="s">
        <v>498</v>
      </c>
      <c r="D80" s="268"/>
      <c r="E80" s="268"/>
      <c r="F80" s="289" t="s">
        <v>495</v>
      </c>
      <c r="G80" s="290"/>
      <c r="H80" s="268" t="s">
        <v>499</v>
      </c>
      <c r="I80" s="268" t="s">
        <v>497</v>
      </c>
      <c r="J80" s="268">
        <v>120</v>
      </c>
      <c r="K80" s="280"/>
    </row>
    <row r="81" spans="2:11" s="1" customFormat="1" ht="15" customHeight="1">
      <c r="B81" s="291"/>
      <c r="C81" s="268" t="s">
        <v>500</v>
      </c>
      <c r="D81" s="268"/>
      <c r="E81" s="268"/>
      <c r="F81" s="289" t="s">
        <v>501</v>
      </c>
      <c r="G81" s="290"/>
      <c r="H81" s="268" t="s">
        <v>502</v>
      </c>
      <c r="I81" s="268" t="s">
        <v>497</v>
      </c>
      <c r="J81" s="268">
        <v>50</v>
      </c>
      <c r="K81" s="280"/>
    </row>
    <row r="82" spans="2:11" s="1" customFormat="1" ht="15" customHeight="1">
      <c r="B82" s="291"/>
      <c r="C82" s="268" t="s">
        <v>503</v>
      </c>
      <c r="D82" s="268"/>
      <c r="E82" s="268"/>
      <c r="F82" s="289" t="s">
        <v>495</v>
      </c>
      <c r="G82" s="290"/>
      <c r="H82" s="268" t="s">
        <v>504</v>
      </c>
      <c r="I82" s="268" t="s">
        <v>505</v>
      </c>
      <c r="J82" s="268"/>
      <c r="K82" s="280"/>
    </row>
    <row r="83" spans="2:11" s="1" customFormat="1" ht="15" customHeight="1">
      <c r="B83" s="291"/>
      <c r="C83" s="292" t="s">
        <v>506</v>
      </c>
      <c r="D83" s="292"/>
      <c r="E83" s="292"/>
      <c r="F83" s="293" t="s">
        <v>501</v>
      </c>
      <c r="G83" s="292"/>
      <c r="H83" s="292" t="s">
        <v>507</v>
      </c>
      <c r="I83" s="292" t="s">
        <v>497</v>
      </c>
      <c r="J83" s="292">
        <v>15</v>
      </c>
      <c r="K83" s="280"/>
    </row>
    <row r="84" spans="2:11" s="1" customFormat="1" ht="15" customHeight="1">
      <c r="B84" s="291"/>
      <c r="C84" s="292" t="s">
        <v>508</v>
      </c>
      <c r="D84" s="292"/>
      <c r="E84" s="292"/>
      <c r="F84" s="293" t="s">
        <v>501</v>
      </c>
      <c r="G84" s="292"/>
      <c r="H84" s="292" t="s">
        <v>509</v>
      </c>
      <c r="I84" s="292" t="s">
        <v>497</v>
      </c>
      <c r="J84" s="292">
        <v>15</v>
      </c>
      <c r="K84" s="280"/>
    </row>
    <row r="85" spans="2:11" s="1" customFormat="1" ht="15" customHeight="1">
      <c r="B85" s="291"/>
      <c r="C85" s="292" t="s">
        <v>510</v>
      </c>
      <c r="D85" s="292"/>
      <c r="E85" s="292"/>
      <c r="F85" s="293" t="s">
        <v>501</v>
      </c>
      <c r="G85" s="292"/>
      <c r="H85" s="292" t="s">
        <v>511</v>
      </c>
      <c r="I85" s="292" t="s">
        <v>497</v>
      </c>
      <c r="J85" s="292">
        <v>20</v>
      </c>
      <c r="K85" s="280"/>
    </row>
    <row r="86" spans="2:11" s="1" customFormat="1" ht="15" customHeight="1">
      <c r="B86" s="291"/>
      <c r="C86" s="292" t="s">
        <v>512</v>
      </c>
      <c r="D86" s="292"/>
      <c r="E86" s="292"/>
      <c r="F86" s="293" t="s">
        <v>501</v>
      </c>
      <c r="G86" s="292"/>
      <c r="H86" s="292" t="s">
        <v>513</v>
      </c>
      <c r="I86" s="292" t="s">
        <v>497</v>
      </c>
      <c r="J86" s="292">
        <v>20</v>
      </c>
      <c r="K86" s="280"/>
    </row>
    <row r="87" spans="2:11" s="1" customFormat="1" ht="15" customHeight="1">
      <c r="B87" s="291"/>
      <c r="C87" s="268" t="s">
        <v>514</v>
      </c>
      <c r="D87" s="268"/>
      <c r="E87" s="268"/>
      <c r="F87" s="289" t="s">
        <v>501</v>
      </c>
      <c r="G87" s="290"/>
      <c r="H87" s="268" t="s">
        <v>515</v>
      </c>
      <c r="I87" s="268" t="s">
        <v>497</v>
      </c>
      <c r="J87" s="268">
        <v>50</v>
      </c>
      <c r="K87" s="280"/>
    </row>
    <row r="88" spans="2:11" s="1" customFormat="1" ht="15" customHeight="1">
      <c r="B88" s="291"/>
      <c r="C88" s="268" t="s">
        <v>516</v>
      </c>
      <c r="D88" s="268"/>
      <c r="E88" s="268"/>
      <c r="F88" s="289" t="s">
        <v>501</v>
      </c>
      <c r="G88" s="290"/>
      <c r="H88" s="268" t="s">
        <v>517</v>
      </c>
      <c r="I88" s="268" t="s">
        <v>497</v>
      </c>
      <c r="J88" s="268">
        <v>20</v>
      </c>
      <c r="K88" s="280"/>
    </row>
    <row r="89" spans="2:11" s="1" customFormat="1" ht="15" customHeight="1">
      <c r="B89" s="291"/>
      <c r="C89" s="268" t="s">
        <v>518</v>
      </c>
      <c r="D89" s="268"/>
      <c r="E89" s="268"/>
      <c r="F89" s="289" t="s">
        <v>501</v>
      </c>
      <c r="G89" s="290"/>
      <c r="H89" s="268" t="s">
        <v>519</v>
      </c>
      <c r="I89" s="268" t="s">
        <v>497</v>
      </c>
      <c r="J89" s="268">
        <v>20</v>
      </c>
      <c r="K89" s="280"/>
    </row>
    <row r="90" spans="2:11" s="1" customFormat="1" ht="15" customHeight="1">
      <c r="B90" s="291"/>
      <c r="C90" s="268" t="s">
        <v>520</v>
      </c>
      <c r="D90" s="268"/>
      <c r="E90" s="268"/>
      <c r="F90" s="289" t="s">
        <v>501</v>
      </c>
      <c r="G90" s="290"/>
      <c r="H90" s="268" t="s">
        <v>521</v>
      </c>
      <c r="I90" s="268" t="s">
        <v>497</v>
      </c>
      <c r="J90" s="268">
        <v>50</v>
      </c>
      <c r="K90" s="280"/>
    </row>
    <row r="91" spans="2:11" s="1" customFormat="1" ht="15" customHeight="1">
      <c r="B91" s="291"/>
      <c r="C91" s="268" t="s">
        <v>522</v>
      </c>
      <c r="D91" s="268"/>
      <c r="E91" s="268"/>
      <c r="F91" s="289" t="s">
        <v>501</v>
      </c>
      <c r="G91" s="290"/>
      <c r="H91" s="268" t="s">
        <v>522</v>
      </c>
      <c r="I91" s="268" t="s">
        <v>497</v>
      </c>
      <c r="J91" s="268">
        <v>50</v>
      </c>
      <c r="K91" s="280"/>
    </row>
    <row r="92" spans="2:11" s="1" customFormat="1" ht="15" customHeight="1">
      <c r="B92" s="291"/>
      <c r="C92" s="268" t="s">
        <v>523</v>
      </c>
      <c r="D92" s="268"/>
      <c r="E92" s="268"/>
      <c r="F92" s="289" t="s">
        <v>501</v>
      </c>
      <c r="G92" s="290"/>
      <c r="H92" s="268" t="s">
        <v>524</v>
      </c>
      <c r="I92" s="268" t="s">
        <v>497</v>
      </c>
      <c r="J92" s="268">
        <v>255</v>
      </c>
      <c r="K92" s="280"/>
    </row>
    <row r="93" spans="2:11" s="1" customFormat="1" ht="15" customHeight="1">
      <c r="B93" s="291"/>
      <c r="C93" s="268" t="s">
        <v>525</v>
      </c>
      <c r="D93" s="268"/>
      <c r="E93" s="268"/>
      <c r="F93" s="289" t="s">
        <v>495</v>
      </c>
      <c r="G93" s="290"/>
      <c r="H93" s="268" t="s">
        <v>526</v>
      </c>
      <c r="I93" s="268" t="s">
        <v>527</v>
      </c>
      <c r="J93" s="268"/>
      <c r="K93" s="280"/>
    </row>
    <row r="94" spans="2:11" s="1" customFormat="1" ht="15" customHeight="1">
      <c r="B94" s="291"/>
      <c r="C94" s="268" t="s">
        <v>528</v>
      </c>
      <c r="D94" s="268"/>
      <c r="E94" s="268"/>
      <c r="F94" s="289" t="s">
        <v>495</v>
      </c>
      <c r="G94" s="290"/>
      <c r="H94" s="268" t="s">
        <v>529</v>
      </c>
      <c r="I94" s="268" t="s">
        <v>530</v>
      </c>
      <c r="J94" s="268"/>
      <c r="K94" s="280"/>
    </row>
    <row r="95" spans="2:11" s="1" customFormat="1" ht="15" customHeight="1">
      <c r="B95" s="291"/>
      <c r="C95" s="268" t="s">
        <v>531</v>
      </c>
      <c r="D95" s="268"/>
      <c r="E95" s="268"/>
      <c r="F95" s="289" t="s">
        <v>495</v>
      </c>
      <c r="G95" s="290"/>
      <c r="H95" s="268" t="s">
        <v>531</v>
      </c>
      <c r="I95" s="268" t="s">
        <v>530</v>
      </c>
      <c r="J95" s="268"/>
      <c r="K95" s="280"/>
    </row>
    <row r="96" spans="2:11" s="1" customFormat="1" ht="15" customHeight="1">
      <c r="B96" s="291"/>
      <c r="C96" s="268" t="s">
        <v>38</v>
      </c>
      <c r="D96" s="268"/>
      <c r="E96" s="268"/>
      <c r="F96" s="289" t="s">
        <v>495</v>
      </c>
      <c r="G96" s="290"/>
      <c r="H96" s="268" t="s">
        <v>532</v>
      </c>
      <c r="I96" s="268" t="s">
        <v>530</v>
      </c>
      <c r="J96" s="268"/>
      <c r="K96" s="280"/>
    </row>
    <row r="97" spans="2:11" s="1" customFormat="1" ht="15" customHeight="1">
      <c r="B97" s="291"/>
      <c r="C97" s="268" t="s">
        <v>48</v>
      </c>
      <c r="D97" s="268"/>
      <c r="E97" s="268"/>
      <c r="F97" s="289" t="s">
        <v>495</v>
      </c>
      <c r="G97" s="290"/>
      <c r="H97" s="268" t="s">
        <v>533</v>
      </c>
      <c r="I97" s="268" t="s">
        <v>530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387" t="s">
        <v>534</v>
      </c>
      <c r="D102" s="387"/>
      <c r="E102" s="387"/>
      <c r="F102" s="387"/>
      <c r="G102" s="387"/>
      <c r="H102" s="387"/>
      <c r="I102" s="387"/>
      <c r="J102" s="387"/>
      <c r="K102" s="280"/>
    </row>
    <row r="103" spans="2:11" s="1" customFormat="1" ht="17.25" customHeight="1">
      <c r="B103" s="279"/>
      <c r="C103" s="281" t="s">
        <v>489</v>
      </c>
      <c r="D103" s="281"/>
      <c r="E103" s="281"/>
      <c r="F103" s="281" t="s">
        <v>490</v>
      </c>
      <c r="G103" s="282"/>
      <c r="H103" s="281" t="s">
        <v>54</v>
      </c>
      <c r="I103" s="281" t="s">
        <v>57</v>
      </c>
      <c r="J103" s="281" t="s">
        <v>491</v>
      </c>
      <c r="K103" s="280"/>
    </row>
    <row r="104" spans="2:11" s="1" customFormat="1" ht="17.25" customHeight="1">
      <c r="B104" s="279"/>
      <c r="C104" s="283" t="s">
        <v>492</v>
      </c>
      <c r="D104" s="283"/>
      <c r="E104" s="283"/>
      <c r="F104" s="284" t="s">
        <v>493</v>
      </c>
      <c r="G104" s="285"/>
      <c r="H104" s="283"/>
      <c r="I104" s="283"/>
      <c r="J104" s="283" t="s">
        <v>494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53</v>
      </c>
      <c r="D106" s="288"/>
      <c r="E106" s="288"/>
      <c r="F106" s="289" t="s">
        <v>495</v>
      </c>
      <c r="G106" s="268"/>
      <c r="H106" s="268" t="s">
        <v>535</v>
      </c>
      <c r="I106" s="268" t="s">
        <v>497</v>
      </c>
      <c r="J106" s="268">
        <v>20</v>
      </c>
      <c r="K106" s="280"/>
    </row>
    <row r="107" spans="2:11" s="1" customFormat="1" ht="15" customHeight="1">
      <c r="B107" s="279"/>
      <c r="C107" s="268" t="s">
        <v>498</v>
      </c>
      <c r="D107" s="268"/>
      <c r="E107" s="268"/>
      <c r="F107" s="289" t="s">
        <v>495</v>
      </c>
      <c r="G107" s="268"/>
      <c r="H107" s="268" t="s">
        <v>535</v>
      </c>
      <c r="I107" s="268" t="s">
        <v>497</v>
      </c>
      <c r="J107" s="268">
        <v>120</v>
      </c>
      <c r="K107" s="280"/>
    </row>
    <row r="108" spans="2:11" s="1" customFormat="1" ht="15" customHeight="1">
      <c r="B108" s="291"/>
      <c r="C108" s="268" t="s">
        <v>500</v>
      </c>
      <c r="D108" s="268"/>
      <c r="E108" s="268"/>
      <c r="F108" s="289" t="s">
        <v>501</v>
      </c>
      <c r="G108" s="268"/>
      <c r="H108" s="268" t="s">
        <v>535</v>
      </c>
      <c r="I108" s="268" t="s">
        <v>497</v>
      </c>
      <c r="J108" s="268">
        <v>50</v>
      </c>
      <c r="K108" s="280"/>
    </row>
    <row r="109" spans="2:11" s="1" customFormat="1" ht="15" customHeight="1">
      <c r="B109" s="291"/>
      <c r="C109" s="268" t="s">
        <v>503</v>
      </c>
      <c r="D109" s="268"/>
      <c r="E109" s="268"/>
      <c r="F109" s="289" t="s">
        <v>495</v>
      </c>
      <c r="G109" s="268"/>
      <c r="H109" s="268" t="s">
        <v>535</v>
      </c>
      <c r="I109" s="268" t="s">
        <v>505</v>
      </c>
      <c r="J109" s="268"/>
      <c r="K109" s="280"/>
    </row>
    <row r="110" spans="2:11" s="1" customFormat="1" ht="15" customHeight="1">
      <c r="B110" s="291"/>
      <c r="C110" s="268" t="s">
        <v>514</v>
      </c>
      <c r="D110" s="268"/>
      <c r="E110" s="268"/>
      <c r="F110" s="289" t="s">
        <v>501</v>
      </c>
      <c r="G110" s="268"/>
      <c r="H110" s="268" t="s">
        <v>535</v>
      </c>
      <c r="I110" s="268" t="s">
        <v>497</v>
      </c>
      <c r="J110" s="268">
        <v>50</v>
      </c>
      <c r="K110" s="280"/>
    </row>
    <row r="111" spans="2:11" s="1" customFormat="1" ht="15" customHeight="1">
      <c r="B111" s="291"/>
      <c r="C111" s="268" t="s">
        <v>522</v>
      </c>
      <c r="D111" s="268"/>
      <c r="E111" s="268"/>
      <c r="F111" s="289" t="s">
        <v>501</v>
      </c>
      <c r="G111" s="268"/>
      <c r="H111" s="268" t="s">
        <v>535</v>
      </c>
      <c r="I111" s="268" t="s">
        <v>497</v>
      </c>
      <c r="J111" s="268">
        <v>50</v>
      </c>
      <c r="K111" s="280"/>
    </row>
    <row r="112" spans="2:11" s="1" customFormat="1" ht="15" customHeight="1">
      <c r="B112" s="291"/>
      <c r="C112" s="268" t="s">
        <v>520</v>
      </c>
      <c r="D112" s="268"/>
      <c r="E112" s="268"/>
      <c r="F112" s="289" t="s">
        <v>501</v>
      </c>
      <c r="G112" s="268"/>
      <c r="H112" s="268" t="s">
        <v>535</v>
      </c>
      <c r="I112" s="268" t="s">
        <v>497</v>
      </c>
      <c r="J112" s="268">
        <v>50</v>
      </c>
      <c r="K112" s="280"/>
    </row>
    <row r="113" spans="2:11" s="1" customFormat="1" ht="15" customHeight="1">
      <c r="B113" s="291"/>
      <c r="C113" s="268" t="s">
        <v>53</v>
      </c>
      <c r="D113" s="268"/>
      <c r="E113" s="268"/>
      <c r="F113" s="289" t="s">
        <v>495</v>
      </c>
      <c r="G113" s="268"/>
      <c r="H113" s="268" t="s">
        <v>536</v>
      </c>
      <c r="I113" s="268" t="s">
        <v>497</v>
      </c>
      <c r="J113" s="268">
        <v>20</v>
      </c>
      <c r="K113" s="280"/>
    </row>
    <row r="114" spans="2:11" s="1" customFormat="1" ht="15" customHeight="1">
      <c r="B114" s="291"/>
      <c r="C114" s="268" t="s">
        <v>537</v>
      </c>
      <c r="D114" s="268"/>
      <c r="E114" s="268"/>
      <c r="F114" s="289" t="s">
        <v>495</v>
      </c>
      <c r="G114" s="268"/>
      <c r="H114" s="268" t="s">
        <v>538</v>
      </c>
      <c r="I114" s="268" t="s">
        <v>497</v>
      </c>
      <c r="J114" s="268">
        <v>120</v>
      </c>
      <c r="K114" s="280"/>
    </row>
    <row r="115" spans="2:11" s="1" customFormat="1" ht="15" customHeight="1">
      <c r="B115" s="291"/>
      <c r="C115" s="268" t="s">
        <v>38</v>
      </c>
      <c r="D115" s="268"/>
      <c r="E115" s="268"/>
      <c r="F115" s="289" t="s">
        <v>495</v>
      </c>
      <c r="G115" s="268"/>
      <c r="H115" s="268" t="s">
        <v>539</v>
      </c>
      <c r="I115" s="268" t="s">
        <v>530</v>
      </c>
      <c r="J115" s="268"/>
      <c r="K115" s="280"/>
    </row>
    <row r="116" spans="2:11" s="1" customFormat="1" ht="15" customHeight="1">
      <c r="B116" s="291"/>
      <c r="C116" s="268" t="s">
        <v>48</v>
      </c>
      <c r="D116" s="268"/>
      <c r="E116" s="268"/>
      <c r="F116" s="289" t="s">
        <v>495</v>
      </c>
      <c r="G116" s="268"/>
      <c r="H116" s="268" t="s">
        <v>540</v>
      </c>
      <c r="I116" s="268" t="s">
        <v>530</v>
      </c>
      <c r="J116" s="268"/>
      <c r="K116" s="280"/>
    </row>
    <row r="117" spans="2:11" s="1" customFormat="1" ht="15" customHeight="1">
      <c r="B117" s="291"/>
      <c r="C117" s="268" t="s">
        <v>57</v>
      </c>
      <c r="D117" s="268"/>
      <c r="E117" s="268"/>
      <c r="F117" s="289" t="s">
        <v>495</v>
      </c>
      <c r="G117" s="268"/>
      <c r="H117" s="268" t="s">
        <v>541</v>
      </c>
      <c r="I117" s="268" t="s">
        <v>542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388" t="s">
        <v>543</v>
      </c>
      <c r="D122" s="388"/>
      <c r="E122" s="388"/>
      <c r="F122" s="388"/>
      <c r="G122" s="388"/>
      <c r="H122" s="388"/>
      <c r="I122" s="388"/>
      <c r="J122" s="388"/>
      <c r="K122" s="308"/>
    </row>
    <row r="123" spans="2:11" s="1" customFormat="1" ht="17.25" customHeight="1">
      <c r="B123" s="309"/>
      <c r="C123" s="281" t="s">
        <v>489</v>
      </c>
      <c r="D123" s="281"/>
      <c r="E123" s="281"/>
      <c r="F123" s="281" t="s">
        <v>490</v>
      </c>
      <c r="G123" s="282"/>
      <c r="H123" s="281" t="s">
        <v>54</v>
      </c>
      <c r="I123" s="281" t="s">
        <v>57</v>
      </c>
      <c r="J123" s="281" t="s">
        <v>491</v>
      </c>
      <c r="K123" s="310"/>
    </row>
    <row r="124" spans="2:11" s="1" customFormat="1" ht="17.25" customHeight="1">
      <c r="B124" s="309"/>
      <c r="C124" s="283" t="s">
        <v>492</v>
      </c>
      <c r="D124" s="283"/>
      <c r="E124" s="283"/>
      <c r="F124" s="284" t="s">
        <v>493</v>
      </c>
      <c r="G124" s="285"/>
      <c r="H124" s="283"/>
      <c r="I124" s="283"/>
      <c r="J124" s="283" t="s">
        <v>494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498</v>
      </c>
      <c r="D126" s="288"/>
      <c r="E126" s="288"/>
      <c r="F126" s="289" t="s">
        <v>495</v>
      </c>
      <c r="G126" s="268"/>
      <c r="H126" s="268" t="s">
        <v>535</v>
      </c>
      <c r="I126" s="268" t="s">
        <v>497</v>
      </c>
      <c r="J126" s="268">
        <v>120</v>
      </c>
      <c r="K126" s="314"/>
    </row>
    <row r="127" spans="2:11" s="1" customFormat="1" ht="15" customHeight="1">
      <c r="B127" s="311"/>
      <c r="C127" s="268" t="s">
        <v>544</v>
      </c>
      <c r="D127" s="268"/>
      <c r="E127" s="268"/>
      <c r="F127" s="289" t="s">
        <v>495</v>
      </c>
      <c r="G127" s="268"/>
      <c r="H127" s="268" t="s">
        <v>545</v>
      </c>
      <c r="I127" s="268" t="s">
        <v>497</v>
      </c>
      <c r="J127" s="268" t="s">
        <v>546</v>
      </c>
      <c r="K127" s="314"/>
    </row>
    <row r="128" spans="2:11" s="1" customFormat="1" ht="15" customHeight="1">
      <c r="B128" s="311"/>
      <c r="C128" s="268" t="s">
        <v>443</v>
      </c>
      <c r="D128" s="268"/>
      <c r="E128" s="268"/>
      <c r="F128" s="289" t="s">
        <v>495</v>
      </c>
      <c r="G128" s="268"/>
      <c r="H128" s="268" t="s">
        <v>547</v>
      </c>
      <c r="I128" s="268" t="s">
        <v>497</v>
      </c>
      <c r="J128" s="268" t="s">
        <v>546</v>
      </c>
      <c r="K128" s="314"/>
    </row>
    <row r="129" spans="2:11" s="1" customFormat="1" ht="15" customHeight="1">
      <c r="B129" s="311"/>
      <c r="C129" s="268" t="s">
        <v>506</v>
      </c>
      <c r="D129" s="268"/>
      <c r="E129" s="268"/>
      <c r="F129" s="289" t="s">
        <v>501</v>
      </c>
      <c r="G129" s="268"/>
      <c r="H129" s="268" t="s">
        <v>507</v>
      </c>
      <c r="I129" s="268" t="s">
        <v>497</v>
      </c>
      <c r="J129" s="268">
        <v>15</v>
      </c>
      <c r="K129" s="314"/>
    </row>
    <row r="130" spans="2:11" s="1" customFormat="1" ht="15" customHeight="1">
      <c r="B130" s="311"/>
      <c r="C130" s="292" t="s">
        <v>508</v>
      </c>
      <c r="D130" s="292"/>
      <c r="E130" s="292"/>
      <c r="F130" s="293" t="s">
        <v>501</v>
      </c>
      <c r="G130" s="292"/>
      <c r="H130" s="292" t="s">
        <v>509</v>
      </c>
      <c r="I130" s="292" t="s">
        <v>497</v>
      </c>
      <c r="J130" s="292">
        <v>15</v>
      </c>
      <c r="K130" s="314"/>
    </row>
    <row r="131" spans="2:11" s="1" customFormat="1" ht="15" customHeight="1">
      <c r="B131" s="311"/>
      <c r="C131" s="292" t="s">
        <v>510</v>
      </c>
      <c r="D131" s="292"/>
      <c r="E131" s="292"/>
      <c r="F131" s="293" t="s">
        <v>501</v>
      </c>
      <c r="G131" s="292"/>
      <c r="H131" s="292" t="s">
        <v>511</v>
      </c>
      <c r="I131" s="292" t="s">
        <v>497</v>
      </c>
      <c r="J131" s="292">
        <v>20</v>
      </c>
      <c r="K131" s="314"/>
    </row>
    <row r="132" spans="2:11" s="1" customFormat="1" ht="15" customHeight="1">
      <c r="B132" s="311"/>
      <c r="C132" s="292" t="s">
        <v>512</v>
      </c>
      <c r="D132" s="292"/>
      <c r="E132" s="292"/>
      <c r="F132" s="293" t="s">
        <v>501</v>
      </c>
      <c r="G132" s="292"/>
      <c r="H132" s="292" t="s">
        <v>513</v>
      </c>
      <c r="I132" s="292" t="s">
        <v>497</v>
      </c>
      <c r="J132" s="292">
        <v>20</v>
      </c>
      <c r="K132" s="314"/>
    </row>
    <row r="133" spans="2:11" s="1" customFormat="1" ht="15" customHeight="1">
      <c r="B133" s="311"/>
      <c r="C133" s="268" t="s">
        <v>500</v>
      </c>
      <c r="D133" s="268"/>
      <c r="E133" s="268"/>
      <c r="F133" s="289" t="s">
        <v>501</v>
      </c>
      <c r="G133" s="268"/>
      <c r="H133" s="268" t="s">
        <v>535</v>
      </c>
      <c r="I133" s="268" t="s">
        <v>497</v>
      </c>
      <c r="J133" s="268">
        <v>50</v>
      </c>
      <c r="K133" s="314"/>
    </row>
    <row r="134" spans="2:11" s="1" customFormat="1" ht="15" customHeight="1">
      <c r="B134" s="311"/>
      <c r="C134" s="268" t="s">
        <v>514</v>
      </c>
      <c r="D134" s="268"/>
      <c r="E134" s="268"/>
      <c r="F134" s="289" t="s">
        <v>501</v>
      </c>
      <c r="G134" s="268"/>
      <c r="H134" s="268" t="s">
        <v>535</v>
      </c>
      <c r="I134" s="268" t="s">
        <v>497</v>
      </c>
      <c r="J134" s="268">
        <v>50</v>
      </c>
      <c r="K134" s="314"/>
    </row>
    <row r="135" spans="2:11" s="1" customFormat="1" ht="15" customHeight="1">
      <c r="B135" s="311"/>
      <c r="C135" s="268" t="s">
        <v>520</v>
      </c>
      <c r="D135" s="268"/>
      <c r="E135" s="268"/>
      <c r="F135" s="289" t="s">
        <v>501</v>
      </c>
      <c r="G135" s="268"/>
      <c r="H135" s="268" t="s">
        <v>535</v>
      </c>
      <c r="I135" s="268" t="s">
        <v>497</v>
      </c>
      <c r="J135" s="268">
        <v>50</v>
      </c>
      <c r="K135" s="314"/>
    </row>
    <row r="136" spans="2:11" s="1" customFormat="1" ht="15" customHeight="1">
      <c r="B136" s="311"/>
      <c r="C136" s="268" t="s">
        <v>522</v>
      </c>
      <c r="D136" s="268"/>
      <c r="E136" s="268"/>
      <c r="F136" s="289" t="s">
        <v>501</v>
      </c>
      <c r="G136" s="268"/>
      <c r="H136" s="268" t="s">
        <v>535</v>
      </c>
      <c r="I136" s="268" t="s">
        <v>497</v>
      </c>
      <c r="J136" s="268">
        <v>50</v>
      </c>
      <c r="K136" s="314"/>
    </row>
    <row r="137" spans="2:11" s="1" customFormat="1" ht="15" customHeight="1">
      <c r="B137" s="311"/>
      <c r="C137" s="268" t="s">
        <v>523</v>
      </c>
      <c r="D137" s="268"/>
      <c r="E137" s="268"/>
      <c r="F137" s="289" t="s">
        <v>501</v>
      </c>
      <c r="G137" s="268"/>
      <c r="H137" s="268" t="s">
        <v>548</v>
      </c>
      <c r="I137" s="268" t="s">
        <v>497</v>
      </c>
      <c r="J137" s="268">
        <v>255</v>
      </c>
      <c r="K137" s="314"/>
    </row>
    <row r="138" spans="2:11" s="1" customFormat="1" ht="15" customHeight="1">
      <c r="B138" s="311"/>
      <c r="C138" s="268" t="s">
        <v>525</v>
      </c>
      <c r="D138" s="268"/>
      <c r="E138" s="268"/>
      <c r="F138" s="289" t="s">
        <v>495</v>
      </c>
      <c r="G138" s="268"/>
      <c r="H138" s="268" t="s">
        <v>549</v>
      </c>
      <c r="I138" s="268" t="s">
        <v>527</v>
      </c>
      <c r="J138" s="268"/>
      <c r="K138" s="314"/>
    </row>
    <row r="139" spans="2:11" s="1" customFormat="1" ht="15" customHeight="1">
      <c r="B139" s="311"/>
      <c r="C139" s="268" t="s">
        <v>528</v>
      </c>
      <c r="D139" s="268"/>
      <c r="E139" s="268"/>
      <c r="F139" s="289" t="s">
        <v>495</v>
      </c>
      <c r="G139" s="268"/>
      <c r="H139" s="268" t="s">
        <v>550</v>
      </c>
      <c r="I139" s="268" t="s">
        <v>530</v>
      </c>
      <c r="J139" s="268"/>
      <c r="K139" s="314"/>
    </row>
    <row r="140" spans="2:11" s="1" customFormat="1" ht="15" customHeight="1">
      <c r="B140" s="311"/>
      <c r="C140" s="268" t="s">
        <v>531</v>
      </c>
      <c r="D140" s="268"/>
      <c r="E140" s="268"/>
      <c r="F140" s="289" t="s">
        <v>495</v>
      </c>
      <c r="G140" s="268"/>
      <c r="H140" s="268" t="s">
        <v>531</v>
      </c>
      <c r="I140" s="268" t="s">
        <v>530</v>
      </c>
      <c r="J140" s="268"/>
      <c r="K140" s="314"/>
    </row>
    <row r="141" spans="2:11" s="1" customFormat="1" ht="15" customHeight="1">
      <c r="B141" s="311"/>
      <c r="C141" s="268" t="s">
        <v>38</v>
      </c>
      <c r="D141" s="268"/>
      <c r="E141" s="268"/>
      <c r="F141" s="289" t="s">
        <v>495</v>
      </c>
      <c r="G141" s="268"/>
      <c r="H141" s="268" t="s">
        <v>551</v>
      </c>
      <c r="I141" s="268" t="s">
        <v>530</v>
      </c>
      <c r="J141" s="268"/>
      <c r="K141" s="314"/>
    </row>
    <row r="142" spans="2:11" s="1" customFormat="1" ht="15" customHeight="1">
      <c r="B142" s="311"/>
      <c r="C142" s="268" t="s">
        <v>552</v>
      </c>
      <c r="D142" s="268"/>
      <c r="E142" s="268"/>
      <c r="F142" s="289" t="s">
        <v>495</v>
      </c>
      <c r="G142" s="268"/>
      <c r="H142" s="268" t="s">
        <v>553</v>
      </c>
      <c r="I142" s="268" t="s">
        <v>530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387" t="s">
        <v>554</v>
      </c>
      <c r="D147" s="387"/>
      <c r="E147" s="387"/>
      <c r="F147" s="387"/>
      <c r="G147" s="387"/>
      <c r="H147" s="387"/>
      <c r="I147" s="387"/>
      <c r="J147" s="387"/>
      <c r="K147" s="280"/>
    </row>
    <row r="148" spans="2:11" s="1" customFormat="1" ht="17.25" customHeight="1">
      <c r="B148" s="279"/>
      <c r="C148" s="281" t="s">
        <v>489</v>
      </c>
      <c r="D148" s="281"/>
      <c r="E148" s="281"/>
      <c r="F148" s="281" t="s">
        <v>490</v>
      </c>
      <c r="G148" s="282"/>
      <c r="H148" s="281" t="s">
        <v>54</v>
      </c>
      <c r="I148" s="281" t="s">
        <v>57</v>
      </c>
      <c r="J148" s="281" t="s">
        <v>491</v>
      </c>
      <c r="K148" s="280"/>
    </row>
    <row r="149" spans="2:11" s="1" customFormat="1" ht="17.25" customHeight="1">
      <c r="B149" s="279"/>
      <c r="C149" s="283" t="s">
        <v>492</v>
      </c>
      <c r="D149" s="283"/>
      <c r="E149" s="283"/>
      <c r="F149" s="284" t="s">
        <v>493</v>
      </c>
      <c r="G149" s="285"/>
      <c r="H149" s="283"/>
      <c r="I149" s="283"/>
      <c r="J149" s="283" t="s">
        <v>494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498</v>
      </c>
      <c r="D151" s="268"/>
      <c r="E151" s="268"/>
      <c r="F151" s="319" t="s">
        <v>495</v>
      </c>
      <c r="G151" s="268"/>
      <c r="H151" s="318" t="s">
        <v>535</v>
      </c>
      <c r="I151" s="318" t="s">
        <v>497</v>
      </c>
      <c r="J151" s="318">
        <v>120</v>
      </c>
      <c r="K151" s="314"/>
    </row>
    <row r="152" spans="2:11" s="1" customFormat="1" ht="15" customHeight="1">
      <c r="B152" s="291"/>
      <c r="C152" s="318" t="s">
        <v>544</v>
      </c>
      <c r="D152" s="268"/>
      <c r="E152" s="268"/>
      <c r="F152" s="319" t="s">
        <v>495</v>
      </c>
      <c r="G152" s="268"/>
      <c r="H152" s="318" t="s">
        <v>555</v>
      </c>
      <c r="I152" s="318" t="s">
        <v>497</v>
      </c>
      <c r="J152" s="318" t="s">
        <v>546</v>
      </c>
      <c r="K152" s="314"/>
    </row>
    <row r="153" spans="2:11" s="1" customFormat="1" ht="15" customHeight="1">
      <c r="B153" s="291"/>
      <c r="C153" s="318" t="s">
        <v>443</v>
      </c>
      <c r="D153" s="268"/>
      <c r="E153" s="268"/>
      <c r="F153" s="319" t="s">
        <v>495</v>
      </c>
      <c r="G153" s="268"/>
      <c r="H153" s="318" t="s">
        <v>556</v>
      </c>
      <c r="I153" s="318" t="s">
        <v>497</v>
      </c>
      <c r="J153" s="318" t="s">
        <v>546</v>
      </c>
      <c r="K153" s="314"/>
    </row>
    <row r="154" spans="2:11" s="1" customFormat="1" ht="15" customHeight="1">
      <c r="B154" s="291"/>
      <c r="C154" s="318" t="s">
        <v>500</v>
      </c>
      <c r="D154" s="268"/>
      <c r="E154" s="268"/>
      <c r="F154" s="319" t="s">
        <v>501</v>
      </c>
      <c r="G154" s="268"/>
      <c r="H154" s="318" t="s">
        <v>535</v>
      </c>
      <c r="I154" s="318" t="s">
        <v>497</v>
      </c>
      <c r="J154" s="318">
        <v>50</v>
      </c>
      <c r="K154" s="314"/>
    </row>
    <row r="155" spans="2:11" s="1" customFormat="1" ht="15" customHeight="1">
      <c r="B155" s="291"/>
      <c r="C155" s="318" t="s">
        <v>503</v>
      </c>
      <c r="D155" s="268"/>
      <c r="E155" s="268"/>
      <c r="F155" s="319" t="s">
        <v>495</v>
      </c>
      <c r="G155" s="268"/>
      <c r="H155" s="318" t="s">
        <v>535</v>
      </c>
      <c r="I155" s="318" t="s">
        <v>505</v>
      </c>
      <c r="J155" s="318"/>
      <c r="K155" s="314"/>
    </row>
    <row r="156" spans="2:11" s="1" customFormat="1" ht="15" customHeight="1">
      <c r="B156" s="291"/>
      <c r="C156" s="318" t="s">
        <v>514</v>
      </c>
      <c r="D156" s="268"/>
      <c r="E156" s="268"/>
      <c r="F156" s="319" t="s">
        <v>501</v>
      </c>
      <c r="G156" s="268"/>
      <c r="H156" s="318" t="s">
        <v>535</v>
      </c>
      <c r="I156" s="318" t="s">
        <v>497</v>
      </c>
      <c r="J156" s="318">
        <v>50</v>
      </c>
      <c r="K156" s="314"/>
    </row>
    <row r="157" spans="2:11" s="1" customFormat="1" ht="15" customHeight="1">
      <c r="B157" s="291"/>
      <c r="C157" s="318" t="s">
        <v>522</v>
      </c>
      <c r="D157" s="268"/>
      <c r="E157" s="268"/>
      <c r="F157" s="319" t="s">
        <v>501</v>
      </c>
      <c r="G157" s="268"/>
      <c r="H157" s="318" t="s">
        <v>535</v>
      </c>
      <c r="I157" s="318" t="s">
        <v>497</v>
      </c>
      <c r="J157" s="318">
        <v>50</v>
      </c>
      <c r="K157" s="314"/>
    </row>
    <row r="158" spans="2:11" s="1" customFormat="1" ht="15" customHeight="1">
      <c r="B158" s="291"/>
      <c r="C158" s="318" t="s">
        <v>520</v>
      </c>
      <c r="D158" s="268"/>
      <c r="E158" s="268"/>
      <c r="F158" s="319" t="s">
        <v>501</v>
      </c>
      <c r="G158" s="268"/>
      <c r="H158" s="318" t="s">
        <v>535</v>
      </c>
      <c r="I158" s="318" t="s">
        <v>497</v>
      </c>
      <c r="J158" s="318">
        <v>50</v>
      </c>
      <c r="K158" s="314"/>
    </row>
    <row r="159" spans="2:11" s="1" customFormat="1" ht="15" customHeight="1">
      <c r="B159" s="291"/>
      <c r="C159" s="318" t="s">
        <v>93</v>
      </c>
      <c r="D159" s="268"/>
      <c r="E159" s="268"/>
      <c r="F159" s="319" t="s">
        <v>495</v>
      </c>
      <c r="G159" s="268"/>
      <c r="H159" s="318" t="s">
        <v>557</v>
      </c>
      <c r="I159" s="318" t="s">
        <v>497</v>
      </c>
      <c r="J159" s="318" t="s">
        <v>558</v>
      </c>
      <c r="K159" s="314"/>
    </row>
    <row r="160" spans="2:11" s="1" customFormat="1" ht="15" customHeight="1">
      <c r="B160" s="291"/>
      <c r="C160" s="318" t="s">
        <v>559</v>
      </c>
      <c r="D160" s="268"/>
      <c r="E160" s="268"/>
      <c r="F160" s="319" t="s">
        <v>495</v>
      </c>
      <c r="G160" s="268"/>
      <c r="H160" s="318" t="s">
        <v>560</v>
      </c>
      <c r="I160" s="318" t="s">
        <v>530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388" t="s">
        <v>561</v>
      </c>
      <c r="D165" s="388"/>
      <c r="E165" s="388"/>
      <c r="F165" s="388"/>
      <c r="G165" s="388"/>
      <c r="H165" s="388"/>
      <c r="I165" s="388"/>
      <c r="J165" s="388"/>
      <c r="K165" s="261"/>
    </row>
    <row r="166" spans="2:11" s="1" customFormat="1" ht="17.25" customHeight="1">
      <c r="B166" s="260"/>
      <c r="C166" s="281" t="s">
        <v>489</v>
      </c>
      <c r="D166" s="281"/>
      <c r="E166" s="281"/>
      <c r="F166" s="281" t="s">
        <v>490</v>
      </c>
      <c r="G166" s="323"/>
      <c r="H166" s="324" t="s">
        <v>54</v>
      </c>
      <c r="I166" s="324" t="s">
        <v>57</v>
      </c>
      <c r="J166" s="281" t="s">
        <v>491</v>
      </c>
      <c r="K166" s="261"/>
    </row>
    <row r="167" spans="2:11" s="1" customFormat="1" ht="17.25" customHeight="1">
      <c r="B167" s="262"/>
      <c r="C167" s="283" t="s">
        <v>492</v>
      </c>
      <c r="D167" s="283"/>
      <c r="E167" s="283"/>
      <c r="F167" s="284" t="s">
        <v>493</v>
      </c>
      <c r="G167" s="325"/>
      <c r="H167" s="326"/>
      <c r="I167" s="326"/>
      <c r="J167" s="283" t="s">
        <v>494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498</v>
      </c>
      <c r="D169" s="268"/>
      <c r="E169" s="268"/>
      <c r="F169" s="289" t="s">
        <v>495</v>
      </c>
      <c r="G169" s="268"/>
      <c r="H169" s="268" t="s">
        <v>535</v>
      </c>
      <c r="I169" s="268" t="s">
        <v>497</v>
      </c>
      <c r="J169" s="268">
        <v>120</v>
      </c>
      <c r="K169" s="314"/>
    </row>
    <row r="170" spans="2:11" s="1" customFormat="1" ht="15" customHeight="1">
      <c r="B170" s="291"/>
      <c r="C170" s="268" t="s">
        <v>544</v>
      </c>
      <c r="D170" s="268"/>
      <c r="E170" s="268"/>
      <c r="F170" s="289" t="s">
        <v>495</v>
      </c>
      <c r="G170" s="268"/>
      <c r="H170" s="268" t="s">
        <v>545</v>
      </c>
      <c r="I170" s="268" t="s">
        <v>497</v>
      </c>
      <c r="J170" s="268" t="s">
        <v>546</v>
      </c>
      <c r="K170" s="314"/>
    </row>
    <row r="171" spans="2:11" s="1" customFormat="1" ht="15" customHeight="1">
      <c r="B171" s="291"/>
      <c r="C171" s="268" t="s">
        <v>443</v>
      </c>
      <c r="D171" s="268"/>
      <c r="E171" s="268"/>
      <c r="F171" s="289" t="s">
        <v>495</v>
      </c>
      <c r="G171" s="268"/>
      <c r="H171" s="268" t="s">
        <v>562</v>
      </c>
      <c r="I171" s="268" t="s">
        <v>497</v>
      </c>
      <c r="J171" s="268" t="s">
        <v>546</v>
      </c>
      <c r="K171" s="314"/>
    </row>
    <row r="172" spans="2:11" s="1" customFormat="1" ht="15" customHeight="1">
      <c r="B172" s="291"/>
      <c r="C172" s="268" t="s">
        <v>500</v>
      </c>
      <c r="D172" s="268"/>
      <c r="E172" s="268"/>
      <c r="F172" s="289" t="s">
        <v>501</v>
      </c>
      <c r="G172" s="268"/>
      <c r="H172" s="268" t="s">
        <v>562</v>
      </c>
      <c r="I172" s="268" t="s">
        <v>497</v>
      </c>
      <c r="J172" s="268">
        <v>50</v>
      </c>
      <c r="K172" s="314"/>
    </row>
    <row r="173" spans="2:11" s="1" customFormat="1" ht="15" customHeight="1">
      <c r="B173" s="291"/>
      <c r="C173" s="268" t="s">
        <v>503</v>
      </c>
      <c r="D173" s="268"/>
      <c r="E173" s="268"/>
      <c r="F173" s="289" t="s">
        <v>495</v>
      </c>
      <c r="G173" s="268"/>
      <c r="H173" s="268" t="s">
        <v>562</v>
      </c>
      <c r="I173" s="268" t="s">
        <v>505</v>
      </c>
      <c r="J173" s="268"/>
      <c r="K173" s="314"/>
    </row>
    <row r="174" spans="2:11" s="1" customFormat="1" ht="15" customHeight="1">
      <c r="B174" s="291"/>
      <c r="C174" s="268" t="s">
        <v>514</v>
      </c>
      <c r="D174" s="268"/>
      <c r="E174" s="268"/>
      <c r="F174" s="289" t="s">
        <v>501</v>
      </c>
      <c r="G174" s="268"/>
      <c r="H174" s="268" t="s">
        <v>562</v>
      </c>
      <c r="I174" s="268" t="s">
        <v>497</v>
      </c>
      <c r="J174" s="268">
        <v>50</v>
      </c>
      <c r="K174" s="314"/>
    </row>
    <row r="175" spans="2:11" s="1" customFormat="1" ht="15" customHeight="1">
      <c r="B175" s="291"/>
      <c r="C175" s="268" t="s">
        <v>522</v>
      </c>
      <c r="D175" s="268"/>
      <c r="E175" s="268"/>
      <c r="F175" s="289" t="s">
        <v>501</v>
      </c>
      <c r="G175" s="268"/>
      <c r="H175" s="268" t="s">
        <v>562</v>
      </c>
      <c r="I175" s="268" t="s">
        <v>497</v>
      </c>
      <c r="J175" s="268">
        <v>50</v>
      </c>
      <c r="K175" s="314"/>
    </row>
    <row r="176" spans="2:11" s="1" customFormat="1" ht="15" customHeight="1">
      <c r="B176" s="291"/>
      <c r="C176" s="268" t="s">
        <v>520</v>
      </c>
      <c r="D176" s="268"/>
      <c r="E176" s="268"/>
      <c r="F176" s="289" t="s">
        <v>501</v>
      </c>
      <c r="G176" s="268"/>
      <c r="H176" s="268" t="s">
        <v>562</v>
      </c>
      <c r="I176" s="268" t="s">
        <v>497</v>
      </c>
      <c r="J176" s="268">
        <v>50</v>
      </c>
      <c r="K176" s="314"/>
    </row>
    <row r="177" spans="2:11" s="1" customFormat="1" ht="15" customHeight="1">
      <c r="B177" s="291"/>
      <c r="C177" s="268" t="s">
        <v>106</v>
      </c>
      <c r="D177" s="268"/>
      <c r="E177" s="268"/>
      <c r="F177" s="289" t="s">
        <v>495</v>
      </c>
      <c r="G177" s="268"/>
      <c r="H177" s="268" t="s">
        <v>563</v>
      </c>
      <c r="I177" s="268" t="s">
        <v>564</v>
      </c>
      <c r="J177" s="268"/>
      <c r="K177" s="314"/>
    </row>
    <row r="178" spans="2:11" s="1" customFormat="1" ht="15" customHeight="1">
      <c r="B178" s="291"/>
      <c r="C178" s="268" t="s">
        <v>57</v>
      </c>
      <c r="D178" s="268"/>
      <c r="E178" s="268"/>
      <c r="F178" s="289" t="s">
        <v>495</v>
      </c>
      <c r="G178" s="268"/>
      <c r="H178" s="268" t="s">
        <v>565</v>
      </c>
      <c r="I178" s="268" t="s">
        <v>566</v>
      </c>
      <c r="J178" s="268">
        <v>1</v>
      </c>
      <c r="K178" s="314"/>
    </row>
    <row r="179" spans="2:11" s="1" customFormat="1" ht="15" customHeight="1">
      <c r="B179" s="291"/>
      <c r="C179" s="268" t="s">
        <v>53</v>
      </c>
      <c r="D179" s="268"/>
      <c r="E179" s="268"/>
      <c r="F179" s="289" t="s">
        <v>495</v>
      </c>
      <c r="G179" s="268"/>
      <c r="H179" s="268" t="s">
        <v>567</v>
      </c>
      <c r="I179" s="268" t="s">
        <v>497</v>
      </c>
      <c r="J179" s="268">
        <v>20</v>
      </c>
      <c r="K179" s="314"/>
    </row>
    <row r="180" spans="2:11" s="1" customFormat="1" ht="15" customHeight="1">
      <c r="B180" s="291"/>
      <c r="C180" s="268" t="s">
        <v>54</v>
      </c>
      <c r="D180" s="268"/>
      <c r="E180" s="268"/>
      <c r="F180" s="289" t="s">
        <v>495</v>
      </c>
      <c r="G180" s="268"/>
      <c r="H180" s="268" t="s">
        <v>568</v>
      </c>
      <c r="I180" s="268" t="s">
        <v>497</v>
      </c>
      <c r="J180" s="268">
        <v>255</v>
      </c>
      <c r="K180" s="314"/>
    </row>
    <row r="181" spans="2:11" s="1" customFormat="1" ht="15" customHeight="1">
      <c r="B181" s="291"/>
      <c r="C181" s="268" t="s">
        <v>107</v>
      </c>
      <c r="D181" s="268"/>
      <c r="E181" s="268"/>
      <c r="F181" s="289" t="s">
        <v>495</v>
      </c>
      <c r="G181" s="268"/>
      <c r="H181" s="268" t="s">
        <v>459</v>
      </c>
      <c r="I181" s="268" t="s">
        <v>497</v>
      </c>
      <c r="J181" s="268">
        <v>10</v>
      </c>
      <c r="K181" s="314"/>
    </row>
    <row r="182" spans="2:11" s="1" customFormat="1" ht="15" customHeight="1">
      <c r="B182" s="291"/>
      <c r="C182" s="268" t="s">
        <v>108</v>
      </c>
      <c r="D182" s="268"/>
      <c r="E182" s="268"/>
      <c r="F182" s="289" t="s">
        <v>495</v>
      </c>
      <c r="G182" s="268"/>
      <c r="H182" s="268" t="s">
        <v>569</v>
      </c>
      <c r="I182" s="268" t="s">
        <v>530</v>
      </c>
      <c r="J182" s="268"/>
      <c r="K182" s="314"/>
    </row>
    <row r="183" spans="2:11" s="1" customFormat="1" ht="15" customHeight="1">
      <c r="B183" s="291"/>
      <c r="C183" s="268" t="s">
        <v>570</v>
      </c>
      <c r="D183" s="268"/>
      <c r="E183" s="268"/>
      <c r="F183" s="289" t="s">
        <v>495</v>
      </c>
      <c r="G183" s="268"/>
      <c r="H183" s="268" t="s">
        <v>571</v>
      </c>
      <c r="I183" s="268" t="s">
        <v>530</v>
      </c>
      <c r="J183" s="268"/>
      <c r="K183" s="314"/>
    </row>
    <row r="184" spans="2:11" s="1" customFormat="1" ht="15" customHeight="1">
      <c r="B184" s="291"/>
      <c r="C184" s="268" t="s">
        <v>559</v>
      </c>
      <c r="D184" s="268"/>
      <c r="E184" s="268"/>
      <c r="F184" s="289" t="s">
        <v>495</v>
      </c>
      <c r="G184" s="268"/>
      <c r="H184" s="268" t="s">
        <v>572</v>
      </c>
      <c r="I184" s="268" t="s">
        <v>530</v>
      </c>
      <c r="J184" s="268"/>
      <c r="K184" s="314"/>
    </row>
    <row r="185" spans="2:11" s="1" customFormat="1" ht="15" customHeight="1">
      <c r="B185" s="291"/>
      <c r="C185" s="268" t="s">
        <v>110</v>
      </c>
      <c r="D185" s="268"/>
      <c r="E185" s="268"/>
      <c r="F185" s="289" t="s">
        <v>501</v>
      </c>
      <c r="G185" s="268"/>
      <c r="H185" s="268" t="s">
        <v>573</v>
      </c>
      <c r="I185" s="268" t="s">
        <v>497</v>
      </c>
      <c r="J185" s="268">
        <v>50</v>
      </c>
      <c r="K185" s="314"/>
    </row>
    <row r="186" spans="2:11" s="1" customFormat="1" ht="15" customHeight="1">
      <c r="B186" s="291"/>
      <c r="C186" s="268" t="s">
        <v>574</v>
      </c>
      <c r="D186" s="268"/>
      <c r="E186" s="268"/>
      <c r="F186" s="289" t="s">
        <v>501</v>
      </c>
      <c r="G186" s="268"/>
      <c r="H186" s="268" t="s">
        <v>575</v>
      </c>
      <c r="I186" s="268" t="s">
        <v>576</v>
      </c>
      <c r="J186" s="268"/>
      <c r="K186" s="314"/>
    </row>
    <row r="187" spans="2:11" s="1" customFormat="1" ht="15" customHeight="1">
      <c r="B187" s="291"/>
      <c r="C187" s="268" t="s">
        <v>577</v>
      </c>
      <c r="D187" s="268"/>
      <c r="E187" s="268"/>
      <c r="F187" s="289" t="s">
        <v>501</v>
      </c>
      <c r="G187" s="268"/>
      <c r="H187" s="268" t="s">
        <v>578</v>
      </c>
      <c r="I187" s="268" t="s">
        <v>576</v>
      </c>
      <c r="J187" s="268"/>
      <c r="K187" s="314"/>
    </row>
    <row r="188" spans="2:11" s="1" customFormat="1" ht="15" customHeight="1">
      <c r="B188" s="291"/>
      <c r="C188" s="268" t="s">
        <v>579</v>
      </c>
      <c r="D188" s="268"/>
      <c r="E188" s="268"/>
      <c r="F188" s="289" t="s">
        <v>501</v>
      </c>
      <c r="G188" s="268"/>
      <c r="H188" s="268" t="s">
        <v>580</v>
      </c>
      <c r="I188" s="268" t="s">
        <v>576</v>
      </c>
      <c r="J188" s="268"/>
      <c r="K188" s="314"/>
    </row>
    <row r="189" spans="2:11" s="1" customFormat="1" ht="15" customHeight="1">
      <c r="B189" s="291"/>
      <c r="C189" s="327" t="s">
        <v>581</v>
      </c>
      <c r="D189" s="268"/>
      <c r="E189" s="268"/>
      <c r="F189" s="289" t="s">
        <v>501</v>
      </c>
      <c r="G189" s="268"/>
      <c r="H189" s="268" t="s">
        <v>582</v>
      </c>
      <c r="I189" s="268" t="s">
        <v>583</v>
      </c>
      <c r="J189" s="328" t="s">
        <v>584</v>
      </c>
      <c r="K189" s="314"/>
    </row>
    <row r="190" spans="2:11" s="1" customFormat="1" ht="15" customHeight="1">
      <c r="B190" s="291"/>
      <c r="C190" s="327" t="s">
        <v>42</v>
      </c>
      <c r="D190" s="268"/>
      <c r="E190" s="268"/>
      <c r="F190" s="289" t="s">
        <v>495</v>
      </c>
      <c r="G190" s="268"/>
      <c r="H190" s="265" t="s">
        <v>585</v>
      </c>
      <c r="I190" s="268" t="s">
        <v>586</v>
      </c>
      <c r="J190" s="268"/>
      <c r="K190" s="314"/>
    </row>
    <row r="191" spans="2:11" s="1" customFormat="1" ht="15" customHeight="1">
      <c r="B191" s="291"/>
      <c r="C191" s="327" t="s">
        <v>587</v>
      </c>
      <c r="D191" s="268"/>
      <c r="E191" s="268"/>
      <c r="F191" s="289" t="s">
        <v>495</v>
      </c>
      <c r="G191" s="268"/>
      <c r="H191" s="268" t="s">
        <v>588</v>
      </c>
      <c r="I191" s="268" t="s">
        <v>530</v>
      </c>
      <c r="J191" s="268"/>
      <c r="K191" s="314"/>
    </row>
    <row r="192" spans="2:11" s="1" customFormat="1" ht="15" customHeight="1">
      <c r="B192" s="291"/>
      <c r="C192" s="327" t="s">
        <v>589</v>
      </c>
      <c r="D192" s="268"/>
      <c r="E192" s="268"/>
      <c r="F192" s="289" t="s">
        <v>495</v>
      </c>
      <c r="G192" s="268"/>
      <c r="H192" s="268" t="s">
        <v>590</v>
      </c>
      <c r="I192" s="268" t="s">
        <v>530</v>
      </c>
      <c r="J192" s="268"/>
      <c r="K192" s="314"/>
    </row>
    <row r="193" spans="2:11" s="1" customFormat="1" ht="15" customHeight="1">
      <c r="B193" s="291"/>
      <c r="C193" s="327" t="s">
        <v>591</v>
      </c>
      <c r="D193" s="268"/>
      <c r="E193" s="268"/>
      <c r="F193" s="289" t="s">
        <v>501</v>
      </c>
      <c r="G193" s="268"/>
      <c r="H193" s="268" t="s">
        <v>592</v>
      </c>
      <c r="I193" s="268" t="s">
        <v>530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3.5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1">
      <c r="B199" s="260"/>
      <c r="C199" s="388" t="s">
        <v>593</v>
      </c>
      <c r="D199" s="388"/>
      <c r="E199" s="388"/>
      <c r="F199" s="388"/>
      <c r="G199" s="388"/>
      <c r="H199" s="388"/>
      <c r="I199" s="388"/>
      <c r="J199" s="388"/>
      <c r="K199" s="261"/>
    </row>
    <row r="200" spans="2:11" s="1" customFormat="1" ht="25.5" customHeight="1">
      <c r="B200" s="260"/>
      <c r="C200" s="330" t="s">
        <v>594</v>
      </c>
      <c r="D200" s="330"/>
      <c r="E200" s="330"/>
      <c r="F200" s="330" t="s">
        <v>595</v>
      </c>
      <c r="G200" s="331"/>
      <c r="H200" s="389" t="s">
        <v>596</v>
      </c>
      <c r="I200" s="389"/>
      <c r="J200" s="389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586</v>
      </c>
      <c r="D202" s="268"/>
      <c r="E202" s="268"/>
      <c r="F202" s="289" t="s">
        <v>43</v>
      </c>
      <c r="G202" s="268"/>
      <c r="H202" s="390" t="s">
        <v>597</v>
      </c>
      <c r="I202" s="390"/>
      <c r="J202" s="390"/>
      <c r="K202" s="314"/>
    </row>
    <row r="203" spans="2:11" s="1" customFormat="1" ht="15" customHeight="1">
      <c r="B203" s="291"/>
      <c r="C203" s="268"/>
      <c r="D203" s="268"/>
      <c r="E203" s="268"/>
      <c r="F203" s="289" t="s">
        <v>44</v>
      </c>
      <c r="G203" s="268"/>
      <c r="H203" s="390" t="s">
        <v>598</v>
      </c>
      <c r="I203" s="390"/>
      <c r="J203" s="390"/>
      <c r="K203" s="314"/>
    </row>
    <row r="204" spans="2:11" s="1" customFormat="1" ht="15" customHeight="1">
      <c r="B204" s="291"/>
      <c r="C204" s="268"/>
      <c r="D204" s="268"/>
      <c r="E204" s="268"/>
      <c r="F204" s="289" t="s">
        <v>47</v>
      </c>
      <c r="G204" s="268"/>
      <c r="H204" s="390" t="s">
        <v>599</v>
      </c>
      <c r="I204" s="390"/>
      <c r="J204" s="390"/>
      <c r="K204" s="314"/>
    </row>
    <row r="205" spans="2:11" s="1" customFormat="1" ht="15" customHeight="1">
      <c r="B205" s="291"/>
      <c r="C205" s="268"/>
      <c r="D205" s="268"/>
      <c r="E205" s="268"/>
      <c r="F205" s="289" t="s">
        <v>45</v>
      </c>
      <c r="G205" s="268"/>
      <c r="H205" s="390" t="s">
        <v>600</v>
      </c>
      <c r="I205" s="390"/>
      <c r="J205" s="390"/>
      <c r="K205" s="314"/>
    </row>
    <row r="206" spans="2:11" s="1" customFormat="1" ht="15" customHeight="1">
      <c r="B206" s="291"/>
      <c r="C206" s="268"/>
      <c r="D206" s="268"/>
      <c r="E206" s="268"/>
      <c r="F206" s="289" t="s">
        <v>46</v>
      </c>
      <c r="G206" s="268"/>
      <c r="H206" s="390" t="s">
        <v>601</v>
      </c>
      <c r="I206" s="390"/>
      <c r="J206" s="390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542</v>
      </c>
      <c r="D208" s="268"/>
      <c r="E208" s="268"/>
      <c r="F208" s="289" t="s">
        <v>79</v>
      </c>
      <c r="G208" s="268"/>
      <c r="H208" s="390" t="s">
        <v>602</v>
      </c>
      <c r="I208" s="390"/>
      <c r="J208" s="390"/>
      <c r="K208" s="314"/>
    </row>
    <row r="209" spans="2:11" s="1" customFormat="1" ht="15" customHeight="1">
      <c r="B209" s="291"/>
      <c r="C209" s="268"/>
      <c r="D209" s="268"/>
      <c r="E209" s="268"/>
      <c r="F209" s="289" t="s">
        <v>439</v>
      </c>
      <c r="G209" s="268"/>
      <c r="H209" s="390" t="s">
        <v>440</v>
      </c>
      <c r="I209" s="390"/>
      <c r="J209" s="390"/>
      <c r="K209" s="314"/>
    </row>
    <row r="210" spans="2:11" s="1" customFormat="1" ht="15" customHeight="1">
      <c r="B210" s="291"/>
      <c r="C210" s="268"/>
      <c r="D210" s="268"/>
      <c r="E210" s="268"/>
      <c r="F210" s="289" t="s">
        <v>437</v>
      </c>
      <c r="G210" s="268"/>
      <c r="H210" s="390" t="s">
        <v>603</v>
      </c>
      <c r="I210" s="390"/>
      <c r="J210" s="390"/>
      <c r="K210" s="314"/>
    </row>
    <row r="211" spans="2:11" s="1" customFormat="1" ht="15" customHeight="1">
      <c r="B211" s="332"/>
      <c r="C211" s="268"/>
      <c r="D211" s="268"/>
      <c r="E211" s="268"/>
      <c r="F211" s="289" t="s">
        <v>441</v>
      </c>
      <c r="G211" s="327"/>
      <c r="H211" s="391" t="s">
        <v>87</v>
      </c>
      <c r="I211" s="391"/>
      <c r="J211" s="391"/>
      <c r="K211" s="333"/>
    </row>
    <row r="212" spans="2:11" s="1" customFormat="1" ht="15" customHeight="1">
      <c r="B212" s="332"/>
      <c r="C212" s="268"/>
      <c r="D212" s="268"/>
      <c r="E212" s="268"/>
      <c r="F212" s="289" t="s">
        <v>366</v>
      </c>
      <c r="G212" s="327"/>
      <c r="H212" s="391" t="s">
        <v>367</v>
      </c>
      <c r="I212" s="391"/>
      <c r="J212" s="39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566</v>
      </c>
      <c r="D214" s="268"/>
      <c r="E214" s="268"/>
      <c r="F214" s="289">
        <v>1</v>
      </c>
      <c r="G214" s="327"/>
      <c r="H214" s="391" t="s">
        <v>604</v>
      </c>
      <c r="I214" s="391"/>
      <c r="J214" s="39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391" t="s">
        <v>605</v>
      </c>
      <c r="I215" s="391"/>
      <c r="J215" s="39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391" t="s">
        <v>606</v>
      </c>
      <c r="I216" s="391"/>
      <c r="J216" s="39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391" t="s">
        <v>607</v>
      </c>
      <c r="I217" s="391"/>
      <c r="J217" s="39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SO 01 - Stavební práce</vt:lpstr>
      <vt:lpstr>TZB - Technické zabezpeče...</vt:lpstr>
      <vt:lpstr>VN a ON - Vedlejší a osta...</vt:lpstr>
      <vt:lpstr>Pokyny pro vyplnění</vt:lpstr>
      <vt:lpstr>'Rekapitulace stavby'!Názvy_tisku</vt:lpstr>
      <vt:lpstr>'SO 01 - Stavební práce'!Názvy_tisku</vt:lpstr>
      <vt:lpstr>'TZB - Technické zabezpeče...'!Názvy_tisku</vt:lpstr>
      <vt:lpstr>'VN a ON - Vedlejší a osta...'!Názvy_tisku</vt:lpstr>
      <vt:lpstr>'Pokyny pro vyplnění'!Oblast_tisku</vt:lpstr>
      <vt:lpstr>'Rekapitulace stavby'!Oblast_tisku</vt:lpstr>
      <vt:lpstr>'SO 01 - Stavební práce'!Oblast_tisku</vt:lpstr>
      <vt:lpstr>'TZB - Technické zabezpeče...'!Oblast_tisku</vt:lpstr>
      <vt:lpstr>'VN a ON - Vedlejší a osta...'!Oblast_tisku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Grünspanová Markéta Mgr.</cp:lastModifiedBy>
  <dcterms:created xsi:type="dcterms:W3CDTF">2023-07-14T10:34:43Z</dcterms:created>
  <dcterms:modified xsi:type="dcterms:W3CDTF">2023-07-18T07:09:11Z</dcterms:modified>
</cp:coreProperties>
</file>