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3hol\Plocha\Čujkovova 23 sjezd\Rozpočet\"/>
    </mc:Choice>
  </mc:AlternateContent>
  <bookViews>
    <workbookView xWindow="0" yWindow="0" windowWidth="26220" windowHeight="1182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Pol'!$A$1:$X$151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2" i="12" l="1"/>
  <c r="I66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BA108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6" i="12"/>
  <c r="M16" i="12" s="1"/>
  <c r="I16" i="12"/>
  <c r="K16" i="12"/>
  <c r="O16" i="12"/>
  <c r="O8" i="12" s="1"/>
  <c r="Q16" i="12"/>
  <c r="V16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3" i="12"/>
  <c r="I33" i="12"/>
  <c r="O33" i="12"/>
  <c r="Q33" i="12"/>
  <c r="G34" i="12"/>
  <c r="I34" i="12"/>
  <c r="K34" i="12"/>
  <c r="K33" i="12" s="1"/>
  <c r="M34" i="12"/>
  <c r="M33" i="12" s="1"/>
  <c r="O34" i="12"/>
  <c r="Q34" i="12"/>
  <c r="V34" i="12"/>
  <c r="V33" i="12" s="1"/>
  <c r="G37" i="12"/>
  <c r="I37" i="12"/>
  <c r="K37" i="12"/>
  <c r="M37" i="12"/>
  <c r="O37" i="12"/>
  <c r="Q37" i="12"/>
  <c r="V37" i="12"/>
  <c r="G38" i="12"/>
  <c r="O38" i="12"/>
  <c r="G39" i="12"/>
  <c r="M39" i="12" s="1"/>
  <c r="M38" i="12" s="1"/>
  <c r="I39" i="12"/>
  <c r="I38" i="12" s="1"/>
  <c r="K39" i="12"/>
  <c r="K38" i="12" s="1"/>
  <c r="O39" i="12"/>
  <c r="Q39" i="12"/>
  <c r="Q38" i="12" s="1"/>
  <c r="V39" i="12"/>
  <c r="V38" i="12" s="1"/>
  <c r="G41" i="12"/>
  <c r="I41" i="12"/>
  <c r="K41" i="12"/>
  <c r="M41" i="12"/>
  <c r="O41" i="12"/>
  <c r="Q41" i="12"/>
  <c r="V41" i="12"/>
  <c r="K43" i="12"/>
  <c r="V43" i="12"/>
  <c r="G44" i="12"/>
  <c r="M44" i="12" s="1"/>
  <c r="M43" i="12" s="1"/>
  <c r="I44" i="12"/>
  <c r="I43" i="12" s="1"/>
  <c r="K44" i="12"/>
  <c r="O44" i="12"/>
  <c r="O43" i="12" s="1"/>
  <c r="Q44" i="12"/>
  <c r="Q43" i="12" s="1"/>
  <c r="V44" i="12"/>
  <c r="G45" i="12"/>
  <c r="M45" i="12" s="1"/>
  <c r="I45" i="12"/>
  <c r="K45" i="12"/>
  <c r="O45" i="12"/>
  <c r="Q45" i="12"/>
  <c r="V45" i="12"/>
  <c r="G48" i="12"/>
  <c r="G47" i="12" s="1"/>
  <c r="I48" i="12"/>
  <c r="K48" i="12"/>
  <c r="M48" i="12"/>
  <c r="O48" i="12"/>
  <c r="O47" i="12" s="1"/>
  <c r="Q48" i="12"/>
  <c r="V48" i="12"/>
  <c r="G49" i="12"/>
  <c r="M49" i="12" s="1"/>
  <c r="I49" i="12"/>
  <c r="K49" i="12"/>
  <c r="O49" i="12"/>
  <c r="Q49" i="12"/>
  <c r="V49" i="12"/>
  <c r="G51" i="12"/>
  <c r="M51" i="12" s="1"/>
  <c r="I51" i="12"/>
  <c r="I47" i="12" s="1"/>
  <c r="K51" i="12"/>
  <c r="O51" i="12"/>
  <c r="Q51" i="12"/>
  <c r="Q47" i="12" s="1"/>
  <c r="V51" i="12"/>
  <c r="G54" i="12"/>
  <c r="I54" i="12"/>
  <c r="K54" i="12"/>
  <c r="K47" i="12" s="1"/>
  <c r="M54" i="12"/>
  <c r="O54" i="12"/>
  <c r="Q54" i="12"/>
  <c r="V54" i="12"/>
  <c r="V47" i="12" s="1"/>
  <c r="G55" i="12"/>
  <c r="I55" i="12"/>
  <c r="K55" i="12"/>
  <c r="M55" i="12"/>
  <c r="O55" i="12"/>
  <c r="Q55" i="12"/>
  <c r="V55" i="12"/>
  <c r="G57" i="12"/>
  <c r="O57" i="12"/>
  <c r="G58" i="12"/>
  <c r="M58" i="12" s="1"/>
  <c r="M57" i="12" s="1"/>
  <c r="I58" i="12"/>
  <c r="I57" i="12" s="1"/>
  <c r="K58" i="12"/>
  <c r="K57" i="12" s="1"/>
  <c r="O58" i="12"/>
  <c r="Q58" i="12"/>
  <c r="Q57" i="12" s="1"/>
  <c r="V58" i="12"/>
  <c r="V57" i="12" s="1"/>
  <c r="G60" i="12"/>
  <c r="I60" i="12"/>
  <c r="K60" i="12"/>
  <c r="M60" i="12"/>
  <c r="O60" i="12"/>
  <c r="Q60" i="12"/>
  <c r="V60" i="12"/>
  <c r="G64" i="12"/>
  <c r="M64" i="12" s="1"/>
  <c r="I64" i="12"/>
  <c r="I63" i="12" s="1"/>
  <c r="K64" i="12"/>
  <c r="O64" i="12"/>
  <c r="O63" i="12" s="1"/>
  <c r="Q64" i="12"/>
  <c r="Q63" i="12" s="1"/>
  <c r="V64" i="12"/>
  <c r="G66" i="12"/>
  <c r="M66" i="12" s="1"/>
  <c r="I66" i="12"/>
  <c r="K66" i="12"/>
  <c r="K63" i="12" s="1"/>
  <c r="O66" i="12"/>
  <c r="Q66" i="12"/>
  <c r="V66" i="12"/>
  <c r="V63" i="12" s="1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6" i="12"/>
  <c r="O76" i="12"/>
  <c r="G77" i="12"/>
  <c r="M77" i="12" s="1"/>
  <c r="M76" i="12" s="1"/>
  <c r="I77" i="12"/>
  <c r="I76" i="12" s="1"/>
  <c r="K77" i="12"/>
  <c r="K76" i="12" s="1"/>
  <c r="O77" i="12"/>
  <c r="Q77" i="12"/>
  <c r="Q76" i="12" s="1"/>
  <c r="V77" i="12"/>
  <c r="V76" i="12" s="1"/>
  <c r="I79" i="12"/>
  <c r="K79" i="12"/>
  <c r="Q79" i="12"/>
  <c r="V79" i="12"/>
  <c r="G80" i="12"/>
  <c r="G79" i="12" s="1"/>
  <c r="I80" i="12"/>
  <c r="K80" i="12"/>
  <c r="M80" i="12"/>
  <c r="M79" i="12" s="1"/>
  <c r="O80" i="12"/>
  <c r="O79" i="12" s="1"/>
  <c r="Q80" i="12"/>
  <c r="V80" i="12"/>
  <c r="G82" i="12"/>
  <c r="M82" i="12" s="1"/>
  <c r="I82" i="12"/>
  <c r="I81" i="12" s="1"/>
  <c r="K82" i="12"/>
  <c r="K81" i="12" s="1"/>
  <c r="O82" i="12"/>
  <c r="Q82" i="12"/>
  <c r="Q81" i="12" s="1"/>
  <c r="V82" i="12"/>
  <c r="V81" i="12" s="1"/>
  <c r="G84" i="12"/>
  <c r="I84" i="12"/>
  <c r="K84" i="12"/>
  <c r="M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O81" i="12" s="1"/>
  <c r="Q88" i="12"/>
  <c r="V88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I99" i="12"/>
  <c r="K99" i="12"/>
  <c r="Q99" i="12"/>
  <c r="V99" i="12"/>
  <c r="G100" i="12"/>
  <c r="G99" i="12" s="1"/>
  <c r="I100" i="12"/>
  <c r="K100" i="12"/>
  <c r="M100" i="12"/>
  <c r="M99" i="12" s="1"/>
  <c r="O100" i="12"/>
  <c r="O99" i="12" s="1"/>
  <c r="Q100" i="12"/>
  <c r="V100" i="12"/>
  <c r="G102" i="12"/>
  <c r="M102" i="12" s="1"/>
  <c r="I102" i="12"/>
  <c r="I101" i="12" s="1"/>
  <c r="K102" i="12"/>
  <c r="K101" i="12" s="1"/>
  <c r="O102" i="12"/>
  <c r="Q102" i="12"/>
  <c r="Q101" i="12" s="1"/>
  <c r="V102" i="12"/>
  <c r="V101" i="12" s="1"/>
  <c r="G104" i="12"/>
  <c r="I104" i="12"/>
  <c r="K104" i="12"/>
  <c r="M104" i="12"/>
  <c r="O104" i="12"/>
  <c r="Q104" i="12"/>
  <c r="V104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O101" i="12" s="1"/>
  <c r="Q107" i="12"/>
  <c r="V107" i="12"/>
  <c r="G110" i="12"/>
  <c r="M110" i="12" s="1"/>
  <c r="I110" i="12"/>
  <c r="K110" i="12"/>
  <c r="O110" i="12"/>
  <c r="Q110" i="12"/>
  <c r="V110" i="12"/>
  <c r="G112" i="12"/>
  <c r="G111" i="12" s="1"/>
  <c r="I112" i="12"/>
  <c r="K112" i="12"/>
  <c r="M112" i="12"/>
  <c r="O112" i="12"/>
  <c r="O111" i="12" s="1"/>
  <c r="Q112" i="12"/>
  <c r="V112" i="12"/>
  <c r="G114" i="12"/>
  <c r="M114" i="12" s="1"/>
  <c r="I114" i="12"/>
  <c r="I111" i="12" s="1"/>
  <c r="K114" i="12"/>
  <c r="O114" i="12"/>
  <c r="Q114" i="12"/>
  <c r="Q111" i="12" s="1"/>
  <c r="V114" i="12"/>
  <c r="G116" i="12"/>
  <c r="M116" i="12" s="1"/>
  <c r="I116" i="12"/>
  <c r="K116" i="12"/>
  <c r="O116" i="12"/>
  <c r="Q116" i="12"/>
  <c r="V116" i="12"/>
  <c r="G119" i="12"/>
  <c r="I119" i="12"/>
  <c r="K119" i="12"/>
  <c r="K111" i="12" s="1"/>
  <c r="M119" i="12"/>
  <c r="O119" i="12"/>
  <c r="Q119" i="12"/>
  <c r="V119" i="12"/>
  <c r="V111" i="12" s="1"/>
  <c r="G121" i="12"/>
  <c r="M121" i="12" s="1"/>
  <c r="I121" i="12"/>
  <c r="I120" i="12" s="1"/>
  <c r="K121" i="12"/>
  <c r="O121" i="12"/>
  <c r="O120" i="12" s="1"/>
  <c r="Q121" i="12"/>
  <c r="Q120" i="12" s="1"/>
  <c r="V121" i="12"/>
  <c r="G122" i="12"/>
  <c r="M122" i="12" s="1"/>
  <c r="I122" i="12"/>
  <c r="K122" i="12"/>
  <c r="K120" i="12" s="1"/>
  <c r="O122" i="12"/>
  <c r="Q122" i="12"/>
  <c r="V122" i="12"/>
  <c r="V120" i="12" s="1"/>
  <c r="K123" i="12"/>
  <c r="V123" i="12"/>
  <c r="G124" i="12"/>
  <c r="G123" i="12" s="1"/>
  <c r="I124" i="12"/>
  <c r="I123" i="12" s="1"/>
  <c r="K124" i="12"/>
  <c r="M124" i="12"/>
  <c r="M123" i="12" s="1"/>
  <c r="O124" i="12"/>
  <c r="O123" i="12" s="1"/>
  <c r="Q124" i="12"/>
  <c r="Q123" i="12" s="1"/>
  <c r="V124" i="12"/>
  <c r="G126" i="12"/>
  <c r="O126" i="12"/>
  <c r="G127" i="12"/>
  <c r="M127" i="12" s="1"/>
  <c r="M126" i="12" s="1"/>
  <c r="I127" i="12"/>
  <c r="I126" i="12" s="1"/>
  <c r="K127" i="12"/>
  <c r="K126" i="12" s="1"/>
  <c r="O127" i="12"/>
  <c r="Q127" i="12"/>
  <c r="Q126" i="12" s="1"/>
  <c r="V127" i="12"/>
  <c r="V126" i="12" s="1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G141" i="12" s="1"/>
  <c r="O131" i="12"/>
  <c r="M132" i="12"/>
  <c r="M131" i="12" s="1"/>
  <c r="I132" i="12"/>
  <c r="I131" i="12" s="1"/>
  <c r="K132" i="12"/>
  <c r="K131" i="12" s="1"/>
  <c r="O132" i="12"/>
  <c r="Q132" i="12"/>
  <c r="Q131" i="12" s="1"/>
  <c r="V132" i="12"/>
  <c r="V131" i="12" s="1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O137" i="12"/>
  <c r="G138" i="12"/>
  <c r="M138" i="12" s="1"/>
  <c r="M137" i="12" s="1"/>
  <c r="I138" i="12"/>
  <c r="I137" i="12" s="1"/>
  <c r="K138" i="12"/>
  <c r="K137" i="12" s="1"/>
  <c r="O138" i="12"/>
  <c r="Q138" i="12"/>
  <c r="Q137" i="12" s="1"/>
  <c r="V138" i="12"/>
  <c r="V137" i="12" s="1"/>
  <c r="AE141" i="12"/>
  <c r="F41" i="1" s="1"/>
  <c r="AF141" i="12"/>
  <c r="G40" i="1" s="1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I65" i="1" l="1"/>
  <c r="H41" i="1"/>
  <c r="I41" i="1" s="1"/>
  <c r="F39" i="1"/>
  <c r="G39" i="1"/>
  <c r="G42" i="1" s="1"/>
  <c r="G25" i="1" s="1"/>
  <c r="A25" i="1" s="1"/>
  <c r="A26" i="1" s="1"/>
  <c r="F40" i="1"/>
  <c r="H40" i="1" s="1"/>
  <c r="I40" i="1" s="1"/>
  <c r="M101" i="12"/>
  <c r="M63" i="12"/>
  <c r="M111" i="12"/>
  <c r="M81" i="12"/>
  <c r="M47" i="12"/>
  <c r="M8" i="12"/>
  <c r="M120" i="12"/>
  <c r="G120" i="12"/>
  <c r="G63" i="12"/>
  <c r="G43" i="12"/>
  <c r="G101" i="12"/>
  <c r="G81" i="12"/>
  <c r="G8" i="12"/>
  <c r="J41" i="1"/>
  <c r="J39" i="1"/>
  <c r="J40" i="1"/>
  <c r="I19" i="1" l="1"/>
  <c r="I21" i="1" s="1"/>
  <c r="I67" i="1"/>
  <c r="J42" i="1"/>
  <c r="G26" i="1"/>
  <c r="H39" i="1"/>
  <c r="F42" i="1"/>
  <c r="J66" i="1" l="1"/>
  <c r="J57" i="1"/>
  <c r="J63" i="1"/>
  <c r="J62" i="1"/>
  <c r="J59" i="1"/>
  <c r="J65" i="1"/>
  <c r="J61" i="1"/>
  <c r="J49" i="1"/>
  <c r="J58" i="1"/>
  <c r="J60" i="1"/>
  <c r="J50" i="1"/>
  <c r="J51" i="1"/>
  <c r="J56" i="1"/>
  <c r="J64" i="1"/>
  <c r="J53" i="1"/>
  <c r="J54" i="1"/>
  <c r="J55" i="1"/>
  <c r="J52" i="1"/>
  <c r="I39" i="1"/>
  <c r="I42" i="1" s="1"/>
  <c r="H42" i="1"/>
  <c r="G28" i="1"/>
  <c r="G23" i="1"/>
  <c r="A23" i="1" s="1"/>
  <c r="A24" i="1" s="1"/>
  <c r="G24" i="1" l="1"/>
  <c r="A27" i="1" s="1"/>
  <c r="A29" i="1" s="1"/>
  <c r="J67" i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<sst xmlns="http://schemas.openxmlformats.org/spreadsheetml/2006/main" count="801" uniqueCount="317">
  <si>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</si>
  <si>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</si>
  <si>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</si>
  <si>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</si>
  <si>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</si>
  <si>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</si>
  <si>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</si>
  <si>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</si>
  <si>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</si>
  <si>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</si>
  <si>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</si>
  <si>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</si>
  <si>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</si>
  <si>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</si>
  <si>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</si>
  <si>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</si>
  <si>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</si>
  <si>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</si>
  <si>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</si>
  <si>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</si>
  <si>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</si>
  <si>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</si>
  <si>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</si>
  <si>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</si>
  <si>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</si>
  <si>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</si>
  <si>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</si>
  <si>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</si>
  <si>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</si>
  <si>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</si>
  <si>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</si>
  <si>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</si>
  <si>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</si>
  <si>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</si>
  <si>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</si>
  <si>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</si>
  <si>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</si>
  <si>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</si>
  <si>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</si>
  <si>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</si>
  <si>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</si>
  <si>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</si>
  <si>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</si>
  <si>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</si>
  <si>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</si>
  <si>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</si>
  <si>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BD Čujkovova 1715/23, Ostrava - Zábřeh</t>
  </si>
  <si>
    <t>Objekt:</t>
  </si>
  <si>
    <t>Rozpočet:</t>
  </si>
  <si>
    <t>W17-2022</t>
  </si>
  <si>
    <t>Zrušení bočního sjezdu do suterénu BD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</si>
  <si>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</si>
  <si>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</si>
  <si>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</si>
  <si>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</si>
  <si>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</si>
  <si>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</si>
  <si>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</si>
  <si>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</si>
  <si>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</si>
  <si>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</si>
  <si>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</si>
  <si>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</si>
  <si>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</si>
  <si>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povrchu, podlahy</t>
  </si>
  <si>
    <t>64</t>
  </si>
  <si>
    <t>Výplně otvorů</t>
  </si>
  <si>
    <t>8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</si>
  <si>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</si>
  <si>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</si>
  <si>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</si>
  <si>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</si>
  <si>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</si>
  <si>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</si>
  <si>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</si>
  <si>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</si>
  <si>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</si>
  <si>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</si>
  <si>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</si>
  <si>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</si>
  <si>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</si>
  <si>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</si>
  <si>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</si>
  <si>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</si>
  <si>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</si>
  <si>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</si>
  <si>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</si>
  <si>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</si>
  <si>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</si>
  <si>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</si>
  <si>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</si>
  <si>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</si>
  <si>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</si>
  <si>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</si>
  <si>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</si>
  <si>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</si>
  <si>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</si>
  <si>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</si>
  <si>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</si>
  <si>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</si>
  <si>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</si>
  <si>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</si>
  <si>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</si>
  <si>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</si>
  <si>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</si>
  <si>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</si>
  <si>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</si>
  <si>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</si>
  <si>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</si>
  <si>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</si>
  <si>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</si>
  <si>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</si>
  <si>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</si>
  <si>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</si>
  <si>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</si>
  <si>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</si>
  <si>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</si>
  <si>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dlažeb z betonových dlaždic na sucho</t>
  </si>
  <si>
    <t>m2</t>
  </si>
  <si>
    <t>RTS 22/ I</t>
  </si>
  <si>
    <t>Práce</t>
  </si>
  <si>
    <t>POL1_</t>
  </si>
  <si>
    <t>"7" : 5,5*0,5</t>
  </si>
  <si>
    <t>VV</t>
  </si>
  <si>
    <t>32,5*1</t>
  </si>
  <si>
    <t>113107505R00</t>
  </si>
  <si>
    <t>Odstranění podkladu pl. 50 m2,kam.drcené tl.5 cm</t>
  </si>
  <si>
    <t>139601103R00</t>
  </si>
  <si>
    <t>Ruční výkop jam, rýh a šachet v hornině tř. 4</t>
  </si>
  <si>
    <t>m3</t>
  </si>
  <si>
    <t>pro drenáž : 15,5*0,5*0,5</t>
  </si>
  <si>
    <t>pod rampou : 6,7*1,7*0,7</t>
  </si>
  <si>
    <t>151101201R00</t>
  </si>
  <si>
    <t>Pažení stěn výkopu hloubky do 4 m</t>
  </si>
  <si>
    <t>(2,2+15,4)*1,8</t>
  </si>
  <si>
    <t>151101211R00</t>
  </si>
  <si>
    <t>Odstranění pažení stěn hl. do 4 m</t>
  </si>
  <si>
    <t>151101301R00</t>
  </si>
  <si>
    <t>Rozepření stěn pažení  hl. do 4 m</t>
  </si>
  <si>
    <t>15,4*2,2*1,8</t>
  </si>
  <si>
    <t>151101311R00</t>
  </si>
  <si>
    <t>Odstranění rozepření stěn hl. do 4 m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</si>
  <si>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</si>
  <si>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</si>
  <si>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</si>
  <si>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</si>
  <si>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15,5*2,2*1,3</t>
  </si>
  <si>
    <t>180400020RA0</t>
  </si>
  <si>
    <t>Založení trávníku parkového, rovina, dodání osiva</t>
  </si>
  <si>
    <t>Součtová</t>
  </si>
  <si>
    <t>Agregovaná položka</t>
  </si>
  <si>
    <t>POL2_</t>
  </si>
  <si>
    <t>27+32</t>
  </si>
  <si>
    <t>181050010RA0</t>
  </si>
  <si>
    <t>Terénní modelace a ohumusování vč. dodávky</t>
  </si>
  <si>
    <t>583417034R</t>
  </si>
  <si>
    <t>Kamenivo - štěrk</t>
  </si>
  <si>
    <t>t</t>
  </si>
  <si>
    <t>SPCM</t>
  </si>
  <si>
    <t>Specifikace</t>
  </si>
  <si>
    <t>POL3_</t>
  </si>
  <si>
    <t>44,33*1/3*1,9</t>
  </si>
  <si>
    <t>59691019.AR</t>
  </si>
  <si>
    <t>Zemina</t>
  </si>
  <si>
    <t>(44,33-14,77667-11,848)*1,8</t>
  </si>
  <si>
    <t>310271530R00</t>
  </si>
  <si>
    <t>Zazdívka otvorů do 1 m2, pórobet.tvárnice</t>
  </si>
  <si>
    <t>vč. provázání s navazujícími konstrukcemi</t>
  </si>
  <si>
    <t>dozdívka parapetu : 1*1,3*0,6*2</t>
  </si>
  <si>
    <t>319211332R00</t>
  </si>
  <si>
    <t>Fabion z malty v koutu podlahy r 50 mm</t>
  </si>
  <si>
    <t>m</t>
  </si>
  <si>
    <t>564831111R00</t>
  </si>
  <si>
    <t>Podklad ze štěrkodrti po zhutnění tloušťky 10 cm</t>
  </si>
  <si>
    <t>okapový chodník : 19,5*0,5</t>
  </si>
  <si>
    <t>596811111R00</t>
  </si>
  <si>
    <t>Kladení dlaždic kom.pro pěší, lože z kameniva těž.</t>
  </si>
  <si>
    <t>612401391RT2</t>
  </si>
  <si>
    <t>Omítka malých ploch vnitřních stěn do 1 m2 vápennou štukovou omítkou</t>
  </si>
  <si>
    <t>kus</t>
  </si>
  <si>
    <t>612425931RT2</t>
  </si>
  <si>
    <t>Omítka vápenná vnitřního ostění - štuková s použitím suché maltové směsi</t>
  </si>
  <si>
    <t>(1+0,6)*2*0,4*2</t>
  </si>
  <si>
    <t>602031101R00</t>
  </si>
  <si>
    <t xml:space="preserve">Přilnavostní a penetrační nátěr stěn </t>
  </si>
  <si>
    <t>622432112R00</t>
  </si>
  <si>
    <t>Omítka stěn marmolit střednězrnná vč. penetrace</t>
  </si>
  <si>
    <t>vč. ostění : 16*0,8-1*0,6*2+(1+0,6)*2*0,3*2</t>
  </si>
  <si>
    <t>622475121RT1</t>
  </si>
  <si>
    <t>Omítka vnější stěn jádrová,2.vrst.,slož.1-2 postřik, omítka tl. 20 mm</t>
  </si>
  <si>
    <t>15,4*1,5</t>
  </si>
  <si>
    <t>ostění : (1+0,6)*2*0,3*2</t>
  </si>
  <si>
    <t>622481211RT2</t>
  </si>
  <si>
    <t xml:space="preserve">Montáž výztužné sítě(perlinky)do stěrky-vněj.stěny včetně výztužné sítě a stěrkového tmelu </t>
  </si>
  <si>
    <t>622904121R00</t>
  </si>
  <si>
    <t>Ruční čištění ocelovým kartáčem</t>
  </si>
  <si>
    <t>648991113RT4</t>
  </si>
  <si>
    <t>Osazení parapet.desek plast. a lamin. š.nad 20cm včetně dodávky plastové parapetní desky š. 350 mm</t>
  </si>
  <si>
    <t>P/1 : 1*2</t>
  </si>
  <si>
    <t>64-001.RXX</t>
  </si>
  <si>
    <t>D+M jednokřídlé okno z plastových profilů, bílá, dvojsklo 1000x600 mm</t>
  </si>
  <si>
    <t>Vlastní</t>
  </si>
  <si>
    <t>Indiv</t>
  </si>
  <si>
    <t>Kompletní provedení a dodávka dle výpisu prvků a PD.</t>
  </si>
  <si>
    <t>P/1 : 2</t>
  </si>
  <si>
    <t>175101101R00</t>
  </si>
  <si>
    <t>Obsyp potrubí bez prohození sypaniny</t>
  </si>
  <si>
    <t>15,5*0,8*0,8</t>
  </si>
  <si>
    <t>212753115R00</t>
  </si>
  <si>
    <t>Montáž ohebné dren. trubky do rýhy DN 125,bez lože</t>
  </si>
  <si>
    <t>899661311R00</t>
  </si>
  <si>
    <t>Zřízení filtračního obalu dren.trubek DN do 130 mm</t>
  </si>
  <si>
    <t>8-001.RXX</t>
  </si>
  <si>
    <t>Vybouraní podlahových vpustí vč. zaslepení kanalizace</t>
  </si>
  <si>
    <t>"4" : 2</t>
  </si>
  <si>
    <t>8-002.RXX</t>
  </si>
  <si>
    <t>Napojení drenáže na kanalizaci v místě dešťového svodu</t>
  </si>
  <si>
    <t>28611224.AR</t>
  </si>
  <si>
    <t>Trubka PVC drenážní flexibilní d 125 mm</t>
  </si>
  <si>
    <t>583315024R</t>
  </si>
  <si>
    <t>Kamenivo těžené frakce  8/16</t>
  </si>
  <si>
    <t>9,92*1,9</t>
  </si>
  <si>
    <t>67390990R</t>
  </si>
  <si>
    <t>Textilie drenážní</t>
  </si>
  <si>
    <t>15,5*0,5*1,5</t>
  </si>
  <si>
    <t>916561111RT7</t>
  </si>
  <si>
    <t>Osazení záhon.obrubníků do lože z C 12/15 s opěrou včetně obrubníku   100/5/20 cm</t>
  </si>
  <si>
    <t>1,65*0,8+0,5</t>
  </si>
  <si>
    <t>952901111R00</t>
  </si>
  <si>
    <t>Vyčištění budov o výšce podlaží do 4 m</t>
  </si>
  <si>
    <t>961055111R00</t>
  </si>
  <si>
    <t>Bourání základů železobetonových</t>
  </si>
  <si>
    <t>(2,2+14,9)*0,5*0,6</t>
  </si>
  <si>
    <t>962031113R00</t>
  </si>
  <si>
    <t>Bourání přizdívky z cihel pálených plných tl. 65 mm</t>
  </si>
  <si>
    <t>6,7*1,5</t>
  </si>
  <si>
    <t>962032231R00</t>
  </si>
  <si>
    <t>Bourání zdiva z cihel pálených na MVC</t>
  </si>
  <si>
    <t>"6" : (2,2+14,9)*1,4*0,5</t>
  </si>
  <si>
    <t>965042241RT1</t>
  </si>
  <si>
    <t>Bourání mazanin betonových tl. nad 10 cm, nad 4 m2 ručně tl. mazaniny 10 - 15 cm</t>
  </si>
  <si>
    <t>"6" : 14,9*1,7*0,15</t>
  </si>
  <si>
    <t>965049112RT1</t>
  </si>
  <si>
    <t>Příplatek, bourání mazanin se svař.síťí nad 10 cm jednostranná výztuž svařovanou sítí</t>
  </si>
  <si>
    <t>"6" : 3,7995</t>
  </si>
  <si>
    <t>968071125R00</t>
  </si>
  <si>
    <t>Vyvěšení kovových křídel dveří pl. 2 m2</t>
  </si>
  <si>
    <t>"2" : 2</t>
  </si>
  <si>
    <t>968072455R00</t>
  </si>
  <si>
    <t>Vybourání kovových dveřních zárubní pl. do 2 m2</t>
  </si>
  <si>
    <t>"" : 0,9*2*2</t>
  </si>
  <si>
    <t>979054441R00</t>
  </si>
  <si>
    <t>Očištění vybour. dlaždic s výplní kamen. těženým</t>
  </si>
  <si>
    <t>96-001.RXX</t>
  </si>
  <si>
    <t>Bourání betonové zákrytové desky tl. cca 5 cm</t>
  </si>
  <si>
    <t>"6" : (2,2+14,9)</t>
  </si>
  <si>
    <t>999281105R00</t>
  </si>
  <si>
    <t>Přesun hmot pro opravy a údržbu do výšky 6 m</t>
  </si>
  <si>
    <t>Přesun hmot</t>
  </si>
  <si>
    <t>POL7_</t>
  </si>
  <si>
    <t>711140202R00</t>
  </si>
  <si>
    <t>Odstr.izolace proti vlhk.svis. pásy přitav.,2vrs</t>
  </si>
  <si>
    <t>711823121RT2</t>
  </si>
  <si>
    <t xml:space="preserve">Montáž nopové fólie svisle včetně dodávky fólie </t>
  </si>
  <si>
    <t>711823129RT2</t>
  </si>
  <si>
    <t xml:space="preserve">Montáž ukončovací lišty k nopové fólii včetně dodávky lišty </t>
  </si>
  <si>
    <t>711210020RAB</t>
  </si>
  <si>
    <t>Stěrka hydroizolační těsnicí hmotou vč. napojení na vodorovnou izolaci suterénu</t>
  </si>
  <si>
    <t>Nanesení hydroizolační stěrky ve dvou vrstvách. Vlepení těsnicí pásky do spoje podlaha-stěna, přitlačení a uhlazení, přetažení pásky další vrstvou izolační stěrky.</t>
  </si>
  <si>
    <t>998711201R00</t>
  </si>
  <si>
    <t>Přesun hmot pro izolace proti vodě, výšky do 6 m</t>
  </si>
  <si>
    <t>767-001.RXX</t>
  </si>
  <si>
    <t>Demontáž ocelových mříží dveří</t>
  </si>
  <si>
    <t>"1" : 2</t>
  </si>
  <si>
    <t>767-002.RXX</t>
  </si>
  <si>
    <t>Demontáž zábradlí z ocelových trubek v.900 mm</t>
  </si>
  <si>
    <t>"5" : 17</t>
  </si>
  <si>
    <t>767-003.RXX</t>
  </si>
  <si>
    <t>D+M ocelová ochranná mříž 1000x600 mm vč. kotvení (konstrukce L28/28/3, výplň tahokov)</t>
  </si>
  <si>
    <t>Z/1 : 2</t>
  </si>
  <si>
    <t>998767201R00</t>
  </si>
  <si>
    <t>Přesun hmot pro zámečnické konstr., výšky do 6 m</t>
  </si>
  <si>
    <t>784011222RT2</t>
  </si>
  <si>
    <t>Zakrytí podlah, včetně odstranění včetně papírové lepenky</t>
  </si>
  <si>
    <t>784450010RAB</t>
  </si>
  <si>
    <t>Malba z malíř. směsí jednobarevná s bílým stropem dvojnásobná Primalex</t>
  </si>
  <si>
    <t>M21-001.RXX</t>
  </si>
  <si>
    <t>Demontáž venkovního osvětlení vč. odpojení</t>
  </si>
  <si>
    <t>"3" : 1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</si>
  <si>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</si>
  <si>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</si>
  <si>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</si>
  <si>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</si>
  <si>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</si>
  <si>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</si>
  <si>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</si>
  <si>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</si>
  <si>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 xml:space="preserve">Poplatek za uložení suti </t>
  </si>
  <si>
    <t>005124010R</t>
  </si>
  <si>
    <t>Koordinační a kompletační činnost</t>
  </si>
  <si>
    <t>Soubor</t>
  </si>
  <si>
    <t>VRN</t>
  </si>
  <si>
    <t>POL99_2</t>
  </si>
  <si>
    <t>Koordinace stavebních a technologických dodávek stavby.</t>
  </si>
  <si>
    <t>VN-001.RXX</t>
  </si>
  <si>
    <t>Provizorní komunikace ze silničních panelů - ochrana rozvodů PODY</t>
  </si>
  <si>
    <t>POL99_8</t>
  </si>
  <si>
    <t>VN-002.RXX</t>
  </si>
  <si>
    <t>Provizorní oplocení komory PODY</t>
  </si>
  <si>
    <t>005121 R</t>
  </si>
  <si>
    <t>Zařízení staveniště</t>
  </si>
  <si>
    <t>Veškeré náklady spojené s vybudováním, provozem a odstraněním zařízení staveniště.</t>
  </si>
  <si>
    <t>SUM</t>
  </si>
  <si>
    <t>Poznámky uchazeče k zadání</t>
  </si>
  <si>
    <t>POPUZIV</t>
  </si>
  <si>
    <t>END</t>
  </si>
  <si>
    <t>Kompletační činnost ( zajištění aktualizace veškerých potřebných vyjádření a povolení k akci, zkoušky, revize, zábor, dokumentace skutečného stavu, aj.)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</si>
</sst>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Font="1" applyBorder="1" applyAlignment="1">
      <alignment vertical="top" wrapText="1"/>
    </xf>
    <xf numFmtId="49" fontId="16" fillId="0" borderId="0" xfId="0" applyNumberFormat="1" applyFont="1" applyBorder="1" applyAlignment="1">
      <alignment vertical="top" wrapText="1"/>
    </xf>
    <xf numFmtId="4" fontId="16" fillId="0" borderId="0" xfId="0" applyNumberFormat="1" applyFont="1" applyBorder="1" applyAlignment="1">
      <alignment vertical="top" wrapText="1" shrinkToFit="1"/>
    </xf>
    <xf numFmtId="164" fontId="16" fillId="0" borderId="0" xfId="0" applyNumberFormat="1" applyFont="1" applyBorder="1" applyAlignment="1">
      <alignment vertical="top" wrapText="1" shrinkToFit="1"/>
    </xf>
    <xf numFmtId="0" fontId="16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 x14ac:dyDescent="0.2">
      <c r="A2" s="2"/>
      <c r="B2" s="77" t="s">
        <v>24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 x14ac:dyDescent="0.2">
      <c r="A4" s="76">
        <v>2310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23</v>
      </c>
      <c r="D5" s="229"/>
      <c r="E5" s="230"/>
      <c r="F5" s="230"/>
      <c r="G5" s="23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1"/>
      <c r="E6" s="232"/>
      <c r="F6" s="232"/>
      <c r="G6" s="23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8"/>
      <c r="E11" s="248"/>
      <c r="F11" s="248"/>
      <c r="G11" s="248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23"/>
      <c r="E12" s="223"/>
      <c r="F12" s="223"/>
      <c r="G12" s="223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7"/>
      <c r="F15" s="247"/>
      <c r="G15" s="249"/>
      <c r="H15" s="249"/>
      <c r="I15" s="249" t="s">
        <v>31</v>
      </c>
      <c r="J15" s="250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2"/>
      <c r="F16" s="213"/>
      <c r="G16" s="212"/>
      <c r="H16" s="213"/>
      <c r="I16" s="212">
        <f>SUMIF(F49:F66,A16,I49:I66)+SUMIF(F49:F66,"PSU",I49:I66)</f>
        <v>0</v>
      </c>
      <c r="J16" s="21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2"/>
      <c r="F17" s="213"/>
      <c r="G17" s="212"/>
      <c r="H17" s="213"/>
      <c r="I17" s="212">
        <f>SUMIF(F49:F66,A17,I49:I66)</f>
        <v>0</v>
      </c>
      <c r="J17" s="21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2"/>
      <c r="F18" s="213"/>
      <c r="G18" s="212"/>
      <c r="H18" s="213"/>
      <c r="I18" s="212">
        <f>SUMIF(F49:F66,A18,I49:I66)</f>
        <v>0</v>
      </c>
      <c r="J18" s="214"/>
    </row>
    <row r="19" spans="1:10" ht="23.25" customHeight="1" x14ac:dyDescent="0.2">
      <c r="A19" s="139" t="s">
        <v>87</v>
      </c>
      <c r="B19" s="38" t="s">
        <v>29</v>
      </c>
      <c r="C19" s="62"/>
      <c r="D19" s="63"/>
      <c r="E19" s="212"/>
      <c r="F19" s="213"/>
      <c r="G19" s="212"/>
      <c r="H19" s="213"/>
      <c r="I19" s="212">
        <f>SUMIF(F49:F66,A19,I49:I66)</f>
        <v>0</v>
      </c>
      <c r="J19" s="214"/>
    </row>
    <row r="20" spans="1:10" ht="23.25" customHeight="1" x14ac:dyDescent="0.2">
      <c r="A20" s="139" t="s">
        <v>88</v>
      </c>
      <c r="B20" s="38" t="s">
        <v>30</v>
      </c>
      <c r="C20" s="62"/>
      <c r="D20" s="63"/>
      <c r="E20" s="212"/>
      <c r="F20" s="213"/>
      <c r="G20" s="212"/>
      <c r="H20" s="213"/>
      <c r="I20" s="212">
        <f>SUMIF(F49:F66,A20,I49:I66)</f>
        <v>0</v>
      </c>
      <c r="J20" s="214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7">
        <f>A27</f>
        <v>0</v>
      </c>
      <c r="H29" s="217"/>
      <c r="I29" s="217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202"/>
      <c r="D39" s="202"/>
      <c r="E39" s="202"/>
      <c r="F39" s="100">
        <f>'01 1 Pol'!AE141</f>
        <v>0</v>
      </c>
      <c r="G39" s="101">
        <f>'01 1 Pol'!AF141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">
      <c r="A40" s="89">
        <v>2</v>
      </c>
      <c r="B40" s="104" t="s">
        <v>45</v>
      </c>
      <c r="C40" s="203" t="s">
        <v>46</v>
      </c>
      <c r="D40" s="203"/>
      <c r="E40" s="203"/>
      <c r="F40" s="105">
        <f>'01 1 Pol'!AE141</f>
        <v>0</v>
      </c>
      <c r="G40" s="106">
        <f>'01 1 Pol'!AF141</f>
        <v>0</v>
      </c>
      <c r="H40" s="106">
        <f>(F40*SazbaDPH1/100)+(G40*SazbaDPH2/100)</f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hidden="1" customHeight="1" x14ac:dyDescent="0.2">
      <c r="A41" s="89">
        <v>3</v>
      </c>
      <c r="B41" s="108" t="s">
        <v>43</v>
      </c>
      <c r="C41" s="202" t="s">
        <v>44</v>
      </c>
      <c r="D41" s="202"/>
      <c r="E41" s="202"/>
      <c r="F41" s="109">
        <f>'01 1 Pol'!AE141</f>
        <v>0</v>
      </c>
      <c r="G41" s="102">
        <f>'01 1 Pol'!AF141</f>
        <v>0</v>
      </c>
      <c r="H41" s="102">
        <f>(F41*SazbaDPH1/100)+(G41*SazbaDPH2/100)</f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hidden="1" customHeight="1" x14ac:dyDescent="0.2">
      <c r="A42" s="89"/>
      <c r="B42" s="204" t="s">
        <v>52</v>
      </c>
      <c r="C42" s="205"/>
      <c r="D42" s="205"/>
      <c r="E42" s="20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 t="e">
        <f ca="1">SUMIF(A39:A41,"=1",J39:J41)</f>
        <v>#NAME?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43</v>
      </c>
      <c r="C49" s="200" t="s">
        <v>56</v>
      </c>
      <c r="D49" s="201"/>
      <c r="E49" s="201"/>
      <c r="F49" s="135" t="s">
        <v>26</v>
      </c>
      <c r="G49" s="136"/>
      <c r="H49" s="136"/>
      <c r="I49" s="136">
        <f>'01 1 Pol'!G8</f>
        <v>0</v>
      </c>
      <c r="J49" s="133" t="str">
        <f>IF(I67=0,"",I49/I67*100)</f>
        <v/>
      </c>
    </row>
    <row r="50" spans="1:10" ht="36.75" customHeight="1" x14ac:dyDescent="0.2">
      <c r="A50" s="124"/>
      <c r="B50" s="129" t="s">
        <v>57</v>
      </c>
      <c r="C50" s="200" t="s">
        <v>58</v>
      </c>
      <c r="D50" s="201"/>
      <c r="E50" s="201"/>
      <c r="F50" s="135" t="s">
        <v>26</v>
      </c>
      <c r="G50" s="136"/>
      <c r="H50" s="136"/>
      <c r="I50" s="136">
        <f>'01 1 Pol'!G33</f>
        <v>0</v>
      </c>
      <c r="J50" s="133" t="str">
        <f>IF(I67=0,"",I50/I67*100)</f>
        <v/>
      </c>
    </row>
    <row r="51" spans="1:10" ht="36.75" customHeight="1" x14ac:dyDescent="0.2">
      <c r="A51" s="124"/>
      <c r="B51" s="129" t="s">
        <v>59</v>
      </c>
      <c r="C51" s="200" t="s">
        <v>60</v>
      </c>
      <c r="D51" s="201"/>
      <c r="E51" s="201"/>
      <c r="F51" s="135" t="s">
        <v>26</v>
      </c>
      <c r="G51" s="136"/>
      <c r="H51" s="136"/>
      <c r="I51" s="136">
        <f>'01 1 Pol'!G38</f>
        <v>0</v>
      </c>
      <c r="J51" s="133" t="str">
        <f>IF(I67=0,"",I51/I67*100)</f>
        <v/>
      </c>
    </row>
    <row r="52" spans="1:10" ht="36.75" customHeight="1" x14ac:dyDescent="0.2">
      <c r="A52" s="124"/>
      <c r="B52" s="129" t="s">
        <v>61</v>
      </c>
      <c r="C52" s="200" t="s">
        <v>62</v>
      </c>
      <c r="D52" s="201"/>
      <c r="E52" s="201"/>
      <c r="F52" s="135" t="s">
        <v>26</v>
      </c>
      <c r="G52" s="136"/>
      <c r="H52" s="136"/>
      <c r="I52" s="136">
        <f>'01 1 Pol'!G43</f>
        <v>0</v>
      </c>
      <c r="J52" s="133" t="str">
        <f>IF(I67=0,"",I52/I67*100)</f>
        <v/>
      </c>
    </row>
    <row r="53" spans="1:10" ht="36.75" customHeight="1" x14ac:dyDescent="0.2">
      <c r="A53" s="124"/>
      <c r="B53" s="129" t="s">
        <v>63</v>
      </c>
      <c r="C53" s="200" t="s">
        <v>64</v>
      </c>
      <c r="D53" s="201"/>
      <c r="E53" s="201"/>
      <c r="F53" s="135" t="s">
        <v>26</v>
      </c>
      <c r="G53" s="136"/>
      <c r="H53" s="136"/>
      <c r="I53" s="136">
        <f>'01 1 Pol'!G47</f>
        <v>0</v>
      </c>
      <c r="J53" s="133" t="str">
        <f>IF(I67=0,"",I53/I67*100)</f>
        <v/>
      </c>
    </row>
    <row r="54" spans="1:10" ht="36.75" customHeight="1" x14ac:dyDescent="0.2">
      <c r="A54" s="124"/>
      <c r="B54" s="129" t="s">
        <v>65</v>
      </c>
      <c r="C54" s="200" t="s">
        <v>66</v>
      </c>
      <c r="D54" s="201"/>
      <c r="E54" s="201"/>
      <c r="F54" s="135" t="s">
        <v>26</v>
      </c>
      <c r="G54" s="136"/>
      <c r="H54" s="136"/>
      <c r="I54" s="136">
        <f>'01 1 Pol'!G57</f>
        <v>0</v>
      </c>
      <c r="J54" s="133" t="str">
        <f>IF(I67=0,"",I54/I67*100)</f>
        <v/>
      </c>
    </row>
    <row r="55" spans="1:10" ht="36.75" customHeight="1" x14ac:dyDescent="0.2">
      <c r="A55" s="124"/>
      <c r="B55" s="129" t="s">
        <v>67</v>
      </c>
      <c r="C55" s="200" t="s">
        <v>56</v>
      </c>
      <c r="D55" s="201"/>
      <c r="E55" s="201"/>
      <c r="F55" s="135" t="s">
        <v>26</v>
      </c>
      <c r="G55" s="136"/>
      <c r="H55" s="136"/>
      <c r="I55" s="136">
        <f>'01 1 Pol'!G63</f>
        <v>0</v>
      </c>
      <c r="J55" s="133" t="str">
        <f>IF(I67=0,"",I55/I67*100)</f>
        <v/>
      </c>
    </row>
    <row r="56" spans="1:10" ht="36.75" customHeight="1" x14ac:dyDescent="0.2">
      <c r="A56" s="124"/>
      <c r="B56" s="129" t="s">
        <v>68</v>
      </c>
      <c r="C56" s="200" t="s">
        <v>69</v>
      </c>
      <c r="D56" s="201"/>
      <c r="E56" s="201"/>
      <c r="F56" s="135" t="s">
        <v>26</v>
      </c>
      <c r="G56" s="136"/>
      <c r="H56" s="136"/>
      <c r="I56" s="136">
        <f>'01 1 Pol'!G76</f>
        <v>0</v>
      </c>
      <c r="J56" s="133" t="str">
        <f>IF(I67=0,"",I56/I67*100)</f>
        <v/>
      </c>
    </row>
    <row r="57" spans="1:10" ht="36.75" customHeight="1" x14ac:dyDescent="0.2">
      <c r="A57" s="124"/>
      <c r="B57" s="129" t="s">
        <v>70</v>
      </c>
      <c r="C57" s="200" t="s">
        <v>71</v>
      </c>
      <c r="D57" s="201"/>
      <c r="E57" s="201"/>
      <c r="F57" s="135" t="s">
        <v>26</v>
      </c>
      <c r="G57" s="136"/>
      <c r="H57" s="136"/>
      <c r="I57" s="136">
        <f>'01 1 Pol'!G79</f>
        <v>0</v>
      </c>
      <c r="J57" s="133" t="str">
        <f>IF(I67=0,"",I57/I67*100)</f>
        <v/>
      </c>
    </row>
    <row r="58" spans="1:10" ht="36.75" customHeight="1" x14ac:dyDescent="0.2">
      <c r="A58" s="124"/>
      <c r="B58" s="129" t="s">
        <v>72</v>
      </c>
      <c r="C58" s="200" t="s">
        <v>73</v>
      </c>
      <c r="D58" s="201"/>
      <c r="E58" s="201"/>
      <c r="F58" s="135" t="s">
        <v>26</v>
      </c>
      <c r="G58" s="136"/>
      <c r="H58" s="136"/>
      <c r="I58" s="136">
        <f>'01 1 Pol'!G81</f>
        <v>0</v>
      </c>
      <c r="J58" s="133" t="str">
        <f>IF(I67=0,"",I58/I67*100)</f>
        <v/>
      </c>
    </row>
    <row r="59" spans="1:10" ht="36.75" customHeight="1" x14ac:dyDescent="0.2">
      <c r="A59" s="124"/>
      <c r="B59" s="129" t="s">
        <v>74</v>
      </c>
      <c r="C59" s="200" t="s">
        <v>75</v>
      </c>
      <c r="D59" s="201"/>
      <c r="E59" s="201"/>
      <c r="F59" s="135" t="s">
        <v>26</v>
      </c>
      <c r="G59" s="136"/>
      <c r="H59" s="136"/>
      <c r="I59" s="136">
        <f>'01 1 Pol'!G99</f>
        <v>0</v>
      </c>
      <c r="J59" s="133" t="str">
        <f>IF(I67=0,"",I59/I67*100)</f>
        <v/>
      </c>
    </row>
    <row r="60" spans="1:10" ht="36.75" customHeight="1" x14ac:dyDescent="0.2">
      <c r="A60" s="124"/>
      <c r="B60" s="129" t="s">
        <v>76</v>
      </c>
      <c r="C60" s="200" t="s">
        <v>77</v>
      </c>
      <c r="D60" s="201"/>
      <c r="E60" s="201"/>
      <c r="F60" s="135" t="s">
        <v>27</v>
      </c>
      <c r="G60" s="136"/>
      <c r="H60" s="136"/>
      <c r="I60" s="136">
        <f>'01 1 Pol'!G101</f>
        <v>0</v>
      </c>
      <c r="J60" s="133" t="str">
        <f>IF(I67=0,"",I60/I67*100)</f>
        <v/>
      </c>
    </row>
    <row r="61" spans="1:10" ht="36.75" customHeight="1" x14ac:dyDescent="0.2">
      <c r="A61" s="124"/>
      <c r="B61" s="129" t="s">
        <v>78</v>
      </c>
      <c r="C61" s="200" t="s">
        <v>79</v>
      </c>
      <c r="D61" s="201"/>
      <c r="E61" s="201"/>
      <c r="F61" s="135" t="s">
        <v>27</v>
      </c>
      <c r="G61" s="136"/>
      <c r="H61" s="136"/>
      <c r="I61" s="136">
        <f>'01 1 Pol'!G111</f>
        <v>0</v>
      </c>
      <c r="J61" s="133" t="str">
        <f>IF(I67=0,"",I61/I67*100)</f>
        <v/>
      </c>
    </row>
    <row r="62" spans="1:10" ht="36.75" customHeight="1" x14ac:dyDescent="0.2">
      <c r="A62" s="124"/>
      <c r="B62" s="129" t="s">
        <v>80</v>
      </c>
      <c r="C62" s="200" t="s">
        <v>81</v>
      </c>
      <c r="D62" s="201"/>
      <c r="E62" s="201"/>
      <c r="F62" s="135" t="s">
        <v>27</v>
      </c>
      <c r="G62" s="136"/>
      <c r="H62" s="136"/>
      <c r="I62" s="136">
        <f>'01 1 Pol'!G120</f>
        <v>0</v>
      </c>
      <c r="J62" s="133" t="str">
        <f>IF(I67=0,"",I62/I67*100)</f>
        <v/>
      </c>
    </row>
    <row r="63" spans="1:10" ht="36.75" customHeight="1" x14ac:dyDescent="0.2">
      <c r="A63" s="124"/>
      <c r="B63" s="129" t="s">
        <v>82</v>
      </c>
      <c r="C63" s="200" t="s">
        <v>83</v>
      </c>
      <c r="D63" s="201"/>
      <c r="E63" s="201"/>
      <c r="F63" s="135" t="s">
        <v>28</v>
      </c>
      <c r="G63" s="136"/>
      <c r="H63" s="136"/>
      <c r="I63" s="136">
        <f>'01 1 Pol'!G123</f>
        <v>0</v>
      </c>
      <c r="J63" s="133" t="str">
        <f>IF(I67=0,"",I63/I67*100)</f>
        <v/>
      </c>
    </row>
    <row r="64" spans="1:10" ht="36.75" customHeight="1" x14ac:dyDescent="0.2">
      <c r="A64" s="124"/>
      <c r="B64" s="129" t="s">
        <v>84</v>
      </c>
      <c r="C64" s="200" t="s">
        <v>85</v>
      </c>
      <c r="D64" s="201"/>
      <c r="E64" s="201"/>
      <c r="F64" s="135" t="s">
        <v>86</v>
      </c>
      <c r="G64" s="136"/>
      <c r="H64" s="136"/>
      <c r="I64" s="136">
        <f>'01 1 Pol'!G126</f>
        <v>0</v>
      </c>
      <c r="J64" s="133" t="str">
        <f>IF(I67=0,"",I64/I67*100)</f>
        <v/>
      </c>
    </row>
    <row r="65" spans="1:10" ht="36.75" customHeight="1" x14ac:dyDescent="0.2">
      <c r="A65" s="124"/>
      <c r="B65" s="129" t="s">
        <v>87</v>
      </c>
      <c r="C65" s="200" t="s">
        <v>29</v>
      </c>
      <c r="D65" s="201"/>
      <c r="E65" s="201"/>
      <c r="F65" s="135" t="s">
        <v>87</v>
      </c>
      <c r="G65" s="136"/>
      <c r="H65" s="136"/>
      <c r="I65" s="136">
        <f>'01 1 Pol'!G131</f>
        <v>0</v>
      </c>
      <c r="J65" s="133" t="str">
        <f>IF(I67=0,"",I65/I67*100)</f>
        <v/>
      </c>
    </row>
    <row r="66" spans="1:10" ht="36.75" customHeight="1" x14ac:dyDescent="0.2">
      <c r="A66" s="124"/>
      <c r="B66" s="129" t="s">
        <v>88</v>
      </c>
      <c r="C66" s="200" t="s">
        <v>30</v>
      </c>
      <c r="D66" s="201"/>
      <c r="E66" s="201"/>
      <c r="F66" s="135" t="s">
        <v>88</v>
      </c>
      <c r="G66" s="136"/>
      <c r="H66" s="136"/>
      <c r="I66" s="136">
        <f>'01 1 Pol'!G137</f>
        <v>0</v>
      </c>
      <c r="J66" s="133" t="str">
        <f>IF(I67=0,"",I66/I67*100)</f>
        <v/>
      </c>
    </row>
    <row r="67" spans="1:10" ht="25.5" customHeight="1" x14ac:dyDescent="0.2">
      <c r="A67" s="125"/>
      <c r="B67" s="130" t="s">
        <v>1</v>
      </c>
      <c r="C67" s="131"/>
      <c r="D67" s="132"/>
      <c r="E67" s="132"/>
      <c r="F67" s="137"/>
      <c r="G67" s="138"/>
      <c r="H67" s="138"/>
      <c r="I67" s="138">
        <f>SUM(I49:I66)</f>
        <v>0</v>
      </c>
      <c r="J67" s="134">
        <f>SUM(J49:J66)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50" t="s">
        <v>8</v>
      </c>
      <c r="B2" s="49"/>
      <c r="C2" s="254"/>
      <c r="D2" s="254"/>
      <c r="E2" s="254"/>
      <c r="F2" s="254"/>
      <c r="G2" s="255"/>
    </row>
    <row r="3" spans="1:7" ht="24.95" customHeight="1" x14ac:dyDescent="0.2">
      <c r="A3" s="50" t="s">
        <v>9</v>
      </c>
      <c r="B3" s="49"/>
      <c r="C3" s="254"/>
      <c r="D3" s="254"/>
      <c r="E3" s="254"/>
      <c r="F3" s="254"/>
      <c r="G3" s="255"/>
    </row>
    <row r="4" spans="1:7" ht="24.95" customHeight="1" x14ac:dyDescent="0.2">
      <c r="A4" s="50" t="s">
        <v>10</v>
      </c>
      <c r="B4" s="49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6" activePane="bottomLeft" state="frozen"/>
      <selection pane="bottomLeft" activeCell="G132" sqref="G132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89</v>
      </c>
    </row>
    <row r="2" spans="1:60" ht="25.15" customHeight="1" x14ac:dyDescent="0.2">
      <c r="A2" s="140" t="s">
        <v>8</v>
      </c>
      <c r="B2" s="49" t="s">
        <v>49</v>
      </c>
      <c r="C2" s="257" t="s">
        <v>50</v>
      </c>
      <c r="D2" s="258"/>
      <c r="E2" s="258"/>
      <c r="F2" s="258"/>
      <c r="G2" s="259"/>
      <c r="AG2" t="s">
        <v>90</v>
      </c>
    </row>
    <row r="3" spans="1:60" ht="25.15" customHeight="1" x14ac:dyDescent="0.2">
      <c r="A3" s="140" t="s">
        <v>9</v>
      </c>
      <c r="B3" s="49" t="s">
        <v>45</v>
      </c>
      <c r="C3" s="257" t="s">
        <v>46</v>
      </c>
      <c r="D3" s="258"/>
      <c r="E3" s="258"/>
      <c r="F3" s="258"/>
      <c r="G3" s="259"/>
      <c r="AC3" s="122" t="s">
        <v>90</v>
      </c>
      <c r="AG3" t="s">
        <v>91</v>
      </c>
    </row>
    <row r="4" spans="1:60" ht="25.15" customHeight="1" x14ac:dyDescent="0.2">
      <c r="A4" s="141" t="s">
        <v>10</v>
      </c>
      <c r="B4" s="142" t="s">
        <v>43</v>
      </c>
      <c r="C4" s="260" t="s">
        <v>44</v>
      </c>
      <c r="D4" s="261"/>
      <c r="E4" s="261"/>
      <c r="F4" s="261"/>
      <c r="G4" s="262"/>
      <c r="AG4" t="s">
        <v>92</v>
      </c>
    </row>
    <row r="5" spans="1:60" x14ac:dyDescent="0.2">
      <c r="D5" s="10"/>
    </row>
    <row r="6" spans="1:60" ht="38.25" x14ac:dyDescent="0.2">
      <c r="A6" s="144" t="s">
        <v>93</v>
      </c>
      <c r="B6" s="146" t="s">
        <v>94</v>
      </c>
      <c r="C6" s="146" t="s">
        <v>95</v>
      </c>
      <c r="D6" s="145" t="s">
        <v>96</v>
      </c>
      <c r="E6" s="144" t="s">
        <v>97</v>
      </c>
      <c r="F6" s="143" t="s">
        <v>98</v>
      </c>
      <c r="G6" s="144" t="s">
        <v>31</v>
      </c>
      <c r="H6" s="147" t="s">
        <v>32</v>
      </c>
      <c r="I6" s="147" t="s">
        <v>99</v>
      </c>
      <c r="J6" s="147" t="s">
        <v>33</v>
      </c>
      <c r="K6" s="147" t="s">
        <v>100</v>
      </c>
      <c r="L6" s="147" t="s">
        <v>101</v>
      </c>
      <c r="M6" s="147" t="s">
        <v>102</v>
      </c>
      <c r="N6" s="147" t="s">
        <v>103</v>
      </c>
      <c r="O6" s="147" t="s">
        <v>104</v>
      </c>
      <c r="P6" s="147" t="s">
        <v>105</v>
      </c>
      <c r="Q6" s="147" t="s">
        <v>106</v>
      </c>
      <c r="R6" s="147" t="s">
        <v>107</v>
      </c>
      <c r="S6" s="147" t="s">
        <v>108</v>
      </c>
      <c r="T6" s="147" t="s">
        <v>109</v>
      </c>
      <c r="U6" s="147" t="s">
        <v>110</v>
      </c>
      <c r="V6" s="147" t="s">
        <v>111</v>
      </c>
      <c r="W6" s="147" t="s">
        <v>112</v>
      </c>
      <c r="X6" s="147" t="s">
        <v>113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114</v>
      </c>
      <c r="B8" s="166" t="s">
        <v>43</v>
      </c>
      <c r="C8" s="186" t="s">
        <v>56</v>
      </c>
      <c r="D8" s="167"/>
      <c r="E8" s="168"/>
      <c r="F8" s="169"/>
      <c r="G8" s="170">
        <f>SUMIF(AG9:AG32,"&lt;&gt;NOR",G9:G32)</f>
        <v>0</v>
      </c>
      <c r="H8" s="164"/>
      <c r="I8" s="164">
        <f>SUM(I9:I32)</f>
        <v>0</v>
      </c>
      <c r="J8" s="164"/>
      <c r="K8" s="164">
        <f>SUM(K9:K32)</f>
        <v>0</v>
      </c>
      <c r="L8" s="164"/>
      <c r="M8" s="164">
        <f>SUM(M9:M32)</f>
        <v>0</v>
      </c>
      <c r="N8" s="163"/>
      <c r="O8" s="163">
        <f>SUM(O9:O32)</f>
        <v>60</v>
      </c>
      <c r="P8" s="163"/>
      <c r="Q8" s="163">
        <f>SUM(Q9:Q32)</f>
        <v>8.74</v>
      </c>
      <c r="R8" s="164"/>
      <c r="S8" s="164"/>
      <c r="T8" s="164"/>
      <c r="U8" s="164"/>
      <c r="V8" s="164">
        <f>SUM(V9:V32)</f>
        <v>95.160000000000011</v>
      </c>
      <c r="W8" s="164"/>
      <c r="X8" s="164"/>
      <c r="AG8" t="s">
        <v>115</v>
      </c>
    </row>
    <row r="9" spans="1:60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35.25</v>
      </c>
      <c r="F9" s="176"/>
      <c r="G9" s="177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15</v>
      </c>
      <c r="M9" s="159">
        <f>G9*(1+L9/100)</f>
        <v>0</v>
      </c>
      <c r="N9" s="158">
        <v>0</v>
      </c>
      <c r="O9" s="158">
        <f>ROUND(E9*N9,2)</f>
        <v>0</v>
      </c>
      <c r="P9" s="158">
        <v>0.13800000000000001</v>
      </c>
      <c r="Q9" s="158">
        <f>ROUND(E9*P9,2)</f>
        <v>4.8600000000000003</v>
      </c>
      <c r="R9" s="159"/>
      <c r="S9" s="159" t="s">
        <v>119</v>
      </c>
      <c r="T9" s="159" t="s">
        <v>119</v>
      </c>
      <c r="U9" s="159">
        <v>0.16</v>
      </c>
      <c r="V9" s="159">
        <f>ROUND(E9*U9,2)</f>
        <v>5.64</v>
      </c>
      <c r="W9" s="159"/>
      <c r="X9" s="159" t="s">
        <v>120</v>
      </c>
      <c r="Y9" s="148"/>
      <c r="Z9" s="148"/>
      <c r="AA9" s="148"/>
      <c r="AB9" s="148"/>
      <c r="AC9" s="148"/>
      <c r="AD9" s="148"/>
      <c r="AE9" s="148"/>
      <c r="AF9" s="148"/>
      <c r="AG9" s="148" t="s">
        <v>121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8" t="s">
        <v>122</v>
      </c>
      <c r="D10" s="161"/>
      <c r="E10" s="162">
        <v>2.75</v>
      </c>
      <c r="F10" s="159"/>
      <c r="G10" s="159"/>
      <c r="H10" s="159"/>
      <c r="I10" s="159"/>
      <c r="J10" s="159"/>
      <c r="K10" s="159"/>
      <c r="L10" s="159"/>
      <c r="M10" s="159"/>
      <c r="N10" s="158"/>
      <c r="O10" s="158"/>
      <c r="P10" s="158"/>
      <c r="Q10" s="158"/>
      <c r="R10" s="159"/>
      <c r="S10" s="159"/>
      <c r="T10" s="159"/>
      <c r="U10" s="159"/>
      <c r="V10" s="159"/>
      <c r="W10" s="159"/>
      <c r="X10" s="159"/>
      <c r="Y10" s="148"/>
      <c r="Z10" s="148"/>
      <c r="AA10" s="148"/>
      <c r="AB10" s="148"/>
      <c r="AC10" s="148"/>
      <c r="AD10" s="148"/>
      <c r="AE10" s="148"/>
      <c r="AF10" s="148"/>
      <c r="AG10" s="148" t="s">
        <v>123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124</v>
      </c>
      <c r="D11" s="161"/>
      <c r="E11" s="162">
        <v>32.5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8"/>
      <c r="Z11" s="148"/>
      <c r="AA11" s="148"/>
      <c r="AB11" s="148"/>
      <c r="AC11" s="148"/>
      <c r="AD11" s="148"/>
      <c r="AE11" s="148"/>
      <c r="AF11" s="148"/>
      <c r="AG11" s="148" t="s">
        <v>123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8">
        <v>2</v>
      </c>
      <c r="B12" s="179" t="s">
        <v>125</v>
      </c>
      <c r="C12" s="189" t="s">
        <v>126</v>
      </c>
      <c r="D12" s="180" t="s">
        <v>118</v>
      </c>
      <c r="E12" s="181">
        <v>35.25</v>
      </c>
      <c r="F12" s="182"/>
      <c r="G12" s="183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15</v>
      </c>
      <c r="M12" s="159">
        <f>G12*(1+L12/100)</f>
        <v>0</v>
      </c>
      <c r="N12" s="158">
        <v>0</v>
      </c>
      <c r="O12" s="158">
        <f>ROUND(E12*N12,2)</f>
        <v>0</v>
      </c>
      <c r="P12" s="158">
        <v>0.11</v>
      </c>
      <c r="Q12" s="158">
        <f>ROUND(E12*P12,2)</f>
        <v>3.88</v>
      </c>
      <c r="R12" s="159"/>
      <c r="S12" s="159" t="s">
        <v>119</v>
      </c>
      <c r="T12" s="159" t="s">
        <v>119</v>
      </c>
      <c r="U12" s="159">
        <v>0.21029999999999999</v>
      </c>
      <c r="V12" s="159">
        <f>ROUND(E12*U12,2)</f>
        <v>7.41</v>
      </c>
      <c r="W12" s="159"/>
      <c r="X12" s="159" t="s">
        <v>120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121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2">
        <v>3</v>
      </c>
      <c r="B13" s="173" t="s">
        <v>127</v>
      </c>
      <c r="C13" s="187" t="s">
        <v>128</v>
      </c>
      <c r="D13" s="174" t="s">
        <v>129</v>
      </c>
      <c r="E13" s="175">
        <v>11.848000000000001</v>
      </c>
      <c r="F13" s="176"/>
      <c r="G13" s="177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15</v>
      </c>
      <c r="M13" s="159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9"/>
      <c r="S13" s="159" t="s">
        <v>119</v>
      </c>
      <c r="T13" s="159" t="s">
        <v>119</v>
      </c>
      <c r="U13" s="159">
        <v>4.66</v>
      </c>
      <c r="V13" s="159">
        <f>ROUND(E13*U13,2)</f>
        <v>55.21</v>
      </c>
      <c r="W13" s="159"/>
      <c r="X13" s="159" t="s">
        <v>120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130</v>
      </c>
      <c r="D14" s="161"/>
      <c r="E14" s="162">
        <v>3.875</v>
      </c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48"/>
      <c r="Z14" s="148"/>
      <c r="AA14" s="148"/>
      <c r="AB14" s="148"/>
      <c r="AC14" s="148"/>
      <c r="AD14" s="148"/>
      <c r="AE14" s="148"/>
      <c r="AF14" s="148"/>
      <c r="AG14" s="148" t="s">
        <v>123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8" t="s">
        <v>131</v>
      </c>
      <c r="D15" s="161"/>
      <c r="E15" s="162">
        <v>7.9729999999999999</v>
      </c>
      <c r="F15" s="159"/>
      <c r="G15" s="159"/>
      <c r="H15" s="159"/>
      <c r="I15" s="159"/>
      <c r="J15" s="159"/>
      <c r="K15" s="159"/>
      <c r="L15" s="159"/>
      <c r="M15" s="159"/>
      <c r="N15" s="158"/>
      <c r="O15" s="158"/>
      <c r="P15" s="158"/>
      <c r="Q15" s="158"/>
      <c r="R15" s="159"/>
      <c r="S15" s="159"/>
      <c r="T15" s="159"/>
      <c r="U15" s="159"/>
      <c r="V15" s="159"/>
      <c r="W15" s="159"/>
      <c r="X15" s="159"/>
      <c r="Y15" s="148"/>
      <c r="Z15" s="148"/>
      <c r="AA15" s="148"/>
      <c r="AB15" s="148"/>
      <c r="AC15" s="148"/>
      <c r="AD15" s="148"/>
      <c r="AE15" s="148"/>
      <c r="AF15" s="148"/>
      <c r="AG15" s="148" t="s">
        <v>123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2">
        <v>4</v>
      </c>
      <c r="B16" s="173" t="s">
        <v>132</v>
      </c>
      <c r="C16" s="187" t="s">
        <v>133</v>
      </c>
      <c r="D16" s="174" t="s">
        <v>118</v>
      </c>
      <c r="E16" s="175">
        <v>31.68</v>
      </c>
      <c r="F16" s="176"/>
      <c r="G16" s="177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15</v>
      </c>
      <c r="M16" s="159">
        <f>G16*(1+L16/100)</f>
        <v>0</v>
      </c>
      <c r="N16" s="158">
        <v>6.9999999999999999E-4</v>
      </c>
      <c r="O16" s="158">
        <f>ROUND(E16*N16,2)</f>
        <v>0.02</v>
      </c>
      <c r="P16" s="158">
        <v>0</v>
      </c>
      <c r="Q16" s="158">
        <f>ROUND(E16*P16,2)</f>
        <v>0</v>
      </c>
      <c r="R16" s="159"/>
      <c r="S16" s="159" t="s">
        <v>119</v>
      </c>
      <c r="T16" s="159" t="s">
        <v>119</v>
      </c>
      <c r="U16" s="159">
        <v>0.156</v>
      </c>
      <c r="V16" s="159">
        <f>ROUND(E16*U16,2)</f>
        <v>4.9400000000000004</v>
      </c>
      <c r="W16" s="159"/>
      <c r="X16" s="159" t="s">
        <v>120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8" t="s">
        <v>134</v>
      </c>
      <c r="D17" s="161"/>
      <c r="E17" s="162">
        <v>31.68</v>
      </c>
      <c r="F17" s="159"/>
      <c r="G17" s="159"/>
      <c r="H17" s="159"/>
      <c r="I17" s="159"/>
      <c r="J17" s="159"/>
      <c r="K17" s="159"/>
      <c r="L17" s="159"/>
      <c r="M17" s="159"/>
      <c r="N17" s="158"/>
      <c r="O17" s="158"/>
      <c r="P17" s="158"/>
      <c r="Q17" s="158"/>
      <c r="R17" s="159"/>
      <c r="S17" s="159"/>
      <c r="T17" s="159"/>
      <c r="U17" s="159"/>
      <c r="V17" s="159"/>
      <c r="W17" s="159"/>
      <c r="X17" s="159"/>
      <c r="Y17" s="148"/>
      <c r="Z17" s="148"/>
      <c r="AA17" s="148"/>
      <c r="AB17" s="148"/>
      <c r="AC17" s="148"/>
      <c r="AD17" s="148"/>
      <c r="AE17" s="148"/>
      <c r="AF17" s="148"/>
      <c r="AG17" s="148" t="s">
        <v>123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8">
        <v>5</v>
      </c>
      <c r="B18" s="179" t="s">
        <v>135</v>
      </c>
      <c r="C18" s="189" t="s">
        <v>136</v>
      </c>
      <c r="D18" s="180" t="s">
        <v>118</v>
      </c>
      <c r="E18" s="181">
        <v>31.68</v>
      </c>
      <c r="F18" s="182"/>
      <c r="G18" s="183">
        <f>ROUND(E18*F18,2)</f>
        <v>0</v>
      </c>
      <c r="H18" s="160"/>
      <c r="I18" s="159">
        <f>ROUND(E18*H18,2)</f>
        <v>0</v>
      </c>
      <c r="J18" s="160"/>
      <c r="K18" s="159">
        <f>ROUND(E18*J18,2)</f>
        <v>0</v>
      </c>
      <c r="L18" s="159">
        <v>15</v>
      </c>
      <c r="M18" s="159">
        <f>G18*(1+L18/100)</f>
        <v>0</v>
      </c>
      <c r="N18" s="158">
        <v>0</v>
      </c>
      <c r="O18" s="158">
        <f>ROUND(E18*N18,2)</f>
        <v>0</v>
      </c>
      <c r="P18" s="158">
        <v>0</v>
      </c>
      <c r="Q18" s="158">
        <f>ROUND(E18*P18,2)</f>
        <v>0</v>
      </c>
      <c r="R18" s="159"/>
      <c r="S18" s="159" t="s">
        <v>119</v>
      </c>
      <c r="T18" s="159" t="s">
        <v>119</v>
      </c>
      <c r="U18" s="159">
        <v>9.5000000000000001E-2</v>
      </c>
      <c r="V18" s="159">
        <f>ROUND(E18*U18,2)</f>
        <v>3.01</v>
      </c>
      <c r="W18" s="159"/>
      <c r="X18" s="159" t="s">
        <v>120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2">
        <v>6</v>
      </c>
      <c r="B19" s="173" t="s">
        <v>137</v>
      </c>
      <c r="C19" s="187" t="s">
        <v>138</v>
      </c>
      <c r="D19" s="174" t="s">
        <v>129</v>
      </c>
      <c r="E19" s="175">
        <v>60.984000000000002</v>
      </c>
      <c r="F19" s="176"/>
      <c r="G19" s="177">
        <f>ROUND(E19*F19,2)</f>
        <v>0</v>
      </c>
      <c r="H19" s="160"/>
      <c r="I19" s="159">
        <f>ROUND(E19*H19,2)</f>
        <v>0</v>
      </c>
      <c r="J19" s="160"/>
      <c r="K19" s="159">
        <f>ROUND(E19*J19,2)</f>
        <v>0</v>
      </c>
      <c r="L19" s="159">
        <v>15</v>
      </c>
      <c r="M19" s="159">
        <f>G19*(1+L19/100)</f>
        <v>0</v>
      </c>
      <c r="N19" s="158">
        <v>4.6000000000000001E-4</v>
      </c>
      <c r="O19" s="158">
        <f>ROUND(E19*N19,2)</f>
        <v>0.03</v>
      </c>
      <c r="P19" s="158">
        <v>0</v>
      </c>
      <c r="Q19" s="158">
        <f>ROUND(E19*P19,2)</f>
        <v>0</v>
      </c>
      <c r="R19" s="159"/>
      <c r="S19" s="159" t="s">
        <v>119</v>
      </c>
      <c r="T19" s="159" t="s">
        <v>119</v>
      </c>
      <c r="U19" s="159">
        <v>0.126</v>
      </c>
      <c r="V19" s="159">
        <f>ROUND(E19*U19,2)</f>
        <v>7.68</v>
      </c>
      <c r="W19" s="159"/>
      <c r="X19" s="159" t="s">
        <v>120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8" t="s">
        <v>139</v>
      </c>
      <c r="D20" s="161"/>
      <c r="E20" s="162">
        <v>60.984000000000002</v>
      </c>
      <c r="F20" s="159"/>
      <c r="G20" s="159"/>
      <c r="H20" s="159"/>
      <c r="I20" s="159"/>
      <c r="J20" s="159"/>
      <c r="K20" s="159"/>
      <c r="L20" s="159"/>
      <c r="M20" s="159"/>
      <c r="N20" s="158"/>
      <c r="O20" s="158"/>
      <c r="P20" s="158"/>
      <c r="Q20" s="158"/>
      <c r="R20" s="159"/>
      <c r="S20" s="159"/>
      <c r="T20" s="159"/>
      <c r="U20" s="159"/>
      <c r="V20" s="159"/>
      <c r="W20" s="159"/>
      <c r="X20" s="159"/>
      <c r="Y20" s="148"/>
      <c r="Z20" s="148"/>
      <c r="AA20" s="148"/>
      <c r="AB20" s="148"/>
      <c r="AC20" s="148"/>
      <c r="AD20" s="148"/>
      <c r="AE20" s="148"/>
      <c r="AF20" s="148"/>
      <c r="AG20" s="148" t="s">
        <v>123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8">
        <v>7</v>
      </c>
      <c r="B21" s="179" t="s">
        <v>140</v>
      </c>
      <c r="C21" s="189" t="s">
        <v>141</v>
      </c>
      <c r="D21" s="180" t="s">
        <v>129</v>
      </c>
      <c r="E21" s="181">
        <v>60.984000000000002</v>
      </c>
      <c r="F21" s="182"/>
      <c r="G21" s="183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15</v>
      </c>
      <c r="M21" s="159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9"/>
      <c r="S21" s="159" t="s">
        <v>119</v>
      </c>
      <c r="T21" s="159" t="s">
        <v>119</v>
      </c>
      <c r="U21" s="159">
        <v>3.7999999999999999E-2</v>
      </c>
      <c r="V21" s="159">
        <f>ROUND(E21*U21,2)</f>
        <v>2.3199999999999998</v>
      </c>
      <c r="W21" s="159"/>
      <c r="X21" s="159" t="s">
        <v>120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121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2">
        <v>8</v>
      </c>
      <c r="B22" s="173" t="s">
        <v>142</v>
      </c>
      <c r="C22" s="187" t="s">
        <v>143</v>
      </c>
      <c r="D22" s="174" t="s">
        <v>129</v>
      </c>
      <c r="E22" s="175">
        <v>44.33</v>
      </c>
      <c r="F22" s="176"/>
      <c r="G22" s="177">
        <f>ROUND(E22*F22,2)</f>
        <v>0</v>
      </c>
      <c r="H22" s="160"/>
      <c r="I22" s="159">
        <f>ROUND(E22*H22,2)</f>
        <v>0</v>
      </c>
      <c r="J22" s="160"/>
      <c r="K22" s="159">
        <f>ROUND(E22*J22,2)</f>
        <v>0</v>
      </c>
      <c r="L22" s="159">
        <v>15</v>
      </c>
      <c r="M22" s="159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9"/>
      <c r="S22" s="159" t="s">
        <v>119</v>
      </c>
      <c r="T22" s="159" t="s">
        <v>119</v>
      </c>
      <c r="U22" s="159">
        <v>0.20200000000000001</v>
      </c>
      <c r="V22" s="159">
        <f>ROUND(E22*U22,2)</f>
        <v>8.9499999999999993</v>
      </c>
      <c r="W22" s="159"/>
      <c r="X22" s="159" t="s">
        <v>120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65" t="s">
        <v>144</v>
      </c>
      <c r="D23" s="266"/>
      <c r="E23" s="266"/>
      <c r="F23" s="266"/>
      <c r="G23" s="266"/>
      <c r="H23" s="159"/>
      <c r="I23" s="159"/>
      <c r="J23" s="159"/>
      <c r="K23" s="159"/>
      <c r="L23" s="159"/>
      <c r="M23" s="159"/>
      <c r="N23" s="158"/>
      <c r="O23" s="158"/>
      <c r="P23" s="158"/>
      <c r="Q23" s="158"/>
      <c r="R23" s="159"/>
      <c r="S23" s="159"/>
      <c r="T23" s="159"/>
      <c r="U23" s="159"/>
      <c r="V23" s="159"/>
      <c r="W23" s="159"/>
      <c r="X23" s="159"/>
      <c r="Y23" s="148"/>
      <c r="Z23" s="148"/>
      <c r="AA23" s="148"/>
      <c r="AB23" s="148"/>
      <c r="AC23" s="148"/>
      <c r="AD23" s="148"/>
      <c r="AE23" s="148"/>
      <c r="AF23" s="148"/>
      <c r="AG23" s="148" t="s">
        <v>145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8" t="s">
        <v>146</v>
      </c>
      <c r="D24" s="161"/>
      <c r="E24" s="162">
        <v>44.33</v>
      </c>
      <c r="F24" s="159"/>
      <c r="G24" s="159"/>
      <c r="H24" s="159"/>
      <c r="I24" s="159"/>
      <c r="J24" s="159"/>
      <c r="K24" s="159"/>
      <c r="L24" s="159"/>
      <c r="M24" s="159"/>
      <c r="N24" s="158"/>
      <c r="O24" s="158"/>
      <c r="P24" s="158"/>
      <c r="Q24" s="158"/>
      <c r="R24" s="159"/>
      <c r="S24" s="159"/>
      <c r="T24" s="159"/>
      <c r="U24" s="159"/>
      <c r="V24" s="159"/>
      <c r="W24" s="159"/>
      <c r="X24" s="159"/>
      <c r="Y24" s="148"/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2">
        <v>9</v>
      </c>
      <c r="B25" s="173" t="s">
        <v>147</v>
      </c>
      <c r="C25" s="187" t="s">
        <v>148</v>
      </c>
      <c r="D25" s="174" t="s">
        <v>118</v>
      </c>
      <c r="E25" s="175">
        <v>59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15</v>
      </c>
      <c r="M25" s="159">
        <f>G25*(1+L25/100)</f>
        <v>0</v>
      </c>
      <c r="N25" s="158">
        <v>3.0000000000000001E-5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119</v>
      </c>
      <c r="T25" s="159" t="s">
        <v>149</v>
      </c>
      <c r="U25" s="159">
        <v>0</v>
      </c>
      <c r="V25" s="159">
        <f>ROUND(E25*U25,2)</f>
        <v>0</v>
      </c>
      <c r="W25" s="159"/>
      <c r="X25" s="159" t="s">
        <v>150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151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8" t="s">
        <v>152</v>
      </c>
      <c r="D26" s="161"/>
      <c r="E26" s="162">
        <v>59</v>
      </c>
      <c r="F26" s="159"/>
      <c r="G26" s="159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8"/>
      <c r="Z26" s="148"/>
      <c r="AA26" s="148"/>
      <c r="AB26" s="148"/>
      <c r="AC26" s="148"/>
      <c r="AD26" s="148"/>
      <c r="AE26" s="148"/>
      <c r="AF26" s="148"/>
      <c r="AG26" s="148" t="s">
        <v>123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2">
        <v>10</v>
      </c>
      <c r="B27" s="173" t="s">
        <v>153</v>
      </c>
      <c r="C27" s="187" t="s">
        <v>154</v>
      </c>
      <c r="D27" s="174" t="s">
        <v>118</v>
      </c>
      <c r="E27" s="175">
        <v>59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15</v>
      </c>
      <c r="M27" s="159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119</v>
      </c>
      <c r="T27" s="159" t="s">
        <v>149</v>
      </c>
      <c r="U27" s="159">
        <v>0</v>
      </c>
      <c r="V27" s="159">
        <f>ROUND(E27*U27,2)</f>
        <v>0</v>
      </c>
      <c r="W27" s="159"/>
      <c r="X27" s="159" t="s">
        <v>150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151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8" t="s">
        <v>152</v>
      </c>
      <c r="D28" s="161"/>
      <c r="E28" s="162">
        <v>59</v>
      </c>
      <c r="F28" s="159"/>
      <c r="G28" s="159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8"/>
      <c r="Z28" s="148"/>
      <c r="AA28" s="148"/>
      <c r="AB28" s="148"/>
      <c r="AC28" s="148"/>
      <c r="AD28" s="148"/>
      <c r="AE28" s="148"/>
      <c r="AF28" s="148"/>
      <c r="AG28" s="148" t="s">
        <v>123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2">
        <v>11</v>
      </c>
      <c r="B29" s="173" t="s">
        <v>155</v>
      </c>
      <c r="C29" s="187" t="s">
        <v>156</v>
      </c>
      <c r="D29" s="174" t="s">
        <v>157</v>
      </c>
      <c r="E29" s="175">
        <v>28.075669999999999</v>
      </c>
      <c r="F29" s="176"/>
      <c r="G29" s="177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15</v>
      </c>
      <c r="M29" s="159">
        <f>G29*(1+L29/100)</f>
        <v>0</v>
      </c>
      <c r="N29" s="158">
        <v>1</v>
      </c>
      <c r="O29" s="158">
        <f>ROUND(E29*N29,2)</f>
        <v>28.08</v>
      </c>
      <c r="P29" s="158">
        <v>0</v>
      </c>
      <c r="Q29" s="158">
        <f>ROUND(E29*P29,2)</f>
        <v>0</v>
      </c>
      <c r="R29" s="159" t="s">
        <v>158</v>
      </c>
      <c r="S29" s="159" t="s">
        <v>119</v>
      </c>
      <c r="T29" s="159" t="s">
        <v>119</v>
      </c>
      <c r="U29" s="159">
        <v>0</v>
      </c>
      <c r="V29" s="159">
        <f>ROUND(E29*U29,2)</f>
        <v>0</v>
      </c>
      <c r="W29" s="159"/>
      <c r="X29" s="159" t="s">
        <v>159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160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8" t="s">
        <v>161</v>
      </c>
      <c r="D30" s="161"/>
      <c r="E30" s="162">
        <v>28.075669999999999</v>
      </c>
      <c r="F30" s="159"/>
      <c r="G30" s="159"/>
      <c r="H30" s="159"/>
      <c r="I30" s="159"/>
      <c r="J30" s="159"/>
      <c r="K30" s="159"/>
      <c r="L30" s="159"/>
      <c r="M30" s="159"/>
      <c r="N30" s="158"/>
      <c r="O30" s="158"/>
      <c r="P30" s="158"/>
      <c r="Q30" s="158"/>
      <c r="R30" s="159"/>
      <c r="S30" s="159"/>
      <c r="T30" s="159"/>
      <c r="U30" s="159"/>
      <c r="V30" s="159"/>
      <c r="W30" s="159"/>
      <c r="X30" s="159"/>
      <c r="Y30" s="148"/>
      <c r="Z30" s="148"/>
      <c r="AA30" s="148"/>
      <c r="AB30" s="148"/>
      <c r="AC30" s="148"/>
      <c r="AD30" s="148"/>
      <c r="AE30" s="148"/>
      <c r="AF30" s="148"/>
      <c r="AG30" s="148" t="s">
        <v>123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2">
        <v>12</v>
      </c>
      <c r="B31" s="173" t="s">
        <v>162</v>
      </c>
      <c r="C31" s="187" t="s">
        <v>163</v>
      </c>
      <c r="D31" s="174" t="s">
        <v>157</v>
      </c>
      <c r="E31" s="175">
        <v>31.869589999999999</v>
      </c>
      <c r="F31" s="176"/>
      <c r="G31" s="177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15</v>
      </c>
      <c r="M31" s="159">
        <f>G31*(1+L31/100)</f>
        <v>0</v>
      </c>
      <c r="N31" s="158">
        <v>1</v>
      </c>
      <c r="O31" s="158">
        <f>ROUND(E31*N31,2)</f>
        <v>31.87</v>
      </c>
      <c r="P31" s="158">
        <v>0</v>
      </c>
      <c r="Q31" s="158">
        <f>ROUND(E31*P31,2)</f>
        <v>0</v>
      </c>
      <c r="R31" s="159" t="s">
        <v>158</v>
      </c>
      <c r="S31" s="159" t="s">
        <v>119</v>
      </c>
      <c r="T31" s="159" t="s">
        <v>119</v>
      </c>
      <c r="U31" s="159">
        <v>0</v>
      </c>
      <c r="V31" s="159">
        <f>ROUND(E31*U31,2)</f>
        <v>0</v>
      </c>
      <c r="W31" s="159"/>
      <c r="X31" s="159" t="s">
        <v>159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160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8" t="s">
        <v>164</v>
      </c>
      <c r="D32" s="161"/>
      <c r="E32" s="162">
        <v>31.869589999999999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8"/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5" t="s">
        <v>114</v>
      </c>
      <c r="B33" s="166" t="s">
        <v>57</v>
      </c>
      <c r="C33" s="186" t="s">
        <v>58</v>
      </c>
      <c r="D33" s="167"/>
      <c r="E33" s="168"/>
      <c r="F33" s="169"/>
      <c r="G33" s="170">
        <f>SUMIF(AG34:AG37,"&lt;&gt;NOR",G34:G37)</f>
        <v>0</v>
      </c>
      <c r="H33" s="164"/>
      <c r="I33" s="164">
        <f>SUM(I34:I37)</f>
        <v>0</v>
      </c>
      <c r="J33" s="164"/>
      <c r="K33" s="164">
        <f>SUM(K34:K37)</f>
        <v>0</v>
      </c>
      <c r="L33" s="164"/>
      <c r="M33" s="164">
        <f>SUM(M34:M37)</f>
        <v>0</v>
      </c>
      <c r="N33" s="163"/>
      <c r="O33" s="163">
        <f>SUM(O34:O37)</f>
        <v>0.93</v>
      </c>
      <c r="P33" s="163"/>
      <c r="Q33" s="163">
        <f>SUM(Q34:Q37)</f>
        <v>0</v>
      </c>
      <c r="R33" s="164"/>
      <c r="S33" s="164"/>
      <c r="T33" s="164"/>
      <c r="U33" s="164"/>
      <c r="V33" s="164">
        <f>SUM(V34:V37)</f>
        <v>14.829999999999998</v>
      </c>
      <c r="W33" s="164"/>
      <c r="X33" s="164"/>
      <c r="AG33" t="s">
        <v>115</v>
      </c>
    </row>
    <row r="34" spans="1:60" outlineLevel="1" x14ac:dyDescent="0.2">
      <c r="A34" s="172">
        <v>13</v>
      </c>
      <c r="B34" s="173" t="s">
        <v>165</v>
      </c>
      <c r="C34" s="187" t="s">
        <v>166</v>
      </c>
      <c r="D34" s="174" t="s">
        <v>129</v>
      </c>
      <c r="E34" s="175">
        <v>1.56</v>
      </c>
      <c r="F34" s="176"/>
      <c r="G34" s="177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15</v>
      </c>
      <c r="M34" s="159">
        <f>G34*(1+L34/100)</f>
        <v>0</v>
      </c>
      <c r="N34" s="158">
        <v>0.58179999999999998</v>
      </c>
      <c r="O34" s="158">
        <f>ROUND(E34*N34,2)</f>
        <v>0.91</v>
      </c>
      <c r="P34" s="158">
        <v>0</v>
      </c>
      <c r="Q34" s="158">
        <f>ROUND(E34*P34,2)</f>
        <v>0</v>
      </c>
      <c r="R34" s="159"/>
      <c r="S34" s="159" t="s">
        <v>119</v>
      </c>
      <c r="T34" s="159" t="s">
        <v>119</v>
      </c>
      <c r="U34" s="159">
        <v>7.4</v>
      </c>
      <c r="V34" s="159">
        <f>ROUND(E34*U34,2)</f>
        <v>11.54</v>
      </c>
      <c r="W34" s="159"/>
      <c r="X34" s="159" t="s">
        <v>120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121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65" t="s">
        <v>167</v>
      </c>
      <c r="D35" s="266"/>
      <c r="E35" s="266"/>
      <c r="F35" s="266"/>
      <c r="G35" s="266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8"/>
      <c r="Z35" s="148"/>
      <c r="AA35" s="148"/>
      <c r="AB35" s="148"/>
      <c r="AC35" s="148"/>
      <c r="AD35" s="148"/>
      <c r="AE35" s="148"/>
      <c r="AF35" s="148"/>
      <c r="AG35" s="148" t="s">
        <v>145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8" t="s">
        <v>168</v>
      </c>
      <c r="D36" s="161"/>
      <c r="E36" s="162">
        <v>1.56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8"/>
      <c r="Z36" s="148"/>
      <c r="AA36" s="148"/>
      <c r="AB36" s="148"/>
      <c r="AC36" s="148"/>
      <c r="AD36" s="148"/>
      <c r="AE36" s="148"/>
      <c r="AF36" s="148"/>
      <c r="AG36" s="148" t="s">
        <v>123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8">
        <v>14</v>
      </c>
      <c r="B37" s="179" t="s">
        <v>169</v>
      </c>
      <c r="C37" s="189" t="s">
        <v>170</v>
      </c>
      <c r="D37" s="180" t="s">
        <v>171</v>
      </c>
      <c r="E37" s="181">
        <v>15.5</v>
      </c>
      <c r="F37" s="182"/>
      <c r="G37" s="183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15</v>
      </c>
      <c r="M37" s="159">
        <f>G37*(1+L37/100)</f>
        <v>0</v>
      </c>
      <c r="N37" s="158">
        <v>1.4499999999999999E-3</v>
      </c>
      <c r="O37" s="158">
        <f>ROUND(E37*N37,2)</f>
        <v>0.02</v>
      </c>
      <c r="P37" s="158">
        <v>0</v>
      </c>
      <c r="Q37" s="158">
        <f>ROUND(E37*P37,2)</f>
        <v>0</v>
      </c>
      <c r="R37" s="159"/>
      <c r="S37" s="159" t="s">
        <v>119</v>
      </c>
      <c r="T37" s="159" t="s">
        <v>119</v>
      </c>
      <c r="U37" s="159">
        <v>0.21199999999999999</v>
      </c>
      <c r="V37" s="159">
        <f>ROUND(E37*U37,2)</f>
        <v>3.29</v>
      </c>
      <c r="W37" s="159"/>
      <c r="X37" s="159" t="s">
        <v>120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65" t="s">
        <v>114</v>
      </c>
      <c r="B38" s="166" t="s">
        <v>59</v>
      </c>
      <c r="C38" s="186" t="s">
        <v>60</v>
      </c>
      <c r="D38" s="167"/>
      <c r="E38" s="168"/>
      <c r="F38" s="169"/>
      <c r="G38" s="170">
        <f>SUMIF(AG39:AG42,"&lt;&gt;NOR",G39:G42)</f>
        <v>0</v>
      </c>
      <c r="H38" s="164"/>
      <c r="I38" s="164">
        <f>SUM(I39:I42)</f>
        <v>0</v>
      </c>
      <c r="J38" s="164"/>
      <c r="K38" s="164">
        <f>SUM(K39:K42)</f>
        <v>0</v>
      </c>
      <c r="L38" s="164"/>
      <c r="M38" s="164">
        <f>SUM(M39:M42)</f>
        <v>0</v>
      </c>
      <c r="N38" s="163"/>
      <c r="O38" s="163">
        <f>SUM(O39:O42)</f>
        <v>3.51</v>
      </c>
      <c r="P38" s="163"/>
      <c r="Q38" s="163">
        <f>SUM(Q39:Q42)</f>
        <v>0</v>
      </c>
      <c r="R38" s="164"/>
      <c r="S38" s="164"/>
      <c r="T38" s="164"/>
      <c r="U38" s="164"/>
      <c r="V38" s="164">
        <f>SUM(V39:V42)</f>
        <v>3.8800000000000003</v>
      </c>
      <c r="W38" s="164"/>
      <c r="X38" s="164"/>
      <c r="AG38" t="s">
        <v>115</v>
      </c>
    </row>
    <row r="39" spans="1:60" outlineLevel="1" x14ac:dyDescent="0.2">
      <c r="A39" s="172">
        <v>15</v>
      </c>
      <c r="B39" s="173" t="s">
        <v>172</v>
      </c>
      <c r="C39" s="187" t="s">
        <v>173</v>
      </c>
      <c r="D39" s="174" t="s">
        <v>118</v>
      </c>
      <c r="E39" s="175">
        <v>9.75</v>
      </c>
      <c r="F39" s="176"/>
      <c r="G39" s="177">
        <f>ROUND(E39*F39,2)</f>
        <v>0</v>
      </c>
      <c r="H39" s="160"/>
      <c r="I39" s="159">
        <f>ROUND(E39*H39,2)</f>
        <v>0</v>
      </c>
      <c r="J39" s="160"/>
      <c r="K39" s="159">
        <f>ROUND(E39*J39,2)</f>
        <v>0</v>
      </c>
      <c r="L39" s="159">
        <v>15</v>
      </c>
      <c r="M39" s="159">
        <f>G39*(1+L39/100)</f>
        <v>0</v>
      </c>
      <c r="N39" s="158">
        <v>0.28799999999999998</v>
      </c>
      <c r="O39" s="158">
        <f>ROUND(E39*N39,2)</f>
        <v>2.81</v>
      </c>
      <c r="P39" s="158">
        <v>0</v>
      </c>
      <c r="Q39" s="158">
        <f>ROUND(E39*P39,2)</f>
        <v>0</v>
      </c>
      <c r="R39" s="159"/>
      <c r="S39" s="159" t="s">
        <v>119</v>
      </c>
      <c r="T39" s="159" t="s">
        <v>119</v>
      </c>
      <c r="U39" s="159">
        <v>2.3E-2</v>
      </c>
      <c r="V39" s="159">
        <f>ROUND(E39*U39,2)</f>
        <v>0.22</v>
      </c>
      <c r="W39" s="159"/>
      <c r="X39" s="159" t="s">
        <v>120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8" t="s">
        <v>174</v>
      </c>
      <c r="D40" s="161"/>
      <c r="E40" s="162">
        <v>9.75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8"/>
      <c r="Z40" s="148"/>
      <c r="AA40" s="148"/>
      <c r="AB40" s="148"/>
      <c r="AC40" s="148"/>
      <c r="AD40" s="148"/>
      <c r="AE40" s="148"/>
      <c r="AF40" s="148"/>
      <c r="AG40" s="148" t="s">
        <v>123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2">
        <v>16</v>
      </c>
      <c r="B41" s="173" t="s">
        <v>175</v>
      </c>
      <c r="C41" s="187" t="s">
        <v>176</v>
      </c>
      <c r="D41" s="174" t="s">
        <v>118</v>
      </c>
      <c r="E41" s="175">
        <v>9.75</v>
      </c>
      <c r="F41" s="176"/>
      <c r="G41" s="177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15</v>
      </c>
      <c r="M41" s="159">
        <f>G41*(1+L41/100)</f>
        <v>0</v>
      </c>
      <c r="N41" s="158">
        <v>7.1999999999999995E-2</v>
      </c>
      <c r="O41" s="158">
        <f>ROUND(E41*N41,2)</f>
        <v>0.7</v>
      </c>
      <c r="P41" s="158">
        <v>0</v>
      </c>
      <c r="Q41" s="158">
        <f>ROUND(E41*P41,2)</f>
        <v>0</v>
      </c>
      <c r="R41" s="159"/>
      <c r="S41" s="159" t="s">
        <v>119</v>
      </c>
      <c r="T41" s="159" t="s">
        <v>119</v>
      </c>
      <c r="U41" s="159">
        <v>0.375</v>
      </c>
      <c r="V41" s="159">
        <f>ROUND(E41*U41,2)</f>
        <v>3.66</v>
      </c>
      <c r="W41" s="159"/>
      <c r="X41" s="159" t="s">
        <v>120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174</v>
      </c>
      <c r="D42" s="161"/>
      <c r="E42" s="162">
        <v>9.75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8"/>
      <c r="Z42" s="148"/>
      <c r="AA42" s="148"/>
      <c r="AB42" s="148"/>
      <c r="AC42" s="148"/>
      <c r="AD42" s="148"/>
      <c r="AE42" s="148"/>
      <c r="AF42" s="148"/>
      <c r="AG42" s="148" t="s">
        <v>123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x14ac:dyDescent="0.2">
      <c r="A43" s="165" t="s">
        <v>114</v>
      </c>
      <c r="B43" s="166" t="s">
        <v>61</v>
      </c>
      <c r="C43" s="186" t="s">
        <v>62</v>
      </c>
      <c r="D43" s="167"/>
      <c r="E43" s="168"/>
      <c r="F43" s="169"/>
      <c r="G43" s="170">
        <f>SUMIF(AG44:AG46,"&lt;&gt;NOR",G44:G46)</f>
        <v>0</v>
      </c>
      <c r="H43" s="164"/>
      <c r="I43" s="164">
        <f>SUM(I44:I46)</f>
        <v>0</v>
      </c>
      <c r="J43" s="164"/>
      <c r="K43" s="164">
        <f>SUM(K44:K46)</f>
        <v>0</v>
      </c>
      <c r="L43" s="164"/>
      <c r="M43" s="164">
        <f>SUM(M44:M46)</f>
        <v>0</v>
      </c>
      <c r="N43" s="163"/>
      <c r="O43" s="163">
        <f>SUM(O44:O46)</f>
        <v>0.23</v>
      </c>
      <c r="P43" s="163"/>
      <c r="Q43" s="163">
        <f>SUM(Q44:Q46)</f>
        <v>0</v>
      </c>
      <c r="R43" s="164"/>
      <c r="S43" s="164"/>
      <c r="T43" s="164"/>
      <c r="U43" s="164"/>
      <c r="V43" s="164">
        <f>SUM(V44:V46)</f>
        <v>6.55</v>
      </c>
      <c r="W43" s="164"/>
      <c r="X43" s="164"/>
      <c r="AG43" t="s">
        <v>115</v>
      </c>
    </row>
    <row r="44" spans="1:60" ht="22.5" outlineLevel="1" x14ac:dyDescent="0.2">
      <c r="A44" s="178">
        <v>17</v>
      </c>
      <c r="B44" s="179" t="s">
        <v>177</v>
      </c>
      <c r="C44" s="189" t="s">
        <v>178</v>
      </c>
      <c r="D44" s="180" t="s">
        <v>179</v>
      </c>
      <c r="E44" s="181">
        <v>4</v>
      </c>
      <c r="F44" s="182"/>
      <c r="G44" s="183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15</v>
      </c>
      <c r="M44" s="159">
        <f>G44*(1+L44/100)</f>
        <v>0</v>
      </c>
      <c r="N44" s="158">
        <v>3.5619999999999999E-2</v>
      </c>
      <c r="O44" s="158">
        <f>ROUND(E44*N44,2)</f>
        <v>0.14000000000000001</v>
      </c>
      <c r="P44" s="158">
        <v>0</v>
      </c>
      <c r="Q44" s="158">
        <f>ROUND(E44*P44,2)</f>
        <v>0</v>
      </c>
      <c r="R44" s="159"/>
      <c r="S44" s="159" t="s">
        <v>119</v>
      </c>
      <c r="T44" s="159" t="s">
        <v>119</v>
      </c>
      <c r="U44" s="159">
        <v>0.88</v>
      </c>
      <c r="V44" s="159">
        <f>ROUND(E44*U44,2)</f>
        <v>3.52</v>
      </c>
      <c r="W44" s="159"/>
      <c r="X44" s="159" t="s">
        <v>120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2">
        <v>18</v>
      </c>
      <c r="B45" s="173" t="s">
        <v>180</v>
      </c>
      <c r="C45" s="187" t="s">
        <v>181</v>
      </c>
      <c r="D45" s="174" t="s">
        <v>118</v>
      </c>
      <c r="E45" s="175">
        <v>2.56</v>
      </c>
      <c r="F45" s="176"/>
      <c r="G45" s="177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15</v>
      </c>
      <c r="M45" s="159">
        <f>G45*(1+L45/100)</f>
        <v>0</v>
      </c>
      <c r="N45" s="158">
        <v>3.4909999999999997E-2</v>
      </c>
      <c r="O45" s="158">
        <f>ROUND(E45*N45,2)</f>
        <v>0.09</v>
      </c>
      <c r="P45" s="158">
        <v>0</v>
      </c>
      <c r="Q45" s="158">
        <f>ROUND(E45*P45,2)</f>
        <v>0</v>
      </c>
      <c r="R45" s="159"/>
      <c r="S45" s="159" t="s">
        <v>119</v>
      </c>
      <c r="T45" s="159" t="s">
        <v>119</v>
      </c>
      <c r="U45" s="159">
        <v>1.1841699999999999</v>
      </c>
      <c r="V45" s="159">
        <f>ROUND(E45*U45,2)</f>
        <v>3.03</v>
      </c>
      <c r="W45" s="159"/>
      <c r="X45" s="159" t="s">
        <v>120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121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8" t="s">
        <v>182</v>
      </c>
      <c r="D46" s="161"/>
      <c r="E46" s="162">
        <v>2.56</v>
      </c>
      <c r="F46" s="159"/>
      <c r="G46" s="159"/>
      <c r="H46" s="159"/>
      <c r="I46" s="159"/>
      <c r="J46" s="159"/>
      <c r="K46" s="159"/>
      <c r="L46" s="159"/>
      <c r="M46" s="159"/>
      <c r="N46" s="158"/>
      <c r="O46" s="158"/>
      <c r="P46" s="158"/>
      <c r="Q46" s="158"/>
      <c r="R46" s="159"/>
      <c r="S46" s="159"/>
      <c r="T46" s="159"/>
      <c r="U46" s="159"/>
      <c r="V46" s="159"/>
      <c r="W46" s="159"/>
      <c r="X46" s="159"/>
      <c r="Y46" s="148"/>
      <c r="Z46" s="148"/>
      <c r="AA46" s="148"/>
      <c r="AB46" s="148"/>
      <c r="AC46" s="148"/>
      <c r="AD46" s="148"/>
      <c r="AE46" s="148"/>
      <c r="AF46" s="148"/>
      <c r="AG46" s="148" t="s">
        <v>123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x14ac:dyDescent="0.2">
      <c r="A47" s="165" t="s">
        <v>114</v>
      </c>
      <c r="B47" s="166" t="s">
        <v>63</v>
      </c>
      <c r="C47" s="186" t="s">
        <v>64</v>
      </c>
      <c r="D47" s="167"/>
      <c r="E47" s="168"/>
      <c r="F47" s="169"/>
      <c r="G47" s="170">
        <f>SUMIF(AG48:AG56,"&lt;&gt;NOR",G48:G56)</f>
        <v>0</v>
      </c>
      <c r="H47" s="164"/>
      <c r="I47" s="164">
        <f>SUM(I48:I56)</f>
        <v>0</v>
      </c>
      <c r="J47" s="164"/>
      <c r="K47" s="164">
        <f>SUM(K48:K56)</f>
        <v>0</v>
      </c>
      <c r="L47" s="164"/>
      <c r="M47" s="164">
        <f>SUM(M48:M56)</f>
        <v>0</v>
      </c>
      <c r="N47" s="163"/>
      <c r="O47" s="163">
        <f>SUM(O48:O56)</f>
        <v>1.03</v>
      </c>
      <c r="P47" s="163"/>
      <c r="Q47" s="163">
        <f>SUM(Q48:Q56)</f>
        <v>0</v>
      </c>
      <c r="R47" s="164"/>
      <c r="S47" s="164"/>
      <c r="T47" s="164"/>
      <c r="U47" s="164"/>
      <c r="V47" s="164">
        <f>SUM(V48:V56)</f>
        <v>32.64</v>
      </c>
      <c r="W47" s="164"/>
      <c r="X47" s="164"/>
      <c r="AG47" t="s">
        <v>115</v>
      </c>
    </row>
    <row r="48" spans="1:60" outlineLevel="1" x14ac:dyDescent="0.2">
      <c r="A48" s="178">
        <v>19</v>
      </c>
      <c r="B48" s="179" t="s">
        <v>183</v>
      </c>
      <c r="C48" s="189" t="s">
        <v>184</v>
      </c>
      <c r="D48" s="180" t="s">
        <v>118</v>
      </c>
      <c r="E48" s="181">
        <v>13.52</v>
      </c>
      <c r="F48" s="182"/>
      <c r="G48" s="183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15</v>
      </c>
      <c r="M48" s="159">
        <f>G48*(1+L48/100)</f>
        <v>0</v>
      </c>
      <c r="N48" s="158">
        <v>5.7800000000000004E-3</v>
      </c>
      <c r="O48" s="158">
        <f>ROUND(E48*N48,2)</f>
        <v>0.08</v>
      </c>
      <c r="P48" s="158">
        <v>0</v>
      </c>
      <c r="Q48" s="158">
        <f>ROUND(E48*P48,2)</f>
        <v>0</v>
      </c>
      <c r="R48" s="159"/>
      <c r="S48" s="159" t="s">
        <v>119</v>
      </c>
      <c r="T48" s="159" t="s">
        <v>119</v>
      </c>
      <c r="U48" s="159">
        <v>9.6000000000000002E-2</v>
      </c>
      <c r="V48" s="159">
        <f>ROUND(E48*U48,2)</f>
        <v>1.3</v>
      </c>
      <c r="W48" s="159"/>
      <c r="X48" s="159" t="s">
        <v>120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121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2">
        <v>20</v>
      </c>
      <c r="B49" s="173" t="s">
        <v>185</v>
      </c>
      <c r="C49" s="187" t="s">
        <v>186</v>
      </c>
      <c r="D49" s="174" t="s">
        <v>118</v>
      </c>
      <c r="E49" s="175">
        <v>13.52</v>
      </c>
      <c r="F49" s="176"/>
      <c r="G49" s="177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15</v>
      </c>
      <c r="M49" s="159">
        <f>G49*(1+L49/100)</f>
        <v>0</v>
      </c>
      <c r="N49" s="158">
        <v>6.1799999999999997E-3</v>
      </c>
      <c r="O49" s="158">
        <f>ROUND(E49*N49,2)</f>
        <v>0.08</v>
      </c>
      <c r="P49" s="158">
        <v>0</v>
      </c>
      <c r="Q49" s="158">
        <f>ROUND(E49*P49,2)</f>
        <v>0</v>
      </c>
      <c r="R49" s="159"/>
      <c r="S49" s="159" t="s">
        <v>119</v>
      </c>
      <c r="T49" s="159" t="s">
        <v>119</v>
      </c>
      <c r="U49" s="159">
        <v>0.5</v>
      </c>
      <c r="V49" s="159">
        <f>ROUND(E49*U49,2)</f>
        <v>6.76</v>
      </c>
      <c r="W49" s="159"/>
      <c r="X49" s="159" t="s">
        <v>120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187</v>
      </c>
      <c r="D50" s="161"/>
      <c r="E50" s="162">
        <v>13.52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2">
        <v>21</v>
      </c>
      <c r="B51" s="173" t="s">
        <v>188</v>
      </c>
      <c r="C51" s="187" t="s">
        <v>189</v>
      </c>
      <c r="D51" s="174" t="s">
        <v>118</v>
      </c>
      <c r="E51" s="175">
        <v>25.02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15</v>
      </c>
      <c r="M51" s="159">
        <f>G51*(1+L51/100)</f>
        <v>0</v>
      </c>
      <c r="N51" s="158">
        <v>3.2820000000000002E-2</v>
      </c>
      <c r="O51" s="158">
        <f>ROUND(E51*N51,2)</f>
        <v>0.82</v>
      </c>
      <c r="P51" s="158">
        <v>0</v>
      </c>
      <c r="Q51" s="158">
        <f>ROUND(E51*P51,2)</f>
        <v>0</v>
      </c>
      <c r="R51" s="159"/>
      <c r="S51" s="159" t="s">
        <v>119</v>
      </c>
      <c r="T51" s="159" t="s">
        <v>119</v>
      </c>
      <c r="U51" s="159">
        <v>0.39</v>
      </c>
      <c r="V51" s="159">
        <f>ROUND(E51*U51,2)</f>
        <v>9.76</v>
      </c>
      <c r="W51" s="159"/>
      <c r="X51" s="159" t="s">
        <v>120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121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8" t="s">
        <v>190</v>
      </c>
      <c r="D52" s="161"/>
      <c r="E52" s="162">
        <v>23.1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8"/>
      <c r="Z52" s="148"/>
      <c r="AA52" s="148"/>
      <c r="AB52" s="148"/>
      <c r="AC52" s="148"/>
      <c r="AD52" s="148"/>
      <c r="AE52" s="148"/>
      <c r="AF52" s="148"/>
      <c r="AG52" s="148" t="s">
        <v>123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8" t="s">
        <v>191</v>
      </c>
      <c r="D53" s="161"/>
      <c r="E53" s="162">
        <v>1.92</v>
      </c>
      <c r="F53" s="159"/>
      <c r="G53" s="159"/>
      <c r="H53" s="159"/>
      <c r="I53" s="159"/>
      <c r="J53" s="159"/>
      <c r="K53" s="159"/>
      <c r="L53" s="159"/>
      <c r="M53" s="159"/>
      <c r="N53" s="158"/>
      <c r="O53" s="158"/>
      <c r="P53" s="158"/>
      <c r="Q53" s="158"/>
      <c r="R53" s="159"/>
      <c r="S53" s="159"/>
      <c r="T53" s="159"/>
      <c r="U53" s="159"/>
      <c r="V53" s="159"/>
      <c r="W53" s="159"/>
      <c r="X53" s="159"/>
      <c r="Y53" s="148"/>
      <c r="Z53" s="148"/>
      <c r="AA53" s="148"/>
      <c r="AB53" s="148"/>
      <c r="AC53" s="148"/>
      <c r="AD53" s="148"/>
      <c r="AE53" s="148"/>
      <c r="AF53" s="148"/>
      <c r="AG53" s="148" t="s">
        <v>123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22.5" outlineLevel="1" x14ac:dyDescent="0.2">
      <c r="A54" s="178">
        <v>22</v>
      </c>
      <c r="B54" s="179" t="s">
        <v>192</v>
      </c>
      <c r="C54" s="189" t="s">
        <v>193</v>
      </c>
      <c r="D54" s="180" t="s">
        <v>118</v>
      </c>
      <c r="E54" s="181">
        <v>13.52</v>
      </c>
      <c r="F54" s="182"/>
      <c r="G54" s="183">
        <f>ROUND(E54*F54,2)</f>
        <v>0</v>
      </c>
      <c r="H54" s="160"/>
      <c r="I54" s="159">
        <f>ROUND(E54*H54,2)</f>
        <v>0</v>
      </c>
      <c r="J54" s="160"/>
      <c r="K54" s="159">
        <f>ROUND(E54*J54,2)</f>
        <v>0</v>
      </c>
      <c r="L54" s="159">
        <v>15</v>
      </c>
      <c r="M54" s="159">
        <f>G54*(1+L54/100)</f>
        <v>0</v>
      </c>
      <c r="N54" s="158">
        <v>3.6700000000000001E-3</v>
      </c>
      <c r="O54" s="158">
        <f>ROUND(E54*N54,2)</f>
        <v>0.05</v>
      </c>
      <c r="P54" s="158">
        <v>0</v>
      </c>
      <c r="Q54" s="158">
        <f>ROUND(E54*P54,2)</f>
        <v>0</v>
      </c>
      <c r="R54" s="159"/>
      <c r="S54" s="159" t="s">
        <v>119</v>
      </c>
      <c r="T54" s="159" t="s">
        <v>119</v>
      </c>
      <c r="U54" s="159">
        <v>0.36199999999999999</v>
      </c>
      <c r="V54" s="159">
        <f>ROUND(E54*U54,2)</f>
        <v>4.8899999999999997</v>
      </c>
      <c r="W54" s="159"/>
      <c r="X54" s="159" t="s">
        <v>120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2">
        <v>23</v>
      </c>
      <c r="B55" s="173" t="s">
        <v>194</v>
      </c>
      <c r="C55" s="187" t="s">
        <v>195</v>
      </c>
      <c r="D55" s="174" t="s">
        <v>118</v>
      </c>
      <c r="E55" s="175">
        <v>23.1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15</v>
      </c>
      <c r="M55" s="159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9"/>
      <c r="S55" s="159" t="s">
        <v>119</v>
      </c>
      <c r="T55" s="159" t="s">
        <v>119</v>
      </c>
      <c r="U55" s="159">
        <v>0.43</v>
      </c>
      <c r="V55" s="159">
        <f>ROUND(E55*U55,2)</f>
        <v>9.93</v>
      </c>
      <c r="W55" s="159"/>
      <c r="X55" s="159" t="s">
        <v>120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121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190</v>
      </c>
      <c r="D56" s="161"/>
      <c r="E56" s="162">
        <v>23.1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8"/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x14ac:dyDescent="0.2">
      <c r="A57" s="165" t="s">
        <v>114</v>
      </c>
      <c r="B57" s="166" t="s">
        <v>65</v>
      </c>
      <c r="C57" s="186" t="s">
        <v>66</v>
      </c>
      <c r="D57" s="167"/>
      <c r="E57" s="168"/>
      <c r="F57" s="169"/>
      <c r="G57" s="170">
        <f>SUMIF(AG58:AG62,"&lt;&gt;NOR",G58:G62)</f>
        <v>0</v>
      </c>
      <c r="H57" s="164"/>
      <c r="I57" s="164">
        <f>SUM(I58:I62)</f>
        <v>0</v>
      </c>
      <c r="J57" s="164"/>
      <c r="K57" s="164">
        <f>SUM(K58:K62)</f>
        <v>0</v>
      </c>
      <c r="L57" s="164"/>
      <c r="M57" s="164">
        <f>SUM(M58:M62)</f>
        <v>0</v>
      </c>
      <c r="N57" s="163"/>
      <c r="O57" s="163">
        <f>SUM(O58:O62)</f>
        <v>0.01</v>
      </c>
      <c r="P57" s="163"/>
      <c r="Q57" s="163">
        <f>SUM(Q58:Q62)</f>
        <v>0</v>
      </c>
      <c r="R57" s="164"/>
      <c r="S57" s="164"/>
      <c r="T57" s="164"/>
      <c r="U57" s="164"/>
      <c r="V57" s="164">
        <f>SUM(V58:V62)</f>
        <v>0.85</v>
      </c>
      <c r="W57" s="164"/>
      <c r="X57" s="164"/>
      <c r="AG57" t="s">
        <v>115</v>
      </c>
    </row>
    <row r="58" spans="1:60" ht="22.5" outlineLevel="1" x14ac:dyDescent="0.2">
      <c r="A58" s="172">
        <v>24</v>
      </c>
      <c r="B58" s="173" t="s">
        <v>196</v>
      </c>
      <c r="C58" s="187" t="s">
        <v>197</v>
      </c>
      <c r="D58" s="174" t="s">
        <v>171</v>
      </c>
      <c r="E58" s="175">
        <v>2</v>
      </c>
      <c r="F58" s="176"/>
      <c r="G58" s="177">
        <f>ROUND(E58*F58,2)</f>
        <v>0</v>
      </c>
      <c r="H58" s="160"/>
      <c r="I58" s="159">
        <f>ROUND(E58*H58,2)</f>
        <v>0</v>
      </c>
      <c r="J58" s="160"/>
      <c r="K58" s="159">
        <f>ROUND(E58*J58,2)</f>
        <v>0</v>
      </c>
      <c r="L58" s="159">
        <v>15</v>
      </c>
      <c r="M58" s="159">
        <f>G58*(1+L58/100)</f>
        <v>0</v>
      </c>
      <c r="N58" s="158">
        <v>6.8100000000000001E-3</v>
      </c>
      <c r="O58" s="158">
        <f>ROUND(E58*N58,2)</f>
        <v>0.01</v>
      </c>
      <c r="P58" s="158">
        <v>0</v>
      </c>
      <c r="Q58" s="158">
        <f>ROUND(E58*P58,2)</f>
        <v>0</v>
      </c>
      <c r="R58" s="159"/>
      <c r="S58" s="159" t="s">
        <v>119</v>
      </c>
      <c r="T58" s="159" t="s">
        <v>119</v>
      </c>
      <c r="U58" s="159">
        <v>0.42499999999999999</v>
      </c>
      <c r="V58" s="159">
        <f>ROUND(E58*U58,2)</f>
        <v>0.85</v>
      </c>
      <c r="W58" s="159"/>
      <c r="X58" s="159" t="s">
        <v>120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8" t="s">
        <v>198</v>
      </c>
      <c r="D59" s="161"/>
      <c r="E59" s="162">
        <v>2</v>
      </c>
      <c r="F59" s="159"/>
      <c r="G59" s="159"/>
      <c r="H59" s="159"/>
      <c r="I59" s="159"/>
      <c r="J59" s="159"/>
      <c r="K59" s="159"/>
      <c r="L59" s="159"/>
      <c r="M59" s="159"/>
      <c r="N59" s="158"/>
      <c r="O59" s="158"/>
      <c r="P59" s="158"/>
      <c r="Q59" s="158"/>
      <c r="R59" s="159"/>
      <c r="S59" s="159"/>
      <c r="T59" s="159"/>
      <c r="U59" s="159"/>
      <c r="V59" s="159"/>
      <c r="W59" s="159"/>
      <c r="X59" s="159"/>
      <c r="Y59" s="148"/>
      <c r="Z59" s="148"/>
      <c r="AA59" s="148"/>
      <c r="AB59" s="148"/>
      <c r="AC59" s="148"/>
      <c r="AD59" s="148"/>
      <c r="AE59" s="148"/>
      <c r="AF59" s="148"/>
      <c r="AG59" s="148" t="s">
        <v>123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72">
        <v>25</v>
      </c>
      <c r="B60" s="173" t="s">
        <v>199</v>
      </c>
      <c r="C60" s="187" t="s">
        <v>200</v>
      </c>
      <c r="D60" s="174" t="s">
        <v>179</v>
      </c>
      <c r="E60" s="175">
        <v>2</v>
      </c>
      <c r="F60" s="176"/>
      <c r="G60" s="177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15</v>
      </c>
      <c r="M60" s="159">
        <f>G60*(1+L60/100)</f>
        <v>0</v>
      </c>
      <c r="N60" s="158">
        <v>0</v>
      </c>
      <c r="O60" s="158">
        <f>ROUND(E60*N60,2)</f>
        <v>0</v>
      </c>
      <c r="P60" s="158">
        <v>0</v>
      </c>
      <c r="Q60" s="158">
        <f>ROUND(E60*P60,2)</f>
        <v>0</v>
      </c>
      <c r="R60" s="159"/>
      <c r="S60" s="159" t="s">
        <v>201</v>
      </c>
      <c r="T60" s="159" t="s">
        <v>202</v>
      </c>
      <c r="U60" s="159">
        <v>0</v>
      </c>
      <c r="V60" s="159">
        <f>ROUND(E60*U60,2)</f>
        <v>0</v>
      </c>
      <c r="W60" s="159"/>
      <c r="X60" s="159" t="s">
        <v>120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121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265" t="s">
        <v>203</v>
      </c>
      <c r="D61" s="266"/>
      <c r="E61" s="266"/>
      <c r="F61" s="266"/>
      <c r="G61" s="266"/>
      <c r="H61" s="159"/>
      <c r="I61" s="159"/>
      <c r="J61" s="159"/>
      <c r="K61" s="159"/>
      <c r="L61" s="159"/>
      <c r="M61" s="159"/>
      <c r="N61" s="158"/>
      <c r="O61" s="158"/>
      <c r="P61" s="158"/>
      <c r="Q61" s="158"/>
      <c r="R61" s="159"/>
      <c r="S61" s="159"/>
      <c r="T61" s="159"/>
      <c r="U61" s="159"/>
      <c r="V61" s="159"/>
      <c r="W61" s="159"/>
      <c r="X61" s="159"/>
      <c r="Y61" s="148"/>
      <c r="Z61" s="148"/>
      <c r="AA61" s="148"/>
      <c r="AB61" s="148"/>
      <c r="AC61" s="148"/>
      <c r="AD61" s="148"/>
      <c r="AE61" s="148"/>
      <c r="AF61" s="148"/>
      <c r="AG61" s="148" t="s">
        <v>145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8" t="s">
        <v>204</v>
      </c>
      <c r="D62" s="161"/>
      <c r="E62" s="162">
        <v>2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8"/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65" t="s">
        <v>114</v>
      </c>
      <c r="B63" s="166" t="s">
        <v>67</v>
      </c>
      <c r="C63" s="186" t="s">
        <v>56</v>
      </c>
      <c r="D63" s="167"/>
      <c r="E63" s="168"/>
      <c r="F63" s="169"/>
      <c r="G63" s="170">
        <f>SUMIF(AG64:AG75,"&lt;&gt;NOR",G64:G75)</f>
        <v>0</v>
      </c>
      <c r="H63" s="164"/>
      <c r="I63" s="164">
        <f>SUM(I64:I75)</f>
        <v>0</v>
      </c>
      <c r="J63" s="164"/>
      <c r="K63" s="164">
        <f>SUM(K64:K75)</f>
        <v>0</v>
      </c>
      <c r="L63" s="164"/>
      <c r="M63" s="164">
        <f>SUM(M64:M75)</f>
        <v>0</v>
      </c>
      <c r="N63" s="163"/>
      <c r="O63" s="163">
        <f>SUM(O64:O75)</f>
        <v>18.870000000000005</v>
      </c>
      <c r="P63" s="163"/>
      <c r="Q63" s="163">
        <f>SUM(Q64:Q75)</f>
        <v>0.1</v>
      </c>
      <c r="R63" s="164"/>
      <c r="S63" s="164"/>
      <c r="T63" s="164"/>
      <c r="U63" s="164"/>
      <c r="V63" s="164">
        <f>SUM(V64:V75)</f>
        <v>17.37</v>
      </c>
      <c r="W63" s="164"/>
      <c r="X63" s="164"/>
      <c r="AG63" t="s">
        <v>115</v>
      </c>
    </row>
    <row r="64" spans="1:60" outlineLevel="1" x14ac:dyDescent="0.2">
      <c r="A64" s="172">
        <v>26</v>
      </c>
      <c r="B64" s="173" t="s">
        <v>205</v>
      </c>
      <c r="C64" s="187" t="s">
        <v>206</v>
      </c>
      <c r="D64" s="174" t="s">
        <v>129</v>
      </c>
      <c r="E64" s="175">
        <v>9.92</v>
      </c>
      <c r="F64" s="176"/>
      <c r="G64" s="177">
        <f>ROUND(E64*F64,2)</f>
        <v>0</v>
      </c>
      <c r="H64" s="160"/>
      <c r="I64" s="159">
        <f>ROUND(E64*H64,2)</f>
        <v>0</v>
      </c>
      <c r="J64" s="160"/>
      <c r="K64" s="159">
        <f>ROUND(E64*J64,2)</f>
        <v>0</v>
      </c>
      <c r="L64" s="159">
        <v>15</v>
      </c>
      <c r="M64" s="159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9"/>
      <c r="S64" s="159" t="s">
        <v>119</v>
      </c>
      <c r="T64" s="159" t="s">
        <v>119</v>
      </c>
      <c r="U64" s="159">
        <v>1.587</v>
      </c>
      <c r="V64" s="159">
        <f>ROUND(E64*U64,2)</f>
        <v>15.74</v>
      </c>
      <c r="W64" s="159"/>
      <c r="X64" s="159" t="s">
        <v>120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121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8" t="s">
        <v>207</v>
      </c>
      <c r="D65" s="161"/>
      <c r="E65" s="162">
        <v>9.92</v>
      </c>
      <c r="F65" s="159"/>
      <c r="G65" s="159"/>
      <c r="H65" s="159"/>
      <c r="I65" s="159"/>
      <c r="J65" s="159"/>
      <c r="K65" s="159"/>
      <c r="L65" s="159"/>
      <c r="M65" s="159"/>
      <c r="N65" s="158"/>
      <c r="O65" s="158"/>
      <c r="P65" s="158"/>
      <c r="Q65" s="158"/>
      <c r="R65" s="159"/>
      <c r="S65" s="159"/>
      <c r="T65" s="159"/>
      <c r="U65" s="159"/>
      <c r="V65" s="159"/>
      <c r="W65" s="159"/>
      <c r="X65" s="159"/>
      <c r="Y65" s="148"/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78">
        <v>27</v>
      </c>
      <c r="B66" s="179" t="s">
        <v>208</v>
      </c>
      <c r="C66" s="189" t="s">
        <v>209</v>
      </c>
      <c r="D66" s="180" t="s">
        <v>171</v>
      </c>
      <c r="E66" s="181">
        <v>15.5</v>
      </c>
      <c r="F66" s="182"/>
      <c r="G66" s="183">
        <f>ROUND(E66*F66,2)</f>
        <v>0</v>
      </c>
      <c r="H66" s="160"/>
      <c r="I66" s="159">
        <f>ROUND(E66*H66,2)</f>
        <v>0</v>
      </c>
      <c r="J66" s="160"/>
      <c r="K66" s="159">
        <f>ROUND(E66*J66,2)</f>
        <v>0</v>
      </c>
      <c r="L66" s="159">
        <v>15</v>
      </c>
      <c r="M66" s="159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9"/>
      <c r="S66" s="159" t="s">
        <v>119</v>
      </c>
      <c r="T66" s="159" t="s">
        <v>119</v>
      </c>
      <c r="U66" s="159">
        <v>0.06</v>
      </c>
      <c r="V66" s="159">
        <f>ROUND(E66*U66,2)</f>
        <v>0.93</v>
      </c>
      <c r="W66" s="159"/>
      <c r="X66" s="159" t="s">
        <v>120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121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8">
        <v>28</v>
      </c>
      <c r="B67" s="179" t="s">
        <v>210</v>
      </c>
      <c r="C67" s="189" t="s">
        <v>211</v>
      </c>
      <c r="D67" s="180" t="s">
        <v>171</v>
      </c>
      <c r="E67" s="181">
        <v>15.5</v>
      </c>
      <c r="F67" s="182"/>
      <c r="G67" s="183">
        <f>ROUND(E67*F67,2)</f>
        <v>0</v>
      </c>
      <c r="H67" s="160"/>
      <c r="I67" s="159">
        <f>ROUND(E67*H67,2)</f>
        <v>0</v>
      </c>
      <c r="J67" s="160"/>
      <c r="K67" s="159">
        <f>ROUND(E67*J67,2)</f>
        <v>0</v>
      </c>
      <c r="L67" s="159">
        <v>15</v>
      </c>
      <c r="M67" s="159">
        <f>G67*(1+L67/100)</f>
        <v>0</v>
      </c>
      <c r="N67" s="158">
        <v>2.0000000000000002E-5</v>
      </c>
      <c r="O67" s="158">
        <f>ROUND(E67*N67,2)</f>
        <v>0</v>
      </c>
      <c r="P67" s="158">
        <v>0</v>
      </c>
      <c r="Q67" s="158">
        <f>ROUND(E67*P67,2)</f>
        <v>0</v>
      </c>
      <c r="R67" s="159"/>
      <c r="S67" s="159" t="s">
        <v>119</v>
      </c>
      <c r="T67" s="159" t="s">
        <v>119</v>
      </c>
      <c r="U67" s="159">
        <v>4.4999999999999998E-2</v>
      </c>
      <c r="V67" s="159">
        <f>ROUND(E67*U67,2)</f>
        <v>0.7</v>
      </c>
      <c r="W67" s="159"/>
      <c r="X67" s="159" t="s">
        <v>120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121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2">
        <v>29</v>
      </c>
      <c r="B68" s="173" t="s">
        <v>212</v>
      </c>
      <c r="C68" s="187" t="s">
        <v>213</v>
      </c>
      <c r="D68" s="174" t="s">
        <v>179</v>
      </c>
      <c r="E68" s="175">
        <v>2</v>
      </c>
      <c r="F68" s="176"/>
      <c r="G68" s="177">
        <f>ROUND(E68*F68,2)</f>
        <v>0</v>
      </c>
      <c r="H68" s="160"/>
      <c r="I68" s="159">
        <f>ROUND(E68*H68,2)</f>
        <v>0</v>
      </c>
      <c r="J68" s="160"/>
      <c r="K68" s="159">
        <f>ROUND(E68*J68,2)</f>
        <v>0</v>
      </c>
      <c r="L68" s="159">
        <v>15</v>
      </c>
      <c r="M68" s="159">
        <f>G68*(1+L68/100)</f>
        <v>0</v>
      </c>
      <c r="N68" s="158">
        <v>0</v>
      </c>
      <c r="O68" s="158">
        <f>ROUND(E68*N68,2)</f>
        <v>0</v>
      </c>
      <c r="P68" s="158">
        <v>0.05</v>
      </c>
      <c r="Q68" s="158">
        <f>ROUND(E68*P68,2)</f>
        <v>0.1</v>
      </c>
      <c r="R68" s="159"/>
      <c r="S68" s="159" t="s">
        <v>201</v>
      </c>
      <c r="T68" s="159" t="s">
        <v>202</v>
      </c>
      <c r="U68" s="159">
        <v>0</v>
      </c>
      <c r="V68" s="159">
        <f>ROUND(E68*U68,2)</f>
        <v>0</v>
      </c>
      <c r="W68" s="159"/>
      <c r="X68" s="159" t="s">
        <v>120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121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214</v>
      </c>
      <c r="D69" s="161"/>
      <c r="E69" s="162">
        <v>2</v>
      </c>
      <c r="F69" s="159"/>
      <c r="G69" s="159"/>
      <c r="H69" s="159"/>
      <c r="I69" s="159"/>
      <c r="J69" s="159"/>
      <c r="K69" s="159"/>
      <c r="L69" s="159"/>
      <c r="M69" s="159"/>
      <c r="N69" s="158"/>
      <c r="O69" s="158"/>
      <c r="P69" s="158"/>
      <c r="Q69" s="158"/>
      <c r="R69" s="159"/>
      <c r="S69" s="159"/>
      <c r="T69" s="159"/>
      <c r="U69" s="159"/>
      <c r="V69" s="159"/>
      <c r="W69" s="159"/>
      <c r="X69" s="159"/>
      <c r="Y69" s="148"/>
      <c r="Z69" s="148"/>
      <c r="AA69" s="148"/>
      <c r="AB69" s="148"/>
      <c r="AC69" s="148"/>
      <c r="AD69" s="148"/>
      <c r="AE69" s="148"/>
      <c r="AF69" s="148"/>
      <c r="AG69" s="148" t="s">
        <v>123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8">
        <v>30</v>
      </c>
      <c r="B70" s="179" t="s">
        <v>215</v>
      </c>
      <c r="C70" s="189" t="s">
        <v>216</v>
      </c>
      <c r="D70" s="180" t="s">
        <v>179</v>
      </c>
      <c r="E70" s="181">
        <v>1</v>
      </c>
      <c r="F70" s="182"/>
      <c r="G70" s="183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15</v>
      </c>
      <c r="M70" s="159">
        <f>G70*(1+L70/100)</f>
        <v>0</v>
      </c>
      <c r="N70" s="158">
        <v>0</v>
      </c>
      <c r="O70" s="158">
        <f>ROUND(E70*N70,2)</f>
        <v>0</v>
      </c>
      <c r="P70" s="158">
        <v>0</v>
      </c>
      <c r="Q70" s="158">
        <f>ROUND(E70*P70,2)</f>
        <v>0</v>
      </c>
      <c r="R70" s="159"/>
      <c r="S70" s="159" t="s">
        <v>201</v>
      </c>
      <c r="T70" s="159" t="s">
        <v>202</v>
      </c>
      <c r="U70" s="159">
        <v>0</v>
      </c>
      <c r="V70" s="159">
        <f>ROUND(E70*U70,2)</f>
        <v>0</v>
      </c>
      <c r="W70" s="159"/>
      <c r="X70" s="159" t="s">
        <v>120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121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8">
        <v>31</v>
      </c>
      <c r="B71" s="179" t="s">
        <v>217</v>
      </c>
      <c r="C71" s="189" t="s">
        <v>218</v>
      </c>
      <c r="D71" s="180" t="s">
        <v>171</v>
      </c>
      <c r="E71" s="181">
        <v>16</v>
      </c>
      <c r="F71" s="182"/>
      <c r="G71" s="183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15</v>
      </c>
      <c r="M71" s="159">
        <f>G71*(1+L71/100)</f>
        <v>0</v>
      </c>
      <c r="N71" s="158">
        <v>5.9999999999999995E-4</v>
      </c>
      <c r="O71" s="158">
        <f>ROUND(E71*N71,2)</f>
        <v>0.01</v>
      </c>
      <c r="P71" s="158">
        <v>0</v>
      </c>
      <c r="Q71" s="158">
        <f>ROUND(E71*P71,2)</f>
        <v>0</v>
      </c>
      <c r="R71" s="159" t="s">
        <v>158</v>
      </c>
      <c r="S71" s="159" t="s">
        <v>119</v>
      </c>
      <c r="T71" s="159" t="s">
        <v>119</v>
      </c>
      <c r="U71" s="159">
        <v>0</v>
      </c>
      <c r="V71" s="159">
        <f>ROUND(E71*U71,2)</f>
        <v>0</v>
      </c>
      <c r="W71" s="159"/>
      <c r="X71" s="159" t="s">
        <v>159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160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2">
        <v>32</v>
      </c>
      <c r="B72" s="173" t="s">
        <v>219</v>
      </c>
      <c r="C72" s="187" t="s">
        <v>220</v>
      </c>
      <c r="D72" s="174" t="s">
        <v>157</v>
      </c>
      <c r="E72" s="175">
        <v>18.847999999999999</v>
      </c>
      <c r="F72" s="176"/>
      <c r="G72" s="177">
        <f>ROUND(E72*F72,2)</f>
        <v>0</v>
      </c>
      <c r="H72" s="160"/>
      <c r="I72" s="159">
        <f>ROUND(E72*H72,2)</f>
        <v>0</v>
      </c>
      <c r="J72" s="160"/>
      <c r="K72" s="159">
        <f>ROUND(E72*J72,2)</f>
        <v>0</v>
      </c>
      <c r="L72" s="159">
        <v>15</v>
      </c>
      <c r="M72" s="159">
        <f>G72*(1+L72/100)</f>
        <v>0</v>
      </c>
      <c r="N72" s="158">
        <v>1</v>
      </c>
      <c r="O72" s="158">
        <f>ROUND(E72*N72,2)</f>
        <v>18.850000000000001</v>
      </c>
      <c r="P72" s="158">
        <v>0</v>
      </c>
      <c r="Q72" s="158">
        <f>ROUND(E72*P72,2)</f>
        <v>0</v>
      </c>
      <c r="R72" s="159" t="s">
        <v>158</v>
      </c>
      <c r="S72" s="159" t="s">
        <v>119</v>
      </c>
      <c r="T72" s="159" t="s">
        <v>119</v>
      </c>
      <c r="U72" s="159">
        <v>0</v>
      </c>
      <c r="V72" s="159">
        <f>ROUND(E72*U72,2)</f>
        <v>0</v>
      </c>
      <c r="W72" s="159"/>
      <c r="X72" s="159" t="s">
        <v>159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160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8" t="s">
        <v>221</v>
      </c>
      <c r="D73" s="161"/>
      <c r="E73" s="162">
        <v>18.847999999999999</v>
      </c>
      <c r="F73" s="159"/>
      <c r="G73" s="159"/>
      <c r="H73" s="159"/>
      <c r="I73" s="159"/>
      <c r="J73" s="159"/>
      <c r="K73" s="159"/>
      <c r="L73" s="159"/>
      <c r="M73" s="159"/>
      <c r="N73" s="158"/>
      <c r="O73" s="158"/>
      <c r="P73" s="158"/>
      <c r="Q73" s="158"/>
      <c r="R73" s="159"/>
      <c r="S73" s="159"/>
      <c r="T73" s="159"/>
      <c r="U73" s="159"/>
      <c r="V73" s="159"/>
      <c r="W73" s="159"/>
      <c r="X73" s="159"/>
      <c r="Y73" s="148"/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2">
        <v>33</v>
      </c>
      <c r="B74" s="173" t="s">
        <v>222</v>
      </c>
      <c r="C74" s="187" t="s">
        <v>223</v>
      </c>
      <c r="D74" s="174" t="s">
        <v>118</v>
      </c>
      <c r="E74" s="175">
        <v>11.625</v>
      </c>
      <c r="F74" s="176"/>
      <c r="G74" s="177">
        <f>ROUND(E74*F74,2)</f>
        <v>0</v>
      </c>
      <c r="H74" s="160"/>
      <c r="I74" s="159">
        <f>ROUND(E74*H74,2)</f>
        <v>0</v>
      </c>
      <c r="J74" s="160"/>
      <c r="K74" s="159">
        <f>ROUND(E74*J74,2)</f>
        <v>0</v>
      </c>
      <c r="L74" s="159">
        <v>15</v>
      </c>
      <c r="M74" s="159">
        <f>G74*(1+L74/100)</f>
        <v>0</v>
      </c>
      <c r="N74" s="158">
        <v>8.9999999999999998E-4</v>
      </c>
      <c r="O74" s="158">
        <f>ROUND(E74*N74,2)</f>
        <v>0.01</v>
      </c>
      <c r="P74" s="158">
        <v>0</v>
      </c>
      <c r="Q74" s="158">
        <f>ROUND(E74*P74,2)</f>
        <v>0</v>
      </c>
      <c r="R74" s="159" t="s">
        <v>158</v>
      </c>
      <c r="S74" s="159" t="s">
        <v>119</v>
      </c>
      <c r="T74" s="159" t="s">
        <v>119</v>
      </c>
      <c r="U74" s="159">
        <v>0</v>
      </c>
      <c r="V74" s="159">
        <f>ROUND(E74*U74,2)</f>
        <v>0</v>
      </c>
      <c r="W74" s="159"/>
      <c r="X74" s="159" t="s">
        <v>159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8" t="s">
        <v>224</v>
      </c>
      <c r="D75" s="161"/>
      <c r="E75" s="162">
        <v>11.625</v>
      </c>
      <c r="F75" s="159"/>
      <c r="G75" s="159"/>
      <c r="H75" s="159"/>
      <c r="I75" s="159"/>
      <c r="J75" s="159"/>
      <c r="K75" s="159"/>
      <c r="L75" s="159"/>
      <c r="M75" s="159"/>
      <c r="N75" s="158"/>
      <c r="O75" s="158"/>
      <c r="P75" s="158"/>
      <c r="Q75" s="158"/>
      <c r="R75" s="159"/>
      <c r="S75" s="159"/>
      <c r="T75" s="159"/>
      <c r="U75" s="159"/>
      <c r="V75" s="159"/>
      <c r="W75" s="159"/>
      <c r="X75" s="159"/>
      <c r="Y75" s="148"/>
      <c r="Z75" s="148"/>
      <c r="AA75" s="148"/>
      <c r="AB75" s="148"/>
      <c r="AC75" s="148"/>
      <c r="AD75" s="148"/>
      <c r="AE75" s="148"/>
      <c r="AF75" s="148"/>
      <c r="AG75" s="148" t="s">
        <v>123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165" t="s">
        <v>114</v>
      </c>
      <c r="B76" s="166" t="s">
        <v>68</v>
      </c>
      <c r="C76" s="186" t="s">
        <v>69</v>
      </c>
      <c r="D76" s="167"/>
      <c r="E76" s="168"/>
      <c r="F76" s="169"/>
      <c r="G76" s="170">
        <f>SUMIF(AG77:AG78,"&lt;&gt;NOR",G77:G78)</f>
        <v>0</v>
      </c>
      <c r="H76" s="164"/>
      <c r="I76" s="164">
        <f>SUM(I77:I78)</f>
        <v>0</v>
      </c>
      <c r="J76" s="164"/>
      <c r="K76" s="164">
        <f>SUM(K77:K78)</f>
        <v>0</v>
      </c>
      <c r="L76" s="164"/>
      <c r="M76" s="164">
        <f>SUM(M77:M78)</f>
        <v>0</v>
      </c>
      <c r="N76" s="163"/>
      <c r="O76" s="163">
        <f>SUM(O77:O78)</f>
        <v>0.23</v>
      </c>
      <c r="P76" s="163"/>
      <c r="Q76" s="163">
        <f>SUM(Q77:Q78)</f>
        <v>0</v>
      </c>
      <c r="R76" s="164"/>
      <c r="S76" s="164"/>
      <c r="T76" s="164"/>
      <c r="U76" s="164"/>
      <c r="V76" s="164">
        <f>SUM(V77:V78)</f>
        <v>0.25</v>
      </c>
      <c r="W76" s="164"/>
      <c r="X76" s="164"/>
      <c r="AG76" t="s">
        <v>115</v>
      </c>
    </row>
    <row r="77" spans="1:60" ht="22.5" outlineLevel="1" x14ac:dyDescent="0.2">
      <c r="A77" s="172">
        <v>34</v>
      </c>
      <c r="B77" s="173" t="s">
        <v>225</v>
      </c>
      <c r="C77" s="187" t="s">
        <v>226</v>
      </c>
      <c r="D77" s="174" t="s">
        <v>171</v>
      </c>
      <c r="E77" s="175">
        <v>1.82</v>
      </c>
      <c r="F77" s="176"/>
      <c r="G77" s="177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15</v>
      </c>
      <c r="M77" s="159">
        <f>G77*(1+L77/100)</f>
        <v>0</v>
      </c>
      <c r="N77" s="158">
        <v>0.12472</v>
      </c>
      <c r="O77" s="158">
        <f>ROUND(E77*N77,2)</f>
        <v>0.23</v>
      </c>
      <c r="P77" s="158">
        <v>0</v>
      </c>
      <c r="Q77" s="158">
        <f>ROUND(E77*P77,2)</f>
        <v>0</v>
      </c>
      <c r="R77" s="159"/>
      <c r="S77" s="159" t="s">
        <v>119</v>
      </c>
      <c r="T77" s="159" t="s">
        <v>119</v>
      </c>
      <c r="U77" s="159">
        <v>0.14000000000000001</v>
      </c>
      <c r="V77" s="159">
        <f>ROUND(E77*U77,2)</f>
        <v>0.25</v>
      </c>
      <c r="W77" s="159"/>
      <c r="X77" s="159" t="s">
        <v>120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121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227</v>
      </c>
      <c r="D78" s="161"/>
      <c r="E78" s="162">
        <v>1.82</v>
      </c>
      <c r="F78" s="159"/>
      <c r="G78" s="159"/>
      <c r="H78" s="159"/>
      <c r="I78" s="159"/>
      <c r="J78" s="159"/>
      <c r="K78" s="159"/>
      <c r="L78" s="159"/>
      <c r="M78" s="159"/>
      <c r="N78" s="158"/>
      <c r="O78" s="158"/>
      <c r="P78" s="158"/>
      <c r="Q78" s="158"/>
      <c r="R78" s="159"/>
      <c r="S78" s="159"/>
      <c r="T78" s="159"/>
      <c r="U78" s="159"/>
      <c r="V78" s="159"/>
      <c r="W78" s="159"/>
      <c r="X78" s="159"/>
      <c r="Y78" s="148"/>
      <c r="Z78" s="148"/>
      <c r="AA78" s="148"/>
      <c r="AB78" s="148"/>
      <c r="AC78" s="148"/>
      <c r="AD78" s="148"/>
      <c r="AE78" s="148"/>
      <c r="AF78" s="148"/>
      <c r="AG78" s="148" t="s">
        <v>123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5.5" x14ac:dyDescent="0.2">
      <c r="A79" s="165" t="s">
        <v>114</v>
      </c>
      <c r="B79" s="166" t="s">
        <v>70</v>
      </c>
      <c r="C79" s="186" t="s">
        <v>71</v>
      </c>
      <c r="D79" s="167"/>
      <c r="E79" s="168"/>
      <c r="F79" s="169"/>
      <c r="G79" s="170">
        <f>SUMIF(AG80:AG80,"&lt;&gt;NOR",G80:G80)</f>
        <v>0</v>
      </c>
      <c r="H79" s="164"/>
      <c r="I79" s="164">
        <f>SUM(I80:I80)</f>
        <v>0</v>
      </c>
      <c r="J79" s="164"/>
      <c r="K79" s="164">
        <f>SUM(K80:K80)</f>
        <v>0</v>
      </c>
      <c r="L79" s="164"/>
      <c r="M79" s="164">
        <f>SUM(M80:M80)</f>
        <v>0</v>
      </c>
      <c r="N79" s="163"/>
      <c r="O79" s="163">
        <f>SUM(O80:O80)</f>
        <v>0</v>
      </c>
      <c r="P79" s="163"/>
      <c r="Q79" s="163">
        <f>SUM(Q80:Q80)</f>
        <v>0</v>
      </c>
      <c r="R79" s="164"/>
      <c r="S79" s="164"/>
      <c r="T79" s="164"/>
      <c r="U79" s="164"/>
      <c r="V79" s="164">
        <f>SUM(V80:V80)</f>
        <v>3.08</v>
      </c>
      <c r="W79" s="164"/>
      <c r="X79" s="164"/>
      <c r="AG79" t="s">
        <v>115</v>
      </c>
    </row>
    <row r="80" spans="1:60" outlineLevel="1" x14ac:dyDescent="0.2">
      <c r="A80" s="178">
        <v>35</v>
      </c>
      <c r="B80" s="179" t="s">
        <v>228</v>
      </c>
      <c r="C80" s="189" t="s">
        <v>229</v>
      </c>
      <c r="D80" s="180" t="s">
        <v>118</v>
      </c>
      <c r="E80" s="181">
        <v>10</v>
      </c>
      <c r="F80" s="182"/>
      <c r="G80" s="183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15</v>
      </c>
      <c r="M80" s="159">
        <f>G80*(1+L80/100)</f>
        <v>0</v>
      </c>
      <c r="N80" s="158">
        <v>4.0000000000000003E-5</v>
      </c>
      <c r="O80" s="158">
        <f>ROUND(E80*N80,2)</f>
        <v>0</v>
      </c>
      <c r="P80" s="158">
        <v>0</v>
      </c>
      <c r="Q80" s="158">
        <f>ROUND(E80*P80,2)</f>
        <v>0</v>
      </c>
      <c r="R80" s="159"/>
      <c r="S80" s="159" t="s">
        <v>119</v>
      </c>
      <c r="T80" s="159" t="s">
        <v>119</v>
      </c>
      <c r="U80" s="159">
        <v>0.308</v>
      </c>
      <c r="V80" s="159">
        <f>ROUND(E80*U80,2)</f>
        <v>3.08</v>
      </c>
      <c r="W80" s="159"/>
      <c r="X80" s="159" t="s">
        <v>120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121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65" t="s">
        <v>114</v>
      </c>
      <c r="B81" s="166" t="s">
        <v>72</v>
      </c>
      <c r="C81" s="186" t="s">
        <v>73</v>
      </c>
      <c r="D81" s="167"/>
      <c r="E81" s="168"/>
      <c r="F81" s="169"/>
      <c r="G81" s="170">
        <f>SUMIF(AG82:AG98,"&lt;&gt;NOR",G82:G98)</f>
        <v>0</v>
      </c>
      <c r="H81" s="164"/>
      <c r="I81" s="164">
        <f>SUM(I82:I98)</f>
        <v>0</v>
      </c>
      <c r="J81" s="164"/>
      <c r="K81" s="164">
        <f>SUM(K82:K98)</f>
        <v>0</v>
      </c>
      <c r="L81" s="164"/>
      <c r="M81" s="164">
        <f>SUM(M82:M98)</f>
        <v>0</v>
      </c>
      <c r="N81" s="163"/>
      <c r="O81" s="163">
        <f>SUM(O82:O98)</f>
        <v>0.03</v>
      </c>
      <c r="P81" s="163"/>
      <c r="Q81" s="163">
        <f>SUM(Q82:Q98)</f>
        <v>45.470000000000006</v>
      </c>
      <c r="R81" s="164"/>
      <c r="S81" s="164"/>
      <c r="T81" s="164"/>
      <c r="U81" s="164"/>
      <c r="V81" s="164">
        <f>SUM(V82:V98)</f>
        <v>144.97</v>
      </c>
      <c r="W81" s="164"/>
      <c r="X81" s="164"/>
      <c r="AG81" t="s">
        <v>115</v>
      </c>
    </row>
    <row r="82" spans="1:60" outlineLevel="1" x14ac:dyDescent="0.2">
      <c r="A82" s="172">
        <v>36</v>
      </c>
      <c r="B82" s="173" t="s">
        <v>230</v>
      </c>
      <c r="C82" s="187" t="s">
        <v>231</v>
      </c>
      <c r="D82" s="174" t="s">
        <v>129</v>
      </c>
      <c r="E82" s="175">
        <v>5.13</v>
      </c>
      <c r="F82" s="176"/>
      <c r="G82" s="177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15</v>
      </c>
      <c r="M82" s="159">
        <f>G82*(1+L82/100)</f>
        <v>0</v>
      </c>
      <c r="N82" s="158">
        <v>0</v>
      </c>
      <c r="O82" s="158">
        <f>ROUND(E82*N82,2)</f>
        <v>0</v>
      </c>
      <c r="P82" s="158">
        <v>2.4</v>
      </c>
      <c r="Q82" s="158">
        <f>ROUND(E82*P82,2)</f>
        <v>12.31</v>
      </c>
      <c r="R82" s="159"/>
      <c r="S82" s="159" t="s">
        <v>119</v>
      </c>
      <c r="T82" s="159" t="s">
        <v>119</v>
      </c>
      <c r="U82" s="159">
        <v>13.301</v>
      </c>
      <c r="V82" s="159">
        <f>ROUND(E82*U82,2)</f>
        <v>68.23</v>
      </c>
      <c r="W82" s="159"/>
      <c r="X82" s="159" t="s">
        <v>120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121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8" t="s">
        <v>232</v>
      </c>
      <c r="D83" s="161"/>
      <c r="E83" s="162">
        <v>5.13</v>
      </c>
      <c r="F83" s="159"/>
      <c r="G83" s="159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48"/>
      <c r="Z83" s="148"/>
      <c r="AA83" s="148"/>
      <c r="AB83" s="148"/>
      <c r="AC83" s="148"/>
      <c r="AD83" s="148"/>
      <c r="AE83" s="148"/>
      <c r="AF83" s="148"/>
      <c r="AG83" s="148" t="s">
        <v>123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2">
        <v>37</v>
      </c>
      <c r="B84" s="173" t="s">
        <v>233</v>
      </c>
      <c r="C84" s="187" t="s">
        <v>234</v>
      </c>
      <c r="D84" s="174" t="s">
        <v>118</v>
      </c>
      <c r="E84" s="175">
        <v>10.050000000000001</v>
      </c>
      <c r="F84" s="176"/>
      <c r="G84" s="177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15</v>
      </c>
      <c r="M84" s="159">
        <f>G84*(1+L84/100)</f>
        <v>0</v>
      </c>
      <c r="N84" s="158">
        <v>6.7000000000000002E-4</v>
      </c>
      <c r="O84" s="158">
        <f>ROUND(E84*N84,2)</f>
        <v>0.01</v>
      </c>
      <c r="P84" s="158">
        <v>0.184</v>
      </c>
      <c r="Q84" s="158">
        <f>ROUND(E84*P84,2)</f>
        <v>1.85</v>
      </c>
      <c r="R84" s="159"/>
      <c r="S84" s="159" t="s">
        <v>119</v>
      </c>
      <c r="T84" s="159" t="s">
        <v>119</v>
      </c>
      <c r="U84" s="159">
        <v>0.23</v>
      </c>
      <c r="V84" s="159">
        <f>ROUND(E84*U84,2)</f>
        <v>2.31</v>
      </c>
      <c r="W84" s="159"/>
      <c r="X84" s="159" t="s">
        <v>120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121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8" t="s">
        <v>235</v>
      </c>
      <c r="D85" s="161"/>
      <c r="E85" s="162">
        <v>10.050000000000001</v>
      </c>
      <c r="F85" s="159"/>
      <c r="G85" s="159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48"/>
      <c r="Z85" s="148"/>
      <c r="AA85" s="148"/>
      <c r="AB85" s="148"/>
      <c r="AC85" s="148"/>
      <c r="AD85" s="148"/>
      <c r="AE85" s="148"/>
      <c r="AF85" s="148"/>
      <c r="AG85" s="148" t="s">
        <v>123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2">
        <v>38</v>
      </c>
      <c r="B86" s="173" t="s">
        <v>236</v>
      </c>
      <c r="C86" s="187" t="s">
        <v>237</v>
      </c>
      <c r="D86" s="174" t="s">
        <v>129</v>
      </c>
      <c r="E86" s="175">
        <v>11.97</v>
      </c>
      <c r="F86" s="176"/>
      <c r="G86" s="177">
        <f>ROUND(E86*F86,2)</f>
        <v>0</v>
      </c>
      <c r="H86" s="160"/>
      <c r="I86" s="159">
        <f>ROUND(E86*H86,2)</f>
        <v>0</v>
      </c>
      <c r="J86" s="160"/>
      <c r="K86" s="159">
        <f>ROUND(E86*J86,2)</f>
        <v>0</v>
      </c>
      <c r="L86" s="159">
        <v>15</v>
      </c>
      <c r="M86" s="159">
        <f>G86*(1+L86/100)</f>
        <v>0</v>
      </c>
      <c r="N86" s="158">
        <v>1.2800000000000001E-3</v>
      </c>
      <c r="O86" s="158">
        <f>ROUND(E86*N86,2)</f>
        <v>0.02</v>
      </c>
      <c r="P86" s="158">
        <v>1.8</v>
      </c>
      <c r="Q86" s="158">
        <f>ROUND(E86*P86,2)</f>
        <v>21.55</v>
      </c>
      <c r="R86" s="159"/>
      <c r="S86" s="159" t="s">
        <v>119</v>
      </c>
      <c r="T86" s="159" t="s">
        <v>119</v>
      </c>
      <c r="U86" s="159">
        <v>1.52</v>
      </c>
      <c r="V86" s="159">
        <f>ROUND(E86*U86,2)</f>
        <v>18.190000000000001</v>
      </c>
      <c r="W86" s="159"/>
      <c r="X86" s="159" t="s">
        <v>120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121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8" t="s">
        <v>238</v>
      </c>
      <c r="D87" s="161"/>
      <c r="E87" s="162">
        <v>11.97</v>
      </c>
      <c r="F87" s="159"/>
      <c r="G87" s="159"/>
      <c r="H87" s="159"/>
      <c r="I87" s="159"/>
      <c r="J87" s="159"/>
      <c r="K87" s="159"/>
      <c r="L87" s="159"/>
      <c r="M87" s="159"/>
      <c r="N87" s="158"/>
      <c r="O87" s="158"/>
      <c r="P87" s="158"/>
      <c r="Q87" s="158"/>
      <c r="R87" s="159"/>
      <c r="S87" s="159"/>
      <c r="T87" s="159"/>
      <c r="U87" s="159"/>
      <c r="V87" s="159"/>
      <c r="W87" s="159"/>
      <c r="X87" s="159"/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72">
        <v>39</v>
      </c>
      <c r="B88" s="173" t="s">
        <v>239</v>
      </c>
      <c r="C88" s="187" t="s">
        <v>240</v>
      </c>
      <c r="D88" s="174" t="s">
        <v>129</v>
      </c>
      <c r="E88" s="175">
        <v>3.7995000000000001</v>
      </c>
      <c r="F88" s="176"/>
      <c r="G88" s="177">
        <f>ROUND(E88*F88,2)</f>
        <v>0</v>
      </c>
      <c r="H88" s="160"/>
      <c r="I88" s="159">
        <f>ROUND(E88*H88,2)</f>
        <v>0</v>
      </c>
      <c r="J88" s="160"/>
      <c r="K88" s="159">
        <f>ROUND(E88*J88,2)</f>
        <v>0</v>
      </c>
      <c r="L88" s="159">
        <v>15</v>
      </c>
      <c r="M88" s="159">
        <f>G88*(1+L88/100)</f>
        <v>0</v>
      </c>
      <c r="N88" s="158">
        <v>0</v>
      </c>
      <c r="O88" s="158">
        <f>ROUND(E88*N88,2)</f>
        <v>0</v>
      </c>
      <c r="P88" s="158">
        <v>2.2000000000000002</v>
      </c>
      <c r="Q88" s="158">
        <f>ROUND(E88*P88,2)</f>
        <v>8.36</v>
      </c>
      <c r="R88" s="159"/>
      <c r="S88" s="159" t="s">
        <v>119</v>
      </c>
      <c r="T88" s="159" t="s">
        <v>119</v>
      </c>
      <c r="U88" s="159">
        <v>9.2100000000000009</v>
      </c>
      <c r="V88" s="159">
        <f>ROUND(E88*U88,2)</f>
        <v>34.99</v>
      </c>
      <c r="W88" s="159"/>
      <c r="X88" s="159" t="s">
        <v>120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121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8" t="s">
        <v>241</v>
      </c>
      <c r="D89" s="161"/>
      <c r="E89" s="162">
        <v>3.7995000000000001</v>
      </c>
      <c r="F89" s="159"/>
      <c r="G89" s="159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48"/>
      <c r="Z89" s="148"/>
      <c r="AA89" s="148"/>
      <c r="AB89" s="148"/>
      <c r="AC89" s="148"/>
      <c r="AD89" s="148"/>
      <c r="AE89" s="148"/>
      <c r="AF89" s="148"/>
      <c r="AG89" s="148" t="s">
        <v>123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72">
        <v>40</v>
      </c>
      <c r="B90" s="173" t="s">
        <v>242</v>
      </c>
      <c r="C90" s="187" t="s">
        <v>243</v>
      </c>
      <c r="D90" s="174" t="s">
        <v>129</v>
      </c>
      <c r="E90" s="175">
        <v>3.7995000000000001</v>
      </c>
      <c r="F90" s="176"/>
      <c r="G90" s="177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15</v>
      </c>
      <c r="M90" s="159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9"/>
      <c r="S90" s="159" t="s">
        <v>119</v>
      </c>
      <c r="T90" s="159" t="s">
        <v>119</v>
      </c>
      <c r="U90" s="159">
        <v>4.03</v>
      </c>
      <c r="V90" s="159">
        <f>ROUND(E90*U90,2)</f>
        <v>15.31</v>
      </c>
      <c r="W90" s="159"/>
      <c r="X90" s="159" t="s">
        <v>120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8" t="s">
        <v>244</v>
      </c>
      <c r="D91" s="161"/>
      <c r="E91" s="162">
        <v>3.7995000000000001</v>
      </c>
      <c r="F91" s="159"/>
      <c r="G91" s="159"/>
      <c r="H91" s="159"/>
      <c r="I91" s="159"/>
      <c r="J91" s="159"/>
      <c r="K91" s="159"/>
      <c r="L91" s="159"/>
      <c r="M91" s="159"/>
      <c r="N91" s="158"/>
      <c r="O91" s="158"/>
      <c r="P91" s="158"/>
      <c r="Q91" s="158"/>
      <c r="R91" s="159"/>
      <c r="S91" s="159"/>
      <c r="T91" s="159"/>
      <c r="U91" s="159"/>
      <c r="V91" s="159"/>
      <c r="W91" s="159"/>
      <c r="X91" s="159"/>
      <c r="Y91" s="148"/>
      <c r="Z91" s="148"/>
      <c r="AA91" s="148"/>
      <c r="AB91" s="148"/>
      <c r="AC91" s="148"/>
      <c r="AD91" s="148"/>
      <c r="AE91" s="148"/>
      <c r="AF91" s="148"/>
      <c r="AG91" s="148" t="s">
        <v>123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2">
        <v>41</v>
      </c>
      <c r="B92" s="173" t="s">
        <v>245</v>
      </c>
      <c r="C92" s="187" t="s">
        <v>246</v>
      </c>
      <c r="D92" s="174" t="s">
        <v>179</v>
      </c>
      <c r="E92" s="175">
        <v>2</v>
      </c>
      <c r="F92" s="176"/>
      <c r="G92" s="177">
        <f>ROUND(E92*F92,2)</f>
        <v>0</v>
      </c>
      <c r="H92" s="160"/>
      <c r="I92" s="159">
        <f>ROUND(E92*H92,2)</f>
        <v>0</v>
      </c>
      <c r="J92" s="160"/>
      <c r="K92" s="159">
        <f>ROUND(E92*J92,2)</f>
        <v>0</v>
      </c>
      <c r="L92" s="159">
        <v>15</v>
      </c>
      <c r="M92" s="159">
        <f>G92*(1+L92/100)</f>
        <v>0</v>
      </c>
      <c r="N92" s="158">
        <v>0</v>
      </c>
      <c r="O92" s="158">
        <f>ROUND(E92*N92,2)</f>
        <v>0</v>
      </c>
      <c r="P92" s="158">
        <v>0</v>
      </c>
      <c r="Q92" s="158">
        <f>ROUND(E92*P92,2)</f>
        <v>0</v>
      </c>
      <c r="R92" s="159"/>
      <c r="S92" s="159" t="s">
        <v>119</v>
      </c>
      <c r="T92" s="159" t="s">
        <v>119</v>
      </c>
      <c r="U92" s="159">
        <v>0.08</v>
      </c>
      <c r="V92" s="159">
        <f>ROUND(E92*U92,2)</f>
        <v>0.16</v>
      </c>
      <c r="W92" s="159"/>
      <c r="X92" s="159" t="s">
        <v>120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121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8" t="s">
        <v>247</v>
      </c>
      <c r="D93" s="161"/>
      <c r="E93" s="162">
        <v>2</v>
      </c>
      <c r="F93" s="159"/>
      <c r="G93" s="159"/>
      <c r="H93" s="159"/>
      <c r="I93" s="159"/>
      <c r="J93" s="159"/>
      <c r="K93" s="159"/>
      <c r="L93" s="159"/>
      <c r="M93" s="159"/>
      <c r="N93" s="158"/>
      <c r="O93" s="158"/>
      <c r="P93" s="158"/>
      <c r="Q93" s="158"/>
      <c r="R93" s="159"/>
      <c r="S93" s="159"/>
      <c r="T93" s="159"/>
      <c r="U93" s="159"/>
      <c r="V93" s="159"/>
      <c r="W93" s="159"/>
      <c r="X93" s="159"/>
      <c r="Y93" s="148"/>
      <c r="Z93" s="148"/>
      <c r="AA93" s="148"/>
      <c r="AB93" s="148"/>
      <c r="AC93" s="148"/>
      <c r="AD93" s="148"/>
      <c r="AE93" s="148"/>
      <c r="AF93" s="148"/>
      <c r="AG93" s="148" t="s">
        <v>123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2">
        <v>42</v>
      </c>
      <c r="B94" s="173" t="s">
        <v>248</v>
      </c>
      <c r="C94" s="187" t="s">
        <v>249</v>
      </c>
      <c r="D94" s="174" t="s">
        <v>118</v>
      </c>
      <c r="E94" s="175">
        <v>3.6</v>
      </c>
      <c r="F94" s="176"/>
      <c r="G94" s="177">
        <f>ROUND(E94*F94,2)</f>
        <v>0</v>
      </c>
      <c r="H94" s="160"/>
      <c r="I94" s="159">
        <f>ROUND(E94*H94,2)</f>
        <v>0</v>
      </c>
      <c r="J94" s="160"/>
      <c r="K94" s="159">
        <f>ROUND(E94*J94,2)</f>
        <v>0</v>
      </c>
      <c r="L94" s="159">
        <v>15</v>
      </c>
      <c r="M94" s="159">
        <f>G94*(1+L94/100)</f>
        <v>0</v>
      </c>
      <c r="N94" s="158">
        <v>1.17E-3</v>
      </c>
      <c r="O94" s="158">
        <f>ROUND(E94*N94,2)</f>
        <v>0</v>
      </c>
      <c r="P94" s="158">
        <v>7.5999999999999998E-2</v>
      </c>
      <c r="Q94" s="158">
        <f>ROUND(E94*P94,2)</f>
        <v>0.27</v>
      </c>
      <c r="R94" s="159"/>
      <c r="S94" s="159" t="s">
        <v>119</v>
      </c>
      <c r="T94" s="159" t="s">
        <v>119</v>
      </c>
      <c r="U94" s="159">
        <v>0.93899999999999995</v>
      </c>
      <c r="V94" s="159">
        <f>ROUND(E94*U94,2)</f>
        <v>3.38</v>
      </c>
      <c r="W94" s="159"/>
      <c r="X94" s="159" t="s">
        <v>120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121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8" t="s">
        <v>250</v>
      </c>
      <c r="D95" s="161"/>
      <c r="E95" s="162">
        <v>3.6</v>
      </c>
      <c r="F95" s="159"/>
      <c r="G95" s="159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48"/>
      <c r="Z95" s="148"/>
      <c r="AA95" s="148"/>
      <c r="AB95" s="148"/>
      <c r="AC95" s="148"/>
      <c r="AD95" s="148"/>
      <c r="AE95" s="148"/>
      <c r="AF95" s="148"/>
      <c r="AG95" s="148" t="s">
        <v>123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8">
        <v>43</v>
      </c>
      <c r="B96" s="179" t="s">
        <v>251</v>
      </c>
      <c r="C96" s="189" t="s">
        <v>252</v>
      </c>
      <c r="D96" s="180" t="s">
        <v>118</v>
      </c>
      <c r="E96" s="181">
        <v>20</v>
      </c>
      <c r="F96" s="182"/>
      <c r="G96" s="183">
        <f>ROUND(E96*F96,2)</f>
        <v>0</v>
      </c>
      <c r="H96" s="160"/>
      <c r="I96" s="159">
        <f>ROUND(E96*H96,2)</f>
        <v>0</v>
      </c>
      <c r="J96" s="160"/>
      <c r="K96" s="159">
        <f>ROUND(E96*J96,2)</f>
        <v>0</v>
      </c>
      <c r="L96" s="159">
        <v>15</v>
      </c>
      <c r="M96" s="159">
        <f>G96*(1+L96/100)</f>
        <v>0</v>
      </c>
      <c r="N96" s="158">
        <v>0</v>
      </c>
      <c r="O96" s="158">
        <f>ROUND(E96*N96,2)</f>
        <v>0</v>
      </c>
      <c r="P96" s="158">
        <v>0</v>
      </c>
      <c r="Q96" s="158">
        <f>ROUND(E96*P96,2)</f>
        <v>0</v>
      </c>
      <c r="R96" s="159"/>
      <c r="S96" s="159" t="s">
        <v>119</v>
      </c>
      <c r="T96" s="159" t="s">
        <v>119</v>
      </c>
      <c r="U96" s="159">
        <v>0.12</v>
      </c>
      <c r="V96" s="159">
        <f>ROUND(E96*U96,2)</f>
        <v>2.4</v>
      </c>
      <c r="W96" s="159"/>
      <c r="X96" s="159" t="s">
        <v>120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121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2">
        <v>44</v>
      </c>
      <c r="B97" s="173" t="s">
        <v>253</v>
      </c>
      <c r="C97" s="187" t="s">
        <v>254</v>
      </c>
      <c r="D97" s="174" t="s">
        <v>171</v>
      </c>
      <c r="E97" s="175">
        <v>17.100000000000001</v>
      </c>
      <c r="F97" s="176"/>
      <c r="G97" s="177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15</v>
      </c>
      <c r="M97" s="159">
        <f>G97*(1+L97/100)</f>
        <v>0</v>
      </c>
      <c r="N97" s="158">
        <v>0</v>
      </c>
      <c r="O97" s="158">
        <f>ROUND(E97*N97,2)</f>
        <v>0</v>
      </c>
      <c r="P97" s="158">
        <v>6.6000000000000003E-2</v>
      </c>
      <c r="Q97" s="158">
        <f>ROUND(E97*P97,2)</f>
        <v>1.1299999999999999</v>
      </c>
      <c r="R97" s="159"/>
      <c r="S97" s="159" t="s">
        <v>201</v>
      </c>
      <c r="T97" s="159" t="s">
        <v>202</v>
      </c>
      <c r="U97" s="159">
        <v>0</v>
      </c>
      <c r="V97" s="159">
        <f>ROUND(E97*U97,2)</f>
        <v>0</v>
      </c>
      <c r="W97" s="159"/>
      <c r="X97" s="159" t="s">
        <v>120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255</v>
      </c>
      <c r="D98" s="161"/>
      <c r="E98" s="162">
        <v>17.100000000000001</v>
      </c>
      <c r="F98" s="159"/>
      <c r="G98" s="159"/>
      <c r="H98" s="159"/>
      <c r="I98" s="159"/>
      <c r="J98" s="159"/>
      <c r="K98" s="159"/>
      <c r="L98" s="159"/>
      <c r="M98" s="159"/>
      <c r="N98" s="158"/>
      <c r="O98" s="158"/>
      <c r="P98" s="158"/>
      <c r="Q98" s="158"/>
      <c r="R98" s="159"/>
      <c r="S98" s="159"/>
      <c r="T98" s="159"/>
      <c r="U98" s="159"/>
      <c r="V98" s="159"/>
      <c r="W98" s="159"/>
      <c r="X98" s="159"/>
      <c r="Y98" s="148"/>
      <c r="Z98" s="148"/>
      <c r="AA98" s="148"/>
      <c r="AB98" s="148"/>
      <c r="AC98" s="148"/>
      <c r="AD98" s="148"/>
      <c r="AE98" s="148"/>
      <c r="AF98" s="148"/>
      <c r="AG98" s="148" t="s">
        <v>123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65" t="s">
        <v>114</v>
      </c>
      <c r="B99" s="166" t="s">
        <v>74</v>
      </c>
      <c r="C99" s="186" t="s">
        <v>75</v>
      </c>
      <c r="D99" s="167"/>
      <c r="E99" s="168"/>
      <c r="F99" s="169"/>
      <c r="G99" s="170">
        <f>SUMIF(AG100:AG100,"&lt;&gt;NOR",G100:G100)</f>
        <v>0</v>
      </c>
      <c r="H99" s="164"/>
      <c r="I99" s="164">
        <f>SUM(I100:I100)</f>
        <v>0</v>
      </c>
      <c r="J99" s="164"/>
      <c r="K99" s="164">
        <f>SUM(K100:K100)</f>
        <v>0</v>
      </c>
      <c r="L99" s="164"/>
      <c r="M99" s="164">
        <f>SUM(M100:M100)</f>
        <v>0</v>
      </c>
      <c r="N99" s="163"/>
      <c r="O99" s="163">
        <f>SUM(O100:O100)</f>
        <v>0</v>
      </c>
      <c r="P99" s="163"/>
      <c r="Q99" s="163">
        <f>SUM(Q100:Q100)</f>
        <v>0</v>
      </c>
      <c r="R99" s="164"/>
      <c r="S99" s="164"/>
      <c r="T99" s="164"/>
      <c r="U99" s="164"/>
      <c r="V99" s="164">
        <f>SUM(V100:V100)</f>
        <v>79.62</v>
      </c>
      <c r="W99" s="164"/>
      <c r="X99" s="164"/>
      <c r="AG99" t="s">
        <v>115</v>
      </c>
    </row>
    <row r="100" spans="1:60" outlineLevel="1" x14ac:dyDescent="0.2">
      <c r="A100" s="178">
        <v>45</v>
      </c>
      <c r="B100" s="179" t="s">
        <v>256</v>
      </c>
      <c r="C100" s="189" t="s">
        <v>257</v>
      </c>
      <c r="D100" s="180" t="s">
        <v>157</v>
      </c>
      <c r="E100" s="181">
        <v>84.835549999999998</v>
      </c>
      <c r="F100" s="182"/>
      <c r="G100" s="183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15</v>
      </c>
      <c r="M100" s="159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9"/>
      <c r="S100" s="159" t="s">
        <v>119</v>
      </c>
      <c r="T100" s="159" t="s">
        <v>119</v>
      </c>
      <c r="U100" s="159">
        <v>0.9385</v>
      </c>
      <c r="V100" s="159">
        <f>ROUND(E100*U100,2)</f>
        <v>79.62</v>
      </c>
      <c r="W100" s="159"/>
      <c r="X100" s="159" t="s">
        <v>258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259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5" t="s">
        <v>114</v>
      </c>
      <c r="B101" s="166" t="s">
        <v>76</v>
      </c>
      <c r="C101" s="186" t="s">
        <v>77</v>
      </c>
      <c r="D101" s="167"/>
      <c r="E101" s="168"/>
      <c r="F101" s="169"/>
      <c r="G101" s="170">
        <f>SUMIF(AG102:AG110,"&lt;&gt;NOR",G102:G110)</f>
        <v>0</v>
      </c>
      <c r="H101" s="164"/>
      <c r="I101" s="164">
        <f>SUM(I102:I110)</f>
        <v>0</v>
      </c>
      <c r="J101" s="164"/>
      <c r="K101" s="164">
        <f>SUM(K102:K110)</f>
        <v>0</v>
      </c>
      <c r="L101" s="164"/>
      <c r="M101" s="164">
        <f>SUM(M102:M110)</f>
        <v>0</v>
      </c>
      <c r="N101" s="163"/>
      <c r="O101" s="163">
        <f>SUM(O102:O110)</f>
        <v>0.12</v>
      </c>
      <c r="P101" s="163"/>
      <c r="Q101" s="163">
        <f>SUM(Q102:Q110)</f>
        <v>0.1</v>
      </c>
      <c r="R101" s="164"/>
      <c r="S101" s="164"/>
      <c r="T101" s="164"/>
      <c r="U101" s="164"/>
      <c r="V101" s="164">
        <f>SUM(V102:V110)</f>
        <v>5.74</v>
      </c>
      <c r="W101" s="164"/>
      <c r="X101" s="164"/>
      <c r="AG101" t="s">
        <v>115</v>
      </c>
    </row>
    <row r="102" spans="1:60" outlineLevel="1" x14ac:dyDescent="0.2">
      <c r="A102" s="172">
        <v>46</v>
      </c>
      <c r="B102" s="173" t="s">
        <v>260</v>
      </c>
      <c r="C102" s="187" t="s">
        <v>261</v>
      </c>
      <c r="D102" s="174" t="s">
        <v>118</v>
      </c>
      <c r="E102" s="175">
        <v>10.050000000000001</v>
      </c>
      <c r="F102" s="176"/>
      <c r="G102" s="177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15</v>
      </c>
      <c r="M102" s="159">
        <f>G102*(1+L102/100)</f>
        <v>0</v>
      </c>
      <c r="N102" s="158">
        <v>0</v>
      </c>
      <c r="O102" s="158">
        <f>ROUND(E102*N102,2)</f>
        <v>0</v>
      </c>
      <c r="P102" s="158">
        <v>1.03E-2</v>
      </c>
      <c r="Q102" s="158">
        <f>ROUND(E102*P102,2)</f>
        <v>0.1</v>
      </c>
      <c r="R102" s="159"/>
      <c r="S102" s="159" t="s">
        <v>119</v>
      </c>
      <c r="T102" s="159" t="s">
        <v>119</v>
      </c>
      <c r="U102" s="159">
        <v>0.05</v>
      </c>
      <c r="V102" s="159">
        <f>ROUND(E102*U102,2)</f>
        <v>0.5</v>
      </c>
      <c r="W102" s="159"/>
      <c r="X102" s="159" t="s">
        <v>120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121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8" t="s">
        <v>235</v>
      </c>
      <c r="D103" s="161"/>
      <c r="E103" s="162">
        <v>10.050000000000001</v>
      </c>
      <c r="F103" s="159"/>
      <c r="G103" s="159"/>
      <c r="H103" s="159"/>
      <c r="I103" s="159"/>
      <c r="J103" s="159"/>
      <c r="K103" s="159"/>
      <c r="L103" s="159"/>
      <c r="M103" s="159"/>
      <c r="N103" s="158"/>
      <c r="O103" s="158"/>
      <c r="P103" s="158"/>
      <c r="Q103" s="158"/>
      <c r="R103" s="159"/>
      <c r="S103" s="159"/>
      <c r="T103" s="159"/>
      <c r="U103" s="159"/>
      <c r="V103" s="159"/>
      <c r="W103" s="159"/>
      <c r="X103" s="159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2">
        <v>47</v>
      </c>
      <c r="B104" s="173" t="s">
        <v>262</v>
      </c>
      <c r="C104" s="187" t="s">
        <v>263</v>
      </c>
      <c r="D104" s="174" t="s">
        <v>118</v>
      </c>
      <c r="E104" s="175">
        <v>23.1</v>
      </c>
      <c r="F104" s="176"/>
      <c r="G104" s="177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15</v>
      </c>
      <c r="M104" s="159">
        <f>G104*(1+L104/100)</f>
        <v>0</v>
      </c>
      <c r="N104" s="158">
        <v>1.7000000000000001E-4</v>
      </c>
      <c r="O104" s="158">
        <f>ROUND(E104*N104,2)</f>
        <v>0</v>
      </c>
      <c r="P104" s="158">
        <v>0</v>
      </c>
      <c r="Q104" s="158">
        <f>ROUND(E104*P104,2)</f>
        <v>0</v>
      </c>
      <c r="R104" s="159"/>
      <c r="S104" s="159" t="s">
        <v>119</v>
      </c>
      <c r="T104" s="159" t="s">
        <v>119</v>
      </c>
      <c r="U104" s="159">
        <v>0.16</v>
      </c>
      <c r="V104" s="159">
        <f>ROUND(E104*U104,2)</f>
        <v>3.7</v>
      </c>
      <c r="W104" s="159"/>
      <c r="X104" s="159" t="s">
        <v>120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121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8" t="s">
        <v>190</v>
      </c>
      <c r="D105" s="161"/>
      <c r="E105" s="162">
        <v>23.1</v>
      </c>
      <c r="F105" s="159"/>
      <c r="G105" s="159"/>
      <c r="H105" s="159"/>
      <c r="I105" s="159"/>
      <c r="J105" s="159"/>
      <c r="K105" s="159"/>
      <c r="L105" s="159"/>
      <c r="M105" s="159"/>
      <c r="N105" s="158"/>
      <c r="O105" s="158"/>
      <c r="P105" s="158"/>
      <c r="Q105" s="158"/>
      <c r="R105" s="159"/>
      <c r="S105" s="159"/>
      <c r="T105" s="159"/>
      <c r="U105" s="159"/>
      <c r="V105" s="159"/>
      <c r="W105" s="159"/>
      <c r="X105" s="159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ht="22.5" outlineLevel="1" x14ac:dyDescent="0.2">
      <c r="A106" s="178">
        <v>48</v>
      </c>
      <c r="B106" s="179" t="s">
        <v>264</v>
      </c>
      <c r="C106" s="189" t="s">
        <v>265</v>
      </c>
      <c r="D106" s="180" t="s">
        <v>171</v>
      </c>
      <c r="E106" s="181">
        <v>15.4</v>
      </c>
      <c r="F106" s="182"/>
      <c r="G106" s="183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15</v>
      </c>
      <c r="M106" s="159">
        <f>G106*(1+L106/100)</f>
        <v>0</v>
      </c>
      <c r="N106" s="158">
        <v>5.2999999999999998E-4</v>
      </c>
      <c r="O106" s="158">
        <f>ROUND(E106*N106,2)</f>
        <v>0.01</v>
      </c>
      <c r="P106" s="158">
        <v>0</v>
      </c>
      <c r="Q106" s="158">
        <f>ROUND(E106*P106,2)</f>
        <v>0</v>
      </c>
      <c r="R106" s="159"/>
      <c r="S106" s="159" t="s">
        <v>119</v>
      </c>
      <c r="T106" s="159" t="s">
        <v>119</v>
      </c>
      <c r="U106" s="159">
        <v>0.1</v>
      </c>
      <c r="V106" s="159">
        <f>ROUND(E106*U106,2)</f>
        <v>1.54</v>
      </c>
      <c r="W106" s="159"/>
      <c r="X106" s="159" t="s">
        <v>120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121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ht="22.5" outlineLevel="1" x14ac:dyDescent="0.2">
      <c r="A107" s="172">
        <v>49</v>
      </c>
      <c r="B107" s="173" t="s">
        <v>266</v>
      </c>
      <c r="C107" s="187" t="s">
        <v>267</v>
      </c>
      <c r="D107" s="174" t="s">
        <v>118</v>
      </c>
      <c r="E107" s="175">
        <v>23.1</v>
      </c>
      <c r="F107" s="176"/>
      <c r="G107" s="177">
        <f>ROUND(E107*F107,2)</f>
        <v>0</v>
      </c>
      <c r="H107" s="160"/>
      <c r="I107" s="159">
        <f>ROUND(E107*H107,2)</f>
        <v>0</v>
      </c>
      <c r="J107" s="160"/>
      <c r="K107" s="159">
        <f>ROUND(E107*J107,2)</f>
        <v>0</v>
      </c>
      <c r="L107" s="159">
        <v>15</v>
      </c>
      <c r="M107" s="159">
        <f>G107*(1+L107/100)</f>
        <v>0</v>
      </c>
      <c r="N107" s="158">
        <v>4.8300000000000001E-3</v>
      </c>
      <c r="O107" s="158">
        <f>ROUND(E107*N107,2)</f>
        <v>0.11</v>
      </c>
      <c r="P107" s="158">
        <v>0</v>
      </c>
      <c r="Q107" s="158">
        <f>ROUND(E107*P107,2)</f>
        <v>0</v>
      </c>
      <c r="R107" s="159"/>
      <c r="S107" s="159" t="s">
        <v>119</v>
      </c>
      <c r="T107" s="159" t="s">
        <v>149</v>
      </c>
      <c r="U107" s="159">
        <v>0</v>
      </c>
      <c r="V107" s="159">
        <f>ROUND(E107*U107,2)</f>
        <v>0</v>
      </c>
      <c r="W107" s="159"/>
      <c r="X107" s="159" t="s">
        <v>150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151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55"/>
      <c r="B108" s="156"/>
      <c r="C108" s="265" t="s">
        <v>268</v>
      </c>
      <c r="D108" s="266"/>
      <c r="E108" s="266"/>
      <c r="F108" s="266"/>
      <c r="G108" s="266"/>
      <c r="H108" s="159"/>
      <c r="I108" s="159"/>
      <c r="J108" s="159"/>
      <c r="K108" s="159"/>
      <c r="L108" s="159"/>
      <c r="M108" s="159"/>
      <c r="N108" s="158"/>
      <c r="O108" s="158"/>
      <c r="P108" s="158"/>
      <c r="Q108" s="158"/>
      <c r="R108" s="159"/>
      <c r="S108" s="159"/>
      <c r="T108" s="159"/>
      <c r="U108" s="159"/>
      <c r="V108" s="159"/>
      <c r="W108" s="159"/>
      <c r="X108" s="159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84" t="str">
        <f>C108</f>
        <v>Nanesení hydroizolační stěrky ve dvou vrstvách. Vlepení těsnicí pásky do spoje podlaha-stěna, přitlačení a uhlazení, přetažení pásky další vrstvou izolační stěrky.</v>
      </c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8" t="s">
        <v>190</v>
      </c>
      <c r="D109" s="161"/>
      <c r="E109" s="162">
        <v>23.1</v>
      </c>
      <c r="F109" s="159"/>
      <c r="G109" s="159"/>
      <c r="H109" s="159"/>
      <c r="I109" s="159"/>
      <c r="J109" s="159"/>
      <c r="K109" s="159"/>
      <c r="L109" s="159"/>
      <c r="M109" s="159"/>
      <c r="N109" s="158"/>
      <c r="O109" s="158"/>
      <c r="P109" s="158"/>
      <c r="Q109" s="158"/>
      <c r="R109" s="159"/>
      <c r="S109" s="159"/>
      <c r="T109" s="159"/>
      <c r="U109" s="159"/>
      <c r="V109" s="159"/>
      <c r="W109" s="159"/>
      <c r="X109" s="159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123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>
        <v>50</v>
      </c>
      <c r="B110" s="156" t="s">
        <v>269</v>
      </c>
      <c r="C110" s="190" t="s">
        <v>270</v>
      </c>
      <c r="D110" s="157" t="s">
        <v>0</v>
      </c>
      <c r="E110" s="185"/>
      <c r="F110" s="160"/>
      <c r="G110" s="159">
        <f>ROUND(E110*F110,2)</f>
        <v>0</v>
      </c>
      <c r="H110" s="160"/>
      <c r="I110" s="159">
        <f>ROUND(E110*H110,2)</f>
        <v>0</v>
      </c>
      <c r="J110" s="160"/>
      <c r="K110" s="159">
        <f>ROUND(E110*J110,2)</f>
        <v>0</v>
      </c>
      <c r="L110" s="159">
        <v>15</v>
      </c>
      <c r="M110" s="159">
        <f>G110*(1+L110/100)</f>
        <v>0</v>
      </c>
      <c r="N110" s="158">
        <v>0</v>
      </c>
      <c r="O110" s="158">
        <f>ROUND(E110*N110,2)</f>
        <v>0</v>
      </c>
      <c r="P110" s="158">
        <v>0</v>
      </c>
      <c r="Q110" s="158">
        <f>ROUND(E110*P110,2)</f>
        <v>0</v>
      </c>
      <c r="R110" s="159"/>
      <c r="S110" s="159" t="s">
        <v>119</v>
      </c>
      <c r="T110" s="159" t="s">
        <v>119</v>
      </c>
      <c r="U110" s="159">
        <v>0</v>
      </c>
      <c r="V110" s="159">
        <f>ROUND(E110*U110,2)</f>
        <v>0</v>
      </c>
      <c r="W110" s="159"/>
      <c r="X110" s="159" t="s">
        <v>258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259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5" t="s">
        <v>114</v>
      </c>
      <c r="B111" s="166" t="s">
        <v>78</v>
      </c>
      <c r="C111" s="186" t="s">
        <v>79</v>
      </c>
      <c r="D111" s="167"/>
      <c r="E111" s="168"/>
      <c r="F111" s="169"/>
      <c r="G111" s="170">
        <f>SUMIF(AG112:AG119,"&lt;&gt;NOR",G112:G119)</f>
        <v>0</v>
      </c>
      <c r="H111" s="164"/>
      <c r="I111" s="164">
        <f>SUM(I112:I119)</f>
        <v>0</v>
      </c>
      <c r="J111" s="164"/>
      <c r="K111" s="164">
        <f>SUM(K112:K119)</f>
        <v>0</v>
      </c>
      <c r="L111" s="164"/>
      <c r="M111" s="164">
        <f>SUM(M112:M119)</f>
        <v>0</v>
      </c>
      <c r="N111" s="163"/>
      <c r="O111" s="163">
        <f>SUM(O112:O119)</f>
        <v>0</v>
      </c>
      <c r="P111" s="163"/>
      <c r="Q111" s="163">
        <f>SUM(Q112:Q119)</f>
        <v>1.05</v>
      </c>
      <c r="R111" s="164"/>
      <c r="S111" s="164"/>
      <c r="T111" s="164"/>
      <c r="U111" s="164"/>
      <c r="V111" s="164">
        <f>SUM(V112:V119)</f>
        <v>0</v>
      </c>
      <c r="W111" s="164"/>
      <c r="X111" s="164"/>
      <c r="AG111" t="s">
        <v>115</v>
      </c>
    </row>
    <row r="112" spans="1:60" outlineLevel="1" x14ac:dyDescent="0.2">
      <c r="A112" s="172">
        <v>51</v>
      </c>
      <c r="B112" s="173" t="s">
        <v>271</v>
      </c>
      <c r="C112" s="187" t="s">
        <v>272</v>
      </c>
      <c r="D112" s="174" t="s">
        <v>179</v>
      </c>
      <c r="E112" s="175">
        <v>2</v>
      </c>
      <c r="F112" s="176"/>
      <c r="G112" s="177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15</v>
      </c>
      <c r="M112" s="159">
        <f>G112*(1+L112/100)</f>
        <v>0</v>
      </c>
      <c r="N112" s="158">
        <v>0</v>
      </c>
      <c r="O112" s="158">
        <f>ROUND(E112*N112,2)</f>
        <v>0</v>
      </c>
      <c r="P112" s="158">
        <v>0.1</v>
      </c>
      <c r="Q112" s="158">
        <f>ROUND(E112*P112,2)</f>
        <v>0.2</v>
      </c>
      <c r="R112" s="159"/>
      <c r="S112" s="159" t="s">
        <v>201</v>
      </c>
      <c r="T112" s="159" t="s">
        <v>202</v>
      </c>
      <c r="U112" s="159">
        <v>0</v>
      </c>
      <c r="V112" s="159">
        <f>ROUND(E112*U112,2)</f>
        <v>0</v>
      </c>
      <c r="W112" s="159"/>
      <c r="X112" s="159" t="s">
        <v>120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121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8" t="s">
        <v>273</v>
      </c>
      <c r="D113" s="161"/>
      <c r="E113" s="162">
        <v>2</v>
      </c>
      <c r="F113" s="159"/>
      <c r="G113" s="159"/>
      <c r="H113" s="159"/>
      <c r="I113" s="159"/>
      <c r="J113" s="159"/>
      <c r="K113" s="159"/>
      <c r="L113" s="159"/>
      <c r="M113" s="159"/>
      <c r="N113" s="158"/>
      <c r="O113" s="158"/>
      <c r="P113" s="158"/>
      <c r="Q113" s="158"/>
      <c r="R113" s="159"/>
      <c r="S113" s="159"/>
      <c r="T113" s="159"/>
      <c r="U113" s="159"/>
      <c r="V113" s="159"/>
      <c r="W113" s="159"/>
      <c r="X113" s="159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2">
        <v>52</v>
      </c>
      <c r="B114" s="173" t="s">
        <v>274</v>
      </c>
      <c r="C114" s="187" t="s">
        <v>275</v>
      </c>
      <c r="D114" s="174" t="s">
        <v>171</v>
      </c>
      <c r="E114" s="175">
        <v>17</v>
      </c>
      <c r="F114" s="176"/>
      <c r="G114" s="177">
        <f>ROUND(E114*F114,2)</f>
        <v>0</v>
      </c>
      <c r="H114" s="160"/>
      <c r="I114" s="159">
        <f>ROUND(E114*H114,2)</f>
        <v>0</v>
      </c>
      <c r="J114" s="160"/>
      <c r="K114" s="159">
        <f>ROUND(E114*J114,2)</f>
        <v>0</v>
      </c>
      <c r="L114" s="159">
        <v>15</v>
      </c>
      <c r="M114" s="159">
        <f>G114*(1+L114/100)</f>
        <v>0</v>
      </c>
      <c r="N114" s="158">
        <v>0</v>
      </c>
      <c r="O114" s="158">
        <f>ROUND(E114*N114,2)</f>
        <v>0</v>
      </c>
      <c r="P114" s="158">
        <v>0.05</v>
      </c>
      <c r="Q114" s="158">
        <f>ROUND(E114*P114,2)</f>
        <v>0.85</v>
      </c>
      <c r="R114" s="159"/>
      <c r="S114" s="159" t="s">
        <v>201</v>
      </c>
      <c r="T114" s="159" t="s">
        <v>202</v>
      </c>
      <c r="U114" s="159">
        <v>0</v>
      </c>
      <c r="V114" s="159">
        <f>ROUND(E114*U114,2)</f>
        <v>0</v>
      </c>
      <c r="W114" s="159"/>
      <c r="X114" s="159" t="s">
        <v>120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121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8" t="s">
        <v>276</v>
      </c>
      <c r="D115" s="161"/>
      <c r="E115" s="162">
        <v>17</v>
      </c>
      <c r="F115" s="159"/>
      <c r="G115" s="159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123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ht="22.5" outlineLevel="1" x14ac:dyDescent="0.2">
      <c r="A116" s="172">
        <v>53</v>
      </c>
      <c r="B116" s="173" t="s">
        <v>277</v>
      </c>
      <c r="C116" s="187" t="s">
        <v>278</v>
      </c>
      <c r="D116" s="174" t="s">
        <v>179</v>
      </c>
      <c r="E116" s="175">
        <v>2</v>
      </c>
      <c r="F116" s="176"/>
      <c r="G116" s="177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15</v>
      </c>
      <c r="M116" s="159">
        <f>G116*(1+L116/100)</f>
        <v>0</v>
      </c>
      <c r="N116" s="158">
        <v>0</v>
      </c>
      <c r="O116" s="158">
        <f>ROUND(E116*N116,2)</f>
        <v>0</v>
      </c>
      <c r="P116" s="158">
        <v>0</v>
      </c>
      <c r="Q116" s="158">
        <f>ROUND(E116*P116,2)</f>
        <v>0</v>
      </c>
      <c r="R116" s="159"/>
      <c r="S116" s="159" t="s">
        <v>201</v>
      </c>
      <c r="T116" s="159" t="s">
        <v>202</v>
      </c>
      <c r="U116" s="159">
        <v>0</v>
      </c>
      <c r="V116" s="159">
        <f>ROUND(E116*U116,2)</f>
        <v>0</v>
      </c>
      <c r="W116" s="159"/>
      <c r="X116" s="159" t="s">
        <v>120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121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265" t="s">
        <v>203</v>
      </c>
      <c r="D117" s="266"/>
      <c r="E117" s="266"/>
      <c r="F117" s="266"/>
      <c r="G117" s="266"/>
      <c r="H117" s="159"/>
      <c r="I117" s="159"/>
      <c r="J117" s="159"/>
      <c r="K117" s="159"/>
      <c r="L117" s="159"/>
      <c r="M117" s="159"/>
      <c r="N117" s="158"/>
      <c r="O117" s="158"/>
      <c r="P117" s="158"/>
      <c r="Q117" s="158"/>
      <c r="R117" s="159"/>
      <c r="S117" s="159"/>
      <c r="T117" s="159"/>
      <c r="U117" s="159"/>
      <c r="V117" s="159"/>
      <c r="W117" s="159"/>
      <c r="X117" s="159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145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8" t="s">
        <v>279</v>
      </c>
      <c r="D118" s="161"/>
      <c r="E118" s="162">
        <v>2</v>
      </c>
      <c r="F118" s="159"/>
      <c r="G118" s="159"/>
      <c r="H118" s="159"/>
      <c r="I118" s="159"/>
      <c r="J118" s="159"/>
      <c r="K118" s="159"/>
      <c r="L118" s="159"/>
      <c r="M118" s="159"/>
      <c r="N118" s="158"/>
      <c r="O118" s="158"/>
      <c r="P118" s="158"/>
      <c r="Q118" s="158"/>
      <c r="R118" s="159"/>
      <c r="S118" s="159"/>
      <c r="T118" s="159"/>
      <c r="U118" s="159"/>
      <c r="V118" s="159"/>
      <c r="W118" s="159"/>
      <c r="X118" s="159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>
        <v>54</v>
      </c>
      <c r="B119" s="156" t="s">
        <v>280</v>
      </c>
      <c r="C119" s="190" t="s">
        <v>281</v>
      </c>
      <c r="D119" s="157" t="s">
        <v>0</v>
      </c>
      <c r="E119" s="185"/>
      <c r="F119" s="160"/>
      <c r="G119" s="159">
        <f>ROUND(E119*F119,2)</f>
        <v>0</v>
      </c>
      <c r="H119" s="160"/>
      <c r="I119" s="159">
        <f>ROUND(E119*H119,2)</f>
        <v>0</v>
      </c>
      <c r="J119" s="160"/>
      <c r="K119" s="159">
        <f>ROUND(E119*J119,2)</f>
        <v>0</v>
      </c>
      <c r="L119" s="159">
        <v>15</v>
      </c>
      <c r="M119" s="159">
        <f>G119*(1+L119/100)</f>
        <v>0</v>
      </c>
      <c r="N119" s="158">
        <v>0</v>
      </c>
      <c r="O119" s="158">
        <f>ROUND(E119*N119,2)</f>
        <v>0</v>
      </c>
      <c r="P119" s="158">
        <v>0</v>
      </c>
      <c r="Q119" s="158">
        <f>ROUND(E119*P119,2)</f>
        <v>0</v>
      </c>
      <c r="R119" s="159"/>
      <c r="S119" s="159" t="s">
        <v>119</v>
      </c>
      <c r="T119" s="159" t="s">
        <v>119</v>
      </c>
      <c r="U119" s="159">
        <v>0</v>
      </c>
      <c r="V119" s="159">
        <f>ROUND(E119*U119,2)</f>
        <v>0</v>
      </c>
      <c r="W119" s="159"/>
      <c r="X119" s="159" t="s">
        <v>258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259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x14ac:dyDescent="0.2">
      <c r="A120" s="165" t="s">
        <v>114</v>
      </c>
      <c r="B120" s="166" t="s">
        <v>80</v>
      </c>
      <c r="C120" s="186" t="s">
        <v>81</v>
      </c>
      <c r="D120" s="167"/>
      <c r="E120" s="168"/>
      <c r="F120" s="169"/>
      <c r="G120" s="170">
        <f>SUMIF(AG121:AG122,"&lt;&gt;NOR",G121:G122)</f>
        <v>0</v>
      </c>
      <c r="H120" s="164"/>
      <c r="I120" s="164">
        <f>SUM(I121:I122)</f>
        <v>0</v>
      </c>
      <c r="J120" s="164"/>
      <c r="K120" s="164">
        <f>SUM(K121:K122)</f>
        <v>0</v>
      </c>
      <c r="L120" s="164"/>
      <c r="M120" s="164">
        <f>SUM(M121:M122)</f>
        <v>0</v>
      </c>
      <c r="N120" s="163"/>
      <c r="O120" s="163">
        <f>SUM(O121:O122)</f>
        <v>0</v>
      </c>
      <c r="P120" s="163"/>
      <c r="Q120" s="163">
        <f>SUM(Q121:Q122)</f>
        <v>0</v>
      </c>
      <c r="R120" s="164"/>
      <c r="S120" s="164"/>
      <c r="T120" s="164"/>
      <c r="U120" s="164"/>
      <c r="V120" s="164">
        <f>SUM(V121:V122)</f>
        <v>0.14000000000000001</v>
      </c>
      <c r="W120" s="164"/>
      <c r="X120" s="164"/>
      <c r="AG120" t="s">
        <v>115</v>
      </c>
    </row>
    <row r="121" spans="1:60" ht="22.5" outlineLevel="1" x14ac:dyDescent="0.2">
      <c r="A121" s="178">
        <v>55</v>
      </c>
      <c r="B121" s="179" t="s">
        <v>282</v>
      </c>
      <c r="C121" s="189" t="s">
        <v>283</v>
      </c>
      <c r="D121" s="180" t="s">
        <v>118</v>
      </c>
      <c r="E121" s="181">
        <v>10</v>
      </c>
      <c r="F121" s="182"/>
      <c r="G121" s="183">
        <f>ROUND(E121*F121,2)</f>
        <v>0</v>
      </c>
      <c r="H121" s="160"/>
      <c r="I121" s="159">
        <f>ROUND(E121*H121,2)</f>
        <v>0</v>
      </c>
      <c r="J121" s="160"/>
      <c r="K121" s="159">
        <f>ROUND(E121*J121,2)</f>
        <v>0</v>
      </c>
      <c r="L121" s="159">
        <v>15</v>
      </c>
      <c r="M121" s="159">
        <f>G121*(1+L121/100)</f>
        <v>0</v>
      </c>
      <c r="N121" s="158">
        <v>3.5E-4</v>
      </c>
      <c r="O121" s="158">
        <f>ROUND(E121*N121,2)</f>
        <v>0</v>
      </c>
      <c r="P121" s="158">
        <v>0</v>
      </c>
      <c r="Q121" s="158">
        <f>ROUND(E121*P121,2)</f>
        <v>0</v>
      </c>
      <c r="R121" s="159"/>
      <c r="S121" s="159" t="s">
        <v>119</v>
      </c>
      <c r="T121" s="159" t="s">
        <v>119</v>
      </c>
      <c r="U121" s="159">
        <v>1.35E-2</v>
      </c>
      <c r="V121" s="159">
        <f>ROUND(E121*U121,2)</f>
        <v>0.14000000000000001</v>
      </c>
      <c r="W121" s="159"/>
      <c r="X121" s="159" t="s">
        <v>120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2.5" outlineLevel="1" x14ac:dyDescent="0.2">
      <c r="A122" s="178">
        <v>56</v>
      </c>
      <c r="B122" s="179" t="s">
        <v>284</v>
      </c>
      <c r="C122" s="189" t="s">
        <v>285</v>
      </c>
      <c r="D122" s="180" t="s">
        <v>118</v>
      </c>
      <c r="E122" s="181">
        <v>20</v>
      </c>
      <c r="F122" s="182"/>
      <c r="G122" s="183">
        <f>ROUND(E122*F122,2)</f>
        <v>0</v>
      </c>
      <c r="H122" s="160"/>
      <c r="I122" s="159">
        <f>ROUND(E122*H122,2)</f>
        <v>0</v>
      </c>
      <c r="J122" s="160"/>
      <c r="K122" s="159">
        <f>ROUND(E122*J122,2)</f>
        <v>0</v>
      </c>
      <c r="L122" s="159">
        <v>15</v>
      </c>
      <c r="M122" s="159">
        <f>G122*(1+L122/100)</f>
        <v>0</v>
      </c>
      <c r="N122" s="158">
        <v>2.2000000000000001E-4</v>
      </c>
      <c r="O122" s="158">
        <f>ROUND(E122*N122,2)</f>
        <v>0</v>
      </c>
      <c r="P122" s="158">
        <v>0</v>
      </c>
      <c r="Q122" s="158">
        <f>ROUND(E122*P122,2)</f>
        <v>0</v>
      </c>
      <c r="R122" s="159"/>
      <c r="S122" s="159" t="s">
        <v>119</v>
      </c>
      <c r="T122" s="159" t="s">
        <v>149</v>
      </c>
      <c r="U122" s="159">
        <v>0</v>
      </c>
      <c r="V122" s="159">
        <f>ROUND(E122*U122,2)</f>
        <v>0</v>
      </c>
      <c r="W122" s="159"/>
      <c r="X122" s="159" t="s">
        <v>150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151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5" t="s">
        <v>114</v>
      </c>
      <c r="B123" s="166" t="s">
        <v>82</v>
      </c>
      <c r="C123" s="186" t="s">
        <v>83</v>
      </c>
      <c r="D123" s="167"/>
      <c r="E123" s="168"/>
      <c r="F123" s="169"/>
      <c r="G123" s="170">
        <f>SUMIF(AG124:AG125,"&lt;&gt;NOR",G124:G125)</f>
        <v>0</v>
      </c>
      <c r="H123" s="164"/>
      <c r="I123" s="164">
        <f>SUM(I124:I125)</f>
        <v>0</v>
      </c>
      <c r="J123" s="164"/>
      <c r="K123" s="164">
        <f>SUM(K124:K125)</f>
        <v>0</v>
      </c>
      <c r="L123" s="164"/>
      <c r="M123" s="164">
        <f>SUM(M124:M125)</f>
        <v>0</v>
      </c>
      <c r="N123" s="163"/>
      <c r="O123" s="163">
        <f>SUM(O124:O125)</f>
        <v>0</v>
      </c>
      <c r="P123" s="163"/>
      <c r="Q123" s="163">
        <f>SUM(Q124:Q125)</f>
        <v>0</v>
      </c>
      <c r="R123" s="164"/>
      <c r="S123" s="164"/>
      <c r="T123" s="164"/>
      <c r="U123" s="164"/>
      <c r="V123" s="164">
        <f>SUM(V124:V125)</f>
        <v>0</v>
      </c>
      <c r="W123" s="164"/>
      <c r="X123" s="164"/>
      <c r="AG123" t="s">
        <v>115</v>
      </c>
    </row>
    <row r="124" spans="1:60" outlineLevel="1" x14ac:dyDescent="0.2">
      <c r="A124" s="172">
        <v>57</v>
      </c>
      <c r="B124" s="173" t="s">
        <v>286</v>
      </c>
      <c r="C124" s="187" t="s">
        <v>287</v>
      </c>
      <c r="D124" s="174" t="s">
        <v>179</v>
      </c>
      <c r="E124" s="175">
        <v>1</v>
      </c>
      <c r="F124" s="176"/>
      <c r="G124" s="177">
        <f>ROUND(E124*F124,2)</f>
        <v>0</v>
      </c>
      <c r="H124" s="160"/>
      <c r="I124" s="159">
        <f>ROUND(E124*H124,2)</f>
        <v>0</v>
      </c>
      <c r="J124" s="160"/>
      <c r="K124" s="159">
        <f>ROUND(E124*J124,2)</f>
        <v>0</v>
      </c>
      <c r="L124" s="159">
        <v>15</v>
      </c>
      <c r="M124" s="159">
        <f>G124*(1+L124/100)</f>
        <v>0</v>
      </c>
      <c r="N124" s="158">
        <v>0</v>
      </c>
      <c r="O124" s="158">
        <f>ROUND(E124*N124,2)</f>
        <v>0</v>
      </c>
      <c r="P124" s="158">
        <v>0</v>
      </c>
      <c r="Q124" s="158">
        <f>ROUND(E124*P124,2)</f>
        <v>0</v>
      </c>
      <c r="R124" s="159"/>
      <c r="S124" s="159" t="s">
        <v>201</v>
      </c>
      <c r="T124" s="159" t="s">
        <v>202</v>
      </c>
      <c r="U124" s="159">
        <v>0</v>
      </c>
      <c r="V124" s="159">
        <f>ROUND(E124*U124,2)</f>
        <v>0</v>
      </c>
      <c r="W124" s="159"/>
      <c r="X124" s="159" t="s">
        <v>120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121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8" t="s">
        <v>288</v>
      </c>
      <c r="D125" s="161"/>
      <c r="E125" s="162">
        <v>1</v>
      </c>
      <c r="F125" s="159"/>
      <c r="G125" s="159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123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x14ac:dyDescent="0.2">
      <c r="A126" s="165" t="s">
        <v>114</v>
      </c>
      <c r="B126" s="166" t="s">
        <v>84</v>
      </c>
      <c r="C126" s="186" t="s">
        <v>85</v>
      </c>
      <c r="D126" s="167"/>
      <c r="E126" s="168"/>
      <c r="F126" s="169"/>
      <c r="G126" s="170">
        <f>SUMIF(AG127:AG130,"&lt;&gt;NOR",G127:G130)</f>
        <v>0</v>
      </c>
      <c r="H126" s="164"/>
      <c r="I126" s="164">
        <f>SUM(I127:I130)</f>
        <v>0</v>
      </c>
      <c r="J126" s="164"/>
      <c r="K126" s="164">
        <f>SUM(K127:K130)</f>
        <v>0</v>
      </c>
      <c r="L126" s="164"/>
      <c r="M126" s="164">
        <f>SUM(M127:M130)</f>
        <v>0</v>
      </c>
      <c r="N126" s="163"/>
      <c r="O126" s="163">
        <f>SUM(O127:O130)</f>
        <v>0</v>
      </c>
      <c r="P126" s="163"/>
      <c r="Q126" s="163">
        <f>SUM(Q127:Q130)</f>
        <v>0</v>
      </c>
      <c r="R126" s="164"/>
      <c r="S126" s="164"/>
      <c r="T126" s="164"/>
      <c r="U126" s="164"/>
      <c r="V126" s="164">
        <f>SUM(V127:V130)</f>
        <v>27.18</v>
      </c>
      <c r="W126" s="164"/>
      <c r="X126" s="164"/>
      <c r="AG126" t="s">
        <v>115</v>
      </c>
    </row>
    <row r="127" spans="1:60" outlineLevel="1" x14ac:dyDescent="0.2">
      <c r="A127" s="172">
        <v>58</v>
      </c>
      <c r="B127" s="173" t="s">
        <v>289</v>
      </c>
      <c r="C127" s="187" t="s">
        <v>290</v>
      </c>
      <c r="D127" s="174" t="s">
        <v>157</v>
      </c>
      <c r="E127" s="175">
        <v>55.463819999999998</v>
      </c>
      <c r="F127" s="176"/>
      <c r="G127" s="177">
        <f>ROUND(E127*F127,2)</f>
        <v>0</v>
      </c>
      <c r="H127" s="160"/>
      <c r="I127" s="159">
        <f>ROUND(E127*H127,2)</f>
        <v>0</v>
      </c>
      <c r="J127" s="160"/>
      <c r="K127" s="159">
        <f>ROUND(E127*J127,2)</f>
        <v>0</v>
      </c>
      <c r="L127" s="159">
        <v>15</v>
      </c>
      <c r="M127" s="159">
        <f>G127*(1+L127/100)</f>
        <v>0</v>
      </c>
      <c r="N127" s="158">
        <v>0</v>
      </c>
      <c r="O127" s="158">
        <f>ROUND(E127*N127,2)</f>
        <v>0</v>
      </c>
      <c r="P127" s="158">
        <v>0</v>
      </c>
      <c r="Q127" s="158">
        <f>ROUND(E127*P127,2)</f>
        <v>0</v>
      </c>
      <c r="R127" s="159"/>
      <c r="S127" s="159" t="s">
        <v>119</v>
      </c>
      <c r="T127" s="159" t="s">
        <v>119</v>
      </c>
      <c r="U127" s="159">
        <v>0.49</v>
      </c>
      <c r="V127" s="159">
        <f>ROUND(E127*U127,2)</f>
        <v>27.18</v>
      </c>
      <c r="W127" s="159"/>
      <c r="X127" s="159" t="s">
        <v>291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292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65" t="s">
        <v>293</v>
      </c>
      <c r="D128" s="266"/>
      <c r="E128" s="266"/>
      <c r="F128" s="266"/>
      <c r="G128" s="266"/>
      <c r="H128" s="159"/>
      <c r="I128" s="159"/>
      <c r="J128" s="159"/>
      <c r="K128" s="159"/>
      <c r="L128" s="159"/>
      <c r="M128" s="159"/>
      <c r="N128" s="158"/>
      <c r="O128" s="158"/>
      <c r="P128" s="158"/>
      <c r="Q128" s="158"/>
      <c r="R128" s="159"/>
      <c r="S128" s="159"/>
      <c r="T128" s="159"/>
      <c r="U128" s="159"/>
      <c r="V128" s="159"/>
      <c r="W128" s="159"/>
      <c r="X128" s="159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8">
        <v>59</v>
      </c>
      <c r="B129" s="179" t="s">
        <v>294</v>
      </c>
      <c r="C129" s="189" t="s">
        <v>295</v>
      </c>
      <c r="D129" s="180" t="s">
        <v>157</v>
      </c>
      <c r="E129" s="181">
        <v>1053.81249</v>
      </c>
      <c r="F129" s="182"/>
      <c r="G129" s="183">
        <f>ROUND(E129*F129,2)</f>
        <v>0</v>
      </c>
      <c r="H129" s="160"/>
      <c r="I129" s="159">
        <f>ROUND(E129*H129,2)</f>
        <v>0</v>
      </c>
      <c r="J129" s="160"/>
      <c r="K129" s="159">
        <f>ROUND(E129*J129,2)</f>
        <v>0</v>
      </c>
      <c r="L129" s="159">
        <v>15</v>
      </c>
      <c r="M129" s="159">
        <f>G129*(1+L129/100)</f>
        <v>0</v>
      </c>
      <c r="N129" s="158">
        <v>0</v>
      </c>
      <c r="O129" s="158">
        <f>ROUND(E129*N129,2)</f>
        <v>0</v>
      </c>
      <c r="P129" s="158">
        <v>0</v>
      </c>
      <c r="Q129" s="158">
        <f>ROUND(E129*P129,2)</f>
        <v>0</v>
      </c>
      <c r="R129" s="159"/>
      <c r="S129" s="159" t="s">
        <v>119</v>
      </c>
      <c r="T129" s="159" t="s">
        <v>119</v>
      </c>
      <c r="U129" s="159">
        <v>0</v>
      </c>
      <c r="V129" s="159">
        <f>ROUND(E129*U129,2)</f>
        <v>0</v>
      </c>
      <c r="W129" s="159"/>
      <c r="X129" s="159" t="s">
        <v>291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292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8">
        <v>60</v>
      </c>
      <c r="B130" s="179" t="s">
        <v>296</v>
      </c>
      <c r="C130" s="189" t="s">
        <v>297</v>
      </c>
      <c r="D130" s="180" t="s">
        <v>157</v>
      </c>
      <c r="E130" s="181">
        <v>55.463819999999998</v>
      </c>
      <c r="F130" s="182"/>
      <c r="G130" s="183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15</v>
      </c>
      <c r="M130" s="159">
        <f>G130*(1+L130/100)</f>
        <v>0</v>
      </c>
      <c r="N130" s="158">
        <v>0</v>
      </c>
      <c r="O130" s="158">
        <f>ROUND(E130*N130,2)</f>
        <v>0</v>
      </c>
      <c r="P130" s="158">
        <v>0</v>
      </c>
      <c r="Q130" s="158">
        <f>ROUND(E130*P130,2)</f>
        <v>0</v>
      </c>
      <c r="R130" s="159"/>
      <c r="S130" s="159" t="s">
        <v>119</v>
      </c>
      <c r="T130" s="159" t="s">
        <v>119</v>
      </c>
      <c r="U130" s="159">
        <v>0</v>
      </c>
      <c r="V130" s="159">
        <f>ROUND(E130*U130,2)</f>
        <v>0</v>
      </c>
      <c r="W130" s="159"/>
      <c r="X130" s="159" t="s">
        <v>291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292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5" t="s">
        <v>114</v>
      </c>
      <c r="B131" s="166" t="s">
        <v>87</v>
      </c>
      <c r="C131" s="186" t="s">
        <v>29</v>
      </c>
      <c r="D131" s="167"/>
      <c r="E131" s="168"/>
      <c r="F131" s="169"/>
      <c r="G131" s="170">
        <f>SUMIF(AG132:AG136,"&lt;&gt;NOR",G132:G136)</f>
        <v>0</v>
      </c>
      <c r="H131" s="164"/>
      <c r="I131" s="164">
        <f>SUM(I132:I136)</f>
        <v>0</v>
      </c>
      <c r="J131" s="164"/>
      <c r="K131" s="164">
        <f>SUM(K132:K136)</f>
        <v>0</v>
      </c>
      <c r="L131" s="164"/>
      <c r="M131" s="164">
        <f>SUM(M132:M136)</f>
        <v>0</v>
      </c>
      <c r="N131" s="163"/>
      <c r="O131" s="163">
        <f>SUM(O132:O136)</f>
        <v>0</v>
      </c>
      <c r="P131" s="163"/>
      <c r="Q131" s="163">
        <f>SUM(Q132:Q136)</f>
        <v>0</v>
      </c>
      <c r="R131" s="164"/>
      <c r="S131" s="164"/>
      <c r="T131" s="164"/>
      <c r="U131" s="164"/>
      <c r="V131" s="164">
        <f>SUM(V132:V136)</f>
        <v>0</v>
      </c>
      <c r="W131" s="164"/>
      <c r="X131" s="164"/>
      <c r="AG131" t="s">
        <v>115</v>
      </c>
    </row>
    <row r="132" spans="1:60" outlineLevel="1" x14ac:dyDescent="0.2">
      <c r="A132" s="172">
        <v>61</v>
      </c>
      <c r="B132" s="173" t="s">
        <v>298</v>
      </c>
      <c r="C132" s="187" t="s">
        <v>299</v>
      </c>
      <c r="D132" s="174" t="s">
        <v>300</v>
      </c>
      <c r="E132" s="175">
        <v>1</v>
      </c>
      <c r="F132" s="176"/>
      <c r="G132" s="177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15</v>
      </c>
      <c r="M132" s="159">
        <f>G132*(1+L132/100)</f>
        <v>0</v>
      </c>
      <c r="N132" s="158">
        <v>0</v>
      </c>
      <c r="O132" s="158">
        <f>ROUND(E132*N132,2)</f>
        <v>0</v>
      </c>
      <c r="P132" s="158">
        <v>0</v>
      </c>
      <c r="Q132" s="158">
        <f>ROUND(E132*P132,2)</f>
        <v>0</v>
      </c>
      <c r="R132" s="159"/>
      <c r="S132" s="159" t="s">
        <v>119</v>
      </c>
      <c r="T132" s="159" t="s">
        <v>202</v>
      </c>
      <c r="U132" s="159">
        <v>0</v>
      </c>
      <c r="V132" s="159">
        <f>ROUND(E132*U132,2)</f>
        <v>0</v>
      </c>
      <c r="W132" s="159"/>
      <c r="X132" s="159" t="s">
        <v>301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302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81" t="s">
        <v>303</v>
      </c>
      <c r="D133" s="266"/>
      <c r="E133" s="266"/>
      <c r="F133" s="266"/>
      <c r="G133" s="266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145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s="52" customFormat="1" ht="25.5" customHeight="1" outlineLevel="1" x14ac:dyDescent="0.2">
      <c r="A134" s="194"/>
      <c r="B134" s="195"/>
      <c r="C134" s="280" t="s">
        <v>316</v>
      </c>
      <c r="D134" s="267"/>
      <c r="E134" s="267"/>
      <c r="F134" s="267"/>
      <c r="G134" s="267"/>
      <c r="H134" s="196"/>
      <c r="I134" s="196"/>
      <c r="J134" s="196"/>
      <c r="K134" s="196"/>
      <c r="L134" s="196"/>
      <c r="M134" s="196"/>
      <c r="N134" s="197"/>
      <c r="O134" s="197"/>
      <c r="P134" s="197"/>
      <c r="Q134" s="197"/>
      <c r="R134" s="196"/>
      <c r="S134" s="196"/>
      <c r="T134" s="196"/>
      <c r="U134" s="196"/>
      <c r="V134" s="196"/>
      <c r="W134" s="196"/>
      <c r="X134" s="196"/>
      <c r="Y134" s="198"/>
      <c r="Z134" s="198"/>
      <c r="AA134" s="198"/>
      <c r="AB134" s="198"/>
      <c r="AC134" s="198"/>
      <c r="AD134" s="198"/>
      <c r="AE134" s="198"/>
      <c r="AF134" s="198"/>
      <c r="AG134" s="198" t="s">
        <v>145</v>
      </c>
      <c r="AH134" s="198"/>
      <c r="AI134" s="198"/>
      <c r="AJ134" s="198"/>
      <c r="AK134" s="198"/>
      <c r="AL134" s="198"/>
      <c r="AM134" s="198"/>
      <c r="AN134" s="198"/>
      <c r="AO134" s="198"/>
      <c r="AP134" s="198"/>
      <c r="AQ134" s="198"/>
      <c r="AR134" s="198"/>
      <c r="AS134" s="198"/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198"/>
      <c r="BE134" s="198"/>
      <c r="BF134" s="198"/>
      <c r="BG134" s="198"/>
      <c r="BH134" s="198"/>
    </row>
    <row r="135" spans="1:60" ht="22.5" outlineLevel="1" x14ac:dyDescent="0.2">
      <c r="A135" s="178">
        <v>62</v>
      </c>
      <c r="B135" s="179" t="s">
        <v>304</v>
      </c>
      <c r="C135" s="189" t="s">
        <v>305</v>
      </c>
      <c r="D135" s="180" t="s">
        <v>171</v>
      </c>
      <c r="E135" s="181">
        <v>7</v>
      </c>
      <c r="F135" s="182"/>
      <c r="G135" s="183">
        <f>ROUND(E135*F135,2)</f>
        <v>0</v>
      </c>
      <c r="H135" s="160"/>
      <c r="I135" s="159">
        <f>ROUND(E135*H135,2)</f>
        <v>0</v>
      </c>
      <c r="J135" s="160"/>
      <c r="K135" s="159">
        <f>ROUND(E135*J135,2)</f>
        <v>0</v>
      </c>
      <c r="L135" s="159">
        <v>15</v>
      </c>
      <c r="M135" s="159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9"/>
      <c r="S135" s="159" t="s">
        <v>201</v>
      </c>
      <c r="T135" s="159" t="s">
        <v>202</v>
      </c>
      <c r="U135" s="159">
        <v>0</v>
      </c>
      <c r="V135" s="159">
        <f>ROUND(E135*U135,2)</f>
        <v>0</v>
      </c>
      <c r="W135" s="159"/>
      <c r="X135" s="159" t="s">
        <v>301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306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8">
        <v>63</v>
      </c>
      <c r="B136" s="179" t="s">
        <v>307</v>
      </c>
      <c r="C136" s="189" t="s">
        <v>308</v>
      </c>
      <c r="D136" s="180" t="s">
        <v>171</v>
      </c>
      <c r="E136" s="181">
        <v>8</v>
      </c>
      <c r="F136" s="182"/>
      <c r="G136" s="183">
        <f>ROUND(E136*F136,2)</f>
        <v>0</v>
      </c>
      <c r="H136" s="160"/>
      <c r="I136" s="159">
        <f>ROUND(E136*H136,2)</f>
        <v>0</v>
      </c>
      <c r="J136" s="160"/>
      <c r="K136" s="159">
        <f>ROUND(E136*J136,2)</f>
        <v>0</v>
      </c>
      <c r="L136" s="159">
        <v>15</v>
      </c>
      <c r="M136" s="159">
        <f>G136*(1+L136/100)</f>
        <v>0</v>
      </c>
      <c r="N136" s="158">
        <v>0</v>
      </c>
      <c r="O136" s="158">
        <f>ROUND(E136*N136,2)</f>
        <v>0</v>
      </c>
      <c r="P136" s="158">
        <v>0</v>
      </c>
      <c r="Q136" s="158">
        <f>ROUND(E136*P136,2)</f>
        <v>0</v>
      </c>
      <c r="R136" s="159"/>
      <c r="S136" s="159" t="s">
        <v>201</v>
      </c>
      <c r="T136" s="159" t="s">
        <v>202</v>
      </c>
      <c r="U136" s="159">
        <v>0</v>
      </c>
      <c r="V136" s="159">
        <f>ROUND(E136*U136,2)</f>
        <v>0</v>
      </c>
      <c r="W136" s="159"/>
      <c r="X136" s="159" t="s">
        <v>301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306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x14ac:dyDescent="0.2">
      <c r="A137" s="165" t="s">
        <v>114</v>
      </c>
      <c r="B137" s="166" t="s">
        <v>88</v>
      </c>
      <c r="C137" s="186" t="s">
        <v>30</v>
      </c>
      <c r="D137" s="167"/>
      <c r="E137" s="168"/>
      <c r="F137" s="169"/>
      <c r="G137" s="170">
        <f>SUMIF(AG138:AG139,"&lt;&gt;NOR",G138:G139)</f>
        <v>0</v>
      </c>
      <c r="H137" s="164"/>
      <c r="I137" s="164">
        <f>SUM(I138:I139)</f>
        <v>0</v>
      </c>
      <c r="J137" s="164"/>
      <c r="K137" s="164">
        <f>SUM(K138:K139)</f>
        <v>0</v>
      </c>
      <c r="L137" s="164"/>
      <c r="M137" s="164">
        <f>SUM(M138:M139)</f>
        <v>0</v>
      </c>
      <c r="N137" s="163"/>
      <c r="O137" s="163">
        <f>SUM(O138:O139)</f>
        <v>0</v>
      </c>
      <c r="P137" s="163"/>
      <c r="Q137" s="163">
        <f>SUM(Q138:Q139)</f>
        <v>0</v>
      </c>
      <c r="R137" s="164"/>
      <c r="S137" s="164"/>
      <c r="T137" s="164"/>
      <c r="U137" s="164"/>
      <c r="V137" s="164">
        <f>SUM(V138:V139)</f>
        <v>0</v>
      </c>
      <c r="W137" s="164"/>
      <c r="X137" s="164"/>
      <c r="AG137" t="s">
        <v>115</v>
      </c>
    </row>
    <row r="138" spans="1:60" outlineLevel="1" x14ac:dyDescent="0.2">
      <c r="A138" s="172">
        <v>64</v>
      </c>
      <c r="B138" s="173" t="s">
        <v>309</v>
      </c>
      <c r="C138" s="187" t="s">
        <v>310</v>
      </c>
      <c r="D138" s="174" t="s">
        <v>300</v>
      </c>
      <c r="E138" s="175">
        <v>1</v>
      </c>
      <c r="F138" s="176"/>
      <c r="G138" s="177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15</v>
      </c>
      <c r="M138" s="159">
        <f>G138*(1+L138/100)</f>
        <v>0</v>
      </c>
      <c r="N138" s="158">
        <v>0</v>
      </c>
      <c r="O138" s="158">
        <f>ROUND(E138*N138,2)</f>
        <v>0</v>
      </c>
      <c r="P138" s="158">
        <v>0</v>
      </c>
      <c r="Q138" s="158">
        <f>ROUND(E138*P138,2)</f>
        <v>0</v>
      </c>
      <c r="R138" s="159"/>
      <c r="S138" s="159" t="s">
        <v>119</v>
      </c>
      <c r="T138" s="159" t="s">
        <v>202</v>
      </c>
      <c r="U138" s="159">
        <v>0</v>
      </c>
      <c r="V138" s="159">
        <f>ROUND(E138*U138,2)</f>
        <v>0</v>
      </c>
      <c r="W138" s="159"/>
      <c r="X138" s="159" t="s">
        <v>301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302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65" t="s">
        <v>311</v>
      </c>
      <c r="D139" s="266"/>
      <c r="E139" s="266"/>
      <c r="F139" s="266"/>
      <c r="G139" s="266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145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x14ac:dyDescent="0.2">
      <c r="A140" s="3"/>
      <c r="B140" s="4"/>
      <c r="C140" s="191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101</v>
      </c>
    </row>
    <row r="141" spans="1:60" x14ac:dyDescent="0.2">
      <c r="A141" s="151"/>
      <c r="B141" s="152" t="s">
        <v>31</v>
      </c>
      <c r="C141" s="192"/>
      <c r="D141" s="153"/>
      <c r="E141" s="154"/>
      <c r="F141" s="154"/>
      <c r="G141" s="171">
        <f>G8+G33+G38+G43+G47+G57+G63+G76+G79+G81+G99+G101+G111+G120+G123+G126+G131+G137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312</v>
      </c>
    </row>
    <row r="142" spans="1:60" x14ac:dyDescent="0.2">
      <c r="A142" s="3"/>
      <c r="B142" s="4"/>
      <c r="C142" s="191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3"/>
      <c r="B143" s="4"/>
      <c r="C143" s="19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63" t="s">
        <v>313</v>
      </c>
      <c r="B144" s="263"/>
      <c r="C144" s="264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68"/>
      <c r="B145" s="269"/>
      <c r="C145" s="270"/>
      <c r="D145" s="269"/>
      <c r="E145" s="269"/>
      <c r="F145" s="269"/>
      <c r="G145" s="271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314</v>
      </c>
    </row>
    <row r="146" spans="1:33" x14ac:dyDescent="0.2">
      <c r="A146" s="272"/>
      <c r="B146" s="273"/>
      <c r="C146" s="274"/>
      <c r="D146" s="273"/>
      <c r="E146" s="273"/>
      <c r="F146" s="273"/>
      <c r="G146" s="27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72"/>
      <c r="B147" s="273"/>
      <c r="C147" s="274"/>
      <c r="D147" s="273"/>
      <c r="E147" s="273"/>
      <c r="F147" s="273"/>
      <c r="G147" s="275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72"/>
      <c r="B148" s="273"/>
      <c r="C148" s="274"/>
      <c r="D148" s="273"/>
      <c r="E148" s="273"/>
      <c r="F148" s="273"/>
      <c r="G148" s="275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76"/>
      <c r="B149" s="277"/>
      <c r="C149" s="278"/>
      <c r="D149" s="277"/>
      <c r="E149" s="277"/>
      <c r="F149" s="277"/>
      <c r="G149" s="27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3"/>
      <c r="B150" s="4"/>
      <c r="C150" s="191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C151" s="193"/>
      <c r="D151" s="10"/>
      <c r="AG151" t="s">
        <v>315</v>
      </c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5">
    <mergeCell ref="A145:G149"/>
    <mergeCell ref="C23:G23"/>
    <mergeCell ref="C35:G35"/>
    <mergeCell ref="C61:G61"/>
    <mergeCell ref="C108:G108"/>
    <mergeCell ref="A1:G1"/>
    <mergeCell ref="C2:G2"/>
    <mergeCell ref="C3:G3"/>
    <mergeCell ref="C4:G4"/>
    <mergeCell ref="A144:C144"/>
    <mergeCell ref="C117:G117"/>
    <mergeCell ref="C128:G128"/>
    <mergeCell ref="C133:G133"/>
    <mergeCell ref="C134:G134"/>
    <mergeCell ref="C139:G139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Holuša Jiří Ing.</cp:lastModifiedBy>
  <cp:lastPrinted>2019-03-19T12:27:02Z</cp:lastPrinted>
  <dcterms:created xsi:type="dcterms:W3CDTF">2009-04-08T07:15:50Z</dcterms:created>
  <dcterms:modified xsi:type="dcterms:W3CDTF">2023-08-02T06:15:06Z</dcterms:modified>
</cp:coreProperties>
</file>