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78 INV HRS\vysvetleni ZD\"/>
    </mc:Choice>
  </mc:AlternateContent>
  <bookViews>
    <workbookView xWindow="0" yWindow="0" windowWidth="28800" windowHeight="13590" activeTab="1"/>
  </bookViews>
  <sheets>
    <sheet name="Rekapitulace stavby" sheetId="1" r:id="rId1"/>
    <sheet name="2021-112-01-B - Bourací -..." sheetId="2" r:id="rId2"/>
    <sheet name="2021-112-01-N - Nové kce ..." sheetId="3" r:id="rId3"/>
    <sheet name="2021-112-02-B - Bourací -..." sheetId="4" r:id="rId4"/>
    <sheet name="2021-112-02-N - Nové kce ..." sheetId="5" r:id="rId5"/>
    <sheet name="2021-112-03-B - Bourací -..." sheetId="6" r:id="rId6"/>
    <sheet name="2021-112-03-N - Nové kce ..." sheetId="7" r:id="rId7"/>
    <sheet name="2021-112-04-B - Bourací -..." sheetId="8" r:id="rId8"/>
    <sheet name="2021-112-04-N - Nové kce ..." sheetId="9" r:id="rId9"/>
    <sheet name="2021-112-05-B - Bourací -..." sheetId="10" r:id="rId10"/>
    <sheet name="2021-112-05-N - Nové kce ..." sheetId="11" r:id="rId11"/>
    <sheet name="2021-112-06-B - Bourací -..." sheetId="12" r:id="rId12"/>
    <sheet name="2021-112-06-N - Nové kce ..." sheetId="13" r:id="rId13"/>
    <sheet name="2021-112-07-B - Bourací -..." sheetId="14" r:id="rId14"/>
    <sheet name="2021-112-07-N - Nové kce ..." sheetId="15" r:id="rId15"/>
    <sheet name="2021-112-08-B - Bourací -..." sheetId="16" r:id="rId16"/>
    <sheet name="2021-112-08-N - Nové kce ..." sheetId="17" r:id="rId17"/>
    <sheet name="2021-112-09-B - Bourací -..." sheetId="18" r:id="rId18"/>
    <sheet name="2021-112-09-N - Nové kce ..." sheetId="19" r:id="rId19"/>
    <sheet name="2021-112-10-B - Bourací -..." sheetId="20" r:id="rId20"/>
    <sheet name="2021-112-10-N - Nové kce ..." sheetId="21" r:id="rId21"/>
    <sheet name="2021-112-11-B - Bourací -..." sheetId="22" r:id="rId22"/>
    <sheet name="2021-112-11-N - Nové kce ..." sheetId="23" r:id="rId23"/>
    <sheet name="2021-112-12-B - Bourací -..." sheetId="24" r:id="rId24"/>
    <sheet name="2021-112-12-N - Nové kce ..." sheetId="25" r:id="rId25"/>
    <sheet name="2021-112-13-B - Bourací -..." sheetId="26" r:id="rId26"/>
    <sheet name="2021-112-13-N - Nové kce ..." sheetId="27" r:id="rId27"/>
    <sheet name="2021-112-14 - Vnější povr..." sheetId="28" r:id="rId28"/>
    <sheet name="2021-112-15 - Herní prvek..." sheetId="29" r:id="rId29"/>
    <sheet name="2021-112-16 - VRN -   ved..." sheetId="30" r:id="rId30"/>
    <sheet name="Seznam figur" sheetId="31" r:id="rId31"/>
    <sheet name="Pokyny pro vyplnění" sheetId="32" r:id="rId32"/>
  </sheets>
  <definedNames>
    <definedName name="_xlnm._FilterDatabase" localSheetId="1" hidden="1">'2021-112-01-B - Bourací -...'!$C$88:$K$336</definedName>
    <definedName name="_xlnm._FilterDatabase" localSheetId="2" hidden="1">'2021-112-01-N - Nové kce ...'!$C$88:$K$435</definedName>
    <definedName name="_xlnm._FilterDatabase" localSheetId="3" hidden="1">'2021-112-02-B - Bourací -...'!$C$84:$K$185</definedName>
    <definedName name="_xlnm._FilterDatabase" localSheetId="4" hidden="1">'2021-112-02-N - Nové kce ...'!$C$83:$K$204</definedName>
    <definedName name="_xlnm._FilterDatabase" localSheetId="5" hidden="1">'2021-112-03-B - Bourací -...'!$C$83:$K$202</definedName>
    <definedName name="_xlnm._FilterDatabase" localSheetId="6" hidden="1">'2021-112-03-N - Nové kce ...'!$C$81:$K$245</definedName>
    <definedName name="_xlnm._FilterDatabase" localSheetId="7" hidden="1">'2021-112-04-B - Bourací -...'!$C$82:$K$132</definedName>
    <definedName name="_xlnm._FilterDatabase" localSheetId="8" hidden="1">'2021-112-04-N - Nové kce ...'!$C$86:$K$170</definedName>
    <definedName name="_xlnm._FilterDatabase" localSheetId="9" hidden="1">'2021-112-05-B - Bourací -...'!$C$82:$K$110</definedName>
    <definedName name="_xlnm._FilterDatabase" localSheetId="10" hidden="1">'2021-112-05-N - Nové kce ...'!$C$80:$K$112</definedName>
    <definedName name="_xlnm._FilterDatabase" localSheetId="11" hidden="1">'2021-112-06-B - Bourací -...'!$C$81:$K$172</definedName>
    <definedName name="_xlnm._FilterDatabase" localSheetId="12" hidden="1">'2021-112-06-N - Nové kce ...'!$C$83:$K$152</definedName>
    <definedName name="_xlnm._FilterDatabase" localSheetId="13" hidden="1">'2021-112-07-B - Bourací -...'!$C$82:$K$339</definedName>
    <definedName name="_xlnm._FilterDatabase" localSheetId="14" hidden="1">'2021-112-07-N - Nové kce ...'!$C$83:$K$135</definedName>
    <definedName name="_xlnm._FilterDatabase" localSheetId="15" hidden="1">'2021-112-08-B - Bourací -...'!$C$82:$K$107</definedName>
    <definedName name="_xlnm._FilterDatabase" localSheetId="16" hidden="1">'2021-112-08-N - Nové kce ...'!$C$83:$K$144</definedName>
    <definedName name="_xlnm._FilterDatabase" localSheetId="17" hidden="1">'2021-112-09-B - Bourací -...'!$C$84:$K$185</definedName>
    <definedName name="_xlnm._FilterDatabase" localSheetId="18" hidden="1">'2021-112-09-N - Nové kce ...'!$C$85:$K$196</definedName>
    <definedName name="_xlnm._FilterDatabase" localSheetId="19" hidden="1">'2021-112-10-B - Bourací -...'!$C$81:$K$296</definedName>
    <definedName name="_xlnm._FilterDatabase" localSheetId="20" hidden="1">'2021-112-10-N - Nové kce ...'!$C$84:$K$354</definedName>
    <definedName name="_xlnm._FilterDatabase" localSheetId="21" hidden="1">'2021-112-11-B - Bourací -...'!$C$82:$K$195</definedName>
    <definedName name="_xlnm._FilterDatabase" localSheetId="22" hidden="1">'2021-112-11-N - Nové kce ...'!$C$81:$K$238</definedName>
    <definedName name="_xlnm._FilterDatabase" localSheetId="23" hidden="1">'2021-112-12-B - Bourací -...'!$C$82:$K$120</definedName>
    <definedName name="_xlnm._FilterDatabase" localSheetId="24" hidden="1">'2021-112-12-N - Nové kce ...'!$C$80:$K$110</definedName>
    <definedName name="_xlnm._FilterDatabase" localSheetId="25" hidden="1">'2021-112-13-B - Bourací -...'!$C$82:$K$117</definedName>
    <definedName name="_xlnm._FilterDatabase" localSheetId="26" hidden="1">'2021-112-13-N - Nové kce ...'!$C$82:$K$278</definedName>
    <definedName name="_xlnm._FilterDatabase" localSheetId="27" hidden="1">'2021-112-14 - Vnější povr...'!$C$86:$K$797</definedName>
    <definedName name="_xlnm._FilterDatabase" localSheetId="28" hidden="1">'2021-112-15 - Herní prvek...'!$C$81:$K$111</definedName>
    <definedName name="_xlnm._FilterDatabase" localSheetId="29" hidden="1">'2021-112-16 - VRN -   ved...'!$C$84:$K$137</definedName>
    <definedName name="_xlnm.Print_Titles" localSheetId="1">'2021-112-01-B - Bourací -...'!$88:$88</definedName>
    <definedName name="_xlnm.Print_Titles" localSheetId="2">'2021-112-01-N - Nové kce ...'!$88:$88</definedName>
    <definedName name="_xlnm.Print_Titles" localSheetId="3">'2021-112-02-B - Bourací -...'!$84:$84</definedName>
    <definedName name="_xlnm.Print_Titles" localSheetId="4">'2021-112-02-N - Nové kce ...'!$83:$83</definedName>
    <definedName name="_xlnm.Print_Titles" localSheetId="5">'2021-112-03-B - Bourací -...'!$83:$83</definedName>
    <definedName name="_xlnm.Print_Titles" localSheetId="6">'2021-112-03-N - Nové kce ...'!$81:$81</definedName>
    <definedName name="_xlnm.Print_Titles" localSheetId="7">'2021-112-04-B - Bourací -...'!$82:$82</definedName>
    <definedName name="_xlnm.Print_Titles" localSheetId="8">'2021-112-04-N - Nové kce ...'!$86:$86</definedName>
    <definedName name="_xlnm.Print_Titles" localSheetId="9">'2021-112-05-B - Bourací -...'!$82:$82</definedName>
    <definedName name="_xlnm.Print_Titles" localSheetId="10">'2021-112-05-N - Nové kce ...'!$80:$80</definedName>
    <definedName name="_xlnm.Print_Titles" localSheetId="11">'2021-112-06-B - Bourací -...'!$81:$81</definedName>
    <definedName name="_xlnm.Print_Titles" localSheetId="12">'2021-112-06-N - Nové kce ...'!$83:$83</definedName>
    <definedName name="_xlnm.Print_Titles" localSheetId="13">'2021-112-07-B - Bourací -...'!$82:$82</definedName>
    <definedName name="_xlnm.Print_Titles" localSheetId="14">'2021-112-07-N - Nové kce ...'!$83:$83</definedName>
    <definedName name="_xlnm.Print_Titles" localSheetId="15">'2021-112-08-B - Bourací -...'!$82:$82</definedName>
    <definedName name="_xlnm.Print_Titles" localSheetId="16">'2021-112-08-N - Nové kce ...'!$83:$83</definedName>
    <definedName name="_xlnm.Print_Titles" localSheetId="17">'2021-112-09-B - Bourací -...'!$84:$84</definedName>
    <definedName name="_xlnm.Print_Titles" localSheetId="18">'2021-112-09-N - Nové kce ...'!$85:$85</definedName>
    <definedName name="_xlnm.Print_Titles" localSheetId="19">'2021-112-10-B - Bourací -...'!$81:$81</definedName>
    <definedName name="_xlnm.Print_Titles" localSheetId="20">'2021-112-10-N - Nové kce ...'!$84:$84</definedName>
    <definedName name="_xlnm.Print_Titles" localSheetId="21">'2021-112-11-B - Bourací -...'!$82:$82</definedName>
    <definedName name="_xlnm.Print_Titles" localSheetId="22">'2021-112-11-N - Nové kce ...'!$81:$81</definedName>
    <definedName name="_xlnm.Print_Titles" localSheetId="23">'2021-112-12-B - Bourací -...'!$82:$82</definedName>
    <definedName name="_xlnm.Print_Titles" localSheetId="24">'2021-112-12-N - Nové kce ...'!$80:$80</definedName>
    <definedName name="_xlnm.Print_Titles" localSheetId="25">'2021-112-13-B - Bourací -...'!$82:$82</definedName>
    <definedName name="_xlnm.Print_Titles" localSheetId="26">'2021-112-13-N - Nové kce ...'!$82:$82</definedName>
    <definedName name="_xlnm.Print_Titles" localSheetId="27">'2021-112-14 - Vnější povr...'!$86:$86</definedName>
    <definedName name="_xlnm.Print_Titles" localSheetId="28">'2021-112-15 - Herní prvek...'!$81:$81</definedName>
    <definedName name="_xlnm.Print_Titles" localSheetId="29">'2021-112-16 - VRN -   ved...'!$84:$84</definedName>
    <definedName name="_xlnm.Print_Titles" localSheetId="0">'Rekapitulace stavby'!$52:$52</definedName>
    <definedName name="_xlnm.Print_Titles" localSheetId="30">'Seznam figur'!$9:$9</definedName>
    <definedName name="_xlnm.Print_Area" localSheetId="1">'2021-112-01-B - Bourací -...'!$C$4:$J$39,'2021-112-01-B - Bourací -...'!$C$45:$J$70,'2021-112-01-B - Bourací -...'!$C$76:$K$336</definedName>
    <definedName name="_xlnm.Print_Area" localSheetId="2">'2021-112-01-N - Nové kce ...'!$C$4:$J$39,'2021-112-01-N - Nové kce ...'!$C$45:$J$70,'2021-112-01-N - Nové kce ...'!$C$76:$K$435</definedName>
    <definedName name="_xlnm.Print_Area" localSheetId="3">'2021-112-02-B - Bourací -...'!$C$4:$J$39,'2021-112-02-B - Bourací -...'!$C$45:$J$66,'2021-112-02-B - Bourací -...'!$C$72:$K$185</definedName>
    <definedName name="_xlnm.Print_Area" localSheetId="4">'2021-112-02-N - Nové kce ...'!$C$4:$J$39,'2021-112-02-N - Nové kce ...'!$C$45:$J$65,'2021-112-02-N - Nové kce ...'!$C$71:$K$204</definedName>
    <definedName name="_xlnm.Print_Area" localSheetId="5">'2021-112-03-B - Bourací -...'!$C$4:$J$39,'2021-112-03-B - Bourací -...'!$C$45:$J$65,'2021-112-03-B - Bourací -...'!$C$71:$K$202</definedName>
    <definedName name="_xlnm.Print_Area" localSheetId="6">'2021-112-03-N - Nové kce ...'!$C$4:$J$39,'2021-112-03-N - Nové kce ...'!$C$45:$J$63,'2021-112-03-N - Nové kce ...'!$C$69:$K$245</definedName>
    <definedName name="_xlnm.Print_Area" localSheetId="7">'2021-112-04-B - Bourací -...'!$C$4:$J$39,'2021-112-04-B - Bourací -...'!$C$45:$J$64,'2021-112-04-B - Bourací -...'!$C$70:$K$132</definedName>
    <definedName name="_xlnm.Print_Area" localSheetId="8">'2021-112-04-N - Nové kce ...'!$C$4:$J$39,'2021-112-04-N - Nové kce ...'!$C$45:$J$68,'2021-112-04-N - Nové kce ...'!$C$74:$K$170</definedName>
    <definedName name="_xlnm.Print_Area" localSheetId="9">'2021-112-05-B - Bourací -...'!$C$4:$J$39,'2021-112-05-B - Bourací -...'!$C$45:$J$64,'2021-112-05-B - Bourací -...'!$C$70:$K$110</definedName>
    <definedName name="_xlnm.Print_Area" localSheetId="10">'2021-112-05-N - Nové kce ...'!$C$4:$J$39,'2021-112-05-N - Nové kce ...'!$C$45:$J$62,'2021-112-05-N - Nové kce ...'!$C$68:$K$112</definedName>
    <definedName name="_xlnm.Print_Area" localSheetId="11">'2021-112-06-B - Bourací -...'!$C$4:$J$39,'2021-112-06-B - Bourací -...'!$C$45:$J$63,'2021-112-06-B - Bourací -...'!$C$69:$K$172</definedName>
    <definedName name="_xlnm.Print_Area" localSheetId="12">'2021-112-06-N - Nové kce ...'!$C$4:$J$39,'2021-112-06-N - Nové kce ...'!$C$45:$J$65,'2021-112-06-N - Nové kce ...'!$C$71:$K$152</definedName>
    <definedName name="_xlnm.Print_Area" localSheetId="13">'2021-112-07-B - Bourací -...'!$C$4:$J$39,'2021-112-07-B - Bourací -...'!$C$45:$J$64,'2021-112-07-B - Bourací -...'!$C$70:$K$339</definedName>
    <definedName name="_xlnm.Print_Area" localSheetId="14">'2021-112-07-N - Nové kce ...'!$C$4:$J$39,'2021-112-07-N - Nové kce ...'!$C$45:$J$65,'2021-112-07-N - Nové kce ...'!$C$71:$K$135</definedName>
    <definedName name="_xlnm.Print_Area" localSheetId="15">'2021-112-08-B - Bourací -...'!$C$4:$J$39,'2021-112-08-B - Bourací -...'!$C$45:$J$64,'2021-112-08-B - Bourací -...'!$C$70:$K$107</definedName>
    <definedName name="_xlnm.Print_Area" localSheetId="16">'2021-112-08-N - Nové kce ...'!$C$4:$J$39,'2021-112-08-N - Nové kce ...'!$C$45:$J$65,'2021-112-08-N - Nové kce ...'!$C$71:$K$144</definedName>
    <definedName name="_xlnm.Print_Area" localSheetId="17">'2021-112-09-B - Bourací -...'!$C$4:$J$39,'2021-112-09-B - Bourací -...'!$C$45:$J$66,'2021-112-09-B - Bourací -...'!$C$72:$K$185</definedName>
    <definedName name="_xlnm.Print_Area" localSheetId="18">'2021-112-09-N - Nové kce ...'!$C$4:$J$39,'2021-112-09-N - Nové kce ...'!$C$45:$J$67,'2021-112-09-N - Nové kce ...'!$C$73:$K$196</definedName>
    <definedName name="_xlnm.Print_Area" localSheetId="19">'2021-112-10-B - Bourací -...'!$C$4:$J$39,'2021-112-10-B - Bourací -...'!$C$45:$J$63,'2021-112-10-B - Bourací -...'!$C$69:$K$296</definedName>
    <definedName name="_xlnm.Print_Area" localSheetId="20">'2021-112-10-N - Nové kce ...'!$C$4:$J$39,'2021-112-10-N - Nové kce ...'!$C$45:$J$66,'2021-112-10-N - Nové kce ...'!$C$72:$K$354</definedName>
    <definedName name="_xlnm.Print_Area" localSheetId="21">'2021-112-11-B - Bourací -...'!$C$4:$J$39,'2021-112-11-B - Bourací -...'!$C$45:$J$64,'2021-112-11-B - Bourací -...'!$C$70:$K$195</definedName>
    <definedName name="_xlnm.Print_Area" localSheetId="22">'2021-112-11-N - Nové kce ...'!$C$4:$J$39,'2021-112-11-N - Nové kce ...'!$C$45:$J$63,'2021-112-11-N - Nové kce ...'!$C$69:$K$238</definedName>
    <definedName name="_xlnm.Print_Area" localSheetId="23">'2021-112-12-B - Bourací -...'!$C$4:$J$39,'2021-112-12-B - Bourací -...'!$C$45:$J$64,'2021-112-12-B - Bourací -...'!$C$70:$K$120</definedName>
    <definedName name="_xlnm.Print_Area" localSheetId="24">'2021-112-12-N - Nové kce ...'!$C$4:$J$39,'2021-112-12-N - Nové kce ...'!$C$45:$J$62,'2021-112-12-N - Nové kce ...'!$C$68:$K$110</definedName>
    <definedName name="_xlnm.Print_Area" localSheetId="25">'2021-112-13-B - Bourací -...'!$C$4:$J$39,'2021-112-13-B - Bourací -...'!$C$45:$J$64,'2021-112-13-B - Bourací -...'!$C$70:$K$117</definedName>
    <definedName name="_xlnm.Print_Area" localSheetId="26">'2021-112-13-N - Nové kce ...'!$C$4:$J$39,'2021-112-13-N - Nové kce ...'!$C$45:$J$64,'2021-112-13-N - Nové kce ...'!$C$70:$K$278</definedName>
    <definedName name="_xlnm.Print_Area" localSheetId="27">'2021-112-14 - Vnější povr...'!$C$4:$J$39,'2021-112-14 - Vnější povr...'!$C$45:$J$68,'2021-112-14 - Vnější povr...'!$C$74:$K$797</definedName>
    <definedName name="_xlnm.Print_Area" localSheetId="28">'2021-112-15 - Herní prvek...'!$C$4:$J$39,'2021-112-15 - Herní prvek...'!$C$45:$J$63,'2021-112-15 - Herní prvek...'!$C$69:$K$111</definedName>
    <definedName name="_xlnm.Print_Area" localSheetId="29">'2021-112-16 - VRN -   ved...'!$C$4:$J$39,'2021-112-16 - VRN -   ved...'!$C$45:$J$66,'2021-112-16 - VRN -   ved...'!$C$72:$K$137</definedName>
    <definedName name="_xlnm.Print_Area" localSheetId="3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stavby'!$C$42:$AQ$84</definedName>
    <definedName name="_xlnm.Print_Area" localSheetId="30">'Seznam figur'!$C$4:$G$15</definedName>
  </definedNames>
  <calcPr calcId="162913"/>
</workbook>
</file>

<file path=xl/calcChain.xml><?xml version="1.0" encoding="utf-8"?>
<calcChain xmlns="http://schemas.openxmlformats.org/spreadsheetml/2006/main">
  <c r="D7" i="31" l="1"/>
  <c r="J37" i="30"/>
  <c r="J36" i="30"/>
  <c r="AY83" i="1" s="1"/>
  <c r="J35" i="30"/>
  <c r="AX83" i="1" s="1"/>
  <c r="BI135" i="30"/>
  <c r="BH135" i="30"/>
  <c r="BG135" i="30"/>
  <c r="BF135" i="30"/>
  <c r="T135" i="30"/>
  <c r="T134" i="30"/>
  <c r="R135" i="30"/>
  <c r="R134" i="30" s="1"/>
  <c r="P135" i="30"/>
  <c r="P134" i="30" s="1"/>
  <c r="BI131" i="30"/>
  <c r="BH131" i="30"/>
  <c r="BG131" i="30"/>
  <c r="BF131" i="30"/>
  <c r="T131" i="30"/>
  <c r="T130" i="30" s="1"/>
  <c r="R131" i="30"/>
  <c r="R130" i="30"/>
  <c r="P131" i="30"/>
  <c r="P130" i="30" s="1"/>
  <c r="BI127" i="30"/>
  <c r="BH127" i="30"/>
  <c r="BG127" i="30"/>
  <c r="BF127" i="30"/>
  <c r="T127" i="30"/>
  <c r="R127" i="30"/>
  <c r="P127" i="30"/>
  <c r="BI124" i="30"/>
  <c r="BH124" i="30"/>
  <c r="BG124" i="30"/>
  <c r="BF124" i="30"/>
  <c r="T124" i="30"/>
  <c r="R124" i="30"/>
  <c r="P124" i="30"/>
  <c r="BI122" i="30"/>
  <c r="BH122" i="30"/>
  <c r="BG122" i="30"/>
  <c r="BF122" i="30"/>
  <c r="T122" i="30"/>
  <c r="R122" i="30"/>
  <c r="P122" i="30"/>
  <c r="BI119" i="30"/>
  <c r="BH119" i="30"/>
  <c r="BG119" i="30"/>
  <c r="BF119" i="30"/>
  <c r="T119" i="30"/>
  <c r="R119" i="30"/>
  <c r="P119" i="30"/>
  <c r="BI116" i="30"/>
  <c r="BH116" i="30"/>
  <c r="BG116" i="30"/>
  <c r="BF116" i="30"/>
  <c r="T116" i="30"/>
  <c r="R116" i="30"/>
  <c r="P116" i="30"/>
  <c r="BI112" i="30"/>
  <c r="BH112" i="30"/>
  <c r="BG112" i="30"/>
  <c r="BF112" i="30"/>
  <c r="T112" i="30"/>
  <c r="R112" i="30"/>
  <c r="P112" i="30"/>
  <c r="BI110" i="30"/>
  <c r="BH110" i="30"/>
  <c r="BG110" i="30"/>
  <c r="BF110" i="30"/>
  <c r="T110" i="30"/>
  <c r="R110" i="30"/>
  <c r="P110" i="30"/>
  <c r="BI107" i="30"/>
  <c r="BH107" i="30"/>
  <c r="BG107" i="30"/>
  <c r="BF107" i="30"/>
  <c r="T107" i="30"/>
  <c r="R107" i="30"/>
  <c r="P107" i="30"/>
  <c r="BI104" i="30"/>
  <c r="BH104" i="30"/>
  <c r="BG104" i="30"/>
  <c r="BF104" i="30"/>
  <c r="T104" i="30"/>
  <c r="R104" i="30"/>
  <c r="P104" i="30"/>
  <c r="BI101" i="30"/>
  <c r="BH101" i="30"/>
  <c r="BG101" i="30"/>
  <c r="BF101" i="30"/>
  <c r="T101" i="30"/>
  <c r="R101" i="30"/>
  <c r="P101" i="30"/>
  <c r="BI99" i="30"/>
  <c r="BH99" i="30"/>
  <c r="BG99" i="30"/>
  <c r="BF99" i="30"/>
  <c r="T99" i="30"/>
  <c r="R99" i="30"/>
  <c r="P99" i="30"/>
  <c r="BI96" i="30"/>
  <c r="BH96" i="30"/>
  <c r="BG96" i="30"/>
  <c r="BF96" i="30"/>
  <c r="T96" i="30"/>
  <c r="R96" i="30"/>
  <c r="P96" i="30"/>
  <c r="BI93" i="30"/>
  <c r="BH93" i="30"/>
  <c r="BG93" i="30"/>
  <c r="BF93" i="30"/>
  <c r="T93" i="30"/>
  <c r="R93" i="30"/>
  <c r="P93" i="30"/>
  <c r="BI90" i="30"/>
  <c r="BH90" i="30"/>
  <c r="BG90" i="30"/>
  <c r="BF90" i="30"/>
  <c r="T90" i="30"/>
  <c r="R90" i="30"/>
  <c r="P90" i="30"/>
  <c r="BI88" i="30"/>
  <c r="BH88" i="30"/>
  <c r="BG88" i="30"/>
  <c r="BF88" i="30"/>
  <c r="T88" i="30"/>
  <c r="R88" i="30"/>
  <c r="P88" i="30"/>
  <c r="J82" i="30"/>
  <c r="J81" i="30"/>
  <c r="F81" i="30"/>
  <c r="F79" i="30"/>
  <c r="E77" i="30"/>
  <c r="J55" i="30"/>
  <c r="J54" i="30"/>
  <c r="F54" i="30"/>
  <c r="F52" i="30"/>
  <c r="E50" i="30"/>
  <c r="J18" i="30"/>
  <c r="E18" i="30"/>
  <c r="F82" i="30"/>
  <c r="J17" i="30"/>
  <c r="J12" i="30"/>
  <c r="J79" i="30" s="1"/>
  <c r="E7" i="30"/>
  <c r="E75" i="30"/>
  <c r="J37" i="29"/>
  <c r="J36" i="29"/>
  <c r="AY82" i="1"/>
  <c r="J35" i="29"/>
  <c r="AX82" i="1"/>
  <c r="BI104" i="29"/>
  <c r="BH104" i="29"/>
  <c r="BG104" i="29"/>
  <c r="BF104" i="29"/>
  <c r="T104" i="29"/>
  <c r="R104" i="29"/>
  <c r="P104" i="29"/>
  <c r="P95" i="29"/>
  <c r="BI96" i="29"/>
  <c r="BH96" i="29"/>
  <c r="BG96" i="29"/>
  <c r="BF96" i="29"/>
  <c r="T96" i="29"/>
  <c r="T95" i="29" s="1"/>
  <c r="R96" i="29"/>
  <c r="R95" i="29" s="1"/>
  <c r="P96" i="29"/>
  <c r="BI92" i="29"/>
  <c r="BH92" i="29"/>
  <c r="BG92" i="29"/>
  <c r="BF92" i="29"/>
  <c r="T92" i="29"/>
  <c r="R92" i="29"/>
  <c r="P92" i="29"/>
  <c r="BI85" i="29"/>
  <c r="BH85" i="29"/>
  <c r="BG85" i="29"/>
  <c r="BF85" i="29"/>
  <c r="T85" i="29"/>
  <c r="R85" i="29"/>
  <c r="P85" i="29"/>
  <c r="J79" i="29"/>
  <c r="J78" i="29"/>
  <c r="F78" i="29"/>
  <c r="F76" i="29"/>
  <c r="E74" i="29"/>
  <c r="J55" i="29"/>
  <c r="J54" i="29"/>
  <c r="F54" i="29"/>
  <c r="F52" i="29"/>
  <c r="E50" i="29"/>
  <c r="J18" i="29"/>
  <c r="E18" i="29"/>
  <c r="F79" i="29" s="1"/>
  <c r="J17" i="29"/>
  <c r="J12" i="29"/>
  <c r="J76" i="29" s="1"/>
  <c r="E7" i="29"/>
  <c r="E48" i="29"/>
  <c r="J37" i="28"/>
  <c r="J36" i="28"/>
  <c r="AY81" i="1" s="1"/>
  <c r="J35" i="28"/>
  <c r="AX81" i="1"/>
  <c r="BI795" i="28"/>
  <c r="BH795" i="28"/>
  <c r="BG795" i="28"/>
  <c r="BF795" i="28"/>
  <c r="T795" i="28"/>
  <c r="R795" i="28"/>
  <c r="P795" i="28"/>
  <c r="BI790" i="28"/>
  <c r="BH790" i="28"/>
  <c r="BG790" i="28"/>
  <c r="BF790" i="28"/>
  <c r="T790" i="28"/>
  <c r="R790" i="28"/>
  <c r="P790" i="28"/>
  <c r="BI784" i="28"/>
  <c r="BH784" i="28"/>
  <c r="BG784" i="28"/>
  <c r="BF784" i="28"/>
  <c r="T784" i="28"/>
  <c r="R784" i="28"/>
  <c r="P784" i="28"/>
  <c r="BI779" i="28"/>
  <c r="BH779" i="28"/>
  <c r="BG779" i="28"/>
  <c r="BF779" i="28"/>
  <c r="T779" i="28"/>
  <c r="R779" i="28"/>
  <c r="P779" i="28"/>
  <c r="BI773" i="28"/>
  <c r="BH773" i="28"/>
  <c r="BG773" i="28"/>
  <c r="BF773" i="28"/>
  <c r="T773" i="28"/>
  <c r="R773" i="28"/>
  <c r="P773" i="28"/>
  <c r="BI768" i="28"/>
  <c r="BH768" i="28"/>
  <c r="BG768" i="28"/>
  <c r="BF768" i="28"/>
  <c r="T768" i="28"/>
  <c r="T767" i="28" s="1"/>
  <c r="R768" i="28"/>
  <c r="R767" i="28"/>
  <c r="P768" i="28"/>
  <c r="P767" i="28" s="1"/>
  <c r="BI761" i="28"/>
  <c r="BH761" i="28"/>
  <c r="BG761" i="28"/>
  <c r="BF761" i="28"/>
  <c r="T761" i="28"/>
  <c r="R761" i="28"/>
  <c r="P761" i="28"/>
  <c r="BI754" i="28"/>
  <c r="BH754" i="28"/>
  <c r="BG754" i="28"/>
  <c r="BF754" i="28"/>
  <c r="T754" i="28"/>
  <c r="R754" i="28"/>
  <c r="P754" i="28"/>
  <c r="BI748" i="28"/>
  <c r="BH748" i="28"/>
  <c r="BG748" i="28"/>
  <c r="BF748" i="28"/>
  <c r="T748" i="28"/>
  <c r="R748" i="28"/>
  <c r="P748" i="28"/>
  <c r="BI698" i="28"/>
  <c r="BH698" i="28"/>
  <c r="BG698" i="28"/>
  <c r="BF698" i="28"/>
  <c r="T698" i="28"/>
  <c r="R698" i="28"/>
  <c r="P698" i="28"/>
  <c r="BI647" i="28"/>
  <c r="BH647" i="28"/>
  <c r="BG647" i="28"/>
  <c r="BF647" i="28"/>
  <c r="T647" i="28"/>
  <c r="R647" i="28"/>
  <c r="P647" i="28"/>
  <c r="BI597" i="28"/>
  <c r="BH597" i="28"/>
  <c r="BG597" i="28"/>
  <c r="BF597" i="28"/>
  <c r="T597" i="28"/>
  <c r="R597" i="28"/>
  <c r="P597" i="28"/>
  <c r="BI547" i="28"/>
  <c r="BH547" i="28"/>
  <c r="BG547" i="28"/>
  <c r="BF547" i="28"/>
  <c r="T547" i="28"/>
  <c r="R547" i="28"/>
  <c r="P547" i="28"/>
  <c r="BI496" i="28"/>
  <c r="BH496" i="28"/>
  <c r="BG496" i="28"/>
  <c r="BF496" i="28"/>
  <c r="T496" i="28"/>
  <c r="R496" i="28"/>
  <c r="P496" i="28"/>
  <c r="BI446" i="28"/>
  <c r="BH446" i="28"/>
  <c r="BG446" i="28"/>
  <c r="BF446" i="28"/>
  <c r="T446" i="28"/>
  <c r="R446" i="28"/>
  <c r="P446" i="28"/>
  <c r="BI438" i="28"/>
  <c r="BH438" i="28"/>
  <c r="BG438" i="28"/>
  <c r="BF438" i="28"/>
  <c r="T438" i="28"/>
  <c r="R438" i="28"/>
  <c r="P438" i="28"/>
  <c r="BI432" i="28"/>
  <c r="BH432" i="28"/>
  <c r="BG432" i="28"/>
  <c r="BF432" i="28"/>
  <c r="T432" i="28"/>
  <c r="R432" i="28"/>
  <c r="P432" i="28"/>
  <c r="BI412" i="28"/>
  <c r="BH412" i="28"/>
  <c r="BG412" i="28"/>
  <c r="BF412" i="28"/>
  <c r="T412" i="28"/>
  <c r="R412" i="28"/>
  <c r="P412" i="28"/>
  <c r="BI393" i="28"/>
  <c r="BH393" i="28"/>
  <c r="BG393" i="28"/>
  <c r="BF393" i="28"/>
  <c r="T393" i="28"/>
  <c r="R393" i="28"/>
  <c r="P393" i="28"/>
  <c r="BI379" i="28"/>
  <c r="BH379" i="28"/>
  <c r="BG379" i="28"/>
  <c r="BF379" i="28"/>
  <c r="T379" i="28"/>
  <c r="R379" i="28"/>
  <c r="P379" i="28"/>
  <c r="BI372" i="28"/>
  <c r="BH372" i="28"/>
  <c r="BG372" i="28"/>
  <c r="BF372" i="28"/>
  <c r="T372" i="28"/>
  <c r="R372" i="28"/>
  <c r="P372" i="28"/>
  <c r="BI365" i="28"/>
  <c r="BH365" i="28"/>
  <c r="BG365" i="28"/>
  <c r="BF365" i="28"/>
  <c r="T365" i="28"/>
  <c r="R365" i="28"/>
  <c r="P365" i="28"/>
  <c r="BI359" i="28"/>
  <c r="BH359" i="28"/>
  <c r="BG359" i="28"/>
  <c r="BF359" i="28"/>
  <c r="T359" i="28"/>
  <c r="R359" i="28"/>
  <c r="P359" i="28"/>
  <c r="BI342" i="28"/>
  <c r="BH342" i="28"/>
  <c r="BG342" i="28"/>
  <c r="BF342" i="28"/>
  <c r="T342" i="28"/>
  <c r="R342" i="28"/>
  <c r="P342" i="28"/>
  <c r="BI335" i="28"/>
  <c r="BH335" i="28"/>
  <c r="BG335" i="28"/>
  <c r="BF335" i="28"/>
  <c r="T335" i="28"/>
  <c r="R335" i="28"/>
  <c r="P335" i="28"/>
  <c r="BI329" i="28"/>
  <c r="BH329" i="28"/>
  <c r="BG329" i="28"/>
  <c r="BF329" i="28"/>
  <c r="T329" i="28"/>
  <c r="R329" i="28"/>
  <c r="P329" i="28"/>
  <c r="BI224" i="28"/>
  <c r="BH224" i="28"/>
  <c r="BG224" i="28"/>
  <c r="BF224" i="28"/>
  <c r="T224" i="28"/>
  <c r="R224" i="28"/>
  <c r="P224" i="28"/>
  <c r="BI210" i="28"/>
  <c r="BH210" i="28"/>
  <c r="BG210" i="28"/>
  <c r="BF210" i="28"/>
  <c r="T210" i="28"/>
  <c r="R210" i="28"/>
  <c r="P210" i="28"/>
  <c r="BI188" i="28"/>
  <c r="BH188" i="28"/>
  <c r="BG188" i="28"/>
  <c r="BF188" i="28"/>
  <c r="T188" i="28"/>
  <c r="R188" i="28"/>
  <c r="P188" i="28"/>
  <c r="BI160" i="28"/>
  <c r="BH160" i="28"/>
  <c r="BG160" i="28"/>
  <c r="BF160" i="28"/>
  <c r="T160" i="28"/>
  <c r="R160" i="28"/>
  <c r="P160" i="28"/>
  <c r="BI132" i="28"/>
  <c r="BH132" i="28"/>
  <c r="BG132" i="28"/>
  <c r="BF132" i="28"/>
  <c r="T132" i="28"/>
  <c r="R132" i="28"/>
  <c r="P132" i="28"/>
  <c r="BI125" i="28"/>
  <c r="BH125" i="28"/>
  <c r="BG125" i="28"/>
  <c r="BF125" i="28"/>
  <c r="T125" i="28"/>
  <c r="R125" i="28"/>
  <c r="P125" i="28"/>
  <c r="BI118" i="28"/>
  <c r="BH118" i="28"/>
  <c r="BG118" i="28"/>
  <c r="BF118" i="28"/>
  <c r="T118" i="28"/>
  <c r="R118" i="28"/>
  <c r="P118" i="28"/>
  <c r="BI90" i="28"/>
  <c r="BH90" i="28"/>
  <c r="BG90" i="28"/>
  <c r="BF90" i="28"/>
  <c r="T90" i="28"/>
  <c r="R90" i="28"/>
  <c r="P90" i="28"/>
  <c r="J84" i="28"/>
  <c r="J83" i="28"/>
  <c r="F83" i="28"/>
  <c r="F81" i="28"/>
  <c r="E79" i="28"/>
  <c r="J55" i="28"/>
  <c r="J54" i="28"/>
  <c r="F54" i="28"/>
  <c r="F52" i="28"/>
  <c r="E50" i="28"/>
  <c r="J18" i="28"/>
  <c r="E18" i="28"/>
  <c r="F84" i="28"/>
  <c r="J17" i="28"/>
  <c r="J12" i="28"/>
  <c r="J52" i="28" s="1"/>
  <c r="E7" i="28"/>
  <c r="E77" i="28"/>
  <c r="J37" i="27"/>
  <c r="J36" i="27"/>
  <c r="AY80" i="1" s="1"/>
  <c r="J35" i="27"/>
  <c r="AX80" i="1"/>
  <c r="BI276" i="27"/>
  <c r="BH276" i="27"/>
  <c r="BG276" i="27"/>
  <c r="BF276" i="27"/>
  <c r="T276" i="27"/>
  <c r="R276" i="27"/>
  <c r="P276" i="27"/>
  <c r="BI270" i="27"/>
  <c r="BH270" i="27"/>
  <c r="BG270" i="27"/>
  <c r="BF270" i="27"/>
  <c r="T270" i="27"/>
  <c r="R270" i="27"/>
  <c r="P270" i="27"/>
  <c r="BI264" i="27"/>
  <c r="BH264" i="27"/>
  <c r="BG264" i="27"/>
  <c r="BF264" i="27"/>
  <c r="T264" i="27"/>
  <c r="R264" i="27"/>
  <c r="P264" i="27"/>
  <c r="BI259" i="27"/>
  <c r="BH259" i="27"/>
  <c r="BG259" i="27"/>
  <c r="BF259" i="27"/>
  <c r="T259" i="27"/>
  <c r="R259" i="27"/>
  <c r="P259" i="27"/>
  <c r="BI254" i="27"/>
  <c r="BH254" i="27"/>
  <c r="BG254" i="27"/>
  <c r="BF254" i="27"/>
  <c r="T254" i="27"/>
  <c r="R254" i="27"/>
  <c r="P254" i="27"/>
  <c r="BI248" i="27"/>
  <c r="BH248" i="27"/>
  <c r="BG248" i="27"/>
  <c r="BF248" i="27"/>
  <c r="T248" i="27"/>
  <c r="R248" i="27"/>
  <c r="P248" i="27"/>
  <c r="BI242" i="27"/>
  <c r="BH242" i="27"/>
  <c r="BG242" i="27"/>
  <c r="BF242" i="27"/>
  <c r="T242" i="27"/>
  <c r="R242" i="27"/>
  <c r="P242" i="27"/>
  <c r="BI236" i="27"/>
  <c r="BH236" i="27"/>
  <c r="BG236" i="27"/>
  <c r="BF236" i="27"/>
  <c r="T236" i="27"/>
  <c r="R236" i="27"/>
  <c r="P236" i="27"/>
  <c r="BI230" i="27"/>
  <c r="BH230" i="27"/>
  <c r="BG230" i="27"/>
  <c r="BF230" i="27"/>
  <c r="T230" i="27"/>
  <c r="R230" i="27"/>
  <c r="P230" i="27"/>
  <c r="BI224" i="27"/>
  <c r="BH224" i="27"/>
  <c r="BG224" i="27"/>
  <c r="BF224" i="27"/>
  <c r="T224" i="27"/>
  <c r="R224" i="27"/>
  <c r="P224" i="27"/>
  <c r="BI215" i="27"/>
  <c r="BH215" i="27"/>
  <c r="BG215" i="27"/>
  <c r="BF215" i="27"/>
  <c r="T215" i="27"/>
  <c r="R215" i="27"/>
  <c r="P215" i="27"/>
  <c r="BI206" i="27"/>
  <c r="BH206" i="27"/>
  <c r="BG206" i="27"/>
  <c r="BF206" i="27"/>
  <c r="T206" i="27"/>
  <c r="R206" i="27"/>
  <c r="P206" i="27"/>
  <c r="BI197" i="27"/>
  <c r="BH197" i="27"/>
  <c r="BG197" i="27"/>
  <c r="BF197" i="27"/>
  <c r="T197" i="27"/>
  <c r="R197" i="27"/>
  <c r="P197" i="27"/>
  <c r="BI188" i="27"/>
  <c r="BH188" i="27"/>
  <c r="BG188" i="27"/>
  <c r="BF188" i="27"/>
  <c r="T188" i="27"/>
  <c r="R188" i="27"/>
  <c r="P188" i="27"/>
  <c r="BI186" i="27"/>
  <c r="BH186" i="27"/>
  <c r="BG186" i="27"/>
  <c r="BF186" i="27"/>
  <c r="T186" i="27"/>
  <c r="R186" i="27"/>
  <c r="P186" i="27"/>
  <c r="BI182" i="27"/>
  <c r="BH182" i="27"/>
  <c r="BG182" i="27"/>
  <c r="BF182" i="27"/>
  <c r="T182" i="27"/>
  <c r="R182" i="27"/>
  <c r="P182" i="27"/>
  <c r="BI179" i="27"/>
  <c r="BH179" i="27"/>
  <c r="BG179" i="27"/>
  <c r="BF179" i="27"/>
  <c r="T179" i="27"/>
  <c r="R179" i="27"/>
  <c r="P179" i="27"/>
  <c r="BI171" i="27"/>
  <c r="BH171" i="27"/>
  <c r="BG171" i="27"/>
  <c r="BF171" i="27"/>
  <c r="T171" i="27"/>
  <c r="R171" i="27"/>
  <c r="P171" i="27"/>
  <c r="BI163" i="27"/>
  <c r="BH163" i="27"/>
  <c r="BG163" i="27"/>
  <c r="BF163" i="27"/>
  <c r="T163" i="27"/>
  <c r="R163" i="27"/>
  <c r="P163" i="27"/>
  <c r="BI155" i="27"/>
  <c r="BH155" i="27"/>
  <c r="BG155" i="27"/>
  <c r="BF155" i="27"/>
  <c r="T155" i="27"/>
  <c r="R155" i="27"/>
  <c r="P155" i="27"/>
  <c r="BI151" i="27"/>
  <c r="BH151" i="27"/>
  <c r="BG151" i="27"/>
  <c r="BF151" i="27"/>
  <c r="T151" i="27"/>
  <c r="R151" i="27"/>
  <c r="P151" i="27"/>
  <c r="BI148" i="27"/>
  <c r="BH148" i="27"/>
  <c r="BG148" i="27"/>
  <c r="BF148" i="27"/>
  <c r="T148" i="27"/>
  <c r="R148" i="27"/>
  <c r="P148" i="27"/>
  <c r="BI140" i="27"/>
  <c r="BH140" i="27"/>
  <c r="BG140" i="27"/>
  <c r="BF140" i="27"/>
  <c r="T140" i="27"/>
  <c r="R140" i="27"/>
  <c r="P140" i="27"/>
  <c r="BI132" i="27"/>
  <c r="BH132" i="27"/>
  <c r="BG132" i="27"/>
  <c r="BF132" i="27"/>
  <c r="T132" i="27"/>
  <c r="R132" i="27"/>
  <c r="P132" i="27"/>
  <c r="BI124" i="27"/>
  <c r="BH124" i="27"/>
  <c r="BG124" i="27"/>
  <c r="BF124" i="27"/>
  <c r="T124" i="27"/>
  <c r="R124" i="27"/>
  <c r="P124" i="27"/>
  <c r="BI118" i="27"/>
  <c r="BH118" i="27"/>
  <c r="BG118" i="27"/>
  <c r="BF118" i="27"/>
  <c r="T118" i="27"/>
  <c r="R118" i="27"/>
  <c r="P118" i="27"/>
  <c r="BI116" i="27"/>
  <c r="BH116" i="27"/>
  <c r="BG116" i="27"/>
  <c r="BF116" i="27"/>
  <c r="T116" i="27"/>
  <c r="R116" i="27"/>
  <c r="P116" i="27"/>
  <c r="BI114" i="27"/>
  <c r="BH114" i="27"/>
  <c r="BG114" i="27"/>
  <c r="BF114" i="27"/>
  <c r="T114" i="27"/>
  <c r="R114" i="27"/>
  <c r="P114" i="27"/>
  <c r="BI102" i="27"/>
  <c r="BH102" i="27"/>
  <c r="BG102" i="27"/>
  <c r="BF102" i="27"/>
  <c r="T102" i="27"/>
  <c r="R102" i="27"/>
  <c r="P102" i="27"/>
  <c r="BI94" i="27"/>
  <c r="BH94" i="27"/>
  <c r="BG94" i="27"/>
  <c r="BF94" i="27"/>
  <c r="T94" i="27"/>
  <c r="R94" i="27"/>
  <c r="P94" i="27"/>
  <c r="BI86" i="27"/>
  <c r="BH86" i="27"/>
  <c r="BG86" i="27"/>
  <c r="BF86" i="27"/>
  <c r="T86" i="27"/>
  <c r="R86" i="27"/>
  <c r="P86" i="27"/>
  <c r="J80" i="27"/>
  <c r="J79" i="27"/>
  <c r="F79" i="27"/>
  <c r="F77" i="27"/>
  <c r="E75" i="27"/>
  <c r="J55" i="27"/>
  <c r="J54" i="27"/>
  <c r="F54" i="27"/>
  <c r="F52" i="27"/>
  <c r="E50" i="27"/>
  <c r="J18" i="27"/>
  <c r="E18" i="27"/>
  <c r="F80" i="27"/>
  <c r="J17" i="27"/>
  <c r="J12" i="27"/>
  <c r="J77" i="27" s="1"/>
  <c r="E7" i="27"/>
  <c r="E48" i="27"/>
  <c r="J37" i="26"/>
  <c r="J36" i="26"/>
  <c r="AY79" i="1" s="1"/>
  <c r="J35" i="26"/>
  <c r="AX79" i="1"/>
  <c r="BI112" i="26"/>
  <c r="BH112" i="26"/>
  <c r="BG112" i="26"/>
  <c r="BF112" i="26"/>
  <c r="T112" i="26"/>
  <c r="R112" i="26"/>
  <c r="P112" i="26"/>
  <c r="BI109" i="26"/>
  <c r="BH109" i="26"/>
  <c r="BG109" i="26"/>
  <c r="BF109" i="26"/>
  <c r="T109" i="26"/>
  <c r="R109" i="26"/>
  <c r="P109" i="26"/>
  <c r="BI101" i="26"/>
  <c r="BH101" i="26"/>
  <c r="BG101" i="26"/>
  <c r="BF101" i="26"/>
  <c r="T101" i="26"/>
  <c r="R101" i="26"/>
  <c r="P101" i="26"/>
  <c r="BI96" i="26"/>
  <c r="BH96" i="26"/>
  <c r="BG96" i="26"/>
  <c r="BF96" i="26"/>
  <c r="T96" i="26"/>
  <c r="R96" i="26"/>
  <c r="P96" i="26"/>
  <c r="BI92" i="26"/>
  <c r="BH92" i="26"/>
  <c r="BG92" i="26"/>
  <c r="BF92" i="26"/>
  <c r="T92" i="26"/>
  <c r="R92" i="26"/>
  <c r="P92" i="26"/>
  <c r="BI89" i="26"/>
  <c r="BH89" i="26"/>
  <c r="BG89" i="26"/>
  <c r="BF89" i="26"/>
  <c r="T89" i="26"/>
  <c r="R89" i="26"/>
  <c r="P89" i="26"/>
  <c r="BI86" i="26"/>
  <c r="BH86" i="26"/>
  <c r="BG86" i="26"/>
  <c r="BF86" i="26"/>
  <c r="T86" i="26"/>
  <c r="R86" i="26"/>
  <c r="P86" i="26"/>
  <c r="J80" i="26"/>
  <c r="J79" i="26"/>
  <c r="F79" i="26"/>
  <c r="F77" i="26"/>
  <c r="E75" i="26"/>
  <c r="J55" i="26"/>
  <c r="J54" i="26"/>
  <c r="F54" i="26"/>
  <c r="F52" i="26"/>
  <c r="E50" i="26"/>
  <c r="J18" i="26"/>
  <c r="E18" i="26"/>
  <c r="F80" i="26"/>
  <c r="J17" i="26"/>
  <c r="J12" i="26"/>
  <c r="J77" i="26" s="1"/>
  <c r="E7" i="26"/>
  <c r="E73" i="26"/>
  <c r="J37" i="25"/>
  <c r="J36" i="25"/>
  <c r="AY78" i="1" s="1"/>
  <c r="J35" i="25"/>
  <c r="AX78" i="1"/>
  <c r="BI108" i="25"/>
  <c r="BH108" i="25"/>
  <c r="BG108" i="25"/>
  <c r="BF108" i="25"/>
  <c r="T108" i="25"/>
  <c r="R108" i="25"/>
  <c r="P108" i="25"/>
  <c r="BI105" i="25"/>
  <c r="BH105" i="25"/>
  <c r="BG105" i="25"/>
  <c r="BF105" i="25"/>
  <c r="T105" i="25"/>
  <c r="R105" i="25"/>
  <c r="P105" i="25"/>
  <c r="BI98" i="25"/>
  <c r="BH98" i="25"/>
  <c r="BG98" i="25"/>
  <c r="BF98" i="25"/>
  <c r="T98" i="25"/>
  <c r="R98" i="25"/>
  <c r="P98" i="25"/>
  <c r="BI91" i="25"/>
  <c r="BH91" i="25"/>
  <c r="BG91" i="25"/>
  <c r="BF91" i="25"/>
  <c r="T91" i="25"/>
  <c r="R91" i="25"/>
  <c r="P91" i="25"/>
  <c r="BI84" i="25"/>
  <c r="BH84" i="25"/>
  <c r="BG84" i="25"/>
  <c r="BF84" i="25"/>
  <c r="T84" i="25"/>
  <c r="R84" i="25"/>
  <c r="P84" i="25"/>
  <c r="J78" i="25"/>
  <c r="J77" i="25"/>
  <c r="F77" i="25"/>
  <c r="F75" i="25"/>
  <c r="E73" i="25"/>
  <c r="J55" i="25"/>
  <c r="J54" i="25"/>
  <c r="F54" i="25"/>
  <c r="F52" i="25"/>
  <c r="E50" i="25"/>
  <c r="J18" i="25"/>
  <c r="E18" i="25"/>
  <c r="F78" i="25"/>
  <c r="J17" i="25"/>
  <c r="J12" i="25"/>
  <c r="J52" i="25"/>
  <c r="E7" i="25"/>
  <c r="E48" i="25" s="1"/>
  <c r="J37" i="24"/>
  <c r="J36" i="24"/>
  <c r="AY77" i="1"/>
  <c r="J35" i="24"/>
  <c r="AX77" i="1" s="1"/>
  <c r="BI109" i="24"/>
  <c r="BH109" i="24"/>
  <c r="BG109" i="24"/>
  <c r="BF109" i="24"/>
  <c r="T109" i="24"/>
  <c r="R109" i="24"/>
  <c r="R100" i="24"/>
  <c r="R99" i="24"/>
  <c r="P109" i="24"/>
  <c r="BI101" i="24"/>
  <c r="BH101" i="24"/>
  <c r="BG101" i="24"/>
  <c r="BF101" i="24"/>
  <c r="T101" i="24"/>
  <c r="T100" i="24" s="1"/>
  <c r="T99" i="24" s="1"/>
  <c r="R101" i="24"/>
  <c r="P101" i="24"/>
  <c r="P100" i="24" s="1"/>
  <c r="P99" i="24" s="1"/>
  <c r="BI96" i="24"/>
  <c r="BH96" i="24"/>
  <c r="BG96" i="24"/>
  <c r="BF96" i="24"/>
  <c r="T96" i="24"/>
  <c r="R96" i="24"/>
  <c r="P96" i="24"/>
  <c r="BI92" i="24"/>
  <c r="BH92" i="24"/>
  <c r="BG92" i="24"/>
  <c r="BF92" i="24"/>
  <c r="T92" i="24"/>
  <c r="R92" i="24"/>
  <c r="P92" i="24"/>
  <c r="BI89" i="24"/>
  <c r="BH89" i="24"/>
  <c r="BG89" i="24"/>
  <c r="BF89" i="24"/>
  <c r="T89" i="24"/>
  <c r="R89" i="24"/>
  <c r="P89" i="24"/>
  <c r="BI86" i="24"/>
  <c r="BH86" i="24"/>
  <c r="BG86" i="24"/>
  <c r="BF86" i="24"/>
  <c r="T86" i="24"/>
  <c r="R86" i="24"/>
  <c r="P86" i="24"/>
  <c r="J80" i="24"/>
  <c r="J79" i="24"/>
  <c r="F79" i="24"/>
  <c r="F77" i="24"/>
  <c r="E75" i="24"/>
  <c r="J55" i="24"/>
  <c r="J54" i="24"/>
  <c r="F54" i="24"/>
  <c r="F52" i="24"/>
  <c r="E50" i="24"/>
  <c r="J18" i="24"/>
  <c r="E18" i="24"/>
  <c r="F55" i="24"/>
  <c r="J17" i="24"/>
  <c r="J12" i="24"/>
  <c r="J77" i="24"/>
  <c r="E7" i="24"/>
  <c r="E73" i="24" s="1"/>
  <c r="J37" i="23"/>
  <c r="J36" i="23"/>
  <c r="AY76" i="1"/>
  <c r="J35" i="23"/>
  <c r="AX76" i="1" s="1"/>
  <c r="BI236" i="23"/>
  <c r="BH236" i="23"/>
  <c r="BG236" i="23"/>
  <c r="BF236" i="23"/>
  <c r="T236" i="23"/>
  <c r="R236" i="23"/>
  <c r="P236" i="23"/>
  <c r="BI233" i="23"/>
  <c r="BH233" i="23"/>
  <c r="BG233" i="23"/>
  <c r="BF233" i="23"/>
  <c r="T233" i="23"/>
  <c r="R233" i="23"/>
  <c r="P233" i="23"/>
  <c r="BI230" i="23"/>
  <c r="BH230" i="23"/>
  <c r="BG230" i="23"/>
  <c r="BF230" i="23"/>
  <c r="T230" i="23"/>
  <c r="R230" i="23"/>
  <c r="P230" i="23"/>
  <c r="BI213" i="23"/>
  <c r="BH213" i="23"/>
  <c r="BG213" i="23"/>
  <c r="BF213" i="23"/>
  <c r="T213" i="23"/>
  <c r="R213" i="23"/>
  <c r="P213" i="23"/>
  <c r="BI196" i="23"/>
  <c r="BH196" i="23"/>
  <c r="BG196" i="23"/>
  <c r="BF196" i="23"/>
  <c r="T196" i="23"/>
  <c r="R196" i="23"/>
  <c r="P196" i="23"/>
  <c r="BI179" i="23"/>
  <c r="BH179" i="23"/>
  <c r="BG179" i="23"/>
  <c r="BF179" i="23"/>
  <c r="T179" i="23"/>
  <c r="R179" i="23"/>
  <c r="P179" i="23"/>
  <c r="BI163" i="23"/>
  <c r="BH163" i="23"/>
  <c r="BG163" i="23"/>
  <c r="BF163" i="23"/>
  <c r="T163" i="23"/>
  <c r="R163" i="23"/>
  <c r="P163" i="23"/>
  <c r="BI157" i="23"/>
  <c r="BH157" i="23"/>
  <c r="BG157" i="23"/>
  <c r="BF157" i="23"/>
  <c r="T157" i="23"/>
  <c r="R157" i="23"/>
  <c r="P157" i="23"/>
  <c r="BI151" i="23"/>
  <c r="BH151" i="23"/>
  <c r="BG151" i="23"/>
  <c r="BF151" i="23"/>
  <c r="T151" i="23"/>
  <c r="R151" i="23"/>
  <c r="P151" i="23"/>
  <c r="BI145" i="23"/>
  <c r="BH145" i="23"/>
  <c r="BG145" i="23"/>
  <c r="BF145" i="23"/>
  <c r="T145" i="23"/>
  <c r="R145" i="23"/>
  <c r="P145" i="23"/>
  <c r="BI139" i="23"/>
  <c r="BH139" i="23"/>
  <c r="BG139" i="23"/>
  <c r="BF139" i="23"/>
  <c r="T139" i="23"/>
  <c r="R139" i="23"/>
  <c r="P139" i="23"/>
  <c r="BI123" i="23"/>
  <c r="BH123" i="23"/>
  <c r="BG123" i="23"/>
  <c r="BF123" i="23"/>
  <c r="T123" i="23"/>
  <c r="R123" i="23"/>
  <c r="P123" i="23"/>
  <c r="BI116" i="23"/>
  <c r="BH116" i="23"/>
  <c r="BG116" i="23"/>
  <c r="BF116" i="23"/>
  <c r="T116" i="23"/>
  <c r="R116" i="23"/>
  <c r="P116" i="23"/>
  <c r="BI108" i="23"/>
  <c r="BH108" i="23"/>
  <c r="BG108" i="23"/>
  <c r="BF108" i="23"/>
  <c r="T108" i="23"/>
  <c r="R108" i="23"/>
  <c r="P108" i="23"/>
  <c r="BI92" i="23"/>
  <c r="BH92" i="23"/>
  <c r="BG92" i="23"/>
  <c r="BF92" i="23"/>
  <c r="T92" i="23"/>
  <c r="R92" i="23"/>
  <c r="P92" i="23"/>
  <c r="BI85" i="23"/>
  <c r="BH85" i="23"/>
  <c r="BG85" i="23"/>
  <c r="BF85" i="23"/>
  <c r="T85" i="23"/>
  <c r="R85" i="23"/>
  <c r="P85" i="23"/>
  <c r="J79" i="23"/>
  <c r="J78" i="23"/>
  <c r="F78" i="23"/>
  <c r="F76" i="23"/>
  <c r="E74" i="23"/>
  <c r="J55" i="23"/>
  <c r="J54" i="23"/>
  <c r="F54" i="23"/>
  <c r="F52" i="23"/>
  <c r="E50" i="23"/>
  <c r="J18" i="23"/>
  <c r="E18" i="23"/>
  <c r="F55" i="23"/>
  <c r="J17" i="23"/>
  <c r="J12" i="23"/>
  <c r="J76" i="23" s="1"/>
  <c r="E7" i="23"/>
  <c r="E72" i="23"/>
  <c r="J37" i="22"/>
  <c r="J36" i="22"/>
  <c r="AY75" i="1" s="1"/>
  <c r="J35" i="22"/>
  <c r="AX75" i="1"/>
  <c r="BI176" i="22"/>
  <c r="BH176" i="22"/>
  <c r="BG176" i="22"/>
  <c r="BF176" i="22"/>
  <c r="T176" i="22"/>
  <c r="T175" i="22"/>
  <c r="R176" i="22"/>
  <c r="R175" i="22"/>
  <c r="P176" i="22"/>
  <c r="P175" i="22" s="1"/>
  <c r="BI172" i="22"/>
  <c r="BH172" i="22"/>
  <c r="BG172" i="22"/>
  <c r="BF172" i="22"/>
  <c r="T172" i="22"/>
  <c r="R172" i="22"/>
  <c r="P172" i="22"/>
  <c r="BI168" i="22"/>
  <c r="BH168" i="22"/>
  <c r="BG168" i="22"/>
  <c r="BF168" i="22"/>
  <c r="T168" i="22"/>
  <c r="R168" i="22"/>
  <c r="P168" i="22"/>
  <c r="BI165" i="22"/>
  <c r="BH165" i="22"/>
  <c r="BG165" i="22"/>
  <c r="BF165" i="22"/>
  <c r="T165" i="22"/>
  <c r="R165" i="22"/>
  <c r="P165" i="22"/>
  <c r="BI162" i="22"/>
  <c r="BH162" i="22"/>
  <c r="BG162" i="22"/>
  <c r="BF162" i="22"/>
  <c r="T162" i="22"/>
  <c r="R162" i="22"/>
  <c r="P162" i="22"/>
  <c r="BI145" i="22"/>
  <c r="BH145" i="22"/>
  <c r="BG145" i="22"/>
  <c r="BF145" i="22"/>
  <c r="T145" i="22"/>
  <c r="R145" i="22"/>
  <c r="P145" i="22"/>
  <c r="BI129" i="22"/>
  <c r="BH129" i="22"/>
  <c r="BG129" i="22"/>
  <c r="BF129" i="22"/>
  <c r="T129" i="22"/>
  <c r="R129" i="22"/>
  <c r="P129" i="22"/>
  <c r="BI119" i="22"/>
  <c r="BH119" i="22"/>
  <c r="BG119" i="22"/>
  <c r="BF119" i="22"/>
  <c r="T119" i="22"/>
  <c r="R119" i="22"/>
  <c r="P119" i="22"/>
  <c r="BI110" i="22"/>
  <c r="BH110" i="22"/>
  <c r="BG110" i="22"/>
  <c r="BF110" i="22"/>
  <c r="T110" i="22"/>
  <c r="R110" i="22"/>
  <c r="P110" i="22"/>
  <c r="BI96" i="22"/>
  <c r="BH96" i="22"/>
  <c r="BG96" i="22"/>
  <c r="BF96" i="22"/>
  <c r="T96" i="22"/>
  <c r="R96" i="22"/>
  <c r="P96" i="22"/>
  <c r="BI86" i="22"/>
  <c r="BH86" i="22"/>
  <c r="BG86" i="22"/>
  <c r="BF86" i="22"/>
  <c r="T86" i="22"/>
  <c r="R86" i="22"/>
  <c r="P86" i="22"/>
  <c r="J80" i="22"/>
  <c r="J79" i="22"/>
  <c r="F79" i="22"/>
  <c r="F77" i="22"/>
  <c r="E75" i="22"/>
  <c r="J55" i="22"/>
  <c r="J54" i="22"/>
  <c r="F54" i="22"/>
  <c r="F52" i="22"/>
  <c r="E50" i="22"/>
  <c r="J18" i="22"/>
  <c r="E18" i="22"/>
  <c r="F80" i="22" s="1"/>
  <c r="J17" i="22"/>
  <c r="J12" i="22"/>
  <c r="J52" i="22" s="1"/>
  <c r="E7" i="22"/>
  <c r="E73" i="22" s="1"/>
  <c r="J37" i="21"/>
  <c r="J36" i="21"/>
  <c r="AY74" i="1"/>
  <c r="J35" i="21"/>
  <c r="AX74" i="1"/>
  <c r="BI352" i="21"/>
  <c r="BH352" i="21"/>
  <c r="BG352" i="21"/>
  <c r="BF352" i="21"/>
  <c r="T352" i="21"/>
  <c r="T351" i="21" s="1"/>
  <c r="R352" i="21"/>
  <c r="R351" i="21"/>
  <c r="P352" i="21"/>
  <c r="P351" i="21"/>
  <c r="BI345" i="21"/>
  <c r="BH345" i="21"/>
  <c r="BG345" i="21"/>
  <c r="BF345" i="21"/>
  <c r="T345" i="21"/>
  <c r="R345" i="21"/>
  <c r="P345" i="21"/>
  <c r="BI337" i="21"/>
  <c r="BH337" i="21"/>
  <c r="BG337" i="21"/>
  <c r="BF337" i="21"/>
  <c r="T337" i="21"/>
  <c r="R337" i="21"/>
  <c r="P337" i="21"/>
  <c r="BI329" i="21"/>
  <c r="BH329" i="21"/>
  <c r="BG329" i="21"/>
  <c r="BF329" i="21"/>
  <c r="T329" i="21"/>
  <c r="R329" i="21"/>
  <c r="P329" i="21"/>
  <c r="BI321" i="21"/>
  <c r="BH321" i="21"/>
  <c r="BG321" i="21"/>
  <c r="BF321" i="21"/>
  <c r="T321" i="21"/>
  <c r="R321" i="21"/>
  <c r="P321" i="21"/>
  <c r="BI314" i="21"/>
  <c r="BH314" i="21"/>
  <c r="BG314" i="21"/>
  <c r="BF314" i="21"/>
  <c r="T314" i="21"/>
  <c r="R314" i="21"/>
  <c r="P314" i="21"/>
  <c r="BI308" i="21"/>
  <c r="BH308" i="21"/>
  <c r="BG308" i="21"/>
  <c r="BF308" i="21"/>
  <c r="T308" i="21"/>
  <c r="R308" i="21"/>
  <c r="P308" i="21"/>
  <c r="BI301" i="21"/>
  <c r="BH301" i="21"/>
  <c r="BG301" i="21"/>
  <c r="BF301" i="21"/>
  <c r="T301" i="21"/>
  <c r="R301" i="21"/>
  <c r="P301" i="21"/>
  <c r="BI291" i="21"/>
  <c r="BH291" i="21"/>
  <c r="BG291" i="21"/>
  <c r="BF291" i="21"/>
  <c r="T291" i="21"/>
  <c r="R291" i="21"/>
  <c r="P291" i="21"/>
  <c r="BI281" i="21"/>
  <c r="BH281" i="21"/>
  <c r="BG281" i="21"/>
  <c r="BF281" i="21"/>
  <c r="T281" i="21"/>
  <c r="R281" i="21"/>
  <c r="P281" i="21"/>
  <c r="BI272" i="21"/>
  <c r="BH272" i="21"/>
  <c r="BG272" i="21"/>
  <c r="BF272" i="21"/>
  <c r="T272" i="21"/>
  <c r="R272" i="21"/>
  <c r="P272" i="21"/>
  <c r="BI265" i="21"/>
  <c r="BH265" i="21"/>
  <c r="BG265" i="21"/>
  <c r="BF265" i="21"/>
  <c r="T265" i="21"/>
  <c r="R265" i="21"/>
  <c r="P265" i="21"/>
  <c r="BI258" i="21"/>
  <c r="BH258" i="21"/>
  <c r="BG258" i="21"/>
  <c r="BF258" i="21"/>
  <c r="T258" i="21"/>
  <c r="R258" i="21"/>
  <c r="P258" i="21"/>
  <c r="BI249" i="21"/>
  <c r="BH249" i="21"/>
  <c r="BG249" i="21"/>
  <c r="BF249" i="21"/>
  <c r="T249" i="21"/>
  <c r="R249" i="21"/>
  <c r="P249" i="21"/>
  <c r="BI239" i="21"/>
  <c r="BH239" i="21"/>
  <c r="BG239" i="21"/>
  <c r="BF239" i="21"/>
  <c r="T239" i="21"/>
  <c r="R239" i="21"/>
  <c r="P239" i="21"/>
  <c r="BI233" i="21"/>
  <c r="BH233" i="21"/>
  <c r="BG233" i="21"/>
  <c r="BF233" i="21"/>
  <c r="T233" i="21"/>
  <c r="R233" i="21"/>
  <c r="P233" i="21"/>
  <c r="BI226" i="21"/>
  <c r="BH226" i="21"/>
  <c r="BG226" i="21"/>
  <c r="BF226" i="21"/>
  <c r="T226" i="21"/>
  <c r="R226" i="21"/>
  <c r="P226" i="21"/>
  <c r="BI220" i="21"/>
  <c r="BH220" i="21"/>
  <c r="BG220" i="21"/>
  <c r="BF220" i="21"/>
  <c r="T220" i="21"/>
  <c r="R220" i="21"/>
  <c r="P220" i="21"/>
  <c r="BI213" i="21"/>
  <c r="BH213" i="21"/>
  <c r="BG213" i="21"/>
  <c r="BF213" i="21"/>
  <c r="T213" i="21"/>
  <c r="R213" i="21"/>
  <c r="P213" i="21"/>
  <c r="BI203" i="21"/>
  <c r="BH203" i="21"/>
  <c r="BG203" i="21"/>
  <c r="BF203" i="21"/>
  <c r="T203" i="21"/>
  <c r="R203" i="21"/>
  <c r="P203" i="21"/>
  <c r="BI193" i="21"/>
  <c r="BH193" i="21"/>
  <c r="BG193" i="21"/>
  <c r="BF193" i="21"/>
  <c r="T193" i="21"/>
  <c r="R193" i="21"/>
  <c r="P193" i="21"/>
  <c r="BI184" i="21"/>
  <c r="BH184" i="21"/>
  <c r="BG184" i="21"/>
  <c r="BF184" i="21"/>
  <c r="T184" i="21"/>
  <c r="R184" i="21"/>
  <c r="P184" i="21"/>
  <c r="BI176" i="21"/>
  <c r="BH176" i="21"/>
  <c r="BG176" i="21"/>
  <c r="BF176" i="21"/>
  <c r="T176" i="21"/>
  <c r="R176" i="21"/>
  <c r="P176" i="21"/>
  <c r="BI167" i="21"/>
  <c r="BH167" i="21"/>
  <c r="BG167" i="21"/>
  <c r="BF167" i="21"/>
  <c r="T167" i="21"/>
  <c r="R167" i="21"/>
  <c r="P167" i="21"/>
  <c r="BI157" i="21"/>
  <c r="BH157" i="21"/>
  <c r="BG157" i="21"/>
  <c r="BF157" i="21"/>
  <c r="T157" i="21"/>
  <c r="R157" i="21"/>
  <c r="P157" i="21"/>
  <c r="BI151" i="21"/>
  <c r="BH151" i="21"/>
  <c r="BG151" i="21"/>
  <c r="BF151" i="21"/>
  <c r="T151" i="21"/>
  <c r="R151" i="21"/>
  <c r="P151" i="21"/>
  <c r="BI142" i="21"/>
  <c r="BH142" i="21"/>
  <c r="BG142" i="21"/>
  <c r="BF142" i="21"/>
  <c r="T142" i="21"/>
  <c r="R142" i="21"/>
  <c r="P142" i="21"/>
  <c r="BI134" i="21"/>
  <c r="BH134" i="21"/>
  <c r="BG134" i="21"/>
  <c r="BF134" i="21"/>
  <c r="T134" i="21"/>
  <c r="R134" i="21"/>
  <c r="P134" i="21"/>
  <c r="BI126" i="21"/>
  <c r="BH126" i="21"/>
  <c r="BG126" i="21"/>
  <c r="BF126" i="21"/>
  <c r="T126" i="21"/>
  <c r="R126" i="21"/>
  <c r="P126" i="21"/>
  <c r="BI118" i="21"/>
  <c r="BH118" i="21"/>
  <c r="BG118" i="21"/>
  <c r="BF118" i="21"/>
  <c r="T118" i="21"/>
  <c r="R118" i="21"/>
  <c r="P118" i="21"/>
  <c r="BI110" i="21"/>
  <c r="BH110" i="21"/>
  <c r="BG110" i="21"/>
  <c r="BF110" i="21"/>
  <c r="T110" i="21"/>
  <c r="R110" i="21"/>
  <c r="P110" i="21"/>
  <c r="BI103" i="21"/>
  <c r="BH103" i="21"/>
  <c r="BG103" i="21"/>
  <c r="BF103" i="21"/>
  <c r="T103" i="21"/>
  <c r="R103" i="21"/>
  <c r="P103" i="21"/>
  <c r="BI96" i="21"/>
  <c r="BH96" i="21"/>
  <c r="BG96" i="21"/>
  <c r="BF96" i="21"/>
  <c r="T96" i="21"/>
  <c r="R96" i="21"/>
  <c r="P96" i="21"/>
  <c r="BI88" i="21"/>
  <c r="BH88" i="21"/>
  <c r="BG88" i="21"/>
  <c r="BF88" i="21"/>
  <c r="T88" i="21"/>
  <c r="R88" i="21"/>
  <c r="P88" i="21"/>
  <c r="J82" i="21"/>
  <c r="J81" i="21"/>
  <c r="F81" i="21"/>
  <c r="F79" i="21"/>
  <c r="E77" i="21"/>
  <c r="J55" i="21"/>
  <c r="J54" i="21"/>
  <c r="F54" i="21"/>
  <c r="F52" i="21"/>
  <c r="E50" i="21"/>
  <c r="J18" i="21"/>
  <c r="E18" i="21"/>
  <c r="F55" i="21" s="1"/>
  <c r="J17" i="21"/>
  <c r="J12" i="21"/>
  <c r="J79" i="21" s="1"/>
  <c r="E7" i="21"/>
  <c r="E75" i="21" s="1"/>
  <c r="J37" i="20"/>
  <c r="J36" i="20"/>
  <c r="AY73" i="1"/>
  <c r="J35" i="20"/>
  <c r="AX73" i="1"/>
  <c r="BI280" i="20"/>
  <c r="BH280" i="20"/>
  <c r="BG280" i="20"/>
  <c r="BF280" i="20"/>
  <c r="T280" i="20"/>
  <c r="R280" i="20"/>
  <c r="P280" i="20"/>
  <c r="BI274" i="20"/>
  <c r="BH274" i="20"/>
  <c r="BG274" i="20"/>
  <c r="BF274" i="20"/>
  <c r="T274" i="20"/>
  <c r="R274" i="20"/>
  <c r="P274" i="20"/>
  <c r="BI265" i="20"/>
  <c r="BH265" i="20"/>
  <c r="BG265" i="20"/>
  <c r="BF265" i="20"/>
  <c r="T265" i="20"/>
  <c r="R265" i="20"/>
  <c r="P265" i="20"/>
  <c r="BI255" i="20"/>
  <c r="BH255" i="20"/>
  <c r="BG255" i="20"/>
  <c r="BF255" i="20"/>
  <c r="T255" i="20"/>
  <c r="R255" i="20"/>
  <c r="P255" i="20"/>
  <c r="BI246" i="20"/>
  <c r="BH246" i="20"/>
  <c r="BG246" i="20"/>
  <c r="BF246" i="20"/>
  <c r="T246" i="20"/>
  <c r="R246" i="20"/>
  <c r="P246" i="20"/>
  <c r="BI237" i="20"/>
  <c r="BH237" i="20"/>
  <c r="BG237" i="20"/>
  <c r="BF237" i="20"/>
  <c r="T237" i="20"/>
  <c r="R237" i="20"/>
  <c r="P237" i="20"/>
  <c r="BI216" i="20"/>
  <c r="BH216" i="20"/>
  <c r="BG216" i="20"/>
  <c r="BF216" i="20"/>
  <c r="T216" i="20"/>
  <c r="R216" i="20"/>
  <c r="P216" i="20"/>
  <c r="BI196" i="20"/>
  <c r="BH196" i="20"/>
  <c r="BG196" i="20"/>
  <c r="BF196" i="20"/>
  <c r="T196" i="20"/>
  <c r="R196" i="20"/>
  <c r="P196" i="20"/>
  <c r="BI176" i="20"/>
  <c r="BH176" i="20"/>
  <c r="BG176" i="20"/>
  <c r="BF176" i="20"/>
  <c r="T176" i="20"/>
  <c r="R176" i="20"/>
  <c r="P176" i="20"/>
  <c r="BI158" i="20"/>
  <c r="BH158" i="20"/>
  <c r="BG158" i="20"/>
  <c r="BF158" i="20"/>
  <c r="T158" i="20"/>
  <c r="R158" i="20"/>
  <c r="P158" i="20"/>
  <c r="BI149" i="20"/>
  <c r="BH149" i="20"/>
  <c r="BG149" i="20"/>
  <c r="BF149" i="20"/>
  <c r="T149" i="20"/>
  <c r="R149" i="20"/>
  <c r="P149" i="20"/>
  <c r="BI139" i="20"/>
  <c r="BH139" i="20"/>
  <c r="BG139" i="20"/>
  <c r="BF139" i="20"/>
  <c r="T139" i="20"/>
  <c r="R139" i="20"/>
  <c r="P139" i="20"/>
  <c r="BI130" i="20"/>
  <c r="BH130" i="20"/>
  <c r="BG130" i="20"/>
  <c r="BF130" i="20"/>
  <c r="T130" i="20"/>
  <c r="R130" i="20"/>
  <c r="P130" i="20"/>
  <c r="BI121" i="20"/>
  <c r="BH121" i="20"/>
  <c r="BG121" i="20"/>
  <c r="BF121" i="20"/>
  <c r="T121" i="20"/>
  <c r="R121" i="20"/>
  <c r="P121" i="20"/>
  <c r="BI111" i="20"/>
  <c r="BH111" i="20"/>
  <c r="BG111" i="20"/>
  <c r="BF111" i="20"/>
  <c r="T111" i="20"/>
  <c r="R111" i="20"/>
  <c r="P111" i="20"/>
  <c r="BI101" i="20"/>
  <c r="BH101" i="20"/>
  <c r="BG101" i="20"/>
  <c r="BF101" i="20"/>
  <c r="T101" i="20"/>
  <c r="R101" i="20"/>
  <c r="P101" i="20"/>
  <c r="BI85" i="20"/>
  <c r="BH85" i="20"/>
  <c r="BG85" i="20"/>
  <c r="BF85" i="20"/>
  <c r="T85" i="20"/>
  <c r="R85" i="20"/>
  <c r="P85" i="20"/>
  <c r="J79" i="20"/>
  <c r="J78" i="20"/>
  <c r="F78" i="20"/>
  <c r="F76" i="20"/>
  <c r="E74" i="20"/>
  <c r="J55" i="20"/>
  <c r="J54" i="20"/>
  <c r="F54" i="20"/>
  <c r="F52" i="20"/>
  <c r="E50" i="20"/>
  <c r="J18" i="20"/>
  <c r="E18" i="20"/>
  <c r="F79" i="20"/>
  <c r="J17" i="20"/>
  <c r="J12" i="20"/>
  <c r="J76" i="20" s="1"/>
  <c r="E7" i="20"/>
  <c r="E72" i="20" s="1"/>
  <c r="J37" i="19"/>
  <c r="J36" i="19"/>
  <c r="AY72" i="1" s="1"/>
  <c r="J35" i="19"/>
  <c r="AX72" i="1"/>
  <c r="BI194" i="19"/>
  <c r="BH194" i="19"/>
  <c r="BG194" i="19"/>
  <c r="BF194" i="19"/>
  <c r="T194" i="19"/>
  <c r="R194" i="19"/>
  <c r="P194" i="19"/>
  <c r="BI175" i="19"/>
  <c r="BH175" i="19"/>
  <c r="BG175" i="19"/>
  <c r="BF175" i="19"/>
  <c r="T175" i="19"/>
  <c r="R175" i="19"/>
  <c r="P175" i="19"/>
  <c r="BI155" i="19"/>
  <c r="BH155" i="19"/>
  <c r="BG155" i="19"/>
  <c r="BF155" i="19"/>
  <c r="T155" i="19"/>
  <c r="R155" i="19"/>
  <c r="P155" i="19"/>
  <c r="BI151" i="19"/>
  <c r="BH151" i="19"/>
  <c r="BG151" i="19"/>
  <c r="BF151" i="19"/>
  <c r="T151" i="19"/>
  <c r="R151" i="19"/>
  <c r="P151" i="19"/>
  <c r="BI148" i="19"/>
  <c r="BH148" i="19"/>
  <c r="BG148" i="19"/>
  <c r="BF148" i="19"/>
  <c r="T148" i="19"/>
  <c r="R148" i="19"/>
  <c r="P148" i="19"/>
  <c r="BI142" i="19"/>
  <c r="BH142" i="19"/>
  <c r="BG142" i="19"/>
  <c r="BF142" i="19"/>
  <c r="T142" i="19"/>
  <c r="R142" i="19"/>
  <c r="P142" i="19"/>
  <c r="BI137" i="19"/>
  <c r="BH137" i="19"/>
  <c r="BG137" i="19"/>
  <c r="BF137" i="19"/>
  <c r="T137" i="19"/>
  <c r="T136" i="19"/>
  <c r="R137" i="19"/>
  <c r="R136" i="19"/>
  <c r="P137" i="19"/>
  <c r="P136" i="19" s="1"/>
  <c r="BI130" i="19"/>
  <c r="BH130" i="19"/>
  <c r="BG130" i="19"/>
  <c r="BF130" i="19"/>
  <c r="T130" i="19"/>
  <c r="R130" i="19"/>
  <c r="P130" i="19"/>
  <c r="BI123" i="19"/>
  <c r="BH123" i="19"/>
  <c r="BG123" i="19"/>
  <c r="BF123" i="19"/>
  <c r="T123" i="19"/>
  <c r="R123" i="19"/>
  <c r="P123" i="19"/>
  <c r="BI117" i="19"/>
  <c r="BH117" i="19"/>
  <c r="BG117" i="19"/>
  <c r="BF117" i="19"/>
  <c r="T117" i="19"/>
  <c r="R117" i="19"/>
  <c r="P117" i="19"/>
  <c r="BI111" i="19"/>
  <c r="BH111" i="19"/>
  <c r="BG111" i="19"/>
  <c r="BF111" i="19"/>
  <c r="T111" i="19"/>
  <c r="R111" i="19"/>
  <c r="P111" i="19"/>
  <c r="BI104" i="19"/>
  <c r="BH104" i="19"/>
  <c r="BG104" i="19"/>
  <c r="BF104" i="19"/>
  <c r="T104" i="19"/>
  <c r="R104" i="19"/>
  <c r="P104" i="19"/>
  <c r="BI98" i="19"/>
  <c r="BH98" i="19"/>
  <c r="BG98" i="19"/>
  <c r="BF98" i="19"/>
  <c r="T98" i="19"/>
  <c r="R98" i="19"/>
  <c r="P98" i="19"/>
  <c r="BI89" i="19"/>
  <c r="BH89" i="19"/>
  <c r="BG89" i="19"/>
  <c r="BF89" i="19"/>
  <c r="T89" i="19"/>
  <c r="T88" i="19" s="1"/>
  <c r="R89" i="19"/>
  <c r="R88" i="19" s="1"/>
  <c r="P89" i="19"/>
  <c r="P88" i="19" s="1"/>
  <c r="J83" i="19"/>
  <c r="J82" i="19"/>
  <c r="F82" i="19"/>
  <c r="F80" i="19"/>
  <c r="E78" i="19"/>
  <c r="J55" i="19"/>
  <c r="J54" i="19"/>
  <c r="F54" i="19"/>
  <c r="F52" i="19"/>
  <c r="E50" i="19"/>
  <c r="J18" i="19"/>
  <c r="E18" i="19"/>
  <c r="F83" i="19"/>
  <c r="J17" i="19"/>
  <c r="J12" i="19"/>
  <c r="J80" i="19"/>
  <c r="E7" i="19"/>
  <c r="E76" i="19" s="1"/>
  <c r="J37" i="18"/>
  <c r="J36" i="18"/>
  <c r="AY71" i="1"/>
  <c r="J35" i="18"/>
  <c r="AX71" i="1"/>
  <c r="BI158" i="18"/>
  <c r="BH158" i="18"/>
  <c r="BG158" i="18"/>
  <c r="BF158" i="18"/>
  <c r="T158" i="18"/>
  <c r="T157" i="18" s="1"/>
  <c r="T156" i="18" s="1"/>
  <c r="R158" i="18"/>
  <c r="P158" i="18"/>
  <c r="BI151" i="18"/>
  <c r="BH151" i="18"/>
  <c r="BG151" i="18"/>
  <c r="BF151" i="18"/>
  <c r="T151" i="18"/>
  <c r="R151" i="18"/>
  <c r="P151" i="18"/>
  <c r="BI145" i="18"/>
  <c r="BH145" i="18"/>
  <c r="BG145" i="18"/>
  <c r="BF145" i="18"/>
  <c r="T145" i="18"/>
  <c r="R145" i="18"/>
  <c r="P145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5" i="18"/>
  <c r="BH135" i="18"/>
  <c r="BG135" i="18"/>
  <c r="BF135" i="18"/>
  <c r="T135" i="18"/>
  <c r="R135" i="18"/>
  <c r="P135" i="18"/>
  <c r="BI127" i="18"/>
  <c r="BH127" i="18"/>
  <c r="BG127" i="18"/>
  <c r="BF127" i="18"/>
  <c r="T127" i="18"/>
  <c r="T126" i="18"/>
  <c r="R127" i="18"/>
  <c r="R126" i="18"/>
  <c r="P127" i="18"/>
  <c r="P126" i="18" s="1"/>
  <c r="BI120" i="18"/>
  <c r="BH120" i="18"/>
  <c r="BG120" i="18"/>
  <c r="BF120" i="18"/>
  <c r="T120" i="18"/>
  <c r="R120" i="18"/>
  <c r="P120" i="18"/>
  <c r="BI113" i="18"/>
  <c r="BH113" i="18"/>
  <c r="BG113" i="18"/>
  <c r="BF113" i="18"/>
  <c r="T113" i="18"/>
  <c r="R113" i="18"/>
  <c r="P113" i="18"/>
  <c r="BI107" i="18"/>
  <c r="BH107" i="18"/>
  <c r="BG107" i="18"/>
  <c r="BF107" i="18"/>
  <c r="T107" i="18"/>
  <c r="R107" i="18"/>
  <c r="P107" i="18"/>
  <c r="BI101" i="18"/>
  <c r="BH101" i="18"/>
  <c r="BG101" i="18"/>
  <c r="BF101" i="18"/>
  <c r="T101" i="18"/>
  <c r="R101" i="18"/>
  <c r="P101" i="18"/>
  <c r="BI94" i="18"/>
  <c r="BH94" i="18"/>
  <c r="BG94" i="18"/>
  <c r="BF94" i="18"/>
  <c r="T94" i="18"/>
  <c r="R94" i="18"/>
  <c r="P94" i="18"/>
  <c r="BI88" i="18"/>
  <c r="BH88" i="18"/>
  <c r="BG88" i="18"/>
  <c r="BF88" i="18"/>
  <c r="T88" i="18"/>
  <c r="R88" i="18"/>
  <c r="P88" i="18"/>
  <c r="J82" i="18"/>
  <c r="J81" i="18"/>
  <c r="F81" i="18"/>
  <c r="F79" i="18"/>
  <c r="E77" i="18"/>
  <c r="J55" i="18"/>
  <c r="J54" i="18"/>
  <c r="F54" i="18"/>
  <c r="F52" i="18"/>
  <c r="E50" i="18"/>
  <c r="J18" i="18"/>
  <c r="E18" i="18"/>
  <c r="F55" i="18"/>
  <c r="J17" i="18"/>
  <c r="J12" i="18"/>
  <c r="J52" i="18"/>
  <c r="E7" i="18"/>
  <c r="E48" i="18" s="1"/>
  <c r="J37" i="17"/>
  <c r="J36" i="17"/>
  <c r="AY70" i="1"/>
  <c r="J35" i="17"/>
  <c r="AX70" i="1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4" i="17"/>
  <c r="BH134" i="17"/>
  <c r="BG134" i="17"/>
  <c r="BF134" i="17"/>
  <c r="T134" i="17"/>
  <c r="R134" i="17"/>
  <c r="P134" i="17"/>
  <c r="BI125" i="17"/>
  <c r="BH125" i="17"/>
  <c r="BG125" i="17"/>
  <c r="BF125" i="17"/>
  <c r="T125" i="17"/>
  <c r="R125" i="17"/>
  <c r="P125" i="17"/>
  <c r="BI118" i="17"/>
  <c r="BH118" i="17"/>
  <c r="BG118" i="17"/>
  <c r="BF118" i="17"/>
  <c r="T118" i="17"/>
  <c r="R118" i="17"/>
  <c r="P118" i="17"/>
  <c r="BI112" i="17"/>
  <c r="BH112" i="17"/>
  <c r="BG112" i="17"/>
  <c r="BF112" i="17"/>
  <c r="T112" i="17"/>
  <c r="R112" i="17"/>
  <c r="P112" i="17"/>
  <c r="BI105" i="17"/>
  <c r="BH105" i="17"/>
  <c r="BG105" i="17"/>
  <c r="BF105" i="17"/>
  <c r="T105" i="17"/>
  <c r="R105" i="17"/>
  <c r="P105" i="17"/>
  <c r="BI100" i="17"/>
  <c r="BH100" i="17"/>
  <c r="BG100" i="17"/>
  <c r="BF100" i="17"/>
  <c r="T100" i="17"/>
  <c r="T99" i="17" s="1"/>
  <c r="T85" i="17" s="1"/>
  <c r="R100" i="17"/>
  <c r="R99" i="17"/>
  <c r="P100" i="17"/>
  <c r="P99" i="17" s="1"/>
  <c r="BI93" i="17"/>
  <c r="BH93" i="17"/>
  <c r="BG93" i="17"/>
  <c r="BF93" i="17"/>
  <c r="T93" i="17"/>
  <c r="T86" i="17"/>
  <c r="R93" i="17"/>
  <c r="P93" i="17"/>
  <c r="BI87" i="17"/>
  <c r="BH87" i="17"/>
  <c r="BG87" i="17"/>
  <c r="BF87" i="17"/>
  <c r="T87" i="17"/>
  <c r="R87" i="17"/>
  <c r="P87" i="17"/>
  <c r="J81" i="17"/>
  <c r="J80" i="17"/>
  <c r="F80" i="17"/>
  <c r="F78" i="17"/>
  <c r="E76" i="17"/>
  <c r="J55" i="17"/>
  <c r="J54" i="17"/>
  <c r="F54" i="17"/>
  <c r="F52" i="17"/>
  <c r="E50" i="17"/>
  <c r="J18" i="17"/>
  <c r="E18" i="17"/>
  <c r="F55" i="17"/>
  <c r="J17" i="17"/>
  <c r="J12" i="17"/>
  <c r="J52" i="17" s="1"/>
  <c r="E7" i="17"/>
  <c r="E74" i="17" s="1"/>
  <c r="J37" i="16"/>
  <c r="J36" i="16"/>
  <c r="AY69" i="1"/>
  <c r="J35" i="16"/>
  <c r="AX69" i="1"/>
  <c r="BI101" i="16"/>
  <c r="BH101" i="16"/>
  <c r="BG101" i="16"/>
  <c r="BF101" i="16"/>
  <c r="T101" i="16"/>
  <c r="T100" i="16" s="1"/>
  <c r="T99" i="16" s="1"/>
  <c r="R101" i="16"/>
  <c r="R100" i="16" s="1"/>
  <c r="R99" i="16" s="1"/>
  <c r="P101" i="16"/>
  <c r="P100" i="16"/>
  <c r="P99" i="16" s="1"/>
  <c r="BI96" i="16"/>
  <c r="BH96" i="16"/>
  <c r="BG96" i="16"/>
  <c r="BF96" i="16"/>
  <c r="T96" i="16"/>
  <c r="R96" i="16"/>
  <c r="P96" i="16"/>
  <c r="BI92" i="16"/>
  <c r="BH92" i="16"/>
  <c r="BG92" i="16"/>
  <c r="BF92" i="16"/>
  <c r="T92" i="16"/>
  <c r="R92" i="16"/>
  <c r="P92" i="16"/>
  <c r="BI89" i="16"/>
  <c r="BH89" i="16"/>
  <c r="BG89" i="16"/>
  <c r="BF89" i="16"/>
  <c r="T89" i="16"/>
  <c r="R89" i="16"/>
  <c r="P89" i="16"/>
  <c r="BI86" i="16"/>
  <c r="BH86" i="16"/>
  <c r="BG86" i="16"/>
  <c r="BF86" i="16"/>
  <c r="T86" i="16"/>
  <c r="R86" i="16"/>
  <c r="P86" i="16"/>
  <c r="J80" i="16"/>
  <c r="J79" i="16"/>
  <c r="F79" i="16"/>
  <c r="F77" i="16"/>
  <c r="E75" i="16"/>
  <c r="J55" i="16"/>
  <c r="J54" i="16"/>
  <c r="F54" i="16"/>
  <c r="F52" i="16"/>
  <c r="E50" i="16"/>
  <c r="J18" i="16"/>
  <c r="E18" i="16"/>
  <c r="F55" i="16" s="1"/>
  <c r="J17" i="16"/>
  <c r="J12" i="16"/>
  <c r="J77" i="16" s="1"/>
  <c r="E7" i="16"/>
  <c r="E48" i="16" s="1"/>
  <c r="J37" i="15"/>
  <c r="J36" i="15"/>
  <c r="AY68" i="1"/>
  <c r="J35" i="15"/>
  <c r="AX68" i="1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BI112" i="15"/>
  <c r="BH112" i="15"/>
  <c r="BG112" i="15"/>
  <c r="BF112" i="15"/>
  <c r="T112" i="15"/>
  <c r="R112" i="15"/>
  <c r="P112" i="15"/>
  <c r="BI107" i="15"/>
  <c r="BH107" i="15"/>
  <c r="BG107" i="15"/>
  <c r="BF107" i="15"/>
  <c r="T107" i="15"/>
  <c r="T106" i="15"/>
  <c r="R107" i="15"/>
  <c r="R106" i="15" s="1"/>
  <c r="P107" i="15"/>
  <c r="P106" i="15" s="1"/>
  <c r="BI87" i="15"/>
  <c r="BH87" i="15"/>
  <c r="BG87" i="15"/>
  <c r="BF87" i="15"/>
  <c r="T87" i="15"/>
  <c r="T86" i="15" s="1"/>
  <c r="T85" i="15" s="1"/>
  <c r="R87" i="15"/>
  <c r="R86" i="15" s="1"/>
  <c r="P87" i="15"/>
  <c r="P86" i="15" s="1"/>
  <c r="J81" i="15"/>
  <c r="J80" i="15"/>
  <c r="F80" i="15"/>
  <c r="F78" i="15"/>
  <c r="E76" i="15"/>
  <c r="J55" i="15"/>
  <c r="J54" i="15"/>
  <c r="F54" i="15"/>
  <c r="F52" i="15"/>
  <c r="E50" i="15"/>
  <c r="J18" i="15"/>
  <c r="E18" i="15"/>
  <c r="F81" i="15"/>
  <c r="J17" i="15"/>
  <c r="J12" i="15"/>
  <c r="J52" i="15"/>
  <c r="E7" i="15"/>
  <c r="E74" i="15" s="1"/>
  <c r="J37" i="14"/>
  <c r="J36" i="14"/>
  <c r="AY67" i="1"/>
  <c r="J35" i="14"/>
  <c r="AX67" i="1" s="1"/>
  <c r="BI101" i="14"/>
  <c r="BH101" i="14"/>
  <c r="BG101" i="14"/>
  <c r="BF101" i="14"/>
  <c r="T101" i="14"/>
  <c r="T100" i="14" s="1"/>
  <c r="T99" i="14" s="1"/>
  <c r="R101" i="14"/>
  <c r="R100" i="14" s="1"/>
  <c r="R99" i="14" s="1"/>
  <c r="P101" i="14"/>
  <c r="P100" i="14" s="1"/>
  <c r="P99" i="14" s="1"/>
  <c r="BI96" i="14"/>
  <c r="BH96" i="14"/>
  <c r="BG96" i="14"/>
  <c r="BF96" i="14"/>
  <c r="T96" i="14"/>
  <c r="R96" i="14"/>
  <c r="P96" i="14"/>
  <c r="BI92" i="14"/>
  <c r="BH92" i="14"/>
  <c r="BG92" i="14"/>
  <c r="BF92" i="14"/>
  <c r="T92" i="14"/>
  <c r="R92" i="14"/>
  <c r="P92" i="14"/>
  <c r="BI89" i="14"/>
  <c r="BH89" i="14"/>
  <c r="BG89" i="14"/>
  <c r="BF89" i="14"/>
  <c r="T89" i="14"/>
  <c r="R89" i="14"/>
  <c r="P89" i="14"/>
  <c r="BI86" i="14"/>
  <c r="BH86" i="14"/>
  <c r="BG86" i="14"/>
  <c r="BF86" i="14"/>
  <c r="T86" i="14"/>
  <c r="R86" i="14"/>
  <c r="P86" i="14"/>
  <c r="J80" i="14"/>
  <c r="J79" i="14"/>
  <c r="F79" i="14"/>
  <c r="F77" i="14"/>
  <c r="E75" i="14"/>
  <c r="J55" i="14"/>
  <c r="J54" i="14"/>
  <c r="F54" i="14"/>
  <c r="F52" i="14"/>
  <c r="E50" i="14"/>
  <c r="J18" i="14"/>
  <c r="E18" i="14"/>
  <c r="F80" i="14" s="1"/>
  <c r="J17" i="14"/>
  <c r="J12" i="14"/>
  <c r="J77" i="14"/>
  <c r="E7" i="14"/>
  <c r="E73" i="14"/>
  <c r="J37" i="13"/>
  <c r="J36" i="13"/>
  <c r="AY66" i="1"/>
  <c r="J35" i="13"/>
  <c r="AX66" i="1"/>
  <c r="BI150" i="13"/>
  <c r="BH150" i="13"/>
  <c r="BG150" i="13"/>
  <c r="BF150" i="13"/>
  <c r="T150" i="13"/>
  <c r="T149" i="13" s="1"/>
  <c r="R150" i="13"/>
  <c r="R149" i="13" s="1"/>
  <c r="P150" i="13"/>
  <c r="P149" i="13"/>
  <c r="BI139" i="13"/>
  <c r="BH139" i="13"/>
  <c r="BG139" i="13"/>
  <c r="BF139" i="13"/>
  <c r="T139" i="13"/>
  <c r="T138" i="13" s="1"/>
  <c r="R139" i="13"/>
  <c r="R138" i="13" s="1"/>
  <c r="P139" i="13"/>
  <c r="P138" i="13" s="1"/>
  <c r="BI129" i="13"/>
  <c r="BH129" i="13"/>
  <c r="BG129" i="13"/>
  <c r="BF129" i="13"/>
  <c r="T129" i="13"/>
  <c r="R129" i="13"/>
  <c r="P129" i="13"/>
  <c r="BI121" i="13"/>
  <c r="BH121" i="13"/>
  <c r="BG121" i="13"/>
  <c r="BF121" i="13"/>
  <c r="T121" i="13"/>
  <c r="R121" i="13"/>
  <c r="P121" i="13"/>
  <c r="BI112" i="13"/>
  <c r="BH112" i="13"/>
  <c r="BG112" i="13"/>
  <c r="BF112" i="13"/>
  <c r="T112" i="13"/>
  <c r="R112" i="13"/>
  <c r="P112" i="13"/>
  <c r="BI104" i="13"/>
  <c r="BH104" i="13"/>
  <c r="BG104" i="13"/>
  <c r="BF104" i="13"/>
  <c r="T104" i="13"/>
  <c r="R104" i="13"/>
  <c r="P104" i="13"/>
  <c r="BI96" i="13"/>
  <c r="BH96" i="13"/>
  <c r="BG96" i="13"/>
  <c r="BF96" i="13"/>
  <c r="T96" i="13"/>
  <c r="R96" i="13"/>
  <c r="P96" i="13"/>
  <c r="BI87" i="13"/>
  <c r="BH87" i="13"/>
  <c r="BG87" i="13"/>
  <c r="BF87" i="13"/>
  <c r="T87" i="13"/>
  <c r="T86" i="13"/>
  <c r="R87" i="13"/>
  <c r="R86" i="13" s="1"/>
  <c r="P87" i="13"/>
  <c r="P86" i="13"/>
  <c r="J81" i="13"/>
  <c r="J80" i="13"/>
  <c r="F80" i="13"/>
  <c r="F78" i="13"/>
  <c r="E76" i="13"/>
  <c r="J55" i="13"/>
  <c r="J54" i="13"/>
  <c r="F54" i="13"/>
  <c r="F52" i="13"/>
  <c r="E50" i="13"/>
  <c r="J18" i="13"/>
  <c r="E18" i="13"/>
  <c r="F81" i="13" s="1"/>
  <c r="J17" i="13"/>
  <c r="J12" i="13"/>
  <c r="J78" i="13"/>
  <c r="E7" i="13"/>
  <c r="E48" i="13" s="1"/>
  <c r="J37" i="12"/>
  <c r="J36" i="12"/>
  <c r="AY65" i="1" s="1"/>
  <c r="J35" i="12"/>
  <c r="AX65" i="1"/>
  <c r="BI167" i="12"/>
  <c r="BH167" i="12"/>
  <c r="BG167" i="12"/>
  <c r="BF167" i="12"/>
  <c r="T167" i="12"/>
  <c r="R167" i="12"/>
  <c r="P167" i="12"/>
  <c r="BI159" i="12"/>
  <c r="BH159" i="12"/>
  <c r="BG159" i="12"/>
  <c r="BF159" i="12"/>
  <c r="T159" i="12"/>
  <c r="R159" i="12"/>
  <c r="P159" i="12"/>
  <c r="BI150" i="12"/>
  <c r="BH150" i="12"/>
  <c r="BG150" i="12"/>
  <c r="BF150" i="12"/>
  <c r="T150" i="12"/>
  <c r="R150" i="12"/>
  <c r="P150" i="12"/>
  <c r="BI142" i="12"/>
  <c r="BH142" i="12"/>
  <c r="BG142" i="12"/>
  <c r="BF142" i="12"/>
  <c r="T142" i="12"/>
  <c r="R142" i="12"/>
  <c r="P142" i="12"/>
  <c r="BI134" i="12"/>
  <c r="BH134" i="12"/>
  <c r="BG134" i="12"/>
  <c r="BF134" i="12"/>
  <c r="T134" i="12"/>
  <c r="R134" i="12"/>
  <c r="P134" i="12"/>
  <c r="BI123" i="12"/>
  <c r="BH123" i="12"/>
  <c r="BG123" i="12"/>
  <c r="BF123" i="12"/>
  <c r="T123" i="12"/>
  <c r="R123" i="12"/>
  <c r="P123" i="12"/>
  <c r="BI116" i="12"/>
  <c r="BH116" i="12"/>
  <c r="BG116" i="12"/>
  <c r="BF116" i="12"/>
  <c r="T116" i="12"/>
  <c r="R116" i="12"/>
  <c r="P116" i="12"/>
  <c r="BI110" i="12"/>
  <c r="BH110" i="12"/>
  <c r="BG110" i="12"/>
  <c r="BF110" i="12"/>
  <c r="T110" i="12"/>
  <c r="R110" i="12"/>
  <c r="P110" i="12"/>
  <c r="BI104" i="12"/>
  <c r="BH104" i="12"/>
  <c r="BG104" i="12"/>
  <c r="BF104" i="12"/>
  <c r="T104" i="12"/>
  <c r="R104" i="12"/>
  <c r="P104" i="12"/>
  <c r="BI94" i="12"/>
  <c r="BH94" i="12"/>
  <c r="BG94" i="12"/>
  <c r="BF94" i="12"/>
  <c r="T94" i="12"/>
  <c r="T84" i="12"/>
  <c r="R94" i="12"/>
  <c r="P94" i="12"/>
  <c r="BI85" i="12"/>
  <c r="BH85" i="12"/>
  <c r="BG85" i="12"/>
  <c r="BF85" i="12"/>
  <c r="T85" i="12"/>
  <c r="R85" i="12"/>
  <c r="R84" i="12" s="1"/>
  <c r="P85" i="12"/>
  <c r="P84" i="12" s="1"/>
  <c r="J79" i="12"/>
  <c r="J78" i="12"/>
  <c r="F78" i="12"/>
  <c r="F76" i="12"/>
  <c r="E74" i="12"/>
  <c r="J55" i="12"/>
  <c r="J54" i="12"/>
  <c r="F54" i="12"/>
  <c r="F52" i="12"/>
  <c r="E50" i="12"/>
  <c r="J18" i="12"/>
  <c r="E18" i="12"/>
  <c r="F55" i="12"/>
  <c r="J17" i="12"/>
  <c r="J12" i="12"/>
  <c r="J52" i="12" s="1"/>
  <c r="E7" i="12"/>
  <c r="E72" i="12" s="1"/>
  <c r="J37" i="11"/>
  <c r="J36" i="11"/>
  <c r="AY64" i="1"/>
  <c r="J35" i="11"/>
  <c r="AX64" i="1"/>
  <c r="BI110" i="11"/>
  <c r="BH110" i="11"/>
  <c r="BG110" i="11"/>
  <c r="BF110" i="11"/>
  <c r="T110" i="11"/>
  <c r="R110" i="11"/>
  <c r="P110" i="11"/>
  <c r="BI103" i="11"/>
  <c r="BH103" i="11"/>
  <c r="BG103" i="11"/>
  <c r="BF103" i="11"/>
  <c r="T103" i="11"/>
  <c r="R103" i="11"/>
  <c r="P103" i="11"/>
  <c r="BI96" i="11"/>
  <c r="BH96" i="11"/>
  <c r="BG96" i="11"/>
  <c r="BF96" i="11"/>
  <c r="T96" i="11"/>
  <c r="R96" i="11"/>
  <c r="P96" i="11"/>
  <c r="BI84" i="11"/>
  <c r="BH84" i="11"/>
  <c r="BG84" i="11"/>
  <c r="BF84" i="11"/>
  <c r="T84" i="11"/>
  <c r="R84" i="11"/>
  <c r="P84" i="11"/>
  <c r="J78" i="11"/>
  <c r="J77" i="11"/>
  <c r="F77" i="11"/>
  <c r="F75" i="11"/>
  <c r="E73" i="11"/>
  <c r="J55" i="11"/>
  <c r="J54" i="11"/>
  <c r="F54" i="11"/>
  <c r="F52" i="11"/>
  <c r="E50" i="11"/>
  <c r="J18" i="11"/>
  <c r="E18" i="11"/>
  <c r="F78" i="11"/>
  <c r="J17" i="11"/>
  <c r="J12" i="11"/>
  <c r="J75" i="11"/>
  <c r="E7" i="11"/>
  <c r="E71" i="11"/>
  <c r="J37" i="10"/>
  <c r="J36" i="10"/>
  <c r="AY63" i="1"/>
  <c r="J35" i="10"/>
  <c r="AX63" i="1" s="1"/>
  <c r="BI101" i="10"/>
  <c r="BH101" i="10"/>
  <c r="BG101" i="10"/>
  <c r="BF101" i="10"/>
  <c r="T101" i="10"/>
  <c r="T100" i="10" s="1"/>
  <c r="T99" i="10" s="1"/>
  <c r="R101" i="10"/>
  <c r="R100" i="10" s="1"/>
  <c r="R99" i="10" s="1"/>
  <c r="P101" i="10"/>
  <c r="P100" i="10" s="1"/>
  <c r="P99" i="10" s="1"/>
  <c r="BI96" i="10"/>
  <c r="BH96" i="10"/>
  <c r="BG96" i="10"/>
  <c r="BF96" i="10"/>
  <c r="T96" i="10"/>
  <c r="R96" i="10"/>
  <c r="P96" i="10"/>
  <c r="BI92" i="10"/>
  <c r="BH92" i="10"/>
  <c r="BG92" i="10"/>
  <c r="BF92" i="10"/>
  <c r="T92" i="10"/>
  <c r="R92" i="10"/>
  <c r="P92" i="10"/>
  <c r="BI89" i="10"/>
  <c r="BH89" i="10"/>
  <c r="BG89" i="10"/>
  <c r="BF89" i="10"/>
  <c r="T89" i="10"/>
  <c r="R89" i="10"/>
  <c r="P89" i="10"/>
  <c r="BI86" i="10"/>
  <c r="BH86" i="10"/>
  <c r="BG86" i="10"/>
  <c r="BF86" i="10"/>
  <c r="T86" i="10"/>
  <c r="R86" i="10"/>
  <c r="P86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 s="1"/>
  <c r="J17" i="10"/>
  <c r="J12" i="10"/>
  <c r="J77" i="10" s="1"/>
  <c r="E7" i="10"/>
  <c r="E48" i="10"/>
  <c r="J37" i="9"/>
  <c r="J36" i="9"/>
  <c r="AY62" i="1"/>
  <c r="J35" i="9"/>
  <c r="AX62" i="1"/>
  <c r="BI164" i="9"/>
  <c r="BH164" i="9"/>
  <c r="BG164" i="9"/>
  <c r="BF164" i="9"/>
  <c r="T164" i="9"/>
  <c r="T163" i="9"/>
  <c r="R164" i="9"/>
  <c r="R163" i="9" s="1"/>
  <c r="P164" i="9"/>
  <c r="P163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1" i="9"/>
  <c r="BH111" i="9"/>
  <c r="BG111" i="9"/>
  <c r="BF111" i="9"/>
  <c r="T111" i="9"/>
  <c r="R111" i="9"/>
  <c r="P111" i="9"/>
  <c r="BI104" i="9"/>
  <c r="BH104" i="9"/>
  <c r="BG104" i="9"/>
  <c r="BF104" i="9"/>
  <c r="T104" i="9"/>
  <c r="R104" i="9"/>
  <c r="P104" i="9"/>
  <c r="BI97" i="9"/>
  <c r="BH97" i="9"/>
  <c r="BG97" i="9"/>
  <c r="BF97" i="9"/>
  <c r="T97" i="9"/>
  <c r="R97" i="9"/>
  <c r="P97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/>
  <c r="J17" i="9"/>
  <c r="J12" i="9"/>
  <c r="J81" i="9" s="1"/>
  <c r="E7" i="9"/>
  <c r="E77" i="9" s="1"/>
  <c r="J37" i="8"/>
  <c r="J36" i="8"/>
  <c r="AY61" i="1"/>
  <c r="J35" i="8"/>
  <c r="AX61" i="1" s="1"/>
  <c r="BI125" i="8"/>
  <c r="BH125" i="8"/>
  <c r="BG125" i="8"/>
  <c r="BF125" i="8"/>
  <c r="T125" i="8"/>
  <c r="R125" i="8"/>
  <c r="P125" i="8"/>
  <c r="BI117" i="8"/>
  <c r="BH117" i="8"/>
  <c r="BG117" i="8"/>
  <c r="BF117" i="8"/>
  <c r="T117" i="8"/>
  <c r="R117" i="8"/>
  <c r="P117" i="8"/>
  <c r="BI109" i="8"/>
  <c r="BH109" i="8"/>
  <c r="BG109" i="8"/>
  <c r="BF109" i="8"/>
  <c r="T109" i="8"/>
  <c r="R109" i="8"/>
  <c r="P109" i="8"/>
  <c r="BI101" i="8"/>
  <c r="BH101" i="8"/>
  <c r="BG101" i="8"/>
  <c r="BF101" i="8"/>
  <c r="T101" i="8"/>
  <c r="R101" i="8"/>
  <c r="P101" i="8"/>
  <c r="BI96" i="8"/>
  <c r="BH96" i="8"/>
  <c r="BG96" i="8"/>
  <c r="BF96" i="8"/>
  <c r="T96" i="8"/>
  <c r="R96" i="8"/>
  <c r="P96" i="8"/>
  <c r="BI92" i="8"/>
  <c r="BH92" i="8"/>
  <c r="BG92" i="8"/>
  <c r="BF92" i="8"/>
  <c r="T92" i="8"/>
  <c r="R92" i="8"/>
  <c r="P92" i="8"/>
  <c r="BI89" i="8"/>
  <c r="BH89" i="8"/>
  <c r="BG89" i="8"/>
  <c r="BF89" i="8"/>
  <c r="T89" i="8"/>
  <c r="R89" i="8"/>
  <c r="P89" i="8"/>
  <c r="BI86" i="8"/>
  <c r="BH86" i="8"/>
  <c r="BG86" i="8"/>
  <c r="BF86" i="8"/>
  <c r="T86" i="8"/>
  <c r="R86" i="8"/>
  <c r="P86" i="8"/>
  <c r="J80" i="8"/>
  <c r="J79" i="8"/>
  <c r="F79" i="8"/>
  <c r="F77" i="8"/>
  <c r="E75" i="8"/>
  <c r="J55" i="8"/>
  <c r="J54" i="8"/>
  <c r="F54" i="8"/>
  <c r="F52" i="8"/>
  <c r="E50" i="8"/>
  <c r="J18" i="8"/>
  <c r="E18" i="8"/>
  <c r="F55" i="8"/>
  <c r="J17" i="8"/>
  <c r="J12" i="8"/>
  <c r="J77" i="8" s="1"/>
  <c r="E7" i="8"/>
  <c r="E48" i="8" s="1"/>
  <c r="J37" i="7"/>
  <c r="J36" i="7"/>
  <c r="AY60" i="1"/>
  <c r="J35" i="7"/>
  <c r="AX60" i="1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22" i="7"/>
  <c r="BH122" i="7"/>
  <c r="BG122" i="7"/>
  <c r="BF122" i="7"/>
  <c r="T122" i="7"/>
  <c r="R122" i="7"/>
  <c r="P122" i="7"/>
  <c r="BI85" i="7"/>
  <c r="BH85" i="7"/>
  <c r="BG85" i="7"/>
  <c r="BF85" i="7"/>
  <c r="T85" i="7"/>
  <c r="R85" i="7"/>
  <c r="P85" i="7"/>
  <c r="J79" i="7"/>
  <c r="J78" i="7"/>
  <c r="F78" i="7"/>
  <c r="F76" i="7"/>
  <c r="E74" i="7"/>
  <c r="J55" i="7"/>
  <c r="J54" i="7"/>
  <c r="F54" i="7"/>
  <c r="F52" i="7"/>
  <c r="E50" i="7"/>
  <c r="J18" i="7"/>
  <c r="E18" i="7"/>
  <c r="F55" i="7" s="1"/>
  <c r="J17" i="7"/>
  <c r="J12" i="7"/>
  <c r="J76" i="7" s="1"/>
  <c r="E7" i="7"/>
  <c r="E72" i="7" s="1"/>
  <c r="J37" i="6"/>
  <c r="J36" i="6"/>
  <c r="AY59" i="1"/>
  <c r="J35" i="6"/>
  <c r="AX59" i="1"/>
  <c r="BI167" i="6"/>
  <c r="BH167" i="6"/>
  <c r="BG167" i="6"/>
  <c r="BF167" i="6"/>
  <c r="T167" i="6"/>
  <c r="R167" i="6"/>
  <c r="P167" i="6"/>
  <c r="BI131" i="6"/>
  <c r="BH131" i="6"/>
  <c r="BG131" i="6"/>
  <c r="BF131" i="6"/>
  <c r="T131" i="6"/>
  <c r="T130" i="6" s="1"/>
  <c r="R131" i="6"/>
  <c r="R130" i="6" s="1"/>
  <c r="P131" i="6"/>
  <c r="P130" i="6" s="1"/>
  <c r="BI102" i="6"/>
  <c r="BH102" i="6"/>
  <c r="BG102" i="6"/>
  <c r="BF102" i="6"/>
  <c r="T102" i="6"/>
  <c r="T101" i="6" s="1"/>
  <c r="R102" i="6"/>
  <c r="R101" i="6"/>
  <c r="P102" i="6"/>
  <c r="P101" i="6" s="1"/>
  <c r="BI97" i="6"/>
  <c r="BH97" i="6"/>
  <c r="BG97" i="6"/>
  <c r="BF97" i="6"/>
  <c r="T97" i="6"/>
  <c r="R97" i="6"/>
  <c r="P97" i="6"/>
  <c r="BI93" i="6"/>
  <c r="BH93" i="6"/>
  <c r="BG93" i="6"/>
  <c r="BF93" i="6"/>
  <c r="T93" i="6"/>
  <c r="R93" i="6"/>
  <c r="P93" i="6"/>
  <c r="BI90" i="6"/>
  <c r="BH90" i="6"/>
  <c r="BG90" i="6"/>
  <c r="BF90" i="6"/>
  <c r="T90" i="6"/>
  <c r="R90" i="6"/>
  <c r="P90" i="6"/>
  <c r="BI87" i="6"/>
  <c r="BH87" i="6"/>
  <c r="BG87" i="6"/>
  <c r="BF87" i="6"/>
  <c r="T87" i="6"/>
  <c r="R87" i="6"/>
  <c r="P87" i="6"/>
  <c r="J81" i="6"/>
  <c r="J80" i="6"/>
  <c r="F80" i="6"/>
  <c r="F78" i="6"/>
  <c r="E76" i="6"/>
  <c r="J55" i="6"/>
  <c r="J54" i="6"/>
  <c r="F54" i="6"/>
  <c r="F52" i="6"/>
  <c r="E50" i="6"/>
  <c r="J18" i="6"/>
  <c r="E18" i="6"/>
  <c r="F81" i="6"/>
  <c r="J17" i="6"/>
  <c r="J12" i="6"/>
  <c r="J52" i="6"/>
  <c r="E7" i="6"/>
  <c r="E48" i="6" s="1"/>
  <c r="J37" i="5"/>
  <c r="J36" i="5"/>
  <c r="AY58" i="1"/>
  <c r="J35" i="5"/>
  <c r="AX58" i="1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2" i="5"/>
  <c r="BH192" i="5"/>
  <c r="BG192" i="5"/>
  <c r="BF192" i="5"/>
  <c r="T192" i="5"/>
  <c r="R192" i="5"/>
  <c r="P192" i="5"/>
  <c r="BI185" i="5"/>
  <c r="BH185" i="5"/>
  <c r="BG185" i="5"/>
  <c r="BF185" i="5"/>
  <c r="T185" i="5"/>
  <c r="R185" i="5"/>
  <c r="P185" i="5"/>
  <c r="BI177" i="5"/>
  <c r="BH177" i="5"/>
  <c r="BG177" i="5"/>
  <c r="BF177" i="5"/>
  <c r="T177" i="5"/>
  <c r="R177" i="5"/>
  <c r="P177" i="5"/>
  <c r="BI170" i="5"/>
  <c r="BH170" i="5"/>
  <c r="BG170" i="5"/>
  <c r="BF170" i="5"/>
  <c r="T170" i="5"/>
  <c r="R170" i="5"/>
  <c r="P170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38" i="5"/>
  <c r="BH138" i="5"/>
  <c r="BG138" i="5"/>
  <c r="BF138" i="5"/>
  <c r="T138" i="5"/>
  <c r="R138" i="5"/>
  <c r="P138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BI118" i="5"/>
  <c r="BH118" i="5"/>
  <c r="BG118" i="5"/>
  <c r="BF118" i="5"/>
  <c r="T118" i="5"/>
  <c r="R118" i="5"/>
  <c r="P118" i="5"/>
  <c r="BI112" i="5"/>
  <c r="BH112" i="5"/>
  <c r="BG112" i="5"/>
  <c r="BF112" i="5"/>
  <c r="T112" i="5"/>
  <c r="R112" i="5"/>
  <c r="P112" i="5"/>
  <c r="BI105" i="5"/>
  <c r="BH105" i="5"/>
  <c r="BG105" i="5"/>
  <c r="BF105" i="5"/>
  <c r="T105" i="5"/>
  <c r="R105" i="5"/>
  <c r="P105" i="5"/>
  <c r="BI100" i="5"/>
  <c r="BH100" i="5"/>
  <c r="BG100" i="5"/>
  <c r="BF100" i="5"/>
  <c r="T100" i="5"/>
  <c r="T99" i="5"/>
  <c r="R100" i="5"/>
  <c r="R99" i="5"/>
  <c r="R85" i="5" s="1"/>
  <c r="P100" i="5"/>
  <c r="P99" i="5" s="1"/>
  <c r="BI87" i="5"/>
  <c r="BH87" i="5"/>
  <c r="BG87" i="5"/>
  <c r="BF87" i="5"/>
  <c r="T87" i="5"/>
  <c r="T86" i="5"/>
  <c r="T85" i="5" s="1"/>
  <c r="R87" i="5"/>
  <c r="R86" i="5"/>
  <c r="P87" i="5"/>
  <c r="P86" i="5" s="1"/>
  <c r="J81" i="5"/>
  <c r="J80" i="5"/>
  <c r="F80" i="5"/>
  <c r="F78" i="5"/>
  <c r="E76" i="5"/>
  <c r="J55" i="5"/>
  <c r="J54" i="5"/>
  <c r="F54" i="5"/>
  <c r="F52" i="5"/>
  <c r="E50" i="5"/>
  <c r="J18" i="5"/>
  <c r="E18" i="5"/>
  <c r="F55" i="5"/>
  <c r="J17" i="5"/>
  <c r="J12" i="5"/>
  <c r="J78" i="5" s="1"/>
  <c r="E7" i="5"/>
  <c r="E74" i="5" s="1"/>
  <c r="J37" i="4"/>
  <c r="J36" i="4"/>
  <c r="AY57" i="1"/>
  <c r="J35" i="4"/>
  <c r="AX57" i="1" s="1"/>
  <c r="BI180" i="4"/>
  <c r="BH180" i="4"/>
  <c r="BG180" i="4"/>
  <c r="BF180" i="4"/>
  <c r="T180" i="4"/>
  <c r="T179" i="4"/>
  <c r="R180" i="4"/>
  <c r="R179" i="4" s="1"/>
  <c r="P180" i="4"/>
  <c r="P179" i="4"/>
  <c r="BI173" i="4"/>
  <c r="BH173" i="4"/>
  <c r="BG173" i="4"/>
  <c r="BF173" i="4"/>
  <c r="T173" i="4"/>
  <c r="R173" i="4"/>
  <c r="P173" i="4"/>
  <c r="BI161" i="4"/>
  <c r="BH161" i="4"/>
  <c r="BG161" i="4"/>
  <c r="BF161" i="4"/>
  <c r="T161" i="4"/>
  <c r="R161" i="4"/>
  <c r="P161" i="4"/>
  <c r="BI148" i="4"/>
  <c r="BH148" i="4"/>
  <c r="BG148" i="4"/>
  <c r="BF148" i="4"/>
  <c r="T148" i="4"/>
  <c r="R148" i="4"/>
  <c r="P148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0" i="4"/>
  <c r="BH110" i="4"/>
  <c r="BG110" i="4"/>
  <c r="BF110" i="4"/>
  <c r="T110" i="4"/>
  <c r="R110" i="4"/>
  <c r="P110" i="4"/>
  <c r="BI102" i="4"/>
  <c r="BH102" i="4"/>
  <c r="BG102" i="4"/>
  <c r="BF102" i="4"/>
  <c r="T102" i="4"/>
  <c r="R102" i="4"/>
  <c r="P102" i="4"/>
  <c r="BI94" i="4"/>
  <c r="BH94" i="4"/>
  <c r="BG94" i="4"/>
  <c r="BF94" i="4"/>
  <c r="T94" i="4"/>
  <c r="R94" i="4"/>
  <c r="P94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/>
  <c r="J17" i="4"/>
  <c r="J12" i="4"/>
  <c r="J52" i="4"/>
  <c r="E7" i="4"/>
  <c r="E75" i="4" s="1"/>
  <c r="J37" i="3"/>
  <c r="J36" i="3"/>
  <c r="AY56" i="1"/>
  <c r="J35" i="3"/>
  <c r="AX56" i="1" s="1"/>
  <c r="BI433" i="3"/>
  <c r="BH433" i="3"/>
  <c r="BG433" i="3"/>
  <c r="BF433" i="3"/>
  <c r="T433" i="3"/>
  <c r="R433" i="3"/>
  <c r="P433" i="3"/>
  <c r="BI428" i="3"/>
  <c r="BH428" i="3"/>
  <c r="BG428" i="3"/>
  <c r="BF428" i="3"/>
  <c r="T428" i="3"/>
  <c r="R428" i="3"/>
  <c r="P428" i="3"/>
  <c r="BI422" i="3"/>
  <c r="BH422" i="3"/>
  <c r="BG422" i="3"/>
  <c r="BF422" i="3"/>
  <c r="T422" i="3"/>
  <c r="R422" i="3"/>
  <c r="P422" i="3"/>
  <c r="BI414" i="3"/>
  <c r="BH414" i="3"/>
  <c r="BG414" i="3"/>
  <c r="BF414" i="3"/>
  <c r="T414" i="3"/>
  <c r="R414" i="3"/>
  <c r="P414" i="3"/>
  <c r="BI406" i="3"/>
  <c r="BH406" i="3"/>
  <c r="BG406" i="3"/>
  <c r="BF406" i="3"/>
  <c r="T406" i="3"/>
  <c r="R406" i="3"/>
  <c r="P406" i="3"/>
  <c r="BI399" i="3"/>
  <c r="BH399" i="3"/>
  <c r="BG399" i="3"/>
  <c r="BF399" i="3"/>
  <c r="T399" i="3"/>
  <c r="R399" i="3"/>
  <c r="P399" i="3"/>
  <c r="BI388" i="3"/>
  <c r="BH388" i="3"/>
  <c r="BG388" i="3"/>
  <c r="BF388" i="3"/>
  <c r="T388" i="3"/>
  <c r="R388" i="3"/>
  <c r="P388" i="3"/>
  <c r="BI372" i="3"/>
  <c r="BH372" i="3"/>
  <c r="BG372" i="3"/>
  <c r="BF372" i="3"/>
  <c r="T372" i="3"/>
  <c r="R372" i="3"/>
  <c r="P372" i="3"/>
  <c r="BI365" i="3"/>
  <c r="BH365" i="3"/>
  <c r="BG365" i="3"/>
  <c r="BF365" i="3"/>
  <c r="T365" i="3"/>
  <c r="R365" i="3"/>
  <c r="P365" i="3"/>
  <c r="BI358" i="3"/>
  <c r="BH358" i="3"/>
  <c r="BG358" i="3"/>
  <c r="BF358" i="3"/>
  <c r="T358" i="3"/>
  <c r="R358" i="3"/>
  <c r="P358" i="3"/>
  <c r="BI351" i="3"/>
  <c r="BH351" i="3"/>
  <c r="BG351" i="3"/>
  <c r="BF351" i="3"/>
  <c r="T351" i="3"/>
  <c r="R351" i="3"/>
  <c r="P351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18" i="3"/>
  <c r="BH318" i="3"/>
  <c r="BG318" i="3"/>
  <c r="BF318" i="3"/>
  <c r="T318" i="3"/>
  <c r="R318" i="3"/>
  <c r="P318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4" i="3"/>
  <c r="BH294" i="3"/>
  <c r="BG294" i="3"/>
  <c r="BF294" i="3"/>
  <c r="T294" i="3"/>
  <c r="R294" i="3"/>
  <c r="P294" i="3"/>
  <c r="BI289" i="3"/>
  <c r="BH289" i="3"/>
  <c r="BG289" i="3"/>
  <c r="BF289" i="3"/>
  <c r="T289" i="3"/>
  <c r="T288" i="3" s="1"/>
  <c r="R289" i="3"/>
  <c r="R288" i="3" s="1"/>
  <c r="P289" i="3"/>
  <c r="P288" i="3" s="1"/>
  <c r="BI274" i="3"/>
  <c r="BH274" i="3"/>
  <c r="BG274" i="3"/>
  <c r="BF274" i="3"/>
  <c r="T274" i="3"/>
  <c r="T273" i="3"/>
  <c r="R274" i="3"/>
  <c r="R273" i="3" s="1"/>
  <c r="P274" i="3"/>
  <c r="P273" i="3" s="1"/>
  <c r="BI268" i="3"/>
  <c r="BH268" i="3"/>
  <c r="BG268" i="3"/>
  <c r="BF268" i="3"/>
  <c r="T268" i="3"/>
  <c r="T267" i="3" s="1"/>
  <c r="R268" i="3"/>
  <c r="R267" i="3"/>
  <c r="P268" i="3"/>
  <c r="P267" i="3" s="1"/>
  <c r="BI247" i="3"/>
  <c r="BH247" i="3"/>
  <c r="BG247" i="3"/>
  <c r="BF247" i="3"/>
  <c r="T247" i="3"/>
  <c r="R247" i="3"/>
  <c r="P247" i="3"/>
  <c r="BI227" i="3"/>
  <c r="BH227" i="3"/>
  <c r="BG227" i="3"/>
  <c r="BF227" i="3"/>
  <c r="T227" i="3"/>
  <c r="R227" i="3"/>
  <c r="P227" i="3"/>
  <c r="BI207" i="3"/>
  <c r="BH207" i="3"/>
  <c r="BG207" i="3"/>
  <c r="BF207" i="3"/>
  <c r="T207" i="3"/>
  <c r="R207" i="3"/>
  <c r="P207" i="3"/>
  <c r="BI199" i="3"/>
  <c r="BH199" i="3"/>
  <c r="BG199" i="3"/>
  <c r="BF199" i="3"/>
  <c r="T199" i="3"/>
  <c r="R199" i="3"/>
  <c r="P199" i="3"/>
  <c r="BI178" i="3"/>
  <c r="BH178" i="3"/>
  <c r="BG178" i="3"/>
  <c r="BF178" i="3"/>
  <c r="T178" i="3"/>
  <c r="R178" i="3"/>
  <c r="P178" i="3"/>
  <c r="BI156" i="3"/>
  <c r="BH156" i="3"/>
  <c r="BG156" i="3"/>
  <c r="BF156" i="3"/>
  <c r="T156" i="3"/>
  <c r="R156" i="3"/>
  <c r="P156" i="3"/>
  <c r="BI136" i="3"/>
  <c r="BH136" i="3"/>
  <c r="BG136" i="3"/>
  <c r="BF136" i="3"/>
  <c r="T136" i="3"/>
  <c r="R136" i="3"/>
  <c r="P136" i="3"/>
  <c r="BI116" i="3"/>
  <c r="BH116" i="3"/>
  <c r="BG116" i="3"/>
  <c r="BF116" i="3"/>
  <c r="T116" i="3"/>
  <c r="R116" i="3"/>
  <c r="P116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55" i="3" s="1"/>
  <c r="J17" i="3"/>
  <c r="J12" i="3"/>
  <c r="J83" i="3" s="1"/>
  <c r="E7" i="3"/>
  <c r="E79" i="3" s="1"/>
  <c r="J37" i="2"/>
  <c r="J36" i="2"/>
  <c r="AY55" i="1" s="1"/>
  <c r="J35" i="2"/>
  <c r="AX55" i="1"/>
  <c r="BI329" i="2"/>
  <c r="BH329" i="2"/>
  <c r="BG329" i="2"/>
  <c r="BF329" i="2"/>
  <c r="T329" i="2"/>
  <c r="R329" i="2"/>
  <c r="P329" i="2"/>
  <c r="BI320" i="2"/>
  <c r="BH320" i="2"/>
  <c r="BG320" i="2"/>
  <c r="BF320" i="2"/>
  <c r="T320" i="2"/>
  <c r="R320" i="2"/>
  <c r="P320" i="2"/>
  <c r="BI312" i="2"/>
  <c r="BH312" i="2"/>
  <c r="BG312" i="2"/>
  <c r="BF312" i="2"/>
  <c r="T312" i="2"/>
  <c r="R312" i="2"/>
  <c r="P312" i="2"/>
  <c r="BI299" i="2"/>
  <c r="BH299" i="2"/>
  <c r="BG299" i="2"/>
  <c r="BF299" i="2"/>
  <c r="T299" i="2"/>
  <c r="R299" i="2"/>
  <c r="P299" i="2"/>
  <c r="BI287" i="2"/>
  <c r="BH287" i="2"/>
  <c r="BG287" i="2"/>
  <c r="BF287" i="2"/>
  <c r="T287" i="2"/>
  <c r="T286" i="2" s="1"/>
  <c r="R287" i="2"/>
  <c r="R286" i="2" s="1"/>
  <c r="P287" i="2"/>
  <c r="P286" i="2" s="1"/>
  <c r="BI278" i="2"/>
  <c r="BH278" i="2"/>
  <c r="BG278" i="2"/>
  <c r="BF278" i="2"/>
  <c r="T278" i="2"/>
  <c r="T277" i="2"/>
  <c r="R278" i="2"/>
  <c r="R277" i="2" s="1"/>
  <c r="P278" i="2"/>
  <c r="P277" i="2" s="1"/>
  <c r="BI269" i="2"/>
  <c r="BH269" i="2"/>
  <c r="BG269" i="2"/>
  <c r="BF269" i="2"/>
  <c r="T269" i="2"/>
  <c r="R269" i="2"/>
  <c r="P269" i="2"/>
  <c r="BI257" i="2"/>
  <c r="BH257" i="2"/>
  <c r="BG257" i="2"/>
  <c r="BF257" i="2"/>
  <c r="T257" i="2"/>
  <c r="R257" i="2"/>
  <c r="P257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0" i="2"/>
  <c r="BH180" i="2"/>
  <c r="BG180" i="2"/>
  <c r="BF180" i="2"/>
  <c r="T180" i="2"/>
  <c r="T179" i="2"/>
  <c r="R180" i="2"/>
  <c r="R179" i="2"/>
  <c r="P180" i="2"/>
  <c r="P179" i="2" s="1"/>
  <c r="BI171" i="2"/>
  <c r="BH171" i="2"/>
  <c r="BG171" i="2"/>
  <c r="BF171" i="2"/>
  <c r="T171" i="2"/>
  <c r="R171" i="2"/>
  <c r="P171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37" i="2"/>
  <c r="BH137" i="2"/>
  <c r="BG137" i="2"/>
  <c r="BF137" i="2"/>
  <c r="T137" i="2"/>
  <c r="R137" i="2"/>
  <c r="P137" i="2"/>
  <c r="BI125" i="2"/>
  <c r="BH125" i="2"/>
  <c r="BG125" i="2"/>
  <c r="BF125" i="2"/>
  <c r="T125" i="2"/>
  <c r="R125" i="2"/>
  <c r="P125" i="2"/>
  <c r="BI116" i="2"/>
  <c r="BH116" i="2"/>
  <c r="BG116" i="2"/>
  <c r="BF116" i="2"/>
  <c r="T116" i="2"/>
  <c r="R116" i="2"/>
  <c r="P116" i="2"/>
  <c r="BI108" i="2"/>
  <c r="BH108" i="2"/>
  <c r="BG108" i="2"/>
  <c r="BF108" i="2"/>
  <c r="T108" i="2"/>
  <c r="R108" i="2"/>
  <c r="P108" i="2"/>
  <c r="BI100" i="2"/>
  <c r="BH100" i="2"/>
  <c r="BG100" i="2"/>
  <c r="BF100" i="2"/>
  <c r="T100" i="2"/>
  <c r="R100" i="2"/>
  <c r="P100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79" i="2" s="1"/>
  <c r="L50" i="1"/>
  <c r="AM50" i="1"/>
  <c r="AM49" i="1"/>
  <c r="L49" i="1"/>
  <c r="AM47" i="1"/>
  <c r="L47" i="1"/>
  <c r="L45" i="1"/>
  <c r="L44" i="1"/>
  <c r="BK312" i="2"/>
  <c r="BK199" i="2"/>
  <c r="BK351" i="3"/>
  <c r="BK422" i="3"/>
  <c r="J247" i="3"/>
  <c r="BK88" i="4"/>
  <c r="J201" i="7"/>
  <c r="J153" i="9"/>
  <c r="J139" i="13"/>
  <c r="J133" i="15"/>
  <c r="BK87" i="17"/>
  <c r="BK155" i="19"/>
  <c r="BK111" i="20"/>
  <c r="BK157" i="21"/>
  <c r="J337" i="21"/>
  <c r="J213" i="23"/>
  <c r="BK124" i="27"/>
  <c r="BK761" i="28"/>
  <c r="BK135" i="30"/>
  <c r="BK137" i="2"/>
  <c r="J211" i="2"/>
  <c r="J92" i="3"/>
  <c r="BK388" i="3"/>
  <c r="BK136" i="3"/>
  <c r="J202" i="5"/>
  <c r="BK102" i="6"/>
  <c r="J111" i="9"/>
  <c r="BK145" i="9"/>
  <c r="BK86" i="10"/>
  <c r="BK104" i="12"/>
  <c r="J112" i="13"/>
  <c r="J142" i="17"/>
  <c r="BK98" i="19"/>
  <c r="BK216" i="20"/>
  <c r="J233" i="21"/>
  <c r="J142" i="21"/>
  <c r="J162" i="22"/>
  <c r="J165" i="22"/>
  <c r="BK101" i="24"/>
  <c r="BK86" i="26"/>
  <c r="BK254" i="27"/>
  <c r="J188" i="27"/>
  <c r="J754" i="28"/>
  <c r="J748" i="28"/>
  <c r="J210" i="28"/>
  <c r="J107" i="30"/>
  <c r="J159" i="2"/>
  <c r="J227" i="3"/>
  <c r="J268" i="3"/>
  <c r="BK309" i="3"/>
  <c r="BK178" i="3"/>
  <c r="J127" i="4"/>
  <c r="J105" i="5"/>
  <c r="BK90" i="6"/>
  <c r="J101" i="8"/>
  <c r="BK90" i="9"/>
  <c r="J103" i="11"/>
  <c r="J104" i="12"/>
  <c r="J87" i="15"/>
  <c r="BK127" i="18"/>
  <c r="J123" i="19"/>
  <c r="BK176" i="20"/>
  <c r="BK226" i="21"/>
  <c r="BK321" i="21"/>
  <c r="BK119" i="22"/>
  <c r="BK230" i="23"/>
  <c r="BK182" i="27"/>
  <c r="BK270" i="27"/>
  <c r="J118" i="28"/>
  <c r="BK768" i="28"/>
  <c r="BK93" i="30"/>
  <c r="BK269" i="2"/>
  <c r="J195" i="2"/>
  <c r="J329" i="2"/>
  <c r="BK406" i="3"/>
  <c r="J207" i="3"/>
  <c r="BK162" i="5"/>
  <c r="J162" i="5"/>
  <c r="BK122" i="7"/>
  <c r="BK86" i="8"/>
  <c r="BK97" i="9"/>
  <c r="J96" i="13"/>
  <c r="BK86" i="16"/>
  <c r="BK151" i="18"/>
  <c r="BK104" i="19"/>
  <c r="J280" i="20"/>
  <c r="BK233" i="21"/>
  <c r="BK281" i="21"/>
  <c r="BK96" i="22"/>
  <c r="J92" i="24"/>
  <c r="BK101" i="26"/>
  <c r="BK132" i="27"/>
  <c r="BK171" i="27"/>
  <c r="BK359" i="28"/>
  <c r="J335" i="28"/>
  <c r="J135" i="30"/>
  <c r="J177" i="5"/>
  <c r="BK89" i="8"/>
  <c r="BK159" i="12"/>
  <c r="J101" i="14"/>
  <c r="BK139" i="17"/>
  <c r="BK88" i="18"/>
  <c r="J255" i="20"/>
  <c r="BK103" i="21"/>
  <c r="J184" i="21"/>
  <c r="BK162" i="22"/>
  <c r="BK233" i="23"/>
  <c r="J89" i="26"/>
  <c r="J124" i="27"/>
  <c r="J784" i="28"/>
  <c r="BK119" i="30"/>
  <c r="BK90" i="30"/>
  <c r="J171" i="2"/>
  <c r="J406" i="3"/>
  <c r="J433" i="3"/>
  <c r="J328" i="3"/>
  <c r="J123" i="4"/>
  <c r="BK130" i="5"/>
  <c r="BK105" i="5"/>
  <c r="BK96" i="8"/>
  <c r="J156" i="9"/>
  <c r="J130" i="9"/>
  <c r="J90" i="9"/>
  <c r="J101" i="10"/>
  <c r="J87" i="13"/>
  <c r="BK96" i="14"/>
  <c r="J139" i="17"/>
  <c r="J127" i="18"/>
  <c r="J137" i="19"/>
  <c r="J139" i="20"/>
  <c r="J203" i="21"/>
  <c r="J329" i="21"/>
  <c r="J151" i="23"/>
  <c r="BK108" i="25"/>
  <c r="J270" i="27"/>
  <c r="BK114" i="27"/>
  <c r="J151" i="27"/>
  <c r="J597" i="28"/>
  <c r="BK125" i="28"/>
  <c r="J88" i="30"/>
  <c r="J100" i="2"/>
  <c r="BK211" i="2"/>
  <c r="J399" i="3"/>
  <c r="BK302" i="3"/>
  <c r="J180" i="4"/>
  <c r="BK85" i="7"/>
  <c r="BK109" i="8"/>
  <c r="BK121" i="9"/>
  <c r="J121" i="13"/>
  <c r="J112" i="17"/>
  <c r="BK175" i="19"/>
  <c r="BK139" i="20"/>
  <c r="BK314" i="21"/>
  <c r="BK291" i="21"/>
  <c r="BK172" i="22"/>
  <c r="J109" i="24"/>
  <c r="BK773" i="28"/>
  <c r="J547" i="28"/>
  <c r="BK127" i="30"/>
  <c r="J257" i="2"/>
  <c r="BK329" i="2"/>
  <c r="J414" i="3"/>
  <c r="BK414" i="3"/>
  <c r="J173" i="4"/>
  <c r="BK167" i="6"/>
  <c r="J96" i="8"/>
  <c r="J133" i="9"/>
  <c r="J92" i="10"/>
  <c r="BK103" i="11"/>
  <c r="BK87" i="13"/>
  <c r="J100" i="17"/>
  <c r="J113" i="18"/>
  <c r="BK100" i="2"/>
  <c r="J116" i="3"/>
  <c r="J428" i="3"/>
  <c r="J110" i="4"/>
  <c r="J118" i="5"/>
  <c r="J87" i="6"/>
  <c r="BK117" i="8"/>
  <c r="J143" i="9"/>
  <c r="BK96" i="10"/>
  <c r="BK129" i="13"/>
  <c r="J112" i="15"/>
  <c r="BK93" i="17"/>
  <c r="BK194" i="19"/>
  <c r="J130" i="19"/>
  <c r="J111" i="20"/>
  <c r="BK142" i="21"/>
  <c r="BK167" i="21"/>
  <c r="BK123" i="23"/>
  <c r="J108" i="25"/>
  <c r="BK236" i="27"/>
  <c r="BK102" i="27"/>
  <c r="BK224" i="28"/>
  <c r="J96" i="29"/>
  <c r="BK171" i="2"/>
  <c r="J217" i="2"/>
  <c r="J388" i="3"/>
  <c r="BK372" i="3"/>
  <c r="BK127" i="4"/>
  <c r="BK147" i="5"/>
  <c r="BK240" i="7"/>
  <c r="BK149" i="9"/>
  <c r="J94" i="12"/>
  <c r="BK112" i="15"/>
  <c r="BK105" i="17"/>
  <c r="J142" i="19"/>
  <c r="J148" i="19"/>
  <c r="J85" i="20"/>
  <c r="J118" i="21"/>
  <c r="BK86" i="22"/>
  <c r="J196" i="23"/>
  <c r="BK109" i="24"/>
  <c r="BK89" i="26"/>
  <c r="BK86" i="27"/>
  <c r="J768" i="28"/>
  <c r="BK790" i="28"/>
  <c r="BK365" i="28"/>
  <c r="J119" i="30"/>
  <c r="BK138" i="5"/>
  <c r="BK165" i="7"/>
  <c r="BK92" i="8"/>
  <c r="BK128" i="9"/>
  <c r="BK139" i="13"/>
  <c r="BK101" i="16"/>
  <c r="BK123" i="19"/>
  <c r="J196" i="20"/>
  <c r="BK220" i="21"/>
  <c r="J151" i="21"/>
  <c r="BK116" i="23"/>
  <c r="BK98" i="25"/>
  <c r="J116" i="27"/>
  <c r="J254" i="27"/>
  <c r="BK784" i="28"/>
  <c r="BK379" i="28"/>
  <c r="J96" i="30"/>
  <c r="J299" i="2"/>
  <c r="BK235" i="2"/>
  <c r="J192" i="2"/>
  <c r="J136" i="3"/>
  <c r="J199" i="3"/>
  <c r="J161" i="4"/>
  <c r="J155" i="5"/>
  <c r="BK87" i="6"/>
  <c r="BK201" i="7"/>
  <c r="BK137" i="9"/>
  <c r="J121" i="9"/>
  <c r="BK110" i="11"/>
  <c r="J142" i="12"/>
  <c r="J92" i="14"/>
  <c r="BK125" i="17"/>
  <c r="J98" i="19"/>
  <c r="BK196" i="20"/>
  <c r="BK308" i="21"/>
  <c r="J272" i="21"/>
  <c r="J168" i="22"/>
  <c r="BK196" i="23"/>
  <c r="J86" i="24"/>
  <c r="BK215" i="27"/>
  <c r="J186" i="27"/>
  <c r="J372" i="28"/>
  <c r="J365" i="28"/>
  <c r="J104" i="29"/>
  <c r="J312" i="2"/>
  <c r="BK192" i="2"/>
  <c r="J335" i="3"/>
  <c r="BK199" i="3"/>
  <c r="BK199" i="5"/>
  <c r="BK164" i="9"/>
  <c r="BK104" i="13"/>
  <c r="J89" i="16"/>
  <c r="BK158" i="18"/>
  <c r="J246" i="20"/>
  <c r="BK203" i="21"/>
  <c r="J167" i="21"/>
  <c r="BK168" i="22"/>
  <c r="J236" i="23"/>
  <c r="BK754" i="28"/>
  <c r="BK118" i="28"/>
  <c r="J92" i="29"/>
  <c r="BK104" i="30"/>
  <c r="BK195" i="2"/>
  <c r="BK365" i="3"/>
  <c r="J309" i="3"/>
  <c r="J302" i="3"/>
  <c r="J124" i="5"/>
  <c r="J131" i="6"/>
  <c r="BK156" i="9"/>
  <c r="J104" i="9"/>
  <c r="J89" i="10"/>
  <c r="BK110" i="12"/>
  <c r="BK89" i="14"/>
  <c r="BK100" i="17"/>
  <c r="J145" i="18"/>
  <c r="BK130" i="19"/>
  <c r="BK255" i="20"/>
  <c r="BK176" i="21"/>
  <c r="BK345" i="21"/>
  <c r="J129" i="22"/>
  <c r="J163" i="23"/>
  <c r="J89" i="24"/>
  <c r="BK259" i="27"/>
  <c r="BK148" i="27"/>
  <c r="J118" i="27"/>
  <c r="BK160" i="28"/>
  <c r="BK446" i="28"/>
  <c r="J342" i="28"/>
  <c r="BK124" i="30"/>
  <c r="J90" i="30"/>
  <c r="BK278" i="2"/>
  <c r="J358" i="3"/>
  <c r="BK399" i="3"/>
  <c r="J372" i="3"/>
  <c r="J87" i="5"/>
  <c r="BK100" i="5"/>
  <c r="J243" i="7"/>
  <c r="J135" i="9"/>
  <c r="J110" i="11"/>
  <c r="J159" i="12"/>
  <c r="BK118" i="17"/>
  <c r="BK145" i="18"/>
  <c r="BK148" i="19"/>
  <c r="BK274" i="20"/>
  <c r="J352" i="21"/>
  <c r="BK151" i="21"/>
  <c r="J145" i="23"/>
  <c r="J91" i="25"/>
  <c r="BK276" i="27"/>
  <c r="J215" i="27"/>
  <c r="BK206" i="27"/>
  <c r="J698" i="28"/>
  <c r="BK438" i="28"/>
  <c r="J93" i="30"/>
  <c r="J92" i="2"/>
  <c r="J189" i="2"/>
  <c r="BK268" i="3"/>
  <c r="BK227" i="3"/>
  <c r="BK94" i="4"/>
  <c r="J192" i="5"/>
  <c r="BK131" i="6"/>
  <c r="J92" i="8"/>
  <c r="J149" i="9"/>
  <c r="BK86" i="14"/>
  <c r="J105" i="17"/>
  <c r="J158" i="18"/>
  <c r="J265" i="20"/>
  <c r="J96" i="21"/>
  <c r="J220" i="21"/>
  <c r="J92" i="23"/>
  <c r="BK92" i="24"/>
  <c r="J109" i="26"/>
  <c r="J230" i="27"/>
  <c r="BK155" i="27"/>
  <c r="BK647" i="28"/>
  <c r="J85" i="29"/>
  <c r="BK161" i="4"/>
  <c r="BK155" i="5"/>
  <c r="J93" i="6"/>
  <c r="J125" i="8"/>
  <c r="J119" i="9"/>
  <c r="BK134" i="12"/>
  <c r="J86" i="16"/>
  <c r="J151" i="18"/>
  <c r="J111" i="19"/>
  <c r="BK237" i="20"/>
  <c r="J308" i="21"/>
  <c r="BK165" i="22"/>
  <c r="BK92" i="23"/>
  <c r="J112" i="26"/>
  <c r="J94" i="27"/>
  <c r="BK264" i="27"/>
  <c r="J329" i="28"/>
  <c r="J116" i="30"/>
  <c r="J278" i="2"/>
  <c r="BK205" i="2"/>
  <c r="BK92" i="2"/>
  <c r="BK335" i="3"/>
  <c r="BK116" i="3"/>
  <c r="J138" i="4"/>
  <c r="BK202" i="5"/>
  <c r="BK93" i="6"/>
  <c r="J117" i="8"/>
  <c r="BK111" i="9"/>
  <c r="BK119" i="9"/>
  <c r="J97" i="9"/>
  <c r="J167" i="12"/>
  <c r="BK112" i="13"/>
  <c r="BK89" i="16"/>
  <c r="BK120" i="18"/>
  <c r="BK149" i="20"/>
  <c r="J291" i="21"/>
  <c r="BK126" i="21"/>
  <c r="BK145" i="22"/>
  <c r="BK151" i="23"/>
  <c r="BK112" i="26"/>
  <c r="J197" i="27"/>
  <c r="J264" i="27"/>
  <c r="BK795" i="28"/>
  <c r="J90" i="28"/>
  <c r="BK116" i="30"/>
  <c r="J269" i="2"/>
  <c r="BK180" i="2"/>
  <c r="J274" i="3"/>
  <c r="BK328" i="3"/>
  <c r="J102" i="4"/>
  <c r="J158" i="9"/>
  <c r="J116" i="12"/>
  <c r="J96" i="14"/>
  <c r="BK92" i="16"/>
  <c r="BK138" i="18"/>
  <c r="J175" i="19"/>
  <c r="J176" i="20"/>
  <c r="BK249" i="21"/>
  <c r="J233" i="23"/>
  <c r="BK151" i="27"/>
  <c r="BK335" i="28"/>
  <c r="J125" i="28"/>
  <c r="J131" i="30"/>
  <c r="BK287" i="2"/>
  <c r="J137" i="2"/>
  <c r="BK294" i="3"/>
  <c r="BK110" i="4"/>
  <c r="BK170" i="5"/>
  <c r="J147" i="5"/>
  <c r="J109" i="8"/>
  <c r="BK151" i="9"/>
  <c r="BK125" i="9"/>
  <c r="J125" i="9"/>
  <c r="J86" i="10"/>
  <c r="BK150" i="13"/>
  <c r="J107" i="15"/>
  <c r="J135" i="18"/>
  <c r="J216" i="20"/>
  <c r="J321" i="21"/>
  <c r="BK301" i="21"/>
  <c r="J239" i="21"/>
  <c r="BK129" i="22"/>
  <c r="J85" i="23"/>
  <c r="BK91" i="25"/>
  <c r="J148" i="27"/>
  <c r="J248" i="27"/>
  <c r="BK163" i="27"/>
  <c r="BK132" i="28"/>
  <c r="J761" i="28"/>
  <c r="J127" i="30"/>
  <c r="BK107" i="30"/>
  <c r="AS54" i="1"/>
  <c r="J85" i="7"/>
  <c r="BK153" i="9"/>
  <c r="BK89" i="10"/>
  <c r="BK150" i="12"/>
  <c r="BK96" i="16"/>
  <c r="BK94" i="18"/>
  <c r="J274" i="20"/>
  <c r="BK130" i="20"/>
  <c r="J265" i="21"/>
  <c r="J119" i="22"/>
  <c r="BK108" i="23"/>
  <c r="BK84" i="25"/>
  <c r="BK118" i="27"/>
  <c r="BK186" i="27"/>
  <c r="BK432" i="28"/>
  <c r="BK372" i="28"/>
  <c r="BK112" i="30"/>
  <c r="J287" i="2"/>
  <c r="J235" i="2"/>
  <c r="BK108" i="2"/>
  <c r="J178" i="3"/>
  <c r="J120" i="4"/>
  <c r="BK177" i="5"/>
  <c r="BK97" i="6"/>
  <c r="BK125" i="8"/>
  <c r="BK160" i="9"/>
  <c r="BK96" i="13"/>
  <c r="J92" i="16"/>
  <c r="J87" i="17"/>
  <c r="J158" i="20"/>
  <c r="BK337" i="21"/>
  <c r="J110" i="21"/>
  <c r="BK110" i="22"/>
  <c r="J108" i="23"/>
  <c r="BK105" i="25"/>
  <c r="J163" i="27"/>
  <c r="J259" i="27"/>
  <c r="BK496" i="28"/>
  <c r="BK698" i="28"/>
  <c r="J112" i="30"/>
  <c r="BK112" i="5"/>
  <c r="BK118" i="5"/>
  <c r="BK204" i="7"/>
  <c r="BK92" i="14"/>
  <c r="BK134" i="17"/>
  <c r="J107" i="18"/>
  <c r="J89" i="19"/>
  <c r="BK265" i="21"/>
  <c r="BK184" i="21"/>
  <c r="J145" i="22"/>
  <c r="BK179" i="23"/>
  <c r="J105" i="25"/>
  <c r="J155" i="27"/>
  <c r="J432" i="28"/>
  <c r="BK92" i="29"/>
  <c r="J125" i="2"/>
  <c r="BK257" i="2"/>
  <c r="J199" i="2"/>
  <c r="J108" i="2"/>
  <c r="BK247" i="3"/>
  <c r="J318" i="3"/>
  <c r="BK124" i="5"/>
  <c r="J170" i="5"/>
  <c r="J161" i="7"/>
  <c r="BK147" i="9"/>
  <c r="J147" i="9"/>
  <c r="BK130" i="9"/>
  <c r="BK92" i="10"/>
  <c r="BK94" i="12"/>
  <c r="J130" i="15"/>
  <c r="BK107" i="18"/>
  <c r="BK89" i="19"/>
  <c r="BK88" i="19" s="1"/>
  <c r="J88" i="19" s="1"/>
  <c r="J61" i="19" s="1"/>
  <c r="BK121" i="20"/>
  <c r="BK134" i="21"/>
  <c r="J126" i="21"/>
  <c r="J213" i="21"/>
  <c r="J230" i="23"/>
  <c r="BK86" i="24"/>
  <c r="J101" i="26"/>
  <c r="J182" i="27"/>
  <c r="J242" i="27"/>
  <c r="J224" i="28"/>
  <c r="BK90" i="28"/>
  <c r="BK101" i="30"/>
  <c r="BK151" i="2"/>
  <c r="BK229" i="2"/>
  <c r="J116" i="2"/>
  <c r="J294" i="3"/>
  <c r="J422" i="3"/>
  <c r="J88" i="4"/>
  <c r="BK161" i="7"/>
  <c r="J123" i="9"/>
  <c r="BK116" i="12"/>
  <c r="BK87" i="15"/>
  <c r="J94" i="18"/>
  <c r="J117" i="19"/>
  <c r="BK329" i="21"/>
  <c r="J88" i="21"/>
  <c r="J176" i="22"/>
  <c r="J116" i="23"/>
  <c r="BK210" i="28"/>
  <c r="J379" i="28"/>
  <c r="BK96" i="29"/>
  <c r="BK99" i="30"/>
  <c r="BK320" i="2"/>
  <c r="J180" i="2"/>
  <c r="BK156" i="3"/>
  <c r="BK433" i="3"/>
  <c r="BK102" i="4"/>
  <c r="BK192" i="5"/>
  <c r="J204" i="7"/>
  <c r="J164" i="9"/>
  <c r="BK133" i="9"/>
  <c r="BK123" i="9"/>
  <c r="J96" i="11"/>
  <c r="J85" i="12"/>
  <c r="J101" i="16"/>
  <c r="BK101" i="18"/>
  <c r="J104" i="19"/>
  <c r="BK85" i="20"/>
  <c r="BK118" i="21"/>
  <c r="J281" i="21"/>
  <c r="J157" i="21"/>
  <c r="J179" i="23"/>
  <c r="BK157" i="23"/>
  <c r="BK109" i="26"/>
  <c r="BK230" i="27"/>
  <c r="J276" i="27"/>
  <c r="J795" i="28"/>
  <c r="J446" i="28"/>
  <c r="BK188" i="28"/>
  <c r="BK110" i="30"/>
  <c r="BK159" i="2"/>
  <c r="BK428" i="3"/>
  <c r="BK289" i="3"/>
  <c r="BK148" i="4"/>
  <c r="J94" i="4"/>
  <c r="J112" i="5"/>
  <c r="BK243" i="7"/>
  <c r="BK158" i="9"/>
  <c r="J96" i="10"/>
  <c r="BK85" i="12"/>
  <c r="J150" i="13"/>
  <c r="J96" i="16"/>
  <c r="J138" i="18"/>
  <c r="BK151" i="19"/>
  <c r="J121" i="20"/>
  <c r="J258" i="21"/>
  <c r="J314" i="21"/>
  <c r="BK163" i="23"/>
  <c r="J96" i="24"/>
  <c r="J86" i="26"/>
  <c r="J140" i="27"/>
  <c r="J114" i="27"/>
  <c r="BK329" i="28"/>
  <c r="BK104" i="29"/>
  <c r="BK96" i="30"/>
  <c r="BK241" i="2"/>
  <c r="J151" i="2"/>
  <c r="BK207" i="3"/>
  <c r="J351" i="3"/>
  <c r="BK123" i="4"/>
  <c r="J167" i="6"/>
  <c r="J89" i="8"/>
  <c r="J110" i="12"/>
  <c r="BK101" i="14"/>
  <c r="BK113" i="18"/>
  <c r="BK137" i="19"/>
  <c r="BK265" i="20"/>
  <c r="J176" i="21"/>
  <c r="J301" i="21"/>
  <c r="J110" i="22"/>
  <c r="BK213" i="23"/>
  <c r="BK140" i="27"/>
  <c r="J206" i="27"/>
  <c r="J438" i="28"/>
  <c r="J412" i="28"/>
  <c r="BK131" i="30"/>
  <c r="BK173" i="4"/>
  <c r="BK87" i="5"/>
  <c r="J97" i="6"/>
  <c r="J158" i="7"/>
  <c r="J160" i="9"/>
  <c r="J134" i="12"/>
  <c r="BK107" i="15"/>
  <c r="BK141" i="18"/>
  <c r="BK111" i="19"/>
  <c r="J149" i="20"/>
  <c r="BK239" i="21"/>
  <c r="J226" i="21"/>
  <c r="BK145" i="23"/>
  <c r="BK139" i="23"/>
  <c r="BK224" i="27"/>
  <c r="J102" i="27"/>
  <c r="J179" i="27"/>
  <c r="BK393" i="28"/>
  <c r="J122" i="30"/>
  <c r="J320" i="2"/>
  <c r="BK217" i="2"/>
  <c r="BK125" i="2"/>
  <c r="BK318" i="3"/>
  <c r="J365" i="3"/>
  <c r="BK138" i="4"/>
  <c r="BK180" i="4"/>
  <c r="J138" i="5"/>
  <c r="J240" i="7"/>
  <c r="J141" i="9"/>
  <c r="BK143" i="9"/>
  <c r="BK139" i="9"/>
  <c r="BK101" i="10"/>
  <c r="BK96" i="11"/>
  <c r="J129" i="13"/>
  <c r="BK130" i="15"/>
  <c r="J101" i="18"/>
  <c r="J155" i="19"/>
  <c r="BK280" i="20"/>
  <c r="J134" i="21"/>
  <c r="J249" i="21"/>
  <c r="J172" i="22"/>
  <c r="J157" i="23"/>
  <c r="J96" i="26"/>
  <c r="BK116" i="27"/>
  <c r="J86" i="27"/>
  <c r="BK547" i="28"/>
  <c r="BK779" i="28"/>
  <c r="J104" i="30"/>
  <c r="J241" i="2"/>
  <c r="BK274" i="3"/>
  <c r="BK358" i="3"/>
  <c r="BK117" i="4"/>
  <c r="BK185" i="5"/>
  <c r="BK101" i="8"/>
  <c r="BK123" i="12"/>
  <c r="BK133" i="15"/>
  <c r="BK112" i="17"/>
  <c r="J141" i="18"/>
  <c r="BK142" i="19"/>
  <c r="BK158" i="20"/>
  <c r="BK272" i="21"/>
  <c r="J103" i="21"/>
  <c r="J123" i="23"/>
  <c r="J236" i="27"/>
  <c r="J393" i="28"/>
  <c r="J160" i="28"/>
  <c r="BK88" i="30"/>
  <c r="BK116" i="2"/>
  <c r="J229" i="2"/>
  <c r="J331" i="3"/>
  <c r="J305" i="3"/>
  <c r="BK305" i="3"/>
  <c r="BK133" i="4"/>
  <c r="J199" i="5"/>
  <c r="J122" i="7"/>
  <c r="J151" i="9"/>
  <c r="J137" i="9"/>
  <c r="BK104" i="9"/>
  <c r="BK142" i="12"/>
  <c r="J86" i="14"/>
  <c r="J134" i="17"/>
  <c r="BK117" i="19"/>
  <c r="J101" i="20"/>
  <c r="BK110" i="21"/>
  <c r="BK193" i="21"/>
  <c r="J139" i="23"/>
  <c r="J101" i="24"/>
  <c r="J92" i="26"/>
  <c r="J171" i="27"/>
  <c r="BK94" i="27"/>
  <c r="J647" i="28"/>
  <c r="BK342" i="28"/>
  <c r="J188" i="28"/>
  <c r="BK85" i="29"/>
  <c r="J99" i="30"/>
  <c r="BK189" i="2"/>
  <c r="J289" i="3"/>
  <c r="BK92" i="3"/>
  <c r="J148" i="4"/>
  <c r="J117" i="4"/>
  <c r="J185" i="5"/>
  <c r="J102" i="6"/>
  <c r="J86" i="8"/>
  <c r="BK141" i="9"/>
  <c r="J150" i="12"/>
  <c r="J89" i="14"/>
  <c r="J125" i="17"/>
  <c r="J120" i="18"/>
  <c r="J130" i="20"/>
  <c r="BK258" i="21"/>
  <c r="BK213" i="21"/>
  <c r="J86" i="22"/>
  <c r="BK96" i="24"/>
  <c r="BK96" i="26"/>
  <c r="J224" i="27"/>
  <c r="BK748" i="28"/>
  <c r="J779" i="28"/>
  <c r="J359" i="28"/>
  <c r="J124" i="30"/>
  <c r="BK299" i="2"/>
  <c r="J205" i="2"/>
  <c r="BK331" i="3"/>
  <c r="J156" i="3"/>
  <c r="BK120" i="4"/>
  <c r="J100" i="5"/>
  <c r="BK158" i="7"/>
  <c r="J139" i="9"/>
  <c r="BK167" i="12"/>
  <c r="BK121" i="13"/>
  <c r="J93" i="17"/>
  <c r="J88" i="18"/>
  <c r="J194" i="19"/>
  <c r="BK101" i="20"/>
  <c r="J193" i="21"/>
  <c r="BK176" i="22"/>
  <c r="BK85" i="23"/>
  <c r="J84" i="25"/>
  <c r="BK242" i="27"/>
  <c r="BK248" i="27"/>
  <c r="J132" i="28"/>
  <c r="J790" i="28"/>
  <c r="BK122" i="30"/>
  <c r="J133" i="4"/>
  <c r="J130" i="5"/>
  <c r="J90" i="6"/>
  <c r="J128" i="9"/>
  <c r="J84" i="11"/>
  <c r="J104" i="13"/>
  <c r="BK142" i="17"/>
  <c r="BK135" i="18"/>
  <c r="J237" i="20"/>
  <c r="BK96" i="21"/>
  <c r="BK352" i="21"/>
  <c r="J96" i="22"/>
  <c r="BK89" i="24"/>
  <c r="BK92" i="26"/>
  <c r="BK179" i="27"/>
  <c r="BK197" i="27"/>
  <c r="BK597" i="28"/>
  <c r="J165" i="7"/>
  <c r="J145" i="9"/>
  <c r="BK135" i="9"/>
  <c r="BK84" i="11"/>
  <c r="J123" i="12"/>
  <c r="J118" i="17"/>
  <c r="J151" i="19"/>
  <c r="BK246" i="20"/>
  <c r="J345" i="21"/>
  <c r="BK88" i="21"/>
  <c r="BK236" i="23"/>
  <c r="J98" i="25"/>
  <c r="J132" i="27"/>
  <c r="BK188" i="27"/>
  <c r="J496" i="28"/>
  <c r="J773" i="28"/>
  <c r="BK412" i="28"/>
  <c r="J110" i="30"/>
  <c r="J101" i="30"/>
  <c r="P85" i="5" l="1"/>
  <c r="P85" i="15"/>
  <c r="R85" i="15"/>
  <c r="P100" i="6"/>
  <c r="R100" i="6"/>
  <c r="P86" i="17"/>
  <c r="P85" i="17" s="1"/>
  <c r="P84" i="17" s="1"/>
  <c r="AU70" i="1" s="1"/>
  <c r="R86" i="17"/>
  <c r="R85" i="17"/>
  <c r="T100" i="6"/>
  <c r="BK124" i="2"/>
  <c r="J124" i="2"/>
  <c r="J62" i="2" s="1"/>
  <c r="T188" i="2"/>
  <c r="P311" i="2"/>
  <c r="BK91" i="3"/>
  <c r="J91" i="3" s="1"/>
  <c r="J61" i="3" s="1"/>
  <c r="P334" i="3"/>
  <c r="T87" i="4"/>
  <c r="R147" i="4"/>
  <c r="R146" i="4"/>
  <c r="P104" i="5"/>
  <c r="P103" i="5"/>
  <c r="P84" i="5" s="1"/>
  <c r="AU58" i="1" s="1"/>
  <c r="P86" i="6"/>
  <c r="P85" i="6"/>
  <c r="P84" i="6" s="1"/>
  <c r="AU59" i="1" s="1"/>
  <c r="BK84" i="7"/>
  <c r="J84" i="7" s="1"/>
  <c r="J61" i="7" s="1"/>
  <c r="T84" i="7"/>
  <c r="R100" i="8"/>
  <c r="R99" i="8"/>
  <c r="T89" i="9"/>
  <c r="T88" i="9"/>
  <c r="R118" i="9"/>
  <c r="T132" i="9"/>
  <c r="BK85" i="10"/>
  <c r="J85" i="10"/>
  <c r="J61" i="10"/>
  <c r="R83" i="11"/>
  <c r="R82" i="11" s="1"/>
  <c r="R81" i="11" s="1"/>
  <c r="R103" i="12"/>
  <c r="R83" i="12"/>
  <c r="R82" i="12" s="1"/>
  <c r="R95" i="13"/>
  <c r="R85" i="13" s="1"/>
  <c r="R84" i="13" s="1"/>
  <c r="T111" i="15"/>
  <c r="T110" i="15"/>
  <c r="T84" i="15"/>
  <c r="T85" i="16"/>
  <c r="T84" i="16" s="1"/>
  <c r="T83" i="16" s="1"/>
  <c r="BK104" i="17"/>
  <c r="J104" i="17"/>
  <c r="J64" i="17" s="1"/>
  <c r="P87" i="18"/>
  <c r="R134" i="18"/>
  <c r="P157" i="18"/>
  <c r="P156" i="18" s="1"/>
  <c r="P97" i="19"/>
  <c r="P87" i="19"/>
  <c r="BK154" i="19"/>
  <c r="J154" i="19" s="1"/>
  <c r="J66" i="19" s="1"/>
  <c r="P84" i="20"/>
  <c r="P83" i="20" s="1"/>
  <c r="P82" i="20" s="1"/>
  <c r="AU73" i="1" s="1"/>
  <c r="P175" i="20"/>
  <c r="P150" i="21"/>
  <c r="R232" i="21"/>
  <c r="BK85" i="22"/>
  <c r="R84" i="23"/>
  <c r="T85" i="24"/>
  <c r="T84" i="24" s="1"/>
  <c r="T83" i="24" s="1"/>
  <c r="P85" i="26"/>
  <c r="P84" i="26"/>
  <c r="P100" i="26"/>
  <c r="P99" i="26"/>
  <c r="BK85" i="27"/>
  <c r="J85" i="27"/>
  <c r="J61" i="27" s="1"/>
  <c r="R185" i="27"/>
  <c r="T89" i="28"/>
  <c r="P328" i="28"/>
  <c r="R328" i="28"/>
  <c r="BK392" i="28"/>
  <c r="J392" i="28" s="1"/>
  <c r="J63" i="28" s="1"/>
  <c r="T392" i="28"/>
  <c r="T91" i="2"/>
  <c r="BK188" i="2"/>
  <c r="J188" i="2"/>
  <c r="J64" i="2" s="1"/>
  <c r="T256" i="2"/>
  <c r="T311" i="2"/>
  <c r="R91" i="3"/>
  <c r="T198" i="3"/>
  <c r="R334" i="3"/>
  <c r="BK116" i="4"/>
  <c r="J116" i="4"/>
  <c r="J62" i="4" s="1"/>
  <c r="P147" i="4"/>
  <c r="P146" i="4"/>
  <c r="T104" i="5"/>
  <c r="T103" i="5" s="1"/>
  <c r="T84" i="5" s="1"/>
  <c r="R84" i="7"/>
  <c r="R85" i="8"/>
  <c r="R84" i="8" s="1"/>
  <c r="T85" i="8"/>
  <c r="T84" i="8" s="1"/>
  <c r="T83" i="8" s="1"/>
  <c r="P118" i="9"/>
  <c r="R132" i="9"/>
  <c r="P83" i="11"/>
  <c r="P82" i="11"/>
  <c r="P81" i="11"/>
  <c r="AU64" i="1" s="1"/>
  <c r="T103" i="12"/>
  <c r="T83" i="12"/>
  <c r="T82" i="12" s="1"/>
  <c r="T95" i="13"/>
  <c r="T85" i="13"/>
  <c r="T84" i="13" s="1"/>
  <c r="P85" i="16"/>
  <c r="P84" i="16" s="1"/>
  <c r="P83" i="16" s="1"/>
  <c r="AU69" i="1" s="1"/>
  <c r="T104" i="17"/>
  <c r="T103" i="17" s="1"/>
  <c r="T84" i="17" s="1"/>
  <c r="BK87" i="18"/>
  <c r="J87" i="18"/>
  <c r="J61" i="18"/>
  <c r="T134" i="18"/>
  <c r="BK97" i="19"/>
  <c r="J97" i="19"/>
  <c r="J62" i="19" s="1"/>
  <c r="P154" i="19"/>
  <c r="R175" i="20"/>
  <c r="R87" i="21"/>
  <c r="T150" i="21"/>
  <c r="BK320" i="21"/>
  <c r="J320" i="21" s="1"/>
  <c r="J64" i="21" s="1"/>
  <c r="R85" i="22"/>
  <c r="R232" i="23"/>
  <c r="P85" i="24"/>
  <c r="P84" i="24"/>
  <c r="P83" i="24" s="1"/>
  <c r="AU77" i="1" s="1"/>
  <c r="BK83" i="25"/>
  <c r="J83" i="25" s="1"/>
  <c r="J61" i="25" s="1"/>
  <c r="R100" i="26"/>
  <c r="R99" i="26" s="1"/>
  <c r="T85" i="27"/>
  <c r="P154" i="27"/>
  <c r="T154" i="27"/>
  <c r="BK89" i="28"/>
  <c r="J89" i="28"/>
  <c r="J61" i="28" s="1"/>
  <c r="BK445" i="28"/>
  <c r="J445" i="28" s="1"/>
  <c r="J64" i="28" s="1"/>
  <c r="P124" i="2"/>
  <c r="P188" i="2"/>
  <c r="BK256" i="2"/>
  <c r="J256" i="2"/>
  <c r="J66" i="2"/>
  <c r="P91" i="3"/>
  <c r="BK198" i="3"/>
  <c r="J198" i="3"/>
  <c r="J62" i="3" s="1"/>
  <c r="R198" i="3"/>
  <c r="BK334" i="3"/>
  <c r="J334" i="3" s="1"/>
  <c r="J69" i="3" s="1"/>
  <c r="BK87" i="4"/>
  <c r="J87" i="4" s="1"/>
  <c r="J61" i="4" s="1"/>
  <c r="T116" i="4"/>
  <c r="R104" i="5"/>
  <c r="R103" i="5" s="1"/>
  <c r="R84" i="5" s="1"/>
  <c r="BK86" i="6"/>
  <c r="J86" i="6"/>
  <c r="J61" i="6" s="1"/>
  <c r="P164" i="7"/>
  <c r="BK100" i="8"/>
  <c r="BK99" i="8"/>
  <c r="J99" i="8" s="1"/>
  <c r="J62" i="8" s="1"/>
  <c r="BK89" i="9"/>
  <c r="J89" i="9" s="1"/>
  <c r="J61" i="9" s="1"/>
  <c r="T118" i="9"/>
  <c r="P132" i="9"/>
  <c r="R85" i="10"/>
  <c r="R84" i="10" s="1"/>
  <c r="R83" i="10" s="1"/>
  <c r="T83" i="11"/>
  <c r="T82" i="11"/>
  <c r="T81" i="11" s="1"/>
  <c r="P95" i="13"/>
  <c r="P85" i="13"/>
  <c r="P84" i="13" s="1"/>
  <c r="AU66" i="1" s="1"/>
  <c r="P111" i="15"/>
  <c r="P110" i="15" s="1"/>
  <c r="P84" i="15" s="1"/>
  <c r="AU68" i="1" s="1"/>
  <c r="R85" i="16"/>
  <c r="R84" i="16" s="1"/>
  <c r="R83" i="16" s="1"/>
  <c r="P104" i="17"/>
  <c r="P103" i="17"/>
  <c r="T87" i="18"/>
  <c r="T86" i="18"/>
  <c r="T85" i="18" s="1"/>
  <c r="R97" i="19"/>
  <c r="R87" i="19" s="1"/>
  <c r="BK141" i="19"/>
  <c r="BK140" i="19" s="1"/>
  <c r="J140" i="19" s="1"/>
  <c r="J64" i="19" s="1"/>
  <c r="R154" i="19"/>
  <c r="BK175" i="20"/>
  <c r="J175" i="20" s="1"/>
  <c r="J62" i="20" s="1"/>
  <c r="T87" i="21"/>
  <c r="P232" i="21"/>
  <c r="R320" i="21"/>
  <c r="P161" i="22"/>
  <c r="T161" i="22"/>
  <c r="T84" i="23"/>
  <c r="BK85" i="24"/>
  <c r="J85" i="24" s="1"/>
  <c r="J61" i="24" s="1"/>
  <c r="R83" i="25"/>
  <c r="R82" i="25" s="1"/>
  <c r="R81" i="25" s="1"/>
  <c r="BK100" i="26"/>
  <c r="J100" i="26" s="1"/>
  <c r="J63" i="26" s="1"/>
  <c r="R85" i="27"/>
  <c r="R84" i="27" s="1"/>
  <c r="R83" i="27" s="1"/>
  <c r="BK154" i="27"/>
  <c r="J154" i="27" s="1"/>
  <c r="J62" i="27" s="1"/>
  <c r="R154" i="27"/>
  <c r="R445" i="28"/>
  <c r="P772" i="28"/>
  <c r="P771" i="28"/>
  <c r="BK84" i="29"/>
  <c r="J84" i="29"/>
  <c r="J61" i="29" s="1"/>
  <c r="BK87" i="30"/>
  <c r="BK103" i="30"/>
  <c r="J103" i="30" s="1"/>
  <c r="J62" i="30" s="1"/>
  <c r="BK115" i="30"/>
  <c r="J115" i="30"/>
  <c r="J63" i="30"/>
  <c r="BK91" i="2"/>
  <c r="J91" i="2"/>
  <c r="J61" i="2" s="1"/>
  <c r="R124" i="2"/>
  <c r="R256" i="2"/>
  <c r="P198" i="3"/>
  <c r="P293" i="3"/>
  <c r="T293" i="3"/>
  <c r="P308" i="3"/>
  <c r="T308" i="3"/>
  <c r="R87" i="4"/>
  <c r="R116" i="4"/>
  <c r="R86" i="4" s="1"/>
  <c r="R85" i="4" s="1"/>
  <c r="T86" i="6"/>
  <c r="T85" i="6"/>
  <c r="T84" i="6" s="1"/>
  <c r="T164" i="7"/>
  <c r="P85" i="8"/>
  <c r="P84" i="8" s="1"/>
  <c r="T100" i="8"/>
  <c r="T99" i="8"/>
  <c r="R89" i="9"/>
  <c r="R88" i="9" s="1"/>
  <c r="BK118" i="9"/>
  <c r="J118" i="9" s="1"/>
  <c r="J64" i="9" s="1"/>
  <c r="BK132" i="9"/>
  <c r="J132" i="9"/>
  <c r="J66" i="9" s="1"/>
  <c r="T85" i="10"/>
  <c r="T84" i="10" s="1"/>
  <c r="T83" i="10" s="1"/>
  <c r="BK83" i="11"/>
  <c r="BK82" i="11" s="1"/>
  <c r="BK103" i="12"/>
  <c r="J103" i="12"/>
  <c r="J62" i="12" s="1"/>
  <c r="BK111" i="15"/>
  <c r="J111" i="15" s="1"/>
  <c r="J64" i="15" s="1"/>
  <c r="BK85" i="16"/>
  <c r="J85" i="16"/>
  <c r="J61" i="16"/>
  <c r="R104" i="17"/>
  <c r="R103" i="17" s="1"/>
  <c r="R84" i="17" s="1"/>
  <c r="P134" i="18"/>
  <c r="T97" i="19"/>
  <c r="T87" i="19" s="1"/>
  <c r="T154" i="19"/>
  <c r="R84" i="20"/>
  <c r="T84" i="20"/>
  <c r="BK150" i="21"/>
  <c r="J150" i="21" s="1"/>
  <c r="J62" i="21" s="1"/>
  <c r="T232" i="21"/>
  <c r="T85" i="22"/>
  <c r="T84" i="22"/>
  <c r="T83" i="22" s="1"/>
  <c r="BK232" i="23"/>
  <c r="J232" i="23" s="1"/>
  <c r="J62" i="23" s="1"/>
  <c r="R85" i="24"/>
  <c r="R84" i="24" s="1"/>
  <c r="R83" i="24" s="1"/>
  <c r="T83" i="25"/>
  <c r="T82" i="25"/>
  <c r="T81" i="25"/>
  <c r="R85" i="26"/>
  <c r="R84" i="26"/>
  <c r="R83" i="26" s="1"/>
  <c r="BK185" i="27"/>
  <c r="J185" i="27" s="1"/>
  <c r="J63" i="27" s="1"/>
  <c r="R89" i="28"/>
  <c r="R88" i="28" s="1"/>
  <c r="BK328" i="28"/>
  <c r="J328" i="28" s="1"/>
  <c r="J62" i="28" s="1"/>
  <c r="T328" i="28"/>
  <c r="P392" i="28"/>
  <c r="R392" i="28"/>
  <c r="BK772" i="28"/>
  <c r="BK771" i="28" s="1"/>
  <c r="J771" i="28" s="1"/>
  <c r="J66" i="28" s="1"/>
  <c r="J772" i="28"/>
  <c r="J67" i="28" s="1"/>
  <c r="R84" i="29"/>
  <c r="R83" i="29"/>
  <c r="R82" i="29" s="1"/>
  <c r="R87" i="30"/>
  <c r="T103" i="30"/>
  <c r="T115" i="30"/>
  <c r="R91" i="2"/>
  <c r="R188" i="2"/>
  <c r="R311" i="2"/>
  <c r="T334" i="3"/>
  <c r="P116" i="4"/>
  <c r="P86" i="4" s="1"/>
  <c r="P85" i="4" s="1"/>
  <c r="AU57" i="1" s="1"/>
  <c r="T147" i="4"/>
  <c r="T146" i="4"/>
  <c r="P84" i="7"/>
  <c r="P83" i="7" s="1"/>
  <c r="P82" i="7" s="1"/>
  <c r="AU60" i="1" s="1"/>
  <c r="BK164" i="7"/>
  <c r="J164" i="7"/>
  <c r="J62" i="7" s="1"/>
  <c r="BK85" i="8"/>
  <c r="J85" i="8" s="1"/>
  <c r="J61" i="8" s="1"/>
  <c r="P100" i="8"/>
  <c r="P99" i="8" s="1"/>
  <c r="P89" i="9"/>
  <c r="P88" i="9" s="1"/>
  <c r="BK127" i="9"/>
  <c r="J127" i="9"/>
  <c r="J65" i="9" s="1"/>
  <c r="P127" i="9"/>
  <c r="R127" i="9"/>
  <c r="T127" i="9"/>
  <c r="P85" i="10"/>
  <c r="P84" i="10"/>
  <c r="P83" i="10"/>
  <c r="AU63" i="1" s="1"/>
  <c r="P103" i="12"/>
  <c r="P83" i="12" s="1"/>
  <c r="P82" i="12" s="1"/>
  <c r="AU65" i="1" s="1"/>
  <c r="BK95" i="13"/>
  <c r="J95" i="13"/>
  <c r="J62" i="13" s="1"/>
  <c r="BK85" i="14"/>
  <c r="J85" i="14" s="1"/>
  <c r="J61" i="14" s="1"/>
  <c r="P85" i="14"/>
  <c r="P84" i="14" s="1"/>
  <c r="P83" i="14" s="1"/>
  <c r="AU67" i="1" s="1"/>
  <c r="R85" i="14"/>
  <c r="R84" i="14" s="1"/>
  <c r="R83" i="14" s="1"/>
  <c r="T85" i="14"/>
  <c r="T84" i="14" s="1"/>
  <c r="T83" i="14" s="1"/>
  <c r="R111" i="15"/>
  <c r="R110" i="15"/>
  <c r="R84" i="15"/>
  <c r="R87" i="18"/>
  <c r="R86" i="18"/>
  <c r="BK134" i="18"/>
  <c r="J134" i="18" s="1"/>
  <c r="J63" i="18" s="1"/>
  <c r="R157" i="18"/>
  <c r="R156" i="18" s="1"/>
  <c r="P141" i="19"/>
  <c r="P140" i="19" s="1"/>
  <c r="R141" i="19"/>
  <c r="R140" i="19"/>
  <c r="T141" i="19"/>
  <c r="T140" i="19"/>
  <c r="BK84" i="20"/>
  <c r="J84" i="20"/>
  <c r="J61" i="20" s="1"/>
  <c r="T175" i="20"/>
  <c r="T83" i="20"/>
  <c r="T82" i="20" s="1"/>
  <c r="BK87" i="21"/>
  <c r="J87" i="21" s="1"/>
  <c r="J61" i="21" s="1"/>
  <c r="BK232" i="21"/>
  <c r="J232" i="21" s="1"/>
  <c r="J63" i="21" s="1"/>
  <c r="T320" i="21"/>
  <c r="BK161" i="22"/>
  <c r="J161" i="22" s="1"/>
  <c r="J62" i="22" s="1"/>
  <c r="R161" i="22"/>
  <c r="BK84" i="23"/>
  <c r="J84" i="23" s="1"/>
  <c r="J61" i="23" s="1"/>
  <c r="BK83" i="23"/>
  <c r="J83" i="23" s="1"/>
  <c r="J60" i="23" s="1"/>
  <c r="P232" i="23"/>
  <c r="P83" i="25"/>
  <c r="P82" i="25"/>
  <c r="P81" i="25" s="1"/>
  <c r="AU78" i="1" s="1"/>
  <c r="BK85" i="26"/>
  <c r="J85" i="26" s="1"/>
  <c r="J61" i="26" s="1"/>
  <c r="T100" i="26"/>
  <c r="T99" i="26"/>
  <c r="P85" i="27"/>
  <c r="P185" i="27"/>
  <c r="P89" i="28"/>
  <c r="P445" i="28"/>
  <c r="T772" i="28"/>
  <c r="T771" i="28" s="1"/>
  <c r="T87" i="30"/>
  <c r="T86" i="30" s="1"/>
  <c r="T85" i="30" s="1"/>
  <c r="R103" i="30"/>
  <c r="R115" i="30"/>
  <c r="P91" i="2"/>
  <c r="P90" i="2" s="1"/>
  <c r="T124" i="2"/>
  <c r="P256" i="2"/>
  <c r="P255" i="2" s="1"/>
  <c r="BK311" i="2"/>
  <c r="J311" i="2" s="1"/>
  <c r="J69" i="2" s="1"/>
  <c r="T91" i="3"/>
  <c r="T90" i="3" s="1"/>
  <c r="BK293" i="3"/>
  <c r="BK292" i="3" s="1"/>
  <c r="J292" i="3" s="1"/>
  <c r="J66" i="3" s="1"/>
  <c r="R293" i="3"/>
  <c r="BK308" i="3"/>
  <c r="J308" i="3"/>
  <c r="J68" i="3" s="1"/>
  <c r="R308" i="3"/>
  <c r="P87" i="4"/>
  <c r="BK147" i="4"/>
  <c r="J147" i="4" s="1"/>
  <c r="J64" i="4" s="1"/>
  <c r="BK104" i="5"/>
  <c r="BK103" i="5"/>
  <c r="J103" i="5" s="1"/>
  <c r="J63" i="5" s="1"/>
  <c r="R86" i="6"/>
  <c r="R85" i="6" s="1"/>
  <c r="R84" i="6" s="1"/>
  <c r="R164" i="7"/>
  <c r="P87" i="21"/>
  <c r="P86" i="21" s="1"/>
  <c r="P85" i="21" s="1"/>
  <c r="AU74" i="1" s="1"/>
  <c r="R150" i="21"/>
  <c r="P320" i="21"/>
  <c r="P85" i="22"/>
  <c r="P84" i="22"/>
  <c r="P83" i="22"/>
  <c r="AU75" i="1" s="1"/>
  <c r="P84" i="23"/>
  <c r="P83" i="23" s="1"/>
  <c r="P82" i="23" s="1"/>
  <c r="AU76" i="1" s="1"/>
  <c r="T232" i="23"/>
  <c r="T85" i="26"/>
  <c r="T84" i="26" s="1"/>
  <c r="T83" i="26" s="1"/>
  <c r="T185" i="27"/>
  <c r="T445" i="28"/>
  <c r="R772" i="28"/>
  <c r="R771" i="28" s="1"/>
  <c r="P84" i="29"/>
  <c r="P83" i="29" s="1"/>
  <c r="P82" i="29" s="1"/>
  <c r="AU82" i="1" s="1"/>
  <c r="T84" i="29"/>
  <c r="T83" i="29"/>
  <c r="T82" i="29" s="1"/>
  <c r="P87" i="30"/>
  <c r="P103" i="30"/>
  <c r="P115" i="30"/>
  <c r="BK286" i="2"/>
  <c r="J286" i="2" s="1"/>
  <c r="J68" i="2" s="1"/>
  <c r="BK267" i="3"/>
  <c r="J267" i="3"/>
  <c r="J63" i="3"/>
  <c r="BK351" i="21"/>
  <c r="J351" i="21"/>
  <c r="J65" i="21" s="1"/>
  <c r="BK175" i="22"/>
  <c r="J175" i="22" s="1"/>
  <c r="J63" i="22" s="1"/>
  <c r="BK767" i="28"/>
  <c r="J767" i="28" s="1"/>
  <c r="J65" i="28" s="1"/>
  <c r="BK288" i="3"/>
  <c r="J288" i="3"/>
  <c r="J65" i="3" s="1"/>
  <c r="BK100" i="10"/>
  <c r="J100" i="10"/>
  <c r="J63" i="10" s="1"/>
  <c r="BK149" i="13"/>
  <c r="J149" i="13" s="1"/>
  <c r="J64" i="13" s="1"/>
  <c r="BK86" i="17"/>
  <c r="J86" i="17" s="1"/>
  <c r="J61" i="17" s="1"/>
  <c r="BK126" i="18"/>
  <c r="J126" i="18"/>
  <c r="J62" i="18"/>
  <c r="BK277" i="2"/>
  <c r="J277" i="2"/>
  <c r="J67" i="2" s="1"/>
  <c r="BK273" i="3"/>
  <c r="J273" i="3" s="1"/>
  <c r="J64" i="3" s="1"/>
  <c r="BK130" i="6"/>
  <c r="J130" i="6" s="1"/>
  <c r="J64" i="6" s="1"/>
  <c r="BK84" i="12"/>
  <c r="J84" i="12"/>
  <c r="J61" i="12" s="1"/>
  <c r="BK157" i="18"/>
  <c r="J157" i="18"/>
  <c r="J65" i="18" s="1"/>
  <c r="BK179" i="2"/>
  <c r="J179" i="2" s="1"/>
  <c r="J63" i="2" s="1"/>
  <c r="BK179" i="4"/>
  <c r="J179" i="4" s="1"/>
  <c r="J65" i="4" s="1"/>
  <c r="BK86" i="13"/>
  <c r="J86" i="13"/>
  <c r="J61" i="13" s="1"/>
  <c r="BK138" i="13"/>
  <c r="J138" i="13"/>
  <c r="J63" i="13" s="1"/>
  <c r="BK100" i="14"/>
  <c r="J100" i="14" s="1"/>
  <c r="J63" i="14" s="1"/>
  <c r="BK106" i="15"/>
  <c r="J106" i="15" s="1"/>
  <c r="J62" i="15" s="1"/>
  <c r="BK86" i="5"/>
  <c r="J86" i="5"/>
  <c r="J61" i="5" s="1"/>
  <c r="BK99" i="5"/>
  <c r="J99" i="5"/>
  <c r="J62" i="5" s="1"/>
  <c r="BK163" i="9"/>
  <c r="J163" i="9" s="1"/>
  <c r="J67" i="9" s="1"/>
  <c r="BK86" i="15"/>
  <c r="J86" i="15" s="1"/>
  <c r="J61" i="15" s="1"/>
  <c r="BK100" i="16"/>
  <c r="J100" i="16"/>
  <c r="J63" i="16" s="1"/>
  <c r="BK99" i="17"/>
  <c r="J99" i="17"/>
  <c r="J62" i="17" s="1"/>
  <c r="BK136" i="19"/>
  <c r="J136" i="19" s="1"/>
  <c r="J63" i="19" s="1"/>
  <c r="BK100" i="24"/>
  <c r="J100" i="24" s="1"/>
  <c r="J63" i="24" s="1"/>
  <c r="BK95" i="29"/>
  <c r="J95" i="29"/>
  <c r="J62" i="29" s="1"/>
  <c r="BK101" i="6"/>
  <c r="J101" i="6"/>
  <c r="J63" i="6" s="1"/>
  <c r="BK130" i="30"/>
  <c r="J130" i="30" s="1"/>
  <c r="J64" i="30" s="1"/>
  <c r="BK134" i="30"/>
  <c r="J134" i="30" s="1"/>
  <c r="J65" i="30" s="1"/>
  <c r="E48" i="30"/>
  <c r="F55" i="30"/>
  <c r="BE88" i="30"/>
  <c r="BE99" i="30"/>
  <c r="BE107" i="30"/>
  <c r="BE122" i="30"/>
  <c r="BE96" i="30"/>
  <c r="BE135" i="30"/>
  <c r="BE90" i="30"/>
  <c r="BE93" i="30"/>
  <c r="BE104" i="30"/>
  <c r="BE110" i="30"/>
  <c r="BE119" i="30"/>
  <c r="BE127" i="30"/>
  <c r="BK83" i="29"/>
  <c r="J83" i="29" s="1"/>
  <c r="J60" i="29" s="1"/>
  <c r="BE101" i="30"/>
  <c r="BE112" i="30"/>
  <c r="J52" i="30"/>
  <c r="BE116" i="30"/>
  <c r="BE124" i="30"/>
  <c r="BE131" i="30"/>
  <c r="BE85" i="29"/>
  <c r="BE104" i="29"/>
  <c r="BE92" i="29"/>
  <c r="BE96" i="29"/>
  <c r="J52" i="29"/>
  <c r="F55" i="29"/>
  <c r="E72" i="29"/>
  <c r="F55" i="28"/>
  <c r="BE90" i="28"/>
  <c r="BE118" i="28"/>
  <c r="BE496" i="28"/>
  <c r="BE224" i="28"/>
  <c r="BE329" i="28"/>
  <c r="BE335" i="28"/>
  <c r="BE365" i="28"/>
  <c r="BE432" i="28"/>
  <c r="E48" i="28"/>
  <c r="J81" i="28"/>
  <c r="BE132" i="28"/>
  <c r="BE698" i="28"/>
  <c r="BE784" i="28"/>
  <c r="BE210" i="28"/>
  <c r="BE342" i="28"/>
  <c r="BE359" i="28"/>
  <c r="BE372" i="28"/>
  <c r="BE393" i="28"/>
  <c r="BE438" i="28"/>
  <c r="BE547" i="28"/>
  <c r="BE748" i="28"/>
  <c r="BE754" i="28"/>
  <c r="BE761" i="28"/>
  <c r="BE773" i="28"/>
  <c r="BE795" i="28"/>
  <c r="BE160" i="28"/>
  <c r="BE379" i="28"/>
  <c r="BE647" i="28"/>
  <c r="BE125" i="28"/>
  <c r="BE188" i="28"/>
  <c r="BE412" i="28"/>
  <c r="BE446" i="28"/>
  <c r="BE597" i="28"/>
  <c r="BE768" i="28"/>
  <c r="BE779" i="28"/>
  <c r="BE790" i="28"/>
  <c r="BK99" i="26"/>
  <c r="J99" i="26" s="1"/>
  <c r="J62" i="26" s="1"/>
  <c r="F55" i="27"/>
  <c r="BE118" i="27"/>
  <c r="BE132" i="27"/>
  <c r="BE148" i="27"/>
  <c r="BK84" i="26"/>
  <c r="J84" i="26" s="1"/>
  <c r="J60" i="26" s="1"/>
  <c r="J52" i="27"/>
  <c r="BE242" i="27"/>
  <c r="BE276" i="27"/>
  <c r="E73" i="27"/>
  <c r="BE163" i="27"/>
  <c r="BE182" i="27"/>
  <c r="BE186" i="27"/>
  <c r="BE197" i="27"/>
  <c r="BE230" i="27"/>
  <c r="BE259" i="27"/>
  <c r="BE270" i="27"/>
  <c r="BE94" i="27"/>
  <c r="BE116" i="27"/>
  <c r="BE140" i="27"/>
  <c r="BE151" i="27"/>
  <c r="BE188" i="27"/>
  <c r="BE206" i="27"/>
  <c r="BE224" i="27"/>
  <c r="BE248" i="27"/>
  <c r="BE86" i="27"/>
  <c r="BE114" i="27"/>
  <c r="BE155" i="27"/>
  <c r="BE171" i="27"/>
  <c r="BE215" i="27"/>
  <c r="BE102" i="27"/>
  <c r="BE124" i="27"/>
  <c r="BE179" i="27"/>
  <c r="BE236" i="27"/>
  <c r="BE254" i="27"/>
  <c r="BE264" i="27"/>
  <c r="J52" i="26"/>
  <c r="BE96" i="26"/>
  <c r="BE109" i="26"/>
  <c r="BE112" i="26"/>
  <c r="BK82" i="25"/>
  <c r="J82" i="25"/>
  <c r="J60" i="25"/>
  <c r="BE86" i="26"/>
  <c r="F55" i="26"/>
  <c r="BE92" i="26"/>
  <c r="E48" i="26"/>
  <c r="BE89" i="26"/>
  <c r="BE101" i="26"/>
  <c r="BK84" i="24"/>
  <c r="J84" i="24" s="1"/>
  <c r="J60" i="24" s="1"/>
  <c r="E71" i="25"/>
  <c r="BK99" i="24"/>
  <c r="J99" i="24"/>
  <c r="J62" i="24" s="1"/>
  <c r="J75" i="25"/>
  <c r="BE98" i="25"/>
  <c r="BE108" i="25"/>
  <c r="F55" i="25"/>
  <c r="BE91" i="25"/>
  <c r="BE84" i="25"/>
  <c r="BE105" i="25"/>
  <c r="BE109" i="24"/>
  <c r="J52" i="24"/>
  <c r="F80" i="24"/>
  <c r="BE101" i="24"/>
  <c r="E48" i="24"/>
  <c r="BE86" i="24"/>
  <c r="BE92" i="24"/>
  <c r="BE89" i="24"/>
  <c r="BE96" i="24"/>
  <c r="E48" i="23"/>
  <c r="BE145" i="23"/>
  <c r="BE157" i="23"/>
  <c r="J52" i="23"/>
  <c r="BE163" i="23"/>
  <c r="BE179" i="23"/>
  <c r="J85" i="22"/>
  <c r="J61" i="22"/>
  <c r="BE92" i="23"/>
  <c r="BE108" i="23"/>
  <c r="BE123" i="23"/>
  <c r="BE233" i="23"/>
  <c r="BE236" i="23"/>
  <c r="BE116" i="23"/>
  <c r="BE196" i="23"/>
  <c r="F79" i="23"/>
  <c r="BE85" i="23"/>
  <c r="BE139" i="23"/>
  <c r="BE213" i="23"/>
  <c r="BE151" i="23"/>
  <c r="BE230" i="23"/>
  <c r="E48" i="22"/>
  <c r="BE168" i="22"/>
  <c r="J77" i="22"/>
  <c r="BE162" i="22"/>
  <c r="BE96" i="22"/>
  <c r="BE119" i="22"/>
  <c r="BE145" i="22"/>
  <c r="BE172" i="22"/>
  <c r="BE176" i="22"/>
  <c r="F55" i="22"/>
  <c r="BE110" i="22"/>
  <c r="BE129" i="22"/>
  <c r="BE86" i="22"/>
  <c r="BE165" i="22"/>
  <c r="BK83" i="20"/>
  <c r="J83" i="20"/>
  <c r="J60" i="20" s="1"/>
  <c r="BE321" i="21"/>
  <c r="E48" i="21"/>
  <c r="BE157" i="21"/>
  <c r="BE176" i="21"/>
  <c r="BE272" i="21"/>
  <c r="BE314" i="21"/>
  <c r="BE337" i="21"/>
  <c r="BE345" i="21"/>
  <c r="F82" i="21"/>
  <c r="BE96" i="21"/>
  <c r="BE134" i="21"/>
  <c r="BE220" i="21"/>
  <c r="BE226" i="21"/>
  <c r="BE239" i="21"/>
  <c r="BE258" i="21"/>
  <c r="BE291" i="21"/>
  <c r="BE352" i="21"/>
  <c r="J52" i="21"/>
  <c r="BE118" i="21"/>
  <c r="BE184" i="21"/>
  <c r="BE213" i="21"/>
  <c r="BE233" i="21"/>
  <c r="BE329" i="21"/>
  <c r="BE103" i="21"/>
  <c r="BE126" i="21"/>
  <c r="BE167" i="21"/>
  <c r="BE203" i="21"/>
  <c r="BE249" i="21"/>
  <c r="BE265" i="21"/>
  <c r="BE88" i="21"/>
  <c r="BE110" i="21"/>
  <c r="BE142" i="21"/>
  <c r="BE151" i="21"/>
  <c r="BE193" i="21"/>
  <c r="BE281" i="21"/>
  <c r="BE301" i="21"/>
  <c r="BE308" i="21"/>
  <c r="J141" i="19"/>
  <c r="J65" i="19"/>
  <c r="BE101" i="20"/>
  <c r="BE139" i="20"/>
  <c r="BE176" i="20"/>
  <c r="F55" i="20"/>
  <c r="BE85" i="20"/>
  <c r="BE111" i="20"/>
  <c r="BE149" i="20"/>
  <c r="BE255" i="20"/>
  <c r="E48" i="20"/>
  <c r="BE158" i="20"/>
  <c r="BE216" i="20"/>
  <c r="BE280" i="20"/>
  <c r="J52" i="20"/>
  <c r="BE130" i="20"/>
  <c r="BE274" i="20"/>
  <c r="BE121" i="20"/>
  <c r="BE196" i="20"/>
  <c r="BE237" i="20"/>
  <c r="BE246" i="20"/>
  <c r="BE265" i="20"/>
  <c r="BE98" i="19"/>
  <c r="BE104" i="19"/>
  <c r="BE111" i="19"/>
  <c r="BK86" i="18"/>
  <c r="J86" i="18"/>
  <c r="J60" i="18" s="1"/>
  <c r="BK156" i="18"/>
  <c r="J156" i="18" s="1"/>
  <c r="J64" i="18" s="1"/>
  <c r="BE117" i="19"/>
  <c r="BE123" i="19"/>
  <c r="BE175" i="19"/>
  <c r="E48" i="19"/>
  <c r="BE137" i="19"/>
  <c r="BE151" i="19"/>
  <c r="BE155" i="19"/>
  <c r="BE194" i="19"/>
  <c r="J52" i="19"/>
  <c r="F55" i="19"/>
  <c r="BE142" i="19"/>
  <c r="BE148" i="19"/>
  <c r="BE130" i="19"/>
  <c r="BE89" i="19"/>
  <c r="BE94" i="18"/>
  <c r="BE107" i="18"/>
  <c r="BE113" i="18"/>
  <c r="BE138" i="18"/>
  <c r="J79" i="18"/>
  <c r="F82" i="18"/>
  <c r="BE127" i="18"/>
  <c r="BE135" i="18"/>
  <c r="BK103" i="17"/>
  <c r="J103" i="17"/>
  <c r="J63" i="17"/>
  <c r="BE101" i="18"/>
  <c r="BE151" i="18"/>
  <c r="E75" i="18"/>
  <c r="BE158" i="18"/>
  <c r="BE88" i="18"/>
  <c r="BE141" i="18"/>
  <c r="BK85" i="17"/>
  <c r="J85" i="17" s="1"/>
  <c r="J60" i="17" s="1"/>
  <c r="BE120" i="18"/>
  <c r="BE145" i="18"/>
  <c r="F81" i="17"/>
  <c r="BK84" i="16"/>
  <c r="J84" i="16"/>
  <c r="J60" i="16" s="1"/>
  <c r="J78" i="17"/>
  <c r="BE105" i="17"/>
  <c r="BE139" i="17"/>
  <c r="BE142" i="17"/>
  <c r="BE118" i="17"/>
  <c r="BK99" i="16"/>
  <c r="J99" i="16" s="1"/>
  <c r="J62" i="16" s="1"/>
  <c r="BE87" i="17"/>
  <c r="BE93" i="17"/>
  <c r="BE100" i="17"/>
  <c r="BE134" i="17"/>
  <c r="E48" i="17"/>
  <c r="BE112" i="17"/>
  <c r="BE125" i="17"/>
  <c r="E73" i="16"/>
  <c r="F80" i="16"/>
  <c r="BK110" i="15"/>
  <c r="J110" i="15"/>
  <c r="J63" i="15" s="1"/>
  <c r="BE92" i="16"/>
  <c r="BE101" i="16"/>
  <c r="BK85" i="15"/>
  <c r="J85" i="15" s="1"/>
  <c r="J60" i="15" s="1"/>
  <c r="J52" i="16"/>
  <c r="BE86" i="16"/>
  <c r="BE89" i="16"/>
  <c r="BE96" i="16"/>
  <c r="F55" i="15"/>
  <c r="BE107" i="15"/>
  <c r="BE112" i="15"/>
  <c r="BE133" i="15"/>
  <c r="J78" i="15"/>
  <c r="BE130" i="15"/>
  <c r="E48" i="15"/>
  <c r="BE87" i="15"/>
  <c r="BE86" i="14"/>
  <c r="BE89" i="14"/>
  <c r="E48" i="14"/>
  <c r="F55" i="14"/>
  <c r="BE101" i="14"/>
  <c r="J52" i="14"/>
  <c r="BE92" i="14"/>
  <c r="BE96" i="14"/>
  <c r="BE129" i="13"/>
  <c r="J52" i="13"/>
  <c r="E74" i="13"/>
  <c r="F55" i="13"/>
  <c r="BE104" i="13"/>
  <c r="BE87" i="13"/>
  <c r="BE96" i="13"/>
  <c r="BE121" i="13"/>
  <c r="BE150" i="13"/>
  <c r="BE112" i="13"/>
  <c r="BE139" i="13"/>
  <c r="E48" i="12"/>
  <c r="J76" i="12"/>
  <c r="F79" i="12"/>
  <c r="BE110" i="12"/>
  <c r="BE85" i="12"/>
  <c r="BE134" i="12"/>
  <c r="BE159" i="12"/>
  <c r="J83" i="11"/>
  <c r="J61" i="11" s="1"/>
  <c r="BE104" i="12"/>
  <c r="BE142" i="12"/>
  <c r="BE116" i="12"/>
  <c r="BE150" i="12"/>
  <c r="BE94" i="12"/>
  <c r="BE123" i="12"/>
  <c r="BE167" i="12"/>
  <c r="BK84" i="10"/>
  <c r="E48" i="11"/>
  <c r="J52" i="11"/>
  <c r="F55" i="11"/>
  <c r="BE84" i="11"/>
  <c r="BK99" i="10"/>
  <c r="J99" i="10" s="1"/>
  <c r="J62" i="10" s="1"/>
  <c r="BE96" i="11"/>
  <c r="BE103" i="11"/>
  <c r="BE110" i="11"/>
  <c r="E73" i="10"/>
  <c r="BE89" i="10"/>
  <c r="BK88" i="9"/>
  <c r="F55" i="10"/>
  <c r="BE86" i="10"/>
  <c r="J52" i="10"/>
  <c r="BE96" i="10"/>
  <c r="BE92" i="10"/>
  <c r="BE101" i="10"/>
  <c r="J52" i="9"/>
  <c r="BE90" i="9"/>
  <c r="BE111" i="9"/>
  <c r="BE130" i="9"/>
  <c r="BE133" i="9"/>
  <c r="BE145" i="9"/>
  <c r="J100" i="8"/>
  <c r="J63" i="8"/>
  <c r="BE97" i="9"/>
  <c r="BE121" i="9"/>
  <c r="BE153" i="9"/>
  <c r="BE158" i="9"/>
  <c r="BE160" i="9"/>
  <c r="BE164" i="9"/>
  <c r="E48" i="9"/>
  <c r="F55" i="9"/>
  <c r="BE128" i="9"/>
  <c r="BE135" i="9"/>
  <c r="BE147" i="9"/>
  <c r="BE149" i="9"/>
  <c r="BE119" i="9"/>
  <c r="BE139" i="9"/>
  <c r="BE141" i="9"/>
  <c r="BE123" i="9"/>
  <c r="BE143" i="9"/>
  <c r="BE151" i="9"/>
  <c r="BE156" i="9"/>
  <c r="BE104" i="9"/>
  <c r="BE125" i="9"/>
  <c r="BE137" i="9"/>
  <c r="J52" i="8"/>
  <c r="E73" i="8"/>
  <c r="F80" i="8"/>
  <c r="BE96" i="8"/>
  <c r="BE125" i="8"/>
  <c r="BE89" i="8"/>
  <c r="BE109" i="8"/>
  <c r="BE86" i="8"/>
  <c r="BE92" i="8"/>
  <c r="BE117" i="8"/>
  <c r="BK83" i="7"/>
  <c r="J83" i="7"/>
  <c r="J60" i="7" s="1"/>
  <c r="BE101" i="8"/>
  <c r="E48" i="7"/>
  <c r="F79" i="7"/>
  <c r="BE240" i="7"/>
  <c r="BE243" i="7"/>
  <c r="BK85" i="6"/>
  <c r="J85" i="6"/>
  <c r="J60" i="6" s="1"/>
  <c r="BE85" i="7"/>
  <c r="BE204" i="7"/>
  <c r="BE158" i="7"/>
  <c r="BE122" i="7"/>
  <c r="BE201" i="7"/>
  <c r="BE161" i="7"/>
  <c r="J52" i="7"/>
  <c r="BE165" i="7"/>
  <c r="J78" i="6"/>
  <c r="F55" i="6"/>
  <c r="E74" i="6"/>
  <c r="BE90" i="6"/>
  <c r="BE97" i="6"/>
  <c r="J104" i="5"/>
  <c r="J64" i="5"/>
  <c r="BE102" i="6"/>
  <c r="BE131" i="6"/>
  <c r="BE167" i="6"/>
  <c r="BE87" i="6"/>
  <c r="BE93" i="6"/>
  <c r="E48" i="5"/>
  <c r="BE100" i="5"/>
  <c r="BE118" i="5"/>
  <c r="BK86" i="4"/>
  <c r="J52" i="5"/>
  <c r="BE112" i="5"/>
  <c r="BE87" i="5"/>
  <c r="BE130" i="5"/>
  <c r="BE162" i="5"/>
  <c r="BE177" i="5"/>
  <c r="BE199" i="5"/>
  <c r="F81" i="5"/>
  <c r="BE138" i="5"/>
  <c r="BE147" i="5"/>
  <c r="BE185" i="5"/>
  <c r="BE124" i="5"/>
  <c r="BE155" i="5"/>
  <c r="BE170" i="5"/>
  <c r="BE202" i="5"/>
  <c r="BE105" i="5"/>
  <c r="BE192" i="5"/>
  <c r="E48" i="4"/>
  <c r="F55" i="4"/>
  <c r="J79" i="4"/>
  <c r="BE88" i="4"/>
  <c r="BE102" i="4"/>
  <c r="BE120" i="4"/>
  <c r="BE138" i="4"/>
  <c r="BE180" i="4"/>
  <c r="BE94" i="4"/>
  <c r="BE110" i="4"/>
  <c r="BE127" i="4"/>
  <c r="BE133" i="4"/>
  <c r="BE117" i="4"/>
  <c r="BE148" i="4"/>
  <c r="BE161" i="4"/>
  <c r="BE173" i="4"/>
  <c r="BE123" i="4"/>
  <c r="BE116" i="3"/>
  <c r="BE227" i="3"/>
  <c r="BE294" i="3"/>
  <c r="BE331" i="3"/>
  <c r="BE399" i="3"/>
  <c r="BE406" i="3"/>
  <c r="BE422" i="3"/>
  <c r="F86" i="3"/>
  <c r="BE136" i="3"/>
  <c r="BE178" i="3"/>
  <c r="BE302" i="3"/>
  <c r="BE207" i="3"/>
  <c r="BE305" i="3"/>
  <c r="BE328" i="3"/>
  <c r="BE351" i="3"/>
  <c r="BE358" i="3"/>
  <c r="BE388" i="3"/>
  <c r="BE414" i="3"/>
  <c r="BE433" i="3"/>
  <c r="E48" i="3"/>
  <c r="BE92" i="3"/>
  <c r="BE199" i="3"/>
  <c r="BE289" i="3"/>
  <c r="BE318" i="3"/>
  <c r="BE156" i="3"/>
  <c r="BE268" i="3"/>
  <c r="BE274" i="3"/>
  <c r="BE309" i="3"/>
  <c r="BE428" i="3"/>
  <c r="J52" i="3"/>
  <c r="BE247" i="3"/>
  <c r="BE335" i="3"/>
  <c r="BE365" i="3"/>
  <c r="BE372" i="3"/>
  <c r="E48" i="2"/>
  <c r="J83" i="2"/>
  <c r="F86" i="2"/>
  <c r="BE329" i="2"/>
  <c r="BE108" i="2"/>
  <c r="BE125" i="2"/>
  <c r="BE151" i="2"/>
  <c r="BE159" i="2"/>
  <c r="BE171" i="2"/>
  <c r="BE180" i="2"/>
  <c r="BE189" i="2"/>
  <c r="BE192" i="2"/>
  <c r="BE195" i="2"/>
  <c r="BE199" i="2"/>
  <c r="BE205" i="2"/>
  <c r="BE211" i="2"/>
  <c r="BE217" i="2"/>
  <c r="BE229" i="2"/>
  <c r="BE235" i="2"/>
  <c r="BE241" i="2"/>
  <c r="BE257" i="2"/>
  <c r="BE269" i="2"/>
  <c r="BE287" i="2"/>
  <c r="BE299" i="2"/>
  <c r="BE312" i="2"/>
  <c r="BE320" i="2"/>
  <c r="BE137" i="2"/>
  <c r="BE278" i="2"/>
  <c r="BE92" i="2"/>
  <c r="BE100" i="2"/>
  <c r="BE116" i="2"/>
  <c r="J34" i="9"/>
  <c r="AW62" i="1" s="1"/>
  <c r="F36" i="13"/>
  <c r="BC66" i="1" s="1"/>
  <c r="F34" i="20"/>
  <c r="BA73" i="1"/>
  <c r="J34" i="2"/>
  <c r="AW55" i="1" s="1"/>
  <c r="F34" i="11"/>
  <c r="BA64" i="1"/>
  <c r="F34" i="15"/>
  <c r="BA68" i="1" s="1"/>
  <c r="F36" i="19"/>
  <c r="BC72" i="1" s="1"/>
  <c r="F36" i="25"/>
  <c r="BC78" i="1" s="1"/>
  <c r="F34" i="27"/>
  <c r="BA80" i="1"/>
  <c r="F34" i="9"/>
  <c r="BA62" i="1" s="1"/>
  <c r="F37" i="10"/>
  <c r="BD63" i="1"/>
  <c r="J34" i="14"/>
  <c r="AW67" i="1" s="1"/>
  <c r="F36" i="24"/>
  <c r="BC77" i="1" s="1"/>
  <c r="F35" i="26"/>
  <c r="BB79" i="1" s="1"/>
  <c r="F35" i="4"/>
  <c r="BB57" i="1" s="1"/>
  <c r="F36" i="5"/>
  <c r="BC58" i="1" s="1"/>
  <c r="J34" i="15"/>
  <c r="AW68" i="1"/>
  <c r="F37" i="15"/>
  <c r="BD68" i="1" s="1"/>
  <c r="F37" i="20"/>
  <c r="BD73" i="1" s="1"/>
  <c r="J34" i="27"/>
  <c r="AW80" i="1" s="1"/>
  <c r="J34" i="4"/>
  <c r="AW57" i="1" s="1"/>
  <c r="J34" i="6"/>
  <c r="AW59" i="1" s="1"/>
  <c r="J34" i="8"/>
  <c r="AW61" i="1"/>
  <c r="F36" i="9"/>
  <c r="BC62" i="1" s="1"/>
  <c r="F35" i="17"/>
  <c r="BB70" i="1" s="1"/>
  <c r="J34" i="22"/>
  <c r="AW75" i="1" s="1"/>
  <c r="J34" i="25"/>
  <c r="AW78" i="1" s="1"/>
  <c r="F34" i="26"/>
  <c r="BA79" i="1" s="1"/>
  <c r="F36" i="27"/>
  <c r="BC80" i="1"/>
  <c r="F36" i="6"/>
  <c r="BC59" i="1" s="1"/>
  <c r="J34" i="10"/>
  <c r="AW63" i="1" s="1"/>
  <c r="F36" i="10"/>
  <c r="BC63" i="1" s="1"/>
  <c r="J34" i="13"/>
  <c r="AW66" i="1" s="1"/>
  <c r="F36" i="16"/>
  <c r="BC69" i="1" s="1"/>
  <c r="F35" i="18"/>
  <c r="BB71" i="1"/>
  <c r="J34" i="23"/>
  <c r="AW76" i="1" s="1"/>
  <c r="F35" i="7"/>
  <c r="BB60" i="1" s="1"/>
  <c r="J34" i="16"/>
  <c r="AW69" i="1" s="1"/>
  <c r="J34" i="17"/>
  <c r="AW70" i="1" s="1"/>
  <c r="J34" i="21"/>
  <c r="AW74" i="1" s="1"/>
  <c r="F34" i="5"/>
  <c r="BA58" i="1" s="1"/>
  <c r="F35" i="10"/>
  <c r="BB63" i="1" s="1"/>
  <c r="F37" i="14"/>
  <c r="BD67" i="1" s="1"/>
  <c r="F36" i="23"/>
  <c r="BC76" i="1" s="1"/>
  <c r="F37" i="3"/>
  <c r="BD56" i="1" s="1"/>
  <c r="F34" i="17"/>
  <c r="BA70" i="1" s="1"/>
  <c r="F37" i="19"/>
  <c r="BD72" i="1" s="1"/>
  <c r="F34" i="24"/>
  <c r="BA77" i="1" s="1"/>
  <c r="F34" i="25"/>
  <c r="BA78" i="1" s="1"/>
  <c r="F34" i="2"/>
  <c r="BA55" i="1" s="1"/>
  <c r="F37" i="4"/>
  <c r="BD57" i="1" s="1"/>
  <c r="F37" i="9"/>
  <c r="BD62" i="1" s="1"/>
  <c r="F36" i="15"/>
  <c r="BC68" i="1" s="1"/>
  <c r="F37" i="18"/>
  <c r="BD71" i="1" s="1"/>
  <c r="F34" i="23"/>
  <c r="BA76" i="1" s="1"/>
  <c r="F35" i="5"/>
  <c r="BB58" i="1" s="1"/>
  <c r="F37" i="11"/>
  <c r="BD64" i="1" s="1"/>
  <c r="F35" i="16"/>
  <c r="BB69" i="1" s="1"/>
  <c r="F34" i="18"/>
  <c r="BA71" i="1" s="1"/>
  <c r="J34" i="20"/>
  <c r="AW73" i="1" s="1"/>
  <c r="F37" i="22"/>
  <c r="BD75" i="1" s="1"/>
  <c r="F34" i="29"/>
  <c r="BA82" i="1" s="1"/>
  <c r="F37" i="29"/>
  <c r="BD82" i="1" s="1"/>
  <c r="F34" i="30"/>
  <c r="BA83" i="1" s="1"/>
  <c r="F36" i="3"/>
  <c r="BC56" i="1" s="1"/>
  <c r="F34" i="19"/>
  <c r="BA72" i="1" s="1"/>
  <c r="F34" i="21"/>
  <c r="BA74" i="1" s="1"/>
  <c r="J34" i="26"/>
  <c r="AW79" i="1" s="1"/>
  <c r="F35" i="6"/>
  <c r="BB59" i="1" s="1"/>
  <c r="F35" i="13"/>
  <c r="BB66" i="1"/>
  <c r="F36" i="18"/>
  <c r="BC71" i="1"/>
  <c r="F34" i="22"/>
  <c r="BA75" i="1"/>
  <c r="F34" i="3"/>
  <c r="BA56" i="1"/>
  <c r="F34" i="8"/>
  <c r="BA61" i="1"/>
  <c r="F35" i="9"/>
  <c r="BB62" i="1" s="1"/>
  <c r="F37" i="17"/>
  <c r="BD70" i="1" s="1"/>
  <c r="F36" i="21"/>
  <c r="BC74" i="1" s="1"/>
  <c r="F34" i="6"/>
  <c r="BA59" i="1" s="1"/>
  <c r="F37" i="7"/>
  <c r="BD60" i="1" s="1"/>
  <c r="F37" i="13"/>
  <c r="BD66" i="1" s="1"/>
  <c r="F35" i="20"/>
  <c r="BB73" i="1" s="1"/>
  <c r="F37" i="24"/>
  <c r="BD77" i="1" s="1"/>
  <c r="F37" i="28"/>
  <c r="BD81" i="1" s="1"/>
  <c r="F37" i="25"/>
  <c r="BD78" i="1" s="1"/>
  <c r="F36" i="28"/>
  <c r="BC81" i="1" s="1"/>
  <c r="J34" i="29"/>
  <c r="AW82" i="1" s="1"/>
  <c r="F35" i="30"/>
  <c r="BB83" i="1" s="1"/>
  <c r="F36" i="2"/>
  <c r="BC55" i="1" s="1"/>
  <c r="F35" i="27"/>
  <c r="BB80" i="1" s="1"/>
  <c r="F35" i="3"/>
  <c r="BB56" i="1" s="1"/>
  <c r="F34" i="28"/>
  <c r="BA81" i="1" s="1"/>
  <c r="J34" i="28"/>
  <c r="AW81" i="1" s="1"/>
  <c r="F36" i="11"/>
  <c r="BC64" i="1" s="1"/>
  <c r="F34" i="16"/>
  <c r="BA69" i="1" s="1"/>
  <c r="J34" i="18"/>
  <c r="AW71" i="1" s="1"/>
  <c r="J34" i="24"/>
  <c r="AW77" i="1" s="1"/>
  <c r="F37" i="27"/>
  <c r="BD80" i="1" s="1"/>
  <c r="F35" i="8"/>
  <c r="BB61" i="1" s="1"/>
  <c r="J34" i="11"/>
  <c r="AW64" i="1" s="1"/>
  <c r="F34" i="12"/>
  <c r="BA65" i="1" s="1"/>
  <c r="F34" i="13"/>
  <c r="BA66" i="1" s="1"/>
  <c r="F37" i="16"/>
  <c r="BD69" i="1" s="1"/>
  <c r="F35" i="21"/>
  <c r="BB74" i="1" s="1"/>
  <c r="F36" i="4"/>
  <c r="BC57" i="1" s="1"/>
  <c r="F36" i="7"/>
  <c r="BC60" i="1" s="1"/>
  <c r="F35" i="14"/>
  <c r="BB67" i="1" s="1"/>
  <c r="F37" i="23"/>
  <c r="BD76" i="1" s="1"/>
  <c r="F35" i="29"/>
  <c r="BB82" i="1" s="1"/>
  <c r="J34" i="30"/>
  <c r="AW83" i="1" s="1"/>
  <c r="F37" i="6"/>
  <c r="BD59" i="1" s="1"/>
  <c r="F36" i="8"/>
  <c r="BC61" i="1" s="1"/>
  <c r="F36" i="12"/>
  <c r="BC65" i="1" s="1"/>
  <c r="F36" i="17"/>
  <c r="BC70" i="1" s="1"/>
  <c r="F35" i="22"/>
  <c r="BB75" i="1" s="1"/>
  <c r="J34" i="3"/>
  <c r="AW56" i="1" s="1"/>
  <c r="F37" i="5"/>
  <c r="BD58" i="1" s="1"/>
  <c r="F34" i="14"/>
  <c r="BA67" i="1" s="1"/>
  <c r="F35" i="23"/>
  <c r="BB76" i="1" s="1"/>
  <c r="F34" i="4"/>
  <c r="BA57" i="1" s="1"/>
  <c r="F37" i="8"/>
  <c r="BD61" i="1" s="1"/>
  <c r="J34" i="12"/>
  <c r="AW65" i="1" s="1"/>
  <c r="F36" i="20"/>
  <c r="BC73" i="1" s="1"/>
  <c r="F36" i="26"/>
  <c r="BC79" i="1" s="1"/>
  <c r="F35" i="2"/>
  <c r="BB55" i="1" s="1"/>
  <c r="F34" i="10"/>
  <c r="BA63" i="1" s="1"/>
  <c r="F37" i="12"/>
  <c r="BD65" i="1" s="1"/>
  <c r="F37" i="21"/>
  <c r="BD74" i="1" s="1"/>
  <c r="J34" i="5"/>
  <c r="AW58" i="1" s="1"/>
  <c r="F34" i="7"/>
  <c r="BA60" i="1" s="1"/>
  <c r="F35" i="15"/>
  <c r="BB68" i="1" s="1"/>
  <c r="J34" i="19"/>
  <c r="AW72" i="1" s="1"/>
  <c r="F35" i="24"/>
  <c r="BB77" i="1" s="1"/>
  <c r="F37" i="26"/>
  <c r="BD79" i="1" s="1"/>
  <c r="F37" i="2"/>
  <c r="BD55" i="1" s="1"/>
  <c r="F35" i="12"/>
  <c r="BB65" i="1" s="1"/>
  <c r="F35" i="19"/>
  <c r="BB72" i="1" s="1"/>
  <c r="F36" i="22"/>
  <c r="BC75" i="1" s="1"/>
  <c r="F36" i="29"/>
  <c r="BC82" i="1" s="1"/>
  <c r="F37" i="30"/>
  <c r="BD83" i="1" s="1"/>
  <c r="F36" i="30"/>
  <c r="BC83" i="1" s="1"/>
  <c r="J34" i="7"/>
  <c r="AW60" i="1" s="1"/>
  <c r="F35" i="11"/>
  <c r="BB64" i="1" s="1"/>
  <c r="F36" i="14"/>
  <c r="BC67" i="1" s="1"/>
  <c r="F35" i="25"/>
  <c r="BB78" i="1" s="1"/>
  <c r="F35" i="28"/>
  <c r="BB81" i="1" s="1"/>
  <c r="BK81" i="11" l="1"/>
  <c r="J81" i="11" s="1"/>
  <c r="J30" i="11" s="1"/>
  <c r="J82" i="11"/>
  <c r="J60" i="11" s="1"/>
  <c r="R85" i="18"/>
  <c r="BK99" i="14"/>
  <c r="J99" i="14" s="1"/>
  <c r="J62" i="14" s="1"/>
  <c r="J293" i="3"/>
  <c r="J67" i="3" s="1"/>
  <c r="BK84" i="8"/>
  <c r="BK84" i="27"/>
  <c r="J84" i="27" s="1"/>
  <c r="J60" i="27" s="1"/>
  <c r="BK88" i="28"/>
  <c r="J88" i="28" s="1"/>
  <c r="J60" i="28" s="1"/>
  <c r="BK86" i="21"/>
  <c r="J86" i="21" s="1"/>
  <c r="J60" i="21" s="1"/>
  <c r="BK90" i="2"/>
  <c r="J90" i="2" s="1"/>
  <c r="J60" i="2" s="1"/>
  <c r="BK90" i="3"/>
  <c r="J90" i="3" s="1"/>
  <c r="J60" i="3" s="1"/>
  <c r="BK82" i="23"/>
  <c r="J82" i="23" s="1"/>
  <c r="J59" i="23" s="1"/>
  <c r="BK146" i="4"/>
  <c r="J146" i="4"/>
  <c r="J63" i="4"/>
  <c r="R292" i="3"/>
  <c r="R87" i="28"/>
  <c r="P83" i="8"/>
  <c r="AU61" i="1"/>
  <c r="R86" i="19"/>
  <c r="T255" i="2"/>
  <c r="T89" i="2" s="1"/>
  <c r="R83" i="8"/>
  <c r="P86" i="30"/>
  <c r="P85" i="30"/>
  <c r="AU83" i="1" s="1"/>
  <c r="P84" i="27"/>
  <c r="P83" i="27"/>
  <c r="AU80" i="1"/>
  <c r="T86" i="21"/>
  <c r="T85" i="21"/>
  <c r="T117" i="9"/>
  <c r="T116" i="9" s="1"/>
  <c r="T87" i="9" s="1"/>
  <c r="R83" i="20"/>
  <c r="R82" i="20" s="1"/>
  <c r="R83" i="7"/>
  <c r="R82" i="7" s="1"/>
  <c r="P86" i="18"/>
  <c r="P85" i="18"/>
  <c r="AU71" i="1"/>
  <c r="T86" i="19"/>
  <c r="R84" i="22"/>
  <c r="R83" i="22"/>
  <c r="BK84" i="22"/>
  <c r="J84" i="22"/>
  <c r="J60" i="22"/>
  <c r="R90" i="2"/>
  <c r="T292" i="3"/>
  <c r="T89" i="3" s="1"/>
  <c r="BK86" i="30"/>
  <c r="J86" i="30" s="1"/>
  <c r="J60" i="30" s="1"/>
  <c r="T90" i="2"/>
  <c r="R117" i="9"/>
  <c r="R116" i="9" s="1"/>
  <c r="R87" i="9" s="1"/>
  <c r="T86" i="4"/>
  <c r="T85" i="4" s="1"/>
  <c r="P88" i="28"/>
  <c r="P87" i="28" s="1"/>
  <c r="AU81" i="1" s="1"/>
  <c r="R86" i="30"/>
  <c r="R85" i="30"/>
  <c r="R86" i="21"/>
  <c r="R85" i="21"/>
  <c r="R90" i="3"/>
  <c r="R89" i="3" s="1"/>
  <c r="R83" i="23"/>
  <c r="R82" i="23"/>
  <c r="T83" i="7"/>
  <c r="T82" i="7"/>
  <c r="P89" i="2"/>
  <c r="AU55" i="1"/>
  <c r="P86" i="19"/>
  <c r="AU72" i="1"/>
  <c r="R255" i="2"/>
  <c r="T83" i="23"/>
  <c r="T82" i="23"/>
  <c r="P90" i="3"/>
  <c r="T84" i="27"/>
  <c r="T83" i="27"/>
  <c r="P117" i="9"/>
  <c r="P116" i="9"/>
  <c r="P87" i="9" s="1"/>
  <c r="AU62" i="1" s="1"/>
  <c r="T88" i="28"/>
  <c r="T87" i="28"/>
  <c r="P83" i="26"/>
  <c r="AU79" i="1"/>
  <c r="P292" i="3"/>
  <c r="BK87" i="19"/>
  <c r="J87" i="19"/>
  <c r="J60" i="19"/>
  <c r="BK117" i="9"/>
  <c r="J117" i="9"/>
  <c r="J63" i="9" s="1"/>
  <c r="J87" i="30"/>
  <c r="J61" i="30"/>
  <c r="BK83" i="12"/>
  <c r="J83" i="12" s="1"/>
  <c r="J60" i="12" s="1"/>
  <c r="BK85" i="13"/>
  <c r="J85" i="13" s="1"/>
  <c r="J60" i="13" s="1"/>
  <c r="BK255" i="2"/>
  <c r="J255" i="2" s="1"/>
  <c r="J65" i="2" s="1"/>
  <c r="BK85" i="5"/>
  <c r="J85" i="5"/>
  <c r="J60" i="5"/>
  <c r="BK84" i="14"/>
  <c r="J84" i="14" s="1"/>
  <c r="J60" i="14" s="1"/>
  <c r="BK100" i="6"/>
  <c r="J100" i="6" s="1"/>
  <c r="J62" i="6" s="1"/>
  <c r="BK82" i="29"/>
  <c r="J82" i="29" s="1"/>
  <c r="J30" i="29" s="1"/>
  <c r="AG82" i="1" s="1"/>
  <c r="BK87" i="28"/>
  <c r="J87" i="28" s="1"/>
  <c r="J59" i="28" s="1"/>
  <c r="BK83" i="26"/>
  <c r="J83" i="26"/>
  <c r="J59" i="26"/>
  <c r="BK81" i="25"/>
  <c r="J81" i="25"/>
  <c r="J59" i="25"/>
  <c r="BK83" i="24"/>
  <c r="J83" i="24"/>
  <c r="J30" i="24" s="1"/>
  <c r="AG77" i="1" s="1"/>
  <c r="BK82" i="20"/>
  <c r="J82" i="20"/>
  <c r="J59" i="20" s="1"/>
  <c r="BK85" i="18"/>
  <c r="J85" i="18"/>
  <c r="J59" i="18" s="1"/>
  <c r="BK84" i="17"/>
  <c r="J84" i="17"/>
  <c r="J59" i="17" s="1"/>
  <c r="BK83" i="16"/>
  <c r="J83" i="16" s="1"/>
  <c r="J59" i="16" s="1"/>
  <c r="BK84" i="15"/>
  <c r="J84" i="15"/>
  <c r="BK83" i="14"/>
  <c r="J83" i="14"/>
  <c r="J59" i="14"/>
  <c r="AG64" i="1"/>
  <c r="J59" i="11"/>
  <c r="BK83" i="10"/>
  <c r="J83" i="10" s="1"/>
  <c r="J59" i="10" s="1"/>
  <c r="J84" i="10"/>
  <c r="J60" i="10"/>
  <c r="J88" i="9"/>
  <c r="J60" i="9"/>
  <c r="BK82" i="7"/>
  <c r="J82" i="7"/>
  <c r="J59" i="7" s="1"/>
  <c r="BK84" i="6"/>
  <c r="J84" i="6"/>
  <c r="J59" i="6" s="1"/>
  <c r="J86" i="4"/>
  <c r="J60" i="4" s="1"/>
  <c r="J33" i="19"/>
  <c r="AV72" i="1" s="1"/>
  <c r="AT72" i="1" s="1"/>
  <c r="J33" i="2"/>
  <c r="AV55" i="1"/>
  <c r="AT55" i="1" s="1"/>
  <c r="F33" i="3"/>
  <c r="AZ56" i="1" s="1"/>
  <c r="F33" i="2"/>
  <c r="AZ55" i="1" s="1"/>
  <c r="F33" i="13"/>
  <c r="AZ66" i="1" s="1"/>
  <c r="F33" i="26"/>
  <c r="AZ79" i="1"/>
  <c r="F33" i="5"/>
  <c r="AZ58" i="1" s="1"/>
  <c r="J33" i="28"/>
  <c r="AV81" i="1" s="1"/>
  <c r="AT81" i="1" s="1"/>
  <c r="J33" i="10"/>
  <c r="AV63" i="1" s="1"/>
  <c r="AT63" i="1" s="1"/>
  <c r="F33" i="24"/>
  <c r="AZ77" i="1" s="1"/>
  <c r="BA54" i="1"/>
  <c r="W30" i="1" s="1"/>
  <c r="J33" i="13"/>
  <c r="AV66" i="1" s="1"/>
  <c r="AT66" i="1" s="1"/>
  <c r="J33" i="15"/>
  <c r="AV68" i="1" s="1"/>
  <c r="AT68" i="1" s="1"/>
  <c r="J33" i="27"/>
  <c r="AV80" i="1" s="1"/>
  <c r="AT80" i="1" s="1"/>
  <c r="F33" i="8"/>
  <c r="AZ61" i="1"/>
  <c r="J33" i="11"/>
  <c r="AV64" i="1"/>
  <c r="AT64" i="1" s="1"/>
  <c r="AN64" i="1" s="1"/>
  <c r="F33" i="14"/>
  <c r="AZ67" i="1" s="1"/>
  <c r="J33" i="17"/>
  <c r="AV70" i="1"/>
  <c r="AT70" i="1" s="1"/>
  <c r="J33" i="29"/>
  <c r="AV82" i="1" s="1"/>
  <c r="AT82" i="1" s="1"/>
  <c r="J33" i="4"/>
  <c r="AV57" i="1"/>
  <c r="AT57" i="1" s="1"/>
  <c r="F33" i="25"/>
  <c r="AZ78" i="1" s="1"/>
  <c r="J33" i="18"/>
  <c r="AV71" i="1"/>
  <c r="AT71" i="1"/>
  <c r="F33" i="28"/>
  <c r="AZ81" i="1"/>
  <c r="J33" i="8"/>
  <c r="AV61" i="1"/>
  <c r="AT61" i="1" s="1"/>
  <c r="F33" i="27"/>
  <c r="AZ80" i="1"/>
  <c r="J33" i="23"/>
  <c r="AV76" i="1" s="1"/>
  <c r="AT76" i="1" s="1"/>
  <c r="J33" i="24"/>
  <c r="AV77" i="1" s="1"/>
  <c r="AT77" i="1" s="1"/>
  <c r="BD54" i="1"/>
  <c r="W33" i="1"/>
  <c r="J33" i="20"/>
  <c r="AV73" i="1"/>
  <c r="AT73" i="1" s="1"/>
  <c r="F33" i="12"/>
  <c r="AZ65" i="1" s="1"/>
  <c r="F33" i="4"/>
  <c r="AZ57" i="1"/>
  <c r="J33" i="12"/>
  <c r="AV65" i="1" s="1"/>
  <c r="AT65" i="1" s="1"/>
  <c r="J33" i="21"/>
  <c r="AV74" i="1" s="1"/>
  <c r="AT74" i="1" s="1"/>
  <c r="F33" i="11"/>
  <c r="AZ64" i="1" s="1"/>
  <c r="F33" i="22"/>
  <c r="AZ75" i="1"/>
  <c r="F33" i="6"/>
  <c r="AZ59" i="1"/>
  <c r="F33" i="17"/>
  <c r="AZ70" i="1" s="1"/>
  <c r="BC54" i="1"/>
  <c r="W32" i="1" s="1"/>
  <c r="J33" i="22"/>
  <c r="AV75" i="1" s="1"/>
  <c r="AT75" i="1" s="1"/>
  <c r="J33" i="30"/>
  <c r="AV83" i="1" s="1"/>
  <c r="AT83" i="1" s="1"/>
  <c r="F33" i="23"/>
  <c r="AZ76" i="1" s="1"/>
  <c r="J30" i="15"/>
  <c r="AG68" i="1" s="1"/>
  <c r="J33" i="16"/>
  <c r="AV69" i="1"/>
  <c r="AT69" i="1"/>
  <c r="F33" i="21"/>
  <c r="AZ74" i="1"/>
  <c r="J33" i="14"/>
  <c r="AV67" i="1" s="1"/>
  <c r="AT67" i="1" s="1"/>
  <c r="J33" i="9"/>
  <c r="AV62" i="1" s="1"/>
  <c r="AT62" i="1" s="1"/>
  <c r="F33" i="20"/>
  <c r="AZ73" i="1" s="1"/>
  <c r="J33" i="26"/>
  <c r="AV79" i="1"/>
  <c r="AT79" i="1" s="1"/>
  <c r="F33" i="9"/>
  <c r="AZ62" i="1"/>
  <c r="F33" i="15"/>
  <c r="AZ68" i="1"/>
  <c r="BB54" i="1"/>
  <c r="W31" i="1" s="1"/>
  <c r="F33" i="18"/>
  <c r="AZ71" i="1" s="1"/>
  <c r="F33" i="7"/>
  <c r="AZ60" i="1"/>
  <c r="J33" i="3"/>
  <c r="AV56" i="1" s="1"/>
  <c r="AT56" i="1" s="1"/>
  <c r="F33" i="10"/>
  <c r="AZ63" i="1"/>
  <c r="F33" i="19"/>
  <c r="AZ72" i="1"/>
  <c r="F33" i="29"/>
  <c r="AZ82" i="1" s="1"/>
  <c r="J33" i="6"/>
  <c r="AV59" i="1"/>
  <c r="AT59" i="1" s="1"/>
  <c r="F33" i="30"/>
  <c r="AZ83" i="1"/>
  <c r="J33" i="7"/>
  <c r="AV60" i="1" s="1"/>
  <c r="AT60" i="1" s="1"/>
  <c r="J33" i="5"/>
  <c r="AV58" i="1"/>
  <c r="AT58" i="1" s="1"/>
  <c r="F33" i="16"/>
  <c r="AZ69" i="1"/>
  <c r="J33" i="25"/>
  <c r="AV78" i="1" s="1"/>
  <c r="AT78" i="1" s="1"/>
  <c r="BK83" i="8" l="1"/>
  <c r="J83" i="8" s="1"/>
  <c r="J84" i="8"/>
  <c r="J60" i="8" s="1"/>
  <c r="J30" i="23"/>
  <c r="AG76" i="1" s="1"/>
  <c r="BK83" i="27"/>
  <c r="J83" i="27" s="1"/>
  <c r="J30" i="27" s="1"/>
  <c r="AG80" i="1" s="1"/>
  <c r="BK89" i="3"/>
  <c r="J89" i="3" s="1"/>
  <c r="J30" i="3" s="1"/>
  <c r="AG56" i="1" s="1"/>
  <c r="BK85" i="21"/>
  <c r="J85" i="21" s="1"/>
  <c r="J30" i="21" s="1"/>
  <c r="AG74" i="1" s="1"/>
  <c r="R89" i="2"/>
  <c r="P89" i="3"/>
  <c r="AU56" i="1"/>
  <c r="BK84" i="5"/>
  <c r="J84" i="5"/>
  <c r="J59" i="5"/>
  <c r="BK82" i="12"/>
  <c r="J82" i="12"/>
  <c r="BK116" i="9"/>
  <c r="J116" i="9"/>
  <c r="J62" i="9"/>
  <c r="BK85" i="4"/>
  <c r="J85" i="4" s="1"/>
  <c r="J30" i="4" s="1"/>
  <c r="AG57" i="1" s="1"/>
  <c r="BK84" i="13"/>
  <c r="J84" i="13"/>
  <c r="J59" i="13"/>
  <c r="BK89" i="2"/>
  <c r="J89" i="2"/>
  <c r="J30" i="2" s="1"/>
  <c r="AG55" i="1" s="1"/>
  <c r="BK83" i="22"/>
  <c r="J83" i="22"/>
  <c r="BK86" i="19"/>
  <c r="J86" i="19"/>
  <c r="J59" i="19"/>
  <c r="BK85" i="30"/>
  <c r="J85" i="30" s="1"/>
  <c r="J59" i="30" s="1"/>
  <c r="AN82" i="1"/>
  <c r="J59" i="29"/>
  <c r="J39" i="29"/>
  <c r="AN80" i="1"/>
  <c r="AN77" i="1"/>
  <c r="J59" i="24"/>
  <c r="AN76" i="1"/>
  <c r="J39" i="24"/>
  <c r="J39" i="23"/>
  <c r="AN74" i="1"/>
  <c r="J59" i="21"/>
  <c r="J39" i="21"/>
  <c r="AN68" i="1"/>
  <c r="J59" i="15"/>
  <c r="J39" i="15"/>
  <c r="J39" i="11"/>
  <c r="AN56" i="1"/>
  <c r="J59" i="3"/>
  <c r="J39" i="3"/>
  <c r="J30" i="12"/>
  <c r="AG65" i="1"/>
  <c r="J30" i="10"/>
  <c r="AG63" i="1"/>
  <c r="AN63" i="1"/>
  <c r="AX54" i="1"/>
  <c r="J30" i="16"/>
  <c r="AG69" i="1"/>
  <c r="AN69" i="1"/>
  <c r="J30" i="7"/>
  <c r="AG60" i="1"/>
  <c r="AN60" i="1"/>
  <c r="J30" i="26"/>
  <c r="AG79" i="1"/>
  <c r="AN79" i="1"/>
  <c r="AY54" i="1"/>
  <c r="AW54" i="1"/>
  <c r="AK30" i="1"/>
  <c r="J30" i="6"/>
  <c r="AG59" i="1"/>
  <c r="AN59" i="1"/>
  <c r="AZ54" i="1"/>
  <c r="W29" i="1" s="1"/>
  <c r="J30" i="22"/>
  <c r="AG75" i="1"/>
  <c r="J30" i="20"/>
  <c r="AG73" i="1"/>
  <c r="AN73" i="1"/>
  <c r="J30" i="18"/>
  <c r="AG71" i="1" s="1"/>
  <c r="AN71" i="1" s="1"/>
  <c r="J30" i="14"/>
  <c r="AG67" i="1"/>
  <c r="AN67" i="1"/>
  <c r="J30" i="17"/>
  <c r="AG70" i="1"/>
  <c r="AN70" i="1"/>
  <c r="J30" i="25"/>
  <c r="AG78" i="1" s="1"/>
  <c r="AN78" i="1" s="1"/>
  <c r="J30" i="28"/>
  <c r="AG81" i="1"/>
  <c r="AN81" i="1"/>
  <c r="AU54" i="1"/>
  <c r="J39" i="27" l="1"/>
  <c r="J59" i="27"/>
  <c r="J59" i="8"/>
  <c r="J30" i="8"/>
  <c r="J39" i="2"/>
  <c r="J39" i="4"/>
  <c r="J39" i="12"/>
  <c r="J39" i="22"/>
  <c r="J59" i="22"/>
  <c r="J59" i="12"/>
  <c r="J59" i="4"/>
  <c r="BK87" i="9"/>
  <c r="J87" i="9" s="1"/>
  <c r="J59" i="9" s="1"/>
  <c r="J59" i="2"/>
  <c r="J39" i="28"/>
  <c r="J39" i="26"/>
  <c r="J39" i="25"/>
  <c r="J39" i="20"/>
  <c r="J39" i="18"/>
  <c r="J39" i="17"/>
  <c r="J39" i="16"/>
  <c r="J39" i="14"/>
  <c r="J39" i="10"/>
  <c r="J39" i="7"/>
  <c r="J39" i="6"/>
  <c r="AN55" i="1"/>
  <c r="AN75" i="1"/>
  <c r="AN57" i="1"/>
  <c r="AN65" i="1"/>
  <c r="J30" i="19"/>
  <c r="AG72" i="1"/>
  <c r="AN72" i="1"/>
  <c r="J30" i="5"/>
  <c r="AG58" i="1"/>
  <c r="AN58" i="1"/>
  <c r="AV54" i="1"/>
  <c r="AK29" i="1" s="1"/>
  <c r="J30" i="30"/>
  <c r="AG83" i="1"/>
  <c r="J30" i="13"/>
  <c r="AG66" i="1"/>
  <c r="AG61" i="1" l="1"/>
  <c r="AN61" i="1" s="1"/>
  <c r="J39" i="8"/>
  <c r="J39" i="30"/>
  <c r="J39" i="5"/>
  <c r="J39" i="13"/>
  <c r="J39" i="19"/>
  <c r="AN66" i="1"/>
  <c r="AN83" i="1"/>
  <c r="AT54" i="1"/>
  <c r="J30" i="9"/>
  <c r="AG62" i="1"/>
  <c r="AN62" i="1"/>
  <c r="J39" i="9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<sst xmlns="http://schemas.openxmlformats.org/spreadsheetml/2006/main" count="38890" uniqueCount="2633">
  <si>
    <t>Export Komplet</t>
  </si>
  <si>
    <t>VZ</t>
  </si>
  <si>
    <t>2.0</t>
  </si>
  <si>
    <t>ZAMOK</t>
  </si>
  <si>
    <t>False</t>
  </si>
  <si>
    <t>{cecda18a-308d-4a1c-88f9-1e2f6759834f}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</si>
  <si>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</si>
  <si>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</si>
  <si>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</si>
  <si>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</si>
  <si>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</si>
  <si>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</si>
  <si>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</si>
  <si>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</si>
  <si>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2021-112-4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</si>
  <si>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</si>
  <si>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</si>
  <si>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Šponarova - zateplení a zpevněné plochy</t>
  </si>
  <si>
    <t>KSO:</t>
  </si>
  <si>
    <t/>
  </si>
  <si>
    <t>CC-CZ:</t>
  </si>
  <si>
    <t>Místo:</t>
  </si>
  <si>
    <t>MŠ Šponarova 16, Ostrava - Hrabůvka</t>
  </si>
  <si>
    <t>Datum:</t>
  </si>
  <si>
    <t>27. 11. 2021</t>
  </si>
  <si>
    <t>Zadavatel:</t>
  </si>
  <si>
    <t>IČ:</t>
  </si>
  <si>
    <t>00845451</t>
  </si>
  <si>
    <t>Ostrava, městský obvod Ostrava-Jih,Horní 791/3,</t>
  </si>
  <si>
    <t>DIČ:</t>
  </si>
  <si>
    <t>CZ00845451</t>
  </si>
  <si>
    <t>Uchazeč:</t>
  </si>
  <si>
    <t>Vyplň údaj</t>
  </si>
  <si>
    <t>Projektant:</t>
  </si>
  <si>
    <t>ČOS exim s.r.o, Alešova 26, České Budějovice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</si>
  <si>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</si>
  <si>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</si>
  <si>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</si>
  <si>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</si>
  <si>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</si>
  <si>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</si>
  <si>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</si>
  <si>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</si>
  <si>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</si>
  <si>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</si>
  <si>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</si>
  <si>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</si>
  <si>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</si>
  <si>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</si>
  <si>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</si>
  <si>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</si>
  <si>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</si>
  <si>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</si>
  <si>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</si>
  <si>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</si>
  <si>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</si>
  <si>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</si>
  <si>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</si>
  <si>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</si>
  <si>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</si>
  <si>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</si>
  <si>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</si>
  <si>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</si>
  <si>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</si>
  <si>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</si>
  <si>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</si>
  <si>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</si>
  <si>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</si>
  <si>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</si>
  <si>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</si>
  <si>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</si>
  <si>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</si>
  <si>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</si>
  <si>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</si>
  <si>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</si>
  <si>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</si>
  <si>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</si>
  <si>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</si>
  <si>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</si>
  <si>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2021-112-01-B</t>
  </si>
  <si>
    <t>Bourací - schodiště 1 a 2, stříšky, luxfery</t>
  </si>
  <si>
    <t>STA</t>
  </si>
  <si>
    <t>1</t>
  </si>
  <si>
    <t>{cbdf7473-16f3-47c5-a7b1-ec3ab0292a2a}</t>
  </si>
  <si>
    <t>2</t>
  </si>
  <si>
    <t>2021-112-01-N</t>
  </si>
  <si>
    <t>Nové kce - schodiště 1 a 2, stříšky, luxfery</t>
  </si>
  <si>
    <t>{5f9fdf00-fe66-4087-8504-56c75e1910c2}</t>
  </si>
  <si>
    <t>2021-112-02-B</t>
  </si>
  <si>
    <t>Bourací - okna, dveře</t>
  </si>
  <si>
    <t>{6f1397cb-1ce1-4c85-bd07-37912629a59e}</t>
  </si>
  <si>
    <t>2021-112-02-N</t>
  </si>
  <si>
    <t>Nové kce  - okna, dveře</t>
  </si>
  <si>
    <t>{1ff2ba58-1958-4da3-a0f5-3122c1ff9eb8}</t>
  </si>
  <si>
    <t>2021-112-03-B</t>
  </si>
  <si>
    <t>Bourací - okapy, žlaby, geigry</t>
  </si>
  <si>
    <t>{cffdba43-3611-4379-9dcd-46bef6120afe}</t>
  </si>
  <si>
    <t>2021-112-03-N</t>
  </si>
  <si>
    <t>Nové kce  - okapy, žlaby, geigry</t>
  </si>
  <si>
    <t>{274c29c8-ed25-44d1-95c2-991fbe4004ea}</t>
  </si>
  <si>
    <t>2021-112-04-B</t>
  </si>
  <si>
    <t>Bourací - elektro</t>
  </si>
  <si>
    <t>{17e85075-77b4-4bd5-8ea9-fe8fb78e19c8}</t>
  </si>
  <si>
    <t>2021-112-04-N</t>
  </si>
  <si>
    <t>Nové kce  - elektro</t>
  </si>
  <si>
    <t>{fd89d087-e0c8-45b6-bebe-1e75e5873676}</t>
  </si>
  <si>
    <t>2021-112-05-B</t>
  </si>
  <si>
    <t>Bourací - zámečnické</t>
  </si>
  <si>
    <t>{958cac74-165a-4529-9530-6bbaf4a6fbab}</t>
  </si>
  <si>
    <t>2021-112-05-N</t>
  </si>
  <si>
    <t>Nové kce  - zámečnické</t>
  </si>
  <si>
    <t>{3ae307d9-6bfc-4e7d-be86-3687f0b51536}</t>
  </si>
  <si>
    <t>2021-112-06-B</t>
  </si>
  <si>
    <t>Bourací - okapového chodníku</t>
  </si>
  <si>
    <t>{9efe1d99-c8dd-44d5-a3b0-1a757b734fb4}</t>
  </si>
  <si>
    <t>2021-112-06-N</t>
  </si>
  <si>
    <t>Nové kce  - okapový chodník</t>
  </si>
  <si>
    <t>{076f3655-365a-42a8-8438-0c8cd1fd32a6}</t>
  </si>
  <si>
    <t>2021-112-07-B</t>
  </si>
  <si>
    <t>Bourací - parapety vnější</t>
  </si>
  <si>
    <t>{2e2fb842-bebd-417d-b583-b8ec595b28dc}</t>
  </si>
  <si>
    <t>2021-112-07-N</t>
  </si>
  <si>
    <t>Nové kce  - parapety vnější</t>
  </si>
  <si>
    <t>{2fb9f338-b865-49d2-8fa2-672492f5ac49}</t>
  </si>
  <si>
    <t>2021-112-08-B</t>
  </si>
  <si>
    <t>Bourací - požární žebřík</t>
  </si>
  <si>
    <t>{828cd65e-18b5-4bc3-a593-e8e9303a621c}</t>
  </si>
  <si>
    <t>2021-112-08-N</t>
  </si>
  <si>
    <t>Nové kce  - požární žebřík</t>
  </si>
  <si>
    <t>{05cb212c-5a41-4a6e-a904-761beb1f4635}</t>
  </si>
  <si>
    <t>2021-112-09-B</t>
  </si>
  <si>
    <t>Bourací - mříže a luxfery</t>
  </si>
  <si>
    <t>{fff6896b-21b4-40d9-b2d4-db734bd094a1}</t>
  </si>
  <si>
    <t>2021-112-09-N</t>
  </si>
  <si>
    <t>Nové kce  - mříže a luxfery</t>
  </si>
  <si>
    <t>{5963c1b8-0811-4380-8364-5651de42442a}</t>
  </si>
  <si>
    <t>2021-112-10-B</t>
  </si>
  <si>
    <t>Bourací - zpevněné plochy</t>
  </si>
  <si>
    <t>{6d0ed919-0075-4759-8bcb-39f4a635ecb7}</t>
  </si>
  <si>
    <t>2021-112-10-N</t>
  </si>
  <si>
    <t>Nové kce  - zpevněné plochy</t>
  </si>
  <si>
    <t>{0d17e8e0-034e-4dc5-93ef-f0a354843dd8}</t>
  </si>
  <si>
    <t>2021-112-11-B</t>
  </si>
  <si>
    <t>Bourací - stromy a keře</t>
  </si>
  <si>
    <t>{898e4595-33d2-4f8c-9412-be69690ec30a}</t>
  </si>
  <si>
    <t>2021-112-11-N</t>
  </si>
  <si>
    <t>Nové kce  - stromy a keře</t>
  </si>
  <si>
    <t>{28f833e5-8529-48c8-8feb-b5a7d17e3c8a}</t>
  </si>
  <si>
    <t>2021-112-12-B</t>
  </si>
  <si>
    <t>Bourací - klempířské ostatní</t>
  </si>
  <si>
    <t>{e97491c3-d775-48e3-aff5-906a50e17038}</t>
  </si>
  <si>
    <t>2021-112-12-N</t>
  </si>
  <si>
    <t>Nové kce  - klempířské ostatní</t>
  </si>
  <si>
    <t>{a598a621-d013-47e7-85c5-d27bd2c516f0}</t>
  </si>
  <si>
    <t>2021-112-13-B</t>
  </si>
  <si>
    <t>Bourací - střecha</t>
  </si>
  <si>
    <t>{22287a91-8d25-47e6-93cb-657f65b7118c}</t>
  </si>
  <si>
    <t>2021-112-13-N</t>
  </si>
  <si>
    <t>Nové kce  - střecha</t>
  </si>
  <si>
    <t>{61cb52d1-045f-4005-b5d3-7a4f5332ba7d}</t>
  </si>
  <si>
    <t>2021-112-14</t>
  </si>
  <si>
    <t>Vnější povrchy- zateplení - fasáda</t>
  </si>
  <si>
    <t>{f5b38da5-5b81-476b-b5e1-6b792cf60142}</t>
  </si>
  <si>
    <t>2021-112-15</t>
  </si>
  <si>
    <t xml:space="preserve">Herní prvek - Mlhoviště velryba </t>
  </si>
  <si>
    <t>{ba5e12b0-fe08-4b56-a63a-26a35fd75e07}</t>
  </si>
  <si>
    <t>2021-112-16</t>
  </si>
  <si>
    <t>VRN -   vedlejší rozpočtové náklady</t>
  </si>
  <si>
    <t>{7ea230b9-4aef-4c8c-8105-9726e4515a2c}</t>
  </si>
  <si>
    <t>KRYCÍ LIST SOUPISU PRACÍ</t>
  </si>
  <si>
    <t>Objekt:</t>
  </si>
  <si>
    <t>2021-112-01-B - Bourací - schodiště 1 a 2, stříšky, luxfery</t>
  </si>
  <si>
    <t>Zpracováno dle metodiky ÚRS s maximálním zatříděním položek (popisu činností) dle Třídníku stavebních konstrukcí a prací. Použita databáze směrných cen 2021/II.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</si>
  <si>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</si>
  <si>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</si>
  <si>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</si>
  <si>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</si>
  <si>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</si>
  <si>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</si>
  <si>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</si>
  <si>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96 - Bourání konstrukcí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</si>
  <si>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</si>
  <si>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</si>
  <si>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</si>
  <si>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</si>
  <si>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</si>
  <si>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</si>
  <si>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</si>
  <si>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</si>
  <si>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</si>
  <si>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</si>
  <si>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</si>
  <si>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</si>
  <si>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</si>
  <si>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</si>
  <si>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</si>
  <si>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</si>
  <si>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</si>
  <si>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</si>
  <si>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</si>
  <si>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</si>
  <si>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</si>
  <si>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</si>
  <si>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</si>
  <si>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</si>
  <si>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122311101</t>
  </si>
  <si>
    <t>Odkopávky a prokopávky v hornině třídy těžitelnosti II, skupiny 4 ručně</t>
  </si>
  <si>
    <t>m3</t>
  </si>
  <si>
    <t>CS ÚRS 2021 02</t>
  </si>
  <si>
    <t>4</t>
  </si>
  <si>
    <t>1605146330</t>
  </si>
  <si>
    <t>PP</t>
  </si>
  <si>
    <t>Odkopávky a prokopávky ručně zapažené i nezapažené v hornině třídy těžitelnosti II skupiny 4</t>
  </si>
  <si>
    <t>Online PSC</t>
  </si>
  <si>
    <t>https://podminky.urs.cz/item/CS_URS_2021_02/122311101</t>
  </si>
  <si>
    <t>VV</t>
  </si>
  <si>
    <t>bourací</t>
  </si>
  <si>
    <t>velké schodiště /1/</t>
  </si>
  <si>
    <t>odkopávka- boky  schodiště š./500/ hl.1m/</t>
  </si>
  <si>
    <t>(1,189+2,707+0,5+5,503+0,5+2,707+1,189)*0,5*1</t>
  </si>
  <si>
    <t>Součet</t>
  </si>
  <si>
    <t>162211321</t>
  </si>
  <si>
    <t>Vodorovné přemístění výkopku z horniny třídy těžitelnosti II skupiny 4 a 5 stavebním kolečkem do 10 m</t>
  </si>
  <si>
    <t>-190029546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</si>
  <si>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</si>
  <si>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https://podminky.urs.cz/item/CS_URS_2021_02/162211321</t>
  </si>
  <si>
    <t>3</t>
  </si>
  <si>
    <t>167111102</t>
  </si>
  <si>
    <t>Nakládání výkopku z hornin třídy těžitelnosti II skupiny 4 a 5 ručně</t>
  </si>
  <si>
    <t>-1620092466</t>
  </si>
  <si>
    <t>Nakládání, skládání a překládání neulehlého výkopku nebo sypaniny ručně nakládání, z hornin třídy těžitelnosti II, skupiny 4 a 5</t>
  </si>
  <si>
    <t>https://podminky.urs.cz/item/CS_URS_2021_02/167111102</t>
  </si>
  <si>
    <t>171251201</t>
  </si>
  <si>
    <t>Uložení sypaniny na skládky nebo meziskládky</t>
  </si>
  <si>
    <t>-877541910</t>
  </si>
  <si>
    <t>Uložení sypaniny na skládky nebo meziskládky bez hutnění s upravením uložené sypaniny do předepsaného tvaru</t>
  </si>
  <si>
    <t>https://podminky.urs.cz/item/CS_URS_2021_02/171251201</t>
  </si>
  <si>
    <t>9</t>
  </si>
  <si>
    <t>Ostatní konstrukce a práce, bourání</t>
  </si>
  <si>
    <t>5</t>
  </si>
  <si>
    <t>961055111</t>
  </si>
  <si>
    <t>Bourání základů ze ŽB</t>
  </si>
  <si>
    <t>-2076588797</t>
  </si>
  <si>
    <t>Bourání základů z betonu železového</t>
  </si>
  <si>
    <t>https://podminky.urs.cz/item/CS_URS_2021_02/961055111</t>
  </si>
  <si>
    <t>vybourání podesty</t>
  </si>
  <si>
    <t>2,3*1,189*0,1</t>
  </si>
  <si>
    <t>vybourání základů š. cca./500/</t>
  </si>
  <si>
    <t>(1,189+1,189+2,3+2,3+2,707+2,707+4,5)*0,5*1</t>
  </si>
  <si>
    <t>6</t>
  </si>
  <si>
    <t>962032230</t>
  </si>
  <si>
    <t>Bourání zdiva z cihel pálených nebo vápenopískových na MV nebo MVC do 1 m3</t>
  </si>
  <si>
    <t>750619538</t>
  </si>
  <si>
    <t>Bourání zdiva nadzákladového z cihel nebo tvárnic z cihel pálených nebo vápenopískových, na maltu vápennou nebo vápenocementovou, objemu do 1 m3</t>
  </si>
  <si>
    <t>https://podminky.urs.cz/item/CS_URS_2021_02/962032230</t>
  </si>
  <si>
    <t>vybourání boční zděné zídky š./400/- u podesty</t>
  </si>
  <si>
    <t>2,4*1*0,4*2</t>
  </si>
  <si>
    <t>Mezisoučet</t>
  </si>
  <si>
    <t>vybourání zídky pod schodištěm š./400/</t>
  </si>
  <si>
    <t>2,707*1,4*0,4*2</t>
  </si>
  <si>
    <t>7</t>
  </si>
  <si>
    <t>963042819</t>
  </si>
  <si>
    <t>Bourání schodišťových stupňů betonových zhotovených na místě</t>
  </si>
  <si>
    <t>m</t>
  </si>
  <si>
    <t>-327331668</t>
  </si>
  <si>
    <t>https://podminky.urs.cz/item/CS_URS_2021_02/963042819</t>
  </si>
  <si>
    <t>vybourání schodiště</t>
  </si>
  <si>
    <t>3,1+3,4+3,6+4+4,3+4,6+5+5,5</t>
  </si>
  <si>
    <t>8</t>
  </si>
  <si>
    <t>965082941</t>
  </si>
  <si>
    <t>Odstranění násypů pod podlahami tl přes 200 mm</t>
  </si>
  <si>
    <t>462850819</t>
  </si>
  <si>
    <t>Odstranění násypu pod podlahami nebo ochranného násypu na střechách tl. přes 200 mm jakékoliv plochy</t>
  </si>
  <si>
    <t>https://podminky.urs.cz/item/CS_URS_2021_02/965082941</t>
  </si>
  <si>
    <t>odstranění podkladu cca.- pod schodištěm cca.</t>
  </si>
  <si>
    <t>(2,3+1,3*2,4)+(1,2*1,3*2,4)</t>
  </si>
  <si>
    <t>odstranění podkladu cca.- pod podestou cca.</t>
  </si>
  <si>
    <t>2,3*1,189*(1,4-0,1)</t>
  </si>
  <si>
    <t>968062747</t>
  </si>
  <si>
    <t>Vybourání dřevěných rámů oken s křídly, dveřních zárubní, vrat, stěn, ostění nebo obkladů  stěn plných, zasklených nebo výkladních pevných nebo otevíratelných, plochy přes 4 m2</t>
  </si>
  <si>
    <t>m2</t>
  </si>
  <si>
    <t>-175180977</t>
  </si>
  <si>
    <t>Vybourání dřevěných rámů oken s křídly, dveřních zárubní, vrat, stěn, ostění nebo obkladů stěn plných, zasklených nebo výkladních pevných nebo otevíratelných, plochy přes 4 m2</t>
  </si>
  <si>
    <t>https://podminky.urs.cz/item/CS_URS_2021_02/968062747</t>
  </si>
  <si>
    <t>vybourání vstupních dveří s bočními díly a nadsvětlíkem /2100*2860/</t>
  </si>
  <si>
    <t>2,1*2,86</t>
  </si>
  <si>
    <t>96</t>
  </si>
  <si>
    <t>Bourání konstrukcí</t>
  </si>
  <si>
    <t>10</t>
  </si>
  <si>
    <t>962081131</t>
  </si>
  <si>
    <t>Bourání příček ze skleněných tvárnic tl do 100 mm</t>
  </si>
  <si>
    <t>905496852</t>
  </si>
  <si>
    <t>Bourání zdiva příček nebo vybourání otvorů ze skleněných tvárnic, tl. do 100 mm</t>
  </si>
  <si>
    <t>https://podminky.urs.cz/item/CS_URS_2021_02/962081131</t>
  </si>
  <si>
    <t>vybourání luxfer /1*1,2/ počet/2/ks</t>
  </si>
  <si>
    <t>1*1,2*2</t>
  </si>
  <si>
    <t>997</t>
  </si>
  <si>
    <t>Přesun sutě</t>
  </si>
  <si>
    <t>11</t>
  </si>
  <si>
    <t>997013212</t>
  </si>
  <si>
    <t>Vnitrostaveništní doprava suti a vybouraných hmot pro budovy v přes 6 do 9 m ručně</t>
  </si>
  <si>
    <t>t</t>
  </si>
  <si>
    <t>1366412400</t>
  </si>
  <si>
    <t>Vnitrostaveništní doprava suti a vybouraných hmot vodorovně do 50 m svisle ručně pro budovy a haly výšky přes 6 do 9 m</t>
  </si>
  <si>
    <t>https://podminky.urs.cz/item/CS_URS_2021_02/997013212</t>
  </si>
  <si>
    <t>12</t>
  </si>
  <si>
    <t>997013501</t>
  </si>
  <si>
    <t>Odvoz suti a vybouraných hmot na skládku nebo meziskládku do 1 km se složením</t>
  </si>
  <si>
    <t>1200269320</t>
  </si>
  <si>
    <t>Odvoz suti a vybouraných hmot na skládku nebo meziskládku se složením, na vzdálenost do 1 km</t>
  </si>
  <si>
    <t>https://podminky.urs.cz/item/CS_URS_2021_02/997013501</t>
  </si>
  <si>
    <t>13</t>
  </si>
  <si>
    <t>997013509</t>
  </si>
  <si>
    <t>Příplatek k odvozu suti a vybouraných hmot na skládku ZKD 1 km přes 1 km</t>
  </si>
  <si>
    <t>-1660259056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</si>
  <si>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</si>
  <si>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</si>
  <si>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50,798*10 'Přepočtené koeficientem množství</t>
  </si>
  <si>
    <t>14</t>
  </si>
  <si>
    <t>997013601</t>
  </si>
  <si>
    <t>Poplatek za uložení na skládce (skládkovné) stavebního odpadu betonového kód odpadu 17 01 01</t>
  </si>
  <si>
    <t>2088732987</t>
  </si>
  <si>
    <t>Poplatek za uložení stavebního odpadu na skládce (skládkovné) z prostého betonu zatříděného do Katalogu odpadů pod kódem 17 01 01</t>
  </si>
  <si>
    <t>https://podminky.urs.cz/item/CS_URS_2021_02/997013601</t>
  </si>
  <si>
    <t>Bourání schodišťových stupňů betonových  zhotovených na místě</t>
  </si>
  <si>
    <t>2,345</t>
  </si>
  <si>
    <t>997013602</t>
  </si>
  <si>
    <t>Poplatek za uložení na skládce (skládkovné) stavebního odpadu železobetonového kód odpadu 17 01 01</t>
  </si>
  <si>
    <t>1823171410</t>
  </si>
  <si>
    <t>Poplatek za uložení stavebního odpadu na skládce (skládkovné) z armovaného betonu zatříděného do Katalogu odpadů pod kódem 17 01 01</t>
  </si>
  <si>
    <t>https://podminky.urs.cz/item/CS_URS_2021_02/997013602</t>
  </si>
  <si>
    <t>Bourání základů z betonu  železového</t>
  </si>
  <si>
    <t>20,926</t>
  </si>
  <si>
    <t>16</t>
  </si>
  <si>
    <t>997013603</t>
  </si>
  <si>
    <t>Poplatek za uložení na skládce (skládkovné) stavebního odpadu cihelného kód odpadu 17 01 02</t>
  </si>
  <si>
    <t>-773498967</t>
  </si>
  <si>
    <t>Poplatek za uložení stavebního odpadu na skládce (skládkovné) cihelného zatříděného do Katalogu odpadů pod kódem 17 01 02</t>
  </si>
  <si>
    <t>https://podminky.urs.cz/item/CS_URS_2021_02/997013603</t>
  </si>
  <si>
    <t>Bourání zdiva nadzákladového z cihel nebo tvárnic  z cihel pálených nebo vápenopískových, na maltu vápennou nebo vápenocementovou, objemu do 1 m3</t>
  </si>
  <si>
    <t>8,914</t>
  </si>
  <si>
    <t>17</t>
  </si>
  <si>
    <t>997013631</t>
  </si>
  <si>
    <t>Poplatek za uložení na skládce (skládkovné) stavebního odpadu směsného kód odpadu 17 09 04</t>
  </si>
  <si>
    <t>-1547300619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</si>
  <si>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</si>
  <si>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</si>
  <si>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Demontáž klempířských konstrukcí krytiny ze šablon do suti</t>
  </si>
  <si>
    <t>0,018</t>
  </si>
  <si>
    <t>Demontáž zábradlí do suti rovného nerozebíratelný spoj hmotnosti 1 m zábradlí přes 20 kg</t>
  </si>
  <si>
    <t>0,100</t>
  </si>
  <si>
    <t>Demontáž stříšek nad venkovními vstupy z kovových profilů, výplň z umělých hmot</t>
  </si>
  <si>
    <t>0,042</t>
  </si>
  <si>
    <t>Demontáž ostatních zámečnických konstrukcí  o hmotnosti jednotlivých dílů řezáním do 50 kg</t>
  </si>
  <si>
    <t>0,137</t>
  </si>
  <si>
    <t>18</t>
  </si>
  <si>
    <t>997013655</t>
  </si>
  <si>
    <t>Poplatek za uložení na skládce (skládkovné) zeminy a kamení kód odpadu 17 05 04</t>
  </si>
  <si>
    <t>-674907323</t>
  </si>
  <si>
    <t>Poplatek za uložení stavebního odpadu na skládce (skládkovné) zeminy a kamení zatříděného do Katalogu odpadů pod kódem 17 05 04</t>
  </si>
  <si>
    <t>https://podminky.urs.cz/item/CS_URS_2021_02/997013655</t>
  </si>
  <si>
    <t>17,807</t>
  </si>
  <si>
    <t>19</t>
  </si>
  <si>
    <t>997013804</t>
  </si>
  <si>
    <t>Poplatek za uložení na skládce (skládkovné) stavebního odpadu ze skla kód odpadu 17 02 02</t>
  </si>
  <si>
    <t>385554133</t>
  </si>
  <si>
    <t>Poplatek za uložení stavebního odpadu na skládce (skládkovné) ze skla zatříděného do Katalogu odpadů pod kódem 17 02 02</t>
  </si>
  <si>
    <t>https://podminky.urs.cz/item/CS_URS_2021_02/997013804</t>
  </si>
  <si>
    <t>Bourání zdiva příček nebo vybourání otvorů  ze skleněných tvárnic, tl. do 100 mm</t>
  </si>
  <si>
    <t>0,132</t>
  </si>
  <si>
    <t>20</t>
  </si>
  <si>
    <t>997013811</t>
  </si>
  <si>
    <t>Poplatek za uložení na skládce (skládkovné) stavebního odpadu dřevěného kód odpadu 17 02 01</t>
  </si>
  <si>
    <t>587477515</t>
  </si>
  <si>
    <t>Poplatek za uložení stavebního odpadu na skládce (skládkovné) dřevěného zatříděného do Katalogu odpadů pod kódem 17 02 01</t>
  </si>
  <si>
    <t>https://podminky.urs.cz/item/CS_URS_2021_02/997013811</t>
  </si>
  <si>
    <t>Demontáž vázaných konstrukcí krovů sklonu do 60°  z hranolů, hranolků, fošen, průřezové plochy do 120 cm2</t>
  </si>
  <si>
    <t>0,138</t>
  </si>
  <si>
    <t>Demontáž prostorových konstrukcí vázaných na hladko  z řeziva hraněného nebo polohraněného, průřezové plochy přes 120 do 224 cm2</t>
  </si>
  <si>
    <t>0,060</t>
  </si>
  <si>
    <t>Demontáž obložení   palubkami</t>
  </si>
  <si>
    <t>0,052</t>
  </si>
  <si>
    <t>Demontáž obložení podhledů  podkladových roštů</t>
  </si>
  <si>
    <t>0,038</t>
  </si>
  <si>
    <t>Vybourání dřevěných rámů oken s křídly, dveřních zárubní, vrat, stěn, ostění nebo obkladů  stěn plných, zasklených nebo výkladních pevných nebo otevír</t>
  </si>
  <si>
    <t>0,090</t>
  </si>
  <si>
    <t>PSV</t>
  </si>
  <si>
    <t>Práce a dodávky PSV</t>
  </si>
  <si>
    <t>762</t>
  </si>
  <si>
    <t>Konstrukce tesařské</t>
  </si>
  <si>
    <t>762331811</t>
  </si>
  <si>
    <t>Demontáž vázaných kcí krovů z hranolů průřezové pl do 120 cm2</t>
  </si>
  <si>
    <t>-1061942264</t>
  </si>
  <si>
    <t>Demontáž vázaných konstrukcí krovů sklonu do 60° z hranolů, hranolků, fošen, průřezové plochy do 120 cm2</t>
  </si>
  <si>
    <t>https://podminky.urs.cz/item/CS_URS_2021_02/762331811</t>
  </si>
  <si>
    <t>odstranění dřevěných prvků - střecha - trámků cca.</t>
  </si>
  <si>
    <t>(0,4+2,3+0,4)*3</t>
  </si>
  <si>
    <t>(1,4+0,2)*5</t>
  </si>
  <si>
    <t>22</t>
  </si>
  <si>
    <t>762751820</t>
  </si>
  <si>
    <t>Demontáž prostorových vázaných kcí na hladko z hraněného řeziva průřezové pl přes 120 do 224 cm2</t>
  </si>
  <si>
    <t>-1708807028</t>
  </si>
  <si>
    <t>Demontáž prostorových konstrukcí vázaných na hladko z řeziva hraněného nebo polohraněného, průřezové plochy přes 120 do 224 cm2</t>
  </si>
  <si>
    <t>https://podminky.urs.cz/item/CS_URS_2021_02/762751820</t>
  </si>
  <si>
    <t>odstranění dřevěných sloupků rozměr/100*100/</t>
  </si>
  <si>
    <t>2*3</t>
  </si>
  <si>
    <t>764</t>
  </si>
  <si>
    <t>Konstrukce klempířské</t>
  </si>
  <si>
    <t>23</t>
  </si>
  <si>
    <t>764001841</t>
  </si>
  <si>
    <t>Demontáž krytiny ze šablon do suti</t>
  </si>
  <si>
    <t>-294364440</t>
  </si>
  <si>
    <t>https://podminky.urs.cz/item/CS_URS_2021_02/764001841</t>
  </si>
  <si>
    <t>demontáž plechové krytiny cca.</t>
  </si>
  <si>
    <t>(0,1+0,4+2,3+0,4+0,1)*(1,4+0,3)</t>
  </si>
  <si>
    <t>766</t>
  </si>
  <si>
    <t>Konstrukce truhlářské</t>
  </si>
  <si>
    <t>24</t>
  </si>
  <si>
    <t>766421821</t>
  </si>
  <si>
    <t>Demontáž truhlářského obložení  z palubek</t>
  </si>
  <si>
    <t>74272673</t>
  </si>
  <si>
    <t>Demontáž obložení palubkami</t>
  </si>
  <si>
    <t>https://podminky.urs.cz/item/CS_URS_2021_02/766421821</t>
  </si>
  <si>
    <t>odstranění palubkového obložení</t>
  </si>
  <si>
    <t>(1,2+1,2+2,3)*0,5+(1,2*0,25*2)</t>
  </si>
  <si>
    <t>(1,4*0,4*2)+(2,3*0,3)</t>
  </si>
  <si>
    <t>25</t>
  </si>
  <si>
    <t>766421822</t>
  </si>
  <si>
    <t>Demontáž truhlářského obložení podhledů podkladových roštů</t>
  </si>
  <si>
    <t>-1457721312</t>
  </si>
  <si>
    <t>Demontáž obložení podhledů podkladových roštů</t>
  </si>
  <si>
    <t>https://podminky.urs.cz/item/CS_URS_2021_02/766421822</t>
  </si>
  <si>
    <t>767</t>
  </si>
  <si>
    <t>Konstrukce zámečnické</t>
  </si>
  <si>
    <t>26</t>
  </si>
  <si>
    <t>767161814</t>
  </si>
  <si>
    <t>Demontáž zábradlí rovného nerozebíratelného hmotnosti 1 m zábradlí přes 20 kg do suti</t>
  </si>
  <si>
    <t>-472247490</t>
  </si>
  <si>
    <t>https://podminky.urs.cz/item/CS_URS_2021_02/767161814</t>
  </si>
  <si>
    <t>schodiště menší/2/</t>
  </si>
  <si>
    <t>odstranění zábradlí</t>
  </si>
  <si>
    <t>2+2</t>
  </si>
  <si>
    <t>27</t>
  </si>
  <si>
    <t>767893811</t>
  </si>
  <si>
    <t>Demontáž stříšek nad vstupy s výplní z umělých hmot</t>
  </si>
  <si>
    <t>1476893486</t>
  </si>
  <si>
    <t>https://podminky.urs.cz/item/CS_URS_2021_02/767893811</t>
  </si>
  <si>
    <t>demontáž stříšky - makrolon cca.</t>
  </si>
  <si>
    <t>2,6*1,2 v m2</t>
  </si>
  <si>
    <t>2,6</t>
  </si>
  <si>
    <t>28</t>
  </si>
  <si>
    <t>767996701</t>
  </si>
  <si>
    <t>Demontáž atypických zámečnických konstrukcí řezáním hm jednotlivých dílů do 50 kg</t>
  </si>
  <si>
    <t>kg</t>
  </si>
  <si>
    <t>-741664012</t>
  </si>
  <si>
    <t>Demontáž ostatních zámečnických konstrukcí o hmotnosti jednotlivých dílů řezáním do 50 kg</t>
  </si>
  <si>
    <t>https://podminky.urs.cz/item/CS_URS_2021_02/767996701</t>
  </si>
  <si>
    <t>odstranění kce stříšky</t>
  </si>
  <si>
    <t>(2,6+2,6+12+1,2+1,2)*7</t>
  </si>
  <si>
    <t>2021-112-01-N - Nové kce - schodiště 1 a 2, stříšky, luxfery</t>
  </si>
  <si>
    <t xml:space="preserve">    2 - Zakládání</t>
  </si>
  <si>
    <t xml:space="preserve">    4 - Vodorovné konstrukce</t>
  </si>
  <si>
    <t xml:space="preserve">    61 - Úprava povrchů vnitřních</t>
  </si>
  <si>
    <t xml:space="preserve">    998 - Přesun hmot</t>
  </si>
  <si>
    <t xml:space="preserve">    761 - Konstrukce prosvětlovací</t>
  </si>
  <si>
    <t>131213101</t>
  </si>
  <si>
    <t>Hloubení jam v soudržných horninách třídy těžitelnosti I skupiny 3 ručně</t>
  </si>
  <si>
    <t>1037631739</t>
  </si>
  <si>
    <t>Hloubení jam ručně zapažených i nezapažených s urovnáním dna do předepsaného profilu a spádu v hornině třídy těžitelnosti I skupiny 3 soudržných</t>
  </si>
  <si>
    <t>https://podminky.urs.cz/item/CS_URS_2021_02/131213101</t>
  </si>
  <si>
    <t>nové</t>
  </si>
  <si>
    <t>schodiště menší /2/</t>
  </si>
  <si>
    <t>výkop jámy /1</t>
  </si>
  <si>
    <t>(0,5+0,6+0,5)*(0,5+0,6)*1,2</t>
  </si>
  <si>
    <t>pro patky</t>
  </si>
  <si>
    <t>výkop jámy /2</t>
  </si>
  <si>
    <t>výkop jámy /3</t>
  </si>
  <si>
    <t>(0,5+0,5+0,5)*(0,5+0,4)*1,2</t>
  </si>
  <si>
    <t>výkop jámy /4</t>
  </si>
  <si>
    <t>167151111</t>
  </si>
  <si>
    <t>Nakládání výkopku z hornin třídy těžitelnosti I skupiny 1 až 3 přes 100 m3</t>
  </si>
  <si>
    <t>-291996633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</si>
  <si>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</si>
  <si>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</si>
  <si>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odvoz výkopku patka/1</t>
  </si>
  <si>
    <t>0,6*0,6*1,2</t>
  </si>
  <si>
    <t>odvoz výkopku patka/2</t>
  </si>
  <si>
    <t>odvoz výkopku patka/3</t>
  </si>
  <si>
    <t>0,4*0,5*1,2</t>
  </si>
  <si>
    <t>odvoz výkopku patka/4</t>
  </si>
  <si>
    <t>171201201</t>
  </si>
  <si>
    <t>-117819877</t>
  </si>
  <si>
    <t>https://podminky.urs.cz/item/CS_URS_2021_02/171201201</t>
  </si>
  <si>
    <t>171201221</t>
  </si>
  <si>
    <t>-54568763</t>
  </si>
  <si>
    <t>https://podminky.urs.cz/item/CS_URS_2021_02/171201221</t>
  </si>
  <si>
    <t>1,344*1,6</t>
  </si>
  <si>
    <t>Mezisoučet v tunách</t>
  </si>
  <si>
    <t>174101101</t>
  </si>
  <si>
    <t>Zásyp jam, šachet rýh nebo kolem objektů sypaninou se zhutněním</t>
  </si>
  <si>
    <t>342048599</t>
  </si>
  <si>
    <t>Zásyp sypaninou z jakékoliv horniny strojně s uložením výkopku ve vrstvách se zhutněním jam, šachet, rýh nebo kolem objektů v těchto vykopávkách</t>
  </si>
  <si>
    <t>https://podminky.urs.cz/item/CS_URS_2021_02/174101101</t>
  </si>
  <si>
    <t>obsyp patka/1</t>
  </si>
  <si>
    <t>2,112-0,432</t>
  </si>
  <si>
    <t>obsyp patka/2</t>
  </si>
  <si>
    <t>obsyp patka/3</t>
  </si>
  <si>
    <t>1,62-0,24</t>
  </si>
  <si>
    <t>obsyp patka/4</t>
  </si>
  <si>
    <t>Zakládání</t>
  </si>
  <si>
    <t>215901101</t>
  </si>
  <si>
    <t>Zhutnění podloží z hornin soudržných nebo nesoudržných pod násypy</t>
  </si>
  <si>
    <t>-417798451</t>
  </si>
  <si>
    <t>Zhutnění podloží pod násypy z rostlé horniny třídy těžitelnosti I a II, skupiny 1 až 4 z hornin soudružných a nesoudržných</t>
  </si>
  <si>
    <t>https://podminky.urs.cz/item/CS_URS_2021_02/215901101</t>
  </si>
  <si>
    <t>zhutnění podkladu patka/1-4/</t>
  </si>
  <si>
    <t>(0,6*0,6*2)+(0,4*0,5*2)</t>
  </si>
  <si>
    <t>275321311</t>
  </si>
  <si>
    <t>Základové patky ze ŽB bez zvýšených nároků na prostředí tř. C 16/20</t>
  </si>
  <si>
    <t>-337662062</t>
  </si>
  <si>
    <t>Základy z betonu železového (bez výztuže) patky z betonu bez zvláštních nároků na prostředí tř. C 16/20</t>
  </si>
  <si>
    <t>https://podminky.urs.cz/item/CS_URS_2021_02/275321311</t>
  </si>
  <si>
    <t>beton C/16/20/ patka /1</t>
  </si>
  <si>
    <t>beton C/16/20/ patka /2</t>
  </si>
  <si>
    <t>beton C/16/20/ patka /3</t>
  </si>
  <si>
    <t>beton C/16/20/ patka /4</t>
  </si>
  <si>
    <t>275351121</t>
  </si>
  <si>
    <t>Zřízení bednění základových patek</t>
  </si>
  <si>
    <t>1468713773</t>
  </si>
  <si>
    <t>Bednění základů patek zřízení</t>
  </si>
  <si>
    <t>https://podminky.urs.cz/item/CS_URS_2021_02/275351121</t>
  </si>
  <si>
    <t>bednění patky /1</t>
  </si>
  <si>
    <t>(0,6+0,6+0,6+0,6)*1,2</t>
  </si>
  <si>
    <t>bednění patky /2</t>
  </si>
  <si>
    <t>bednění patky /3</t>
  </si>
  <si>
    <t>(0,4+0,5+0,4+0,5)*1,2</t>
  </si>
  <si>
    <t>bednění patky /4</t>
  </si>
  <si>
    <t>275351122</t>
  </si>
  <si>
    <t>Odstranění bednění základových patek</t>
  </si>
  <si>
    <t>1056356458</t>
  </si>
  <si>
    <t>Bednění základů patek odstranění</t>
  </si>
  <si>
    <t>https://podminky.urs.cz/item/CS_URS_2021_02/275351122</t>
  </si>
  <si>
    <t>Vodorovné konstrukce</t>
  </si>
  <si>
    <t>430321414.R</t>
  </si>
  <si>
    <t>Schodišťová konstrukce a rampa ze ŽB - vč,základů ddle dílenské dokumentace dle SKŘ</t>
  </si>
  <si>
    <t>ks</t>
  </si>
  <si>
    <t>-460843400</t>
  </si>
  <si>
    <t>Schodišťová konstrukce a rampa ze ŽB - vč,základů dle dílenské dokumentace dle SKŘ</t>
  </si>
  <si>
    <t xml:space="preserve">schodiště - hlavní vstup </t>
  </si>
  <si>
    <t>61</t>
  </si>
  <si>
    <t>Úprava povrchů vnitřních</t>
  </si>
  <si>
    <t>619995001</t>
  </si>
  <si>
    <t>Začištění omítek kolem oken, dveří, podlah nebo obkladů</t>
  </si>
  <si>
    <t>-1225959496</t>
  </si>
  <si>
    <t>Začištění omítek (s dodáním hmot) kolem oken, dveří, podlah, obkladů apod.</t>
  </si>
  <si>
    <t>https://podminky.urs.cz/item/CS_URS_2021_02/619995001</t>
  </si>
  <si>
    <t>nové kce</t>
  </si>
  <si>
    <t>začištění luxfery- R/3/ - Luxfera pro venkovní použití ( např.ENERGY SAVING)</t>
  </si>
  <si>
    <t>1+1,2+1+1+1,2+1</t>
  </si>
  <si>
    <t>začištění vstupní stěny</t>
  </si>
  <si>
    <t>2,1+2,86+2,86</t>
  </si>
  <si>
    <t>998</t>
  </si>
  <si>
    <t>Přesun hmot</t>
  </si>
  <si>
    <t>998018001</t>
  </si>
  <si>
    <t>Přesun hmot ruční pro budovy v do 6 m</t>
  </si>
  <si>
    <t>-1885688791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</si>
  <si>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</si>
  <si>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https://podminky.urs.cz/item/CS_URS_2021_02/998018001</t>
  </si>
  <si>
    <t>761</t>
  </si>
  <si>
    <t>Konstrukce prosvětlovací</t>
  </si>
  <si>
    <t>761111112</t>
  </si>
  <si>
    <t>Stěna zděná ze skleněných tvárnic 190x190x80 mm bezbarvých lesklých dezén rovný</t>
  </si>
  <si>
    <t>-1526778159</t>
  </si>
  <si>
    <t>Stěny a příčky ze skleněných tvárnic zděné rozměr 190 x 190 x 80 mm bezbarvé lesklé dezén rovný</t>
  </si>
  <si>
    <t>https://podminky.urs.cz/item/CS_URS_2021_02/761111112</t>
  </si>
  <si>
    <t>R/3/ - Luxfera pro venkovní použití ( např.ENERGY SAVING) Jedná se o speciální tvárnici s koeficientem tepelné propustnosti na výborné hodnotě U = 1,5</t>
  </si>
  <si>
    <t>2,4</t>
  </si>
  <si>
    <t>998761101</t>
  </si>
  <si>
    <t>Přesun hmot tonážní pro konstrukce sklobetonové v objektech v do 6 m</t>
  </si>
  <si>
    <t>-1135417722</t>
  </si>
  <si>
    <t>Přesun hmot pro konstrukce sklobetonové stanovený z hmotnosti přesunovaného materiálu vodorovná dopravní vzdálenost do 50 m v objektech výšky do 6 m</t>
  </si>
  <si>
    <t>https://podminky.urs.cz/item/CS_URS_2021_02/998761101</t>
  </si>
  <si>
    <t>998761181</t>
  </si>
  <si>
    <t>Příplatek k přesunu hmot tonážní 761 prováděný bez použití mechanizace</t>
  </si>
  <si>
    <t>-1676649245</t>
  </si>
  <si>
    <t>Přesun hmot pro konstrukce sklobetonové stanovený z hmotnosti přesunovaného materiálu Příplatek k cenám za přesun prováděný bez použití mechanizace pro jakoukoliv výšku objektu</t>
  </si>
  <si>
    <t>https://podminky.urs.cz/item/CS_URS_2021_02/998761181</t>
  </si>
  <si>
    <t>766660441</t>
  </si>
  <si>
    <t>Montáž vchodových dveří jednokřídlových s díly a nadsvětlíkem do zdiva</t>
  </si>
  <si>
    <t>kus</t>
  </si>
  <si>
    <t>600426294</t>
  </si>
  <si>
    <t>Montáž dveřních křídel dřevěných nebo plastových vchodových dveří včetně rámu do zdiva jednokřídlových s díly a nadsvětlíkem</t>
  </si>
  <si>
    <t>https://podminky.urs.cz/item/CS_URS_2021_02/766660441</t>
  </si>
  <si>
    <t>ST/1/- Venkovní  plastová prosklenná stěna š=2100mm v=2100+760mm nadsvětlík,s dveřmi 900/2000mm, výška plné části 900mm. Kování nerez</t>
  </si>
  <si>
    <t>( sada kování klika-koule), zámek FAB, samozavírač dveří.</t>
  </si>
  <si>
    <t>M</t>
  </si>
  <si>
    <t>6114051.ST1</t>
  </si>
  <si>
    <t>ST/1/- Venkovní  plastová prosklenná stěna š=2100mm v=2100+760mm nadsvětlík,s dveřmi 900/2000mm, výška plné části 900mm. Kování nerez( sada kování klika-koule), zámek FAB, samozavírač dveří.</t>
  </si>
  <si>
    <t>32</t>
  </si>
  <si>
    <t>-2011843764</t>
  </si>
  <si>
    <t xml:space="preserve"> ( sada kování klika-koule), zámek FAB, samozavírač dveří).</t>
  </si>
  <si>
    <t>1ks</t>
  </si>
  <si>
    <t>6,006*3,45 'Přepočtené koeficientem množství</t>
  </si>
  <si>
    <t>998766101</t>
  </si>
  <si>
    <t>Přesun hmot tonážní pro kce truhlářské v objektech v do 6 m</t>
  </si>
  <si>
    <t>-2043663814</t>
  </si>
  <si>
    <t>Přesun hmot pro konstrukce truhlářské stanovený z hmotnosti přesunovaného materiálu vodorovná dopravní vzdálenost do 50 m v objektech výšky do 6 m</t>
  </si>
  <si>
    <t>https://podminky.urs.cz/item/CS_URS_2021_02/998766101</t>
  </si>
  <si>
    <t>998766181</t>
  </si>
  <si>
    <t>Příplatek k přesunu hmot tonážní 766 prováděný bez použití mechanizace</t>
  </si>
  <si>
    <t>1615363225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</si>
  <si>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</si>
  <si>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https://podminky.urs.cz/item/CS_URS_2021_02/998766181</t>
  </si>
  <si>
    <t>767995115</t>
  </si>
  <si>
    <t>Montáž atypických zámečnických konstrukcí hm přes 50 do 100 kg</t>
  </si>
  <si>
    <t>-330833086</t>
  </si>
  <si>
    <t>Montáž ostatních atypických zámečnických konstrukcí hmotnosti přes 50 do 100 kg</t>
  </si>
  <si>
    <t>https://podminky.urs.cz/item/CS_URS_2021_02/767995115</t>
  </si>
  <si>
    <t>schodiště /1/2/-zámečnické</t>
  </si>
  <si>
    <t>prvek HEB/220/ 1bm=71,45  kg- počet/4/ks délka /1,0/m</t>
  </si>
  <si>
    <t>71,45</t>
  </si>
  <si>
    <t>prvek I/140/ 1bm=14,3 kg- počet/2/ks délka /3,95/m</t>
  </si>
  <si>
    <t>3,95*2*14,3</t>
  </si>
  <si>
    <t>prvek I/180/ 1bm=22,0kg- počet/2/ks délka /4,1/m</t>
  </si>
  <si>
    <t>4,1*2*22</t>
  </si>
  <si>
    <t>13010982</t>
  </si>
  <si>
    <t>ocel profilová jakost S235JR (11 375) průřez HEB 220</t>
  </si>
  <si>
    <t>1387258362</t>
  </si>
  <si>
    <t>71,45*0,001*1,1</t>
  </si>
  <si>
    <t>13010716</t>
  </si>
  <si>
    <t>ocel profilová jakost S235JR (11 375) průřez I (IPN) 140</t>
  </si>
  <si>
    <t>146751750</t>
  </si>
  <si>
    <t>3,95*2*14,3*0,001*1,1</t>
  </si>
  <si>
    <t>13010720</t>
  </si>
  <si>
    <t>ocel profilová jakost S235JR (11 375) průřez I (IPN) 180</t>
  </si>
  <si>
    <t>-599352760</t>
  </si>
  <si>
    <t>4,1*2*22*0,001*1,1</t>
  </si>
  <si>
    <t>767995116</t>
  </si>
  <si>
    <t>Montáž atypických zámečnických konstrukcí hm přes 100 do 250 kg</t>
  </si>
  <si>
    <t>264723488</t>
  </si>
  <si>
    <t>Montáž ostatních atypických zámečnických konstrukcí hmotnosti přes 100 do 250 kg</t>
  </si>
  <si>
    <t>https://podminky.urs.cz/item/CS_URS_2021_02/767995116</t>
  </si>
  <si>
    <t>prvek HEB/140/ 1bm=33,7kg- počet/4*5/ks délka /3,5/m</t>
  </si>
  <si>
    <t>4*3,5*5*33,7</t>
  </si>
  <si>
    <t>prvek HEB/140/ 1bm=33,7kg- počet/4*5/ks délka /4,652/m</t>
  </si>
  <si>
    <t>4,652*4*5*33,7</t>
  </si>
  <si>
    <t>prvek I/240/ 1bm=36,19 kg- počet/2/ks délka /3,95/m</t>
  </si>
  <si>
    <t>3,95*2*36,19</t>
  </si>
  <si>
    <t>13010974</t>
  </si>
  <si>
    <t>ocel profilová jakost S235JR (11 375) průřez HEB 140</t>
  </si>
  <si>
    <t>-944647052</t>
  </si>
  <si>
    <t>4*3,5*5*33,7*0,001*1,1</t>
  </si>
  <si>
    <t>4,652*4*5*33,7*0,001*1,1</t>
  </si>
  <si>
    <t>29</t>
  </si>
  <si>
    <t>13010726</t>
  </si>
  <si>
    <t>ocel profilová jakost S235JR (11 375) průřez I (IPN) 240</t>
  </si>
  <si>
    <t>-1736129576</t>
  </si>
  <si>
    <t>3,95*2*36,19*0,001*1,1</t>
  </si>
  <si>
    <t>30</t>
  </si>
  <si>
    <t>767995117</t>
  </si>
  <si>
    <t>Montáž atypických zámečnických konstrukcí hm přes 250 do 500 kg</t>
  </si>
  <si>
    <t>-2140514910</t>
  </si>
  <si>
    <t>Montáž ostatních atypických zámečnických konstrukcí hmotnosti přes 250 do 500 kg</t>
  </si>
  <si>
    <t>https://podminky.urs.cz/item/CS_URS_2021_02/767995117</t>
  </si>
  <si>
    <t>prvek TO/200/150/20/ 1bm=105,98kg- počet/4/ks délka /5,6/m</t>
  </si>
  <si>
    <t>5,6*4*105,98</t>
  </si>
  <si>
    <t>31</t>
  </si>
  <si>
    <t>130R1</t>
  </si>
  <si>
    <t>729150003</t>
  </si>
  <si>
    <t>5,6*4*105,98 v kg 2373,952</t>
  </si>
  <si>
    <t>5,6*4</t>
  </si>
  <si>
    <t>767995111</t>
  </si>
  <si>
    <t>Montáž atypických zámečnických konstrukcí hm do 5 kg</t>
  </si>
  <si>
    <t>1428734968</t>
  </si>
  <si>
    <t>Montáž ostatních atypických zámečnických konstrukcí hmotnosti do 5 kg</t>
  </si>
  <si>
    <t>https://podminky.urs.cz/item/CS_URS_2021_02/767995111</t>
  </si>
  <si>
    <t>Doplňkové konstrukce</t>
  </si>
  <si>
    <t>854</t>
  </si>
  <si>
    <t>33</t>
  </si>
  <si>
    <t>130R2</t>
  </si>
  <si>
    <t>-212617552</t>
  </si>
  <si>
    <t>854*0,001*1,1</t>
  </si>
  <si>
    <t>34</t>
  </si>
  <si>
    <t>998767201</t>
  </si>
  <si>
    <t>Přesun hmot procentní pro zámečnické konstrukce v objektech v do 6 m</t>
  </si>
  <si>
    <t>%</t>
  </si>
  <si>
    <t>215771971</t>
  </si>
  <si>
    <t>Přesun hmot pro zámečnické konstrukce stanovený procentní sazbou (%) z ceny vodorovná dopravní vzdálenost do 50 m v objektech výšky do 6 m</t>
  </si>
  <si>
    <t>https://podminky.urs.cz/item/CS_URS_2021_02/998767201</t>
  </si>
  <si>
    <t>2021-112-02-B - Bourací - okna, dveře</t>
  </si>
  <si>
    <t>968072456</t>
  </si>
  <si>
    <t>Vybourání kovových dveřních zárubní pl přes 2 m2</t>
  </si>
  <si>
    <t>-466675168</t>
  </si>
  <si>
    <t>Vybourání kovových rámů oken s křídly, dveřních zárubní, vrat, stěn, ostění nebo obkladů dveřních zárubní, plochy přes 2 m2</t>
  </si>
  <si>
    <t>https://podminky.urs.cz/item/CS_URS_2021_02/968072456</t>
  </si>
  <si>
    <t>1/NP- demontáž vchodových dveří rozměr/1400*2100/- ozn/D/2/</t>
  </si>
  <si>
    <t>1,4*2,1</t>
  </si>
  <si>
    <t>968082015</t>
  </si>
  <si>
    <t>Vybourání plastových rámů oken včetně křídel plochy do 1 m2</t>
  </si>
  <si>
    <t>987343493</t>
  </si>
  <si>
    <t>Vybourání plastových rámů oken s křídly, dveřních zárubní, vrat rámu oken s křídly, plochy do 1 m2</t>
  </si>
  <si>
    <t>https://podminky.urs.cz/item/CS_URS_2021_02/968082015</t>
  </si>
  <si>
    <t>u vchodu</t>
  </si>
  <si>
    <t>ozn/1</t>
  </si>
  <si>
    <t>vybourání okna 1/NP rozměr /1500*600/</t>
  </si>
  <si>
    <t>1,5*0,6</t>
  </si>
  <si>
    <t>968082017</t>
  </si>
  <si>
    <t>Vybourání plastových rámů oken včetně křídel plochy přes 2 do 4 m2</t>
  </si>
  <si>
    <t>-1914413129</t>
  </si>
  <si>
    <t>Vybourání plastových rámů oken s křídly, dveřních zárubní, vrat rámu oken s křídly, plochy přes 2 do 4 m2</t>
  </si>
  <si>
    <t>https://podminky.urs.cz/item/CS_URS_2021_02/968082017</t>
  </si>
  <si>
    <t>vybourání okna 2/NP rozměr /1500*1500/</t>
  </si>
  <si>
    <t>1,5*1,5</t>
  </si>
  <si>
    <t>968082022</t>
  </si>
  <si>
    <t>Vybourání plastových zárubní dveří plochy do 4 m2</t>
  </si>
  <si>
    <t>-488920307</t>
  </si>
  <si>
    <t>Vybourání plastových rámů oken s křídly, dveřních zárubní, vrat dveřních zárubní, plochy přes 2 do 4 m2</t>
  </si>
  <si>
    <t>https://podminky.urs.cz/item/CS_URS_2021_02/968082022</t>
  </si>
  <si>
    <t>1/NP- demontáž vchodových dveří rozměr/1400*2100/- ozn/D/1/</t>
  </si>
  <si>
    <t>-1793649614</t>
  </si>
  <si>
    <t>1749575399</t>
  </si>
  <si>
    <t>134433181</t>
  </si>
  <si>
    <t>0,699*10 'Přepočtené koeficientem množství</t>
  </si>
  <si>
    <t>1270258487</t>
  </si>
  <si>
    <t>0,185</t>
  </si>
  <si>
    <t>0,036</t>
  </si>
  <si>
    <t>-1722485641</t>
  </si>
  <si>
    <t>0,010</t>
  </si>
  <si>
    <t>997013813</t>
  </si>
  <si>
    <t>Poplatek za uložení na skládce (skládkovné) stavebního odpadu z plastických hmot kód odpadu 17 02 03</t>
  </si>
  <si>
    <t>1110227460</t>
  </si>
  <si>
    <t>Poplatek za uložení stavebního odpadu na skládce (skládkovné) z plastických hmot zatříděného do Katalogu odpadů pod kódem 17 02 03</t>
  </si>
  <si>
    <t>https://podminky.urs.cz/item/CS_URS_2021_02/997013813</t>
  </si>
  <si>
    <t>0,699</t>
  </si>
  <si>
    <t>-0,185</t>
  </si>
  <si>
    <t>-0,036</t>
  </si>
  <si>
    <t>-0,01</t>
  </si>
  <si>
    <t>766441821</t>
  </si>
  <si>
    <t>Demontáž parapetních desek dřevěných nebo plastových šířky do 30 cm délky přes 1,0 m</t>
  </si>
  <si>
    <t>-2053768913</t>
  </si>
  <si>
    <t>Demontáž parapetních desek dřevěných nebo plastových šířky do 300 mm délky přes 1 m</t>
  </si>
  <si>
    <t>https://podminky.urs.cz/item/CS_URS_2021_02/766441821</t>
  </si>
  <si>
    <t>ozn/2</t>
  </si>
  <si>
    <t>1/NP -demontáž vnitřního parapetu</t>
  </si>
  <si>
    <t>1,5m</t>
  </si>
  <si>
    <t>2/NP -demontáž vnitřního parapetu</t>
  </si>
  <si>
    <t>766691921</t>
  </si>
  <si>
    <t>Vyvěšení nebo zavěšení křídel plastových oken jednoduchých pl do 1 m2</t>
  </si>
  <si>
    <t>1847943477</t>
  </si>
  <si>
    <t>https://podminky.urs.cz/item/CS_URS_2021_02/766691921</t>
  </si>
  <si>
    <t>766691925</t>
  </si>
  <si>
    <t>Vyvěšení nebo zavěšení křídel plastových dveří pl přes 2 m2</t>
  </si>
  <si>
    <t>-421870864</t>
  </si>
  <si>
    <t>Ostatní práce vyvěšení nebo zavěšení křídel s případným uložením a opětovným zavěšením po provedení stavebních změn plastových dveřních s křídly otevíravými, plochy přes 2 m2</t>
  </si>
  <si>
    <t>https://podminky.urs.cz/item/CS_URS_2021_02/766691925</t>
  </si>
  <si>
    <t>767691822</t>
  </si>
  <si>
    <t>Vyvěšení nebo zavěšení kovových křídel dveří do 2 m2</t>
  </si>
  <si>
    <t>-773742646</t>
  </si>
  <si>
    <t>https://podminky.urs.cz/item/CS_URS_2021_02/767691822</t>
  </si>
  <si>
    <t>2021-112-02-N - Nové kce  - okna, dveře</t>
  </si>
  <si>
    <t>1104585888</t>
  </si>
  <si>
    <t>O/1/ - plastové okno ve 2.NP, rám dtto jako ostatní okna, dvojsklo, otevíravé a sklopné rozměr/1380*1500/</t>
  </si>
  <si>
    <t>1*(1,38+1,5+1,5)</t>
  </si>
  <si>
    <t>O/2/ - plastové okno v 1.NP, rám dtto jako ostatní okna, dvojsklo, otevíravé a sklopné rozměr /1300*600/mm</t>
  </si>
  <si>
    <t>1*(1,3+0,6+0,6)</t>
  </si>
  <si>
    <t xml:space="preserve">D/1/ - Venkovní plastové dveře ,rámová konstrukce, plné, hladké, barva bílá, kování nerez( sada kování klika-koule),Ud=1,2 Wm-2 K, 1400x2100mm, zámek </t>
  </si>
  <si>
    <t>1*(1,4+2,1+2,1)</t>
  </si>
  <si>
    <t xml:space="preserve">D/2/ - Venkovní plastové dveře ,rámová konstrukce, plné, hladké, barva bílá, kování nerez( sada kování klika-koule),Ud=1,2 Wm-2 K, 1400x2100mm, zámek </t>
  </si>
  <si>
    <t>998018002</t>
  </si>
  <si>
    <t>Přesun hmot ruční pro budovy v přes 6 do 12 m</t>
  </si>
  <si>
    <t>1164906048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</si>
  <si>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</si>
  <si>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https://podminky.urs.cz/item/CS_URS_2021_02/998018002</t>
  </si>
  <si>
    <t>766622131</t>
  </si>
  <si>
    <t>Montáž plastových oken plochy přes 1 m2 otevíravých v do 1,5 m s rámem do zdiva</t>
  </si>
  <si>
    <t>145935876</t>
  </si>
  <si>
    <t>Montáž oken plastových včetně montáže rámu plochy přes 1 m2 otevíravých do zdiva, výšky do 1,5 m</t>
  </si>
  <si>
    <t>https://podminky.urs.cz/item/CS_URS_2021_02/766622131</t>
  </si>
  <si>
    <t>1,38*1,5</t>
  </si>
  <si>
    <t>61140051</t>
  </si>
  <si>
    <t>okno plastové otevíravé/sklopné dvojsklo přes plochu 1m2 do v 1,5m</t>
  </si>
  <si>
    <t>575916031</t>
  </si>
  <si>
    <t>766622216</t>
  </si>
  <si>
    <t>Montáž plastových oken plochy do 1 m2 otevíravých s rámem do zdiva</t>
  </si>
  <si>
    <t>343317373</t>
  </si>
  <si>
    <t>Montáž oken plastových plochy do 1 m2 včetně montáže rámu otevíravých do zdiva</t>
  </si>
  <si>
    <t>https://podminky.urs.cz/item/CS_URS_2021_02/766622216</t>
  </si>
  <si>
    <t>61140049</t>
  </si>
  <si>
    <t>okno plastové otevíravé/sklopné dvojsklo do plochy 1m2</t>
  </si>
  <si>
    <t>1092681977</t>
  </si>
  <si>
    <t>1,3*0,6</t>
  </si>
  <si>
    <t>766660451</t>
  </si>
  <si>
    <t>Montáž vchodových dveří dvoukřídlových bez nadsvětlíku do zdiva</t>
  </si>
  <si>
    <t>747589112</t>
  </si>
  <si>
    <t>Montáž dveřních křídel dřevěných nebo plastových vchodových dveří včetně rámu do zdiva dvoukřídlových bez nadsvětlíku</t>
  </si>
  <si>
    <t>https://podminky.urs.cz/item/CS_URS_2021_02/766660451</t>
  </si>
  <si>
    <t>61140506</t>
  </si>
  <si>
    <t>dveře dvoukřídlé plastové bílé plné max rozměru otvoru 4,84m2 bezpečnostní třídy RC2</t>
  </si>
  <si>
    <t>-1553098889</t>
  </si>
  <si>
    <t>766660731</t>
  </si>
  <si>
    <t>Montáž dveřního bezpečnostního kování - zámku</t>
  </si>
  <si>
    <t>-227144523</t>
  </si>
  <si>
    <t>Montáž dveřních doplňků dveřního kování bezpečnostního zámku</t>
  </si>
  <si>
    <t>https://podminky.urs.cz/item/CS_URS_2021_02/766660731</t>
  </si>
  <si>
    <t>54964150</t>
  </si>
  <si>
    <t>vložka zámková cylindrická oboustranná+4 klíče</t>
  </si>
  <si>
    <t>-711882491</t>
  </si>
  <si>
    <t>766660733</t>
  </si>
  <si>
    <t>Montáž dveřního bezpečnostního kování - štítku s klikou</t>
  </si>
  <si>
    <t>1844957956</t>
  </si>
  <si>
    <t>Montáž dveřních doplňků dveřního kování bezpečnostního štítku s klikou</t>
  </si>
  <si>
    <t>https://podminky.urs.cz/item/CS_URS_2021_02/766660733</t>
  </si>
  <si>
    <t>54914102</t>
  </si>
  <si>
    <t>kování dveřní bezpečnostní, knoflík-klika R 802 /O Cr</t>
  </si>
  <si>
    <t>-1755083016</t>
  </si>
  <si>
    <t>766694112</t>
  </si>
  <si>
    <t>Montáž parapetních desek dřevěných nebo plastových š do 30 cm dl přes 1,0 do 1,6 m</t>
  </si>
  <si>
    <t>-1090722573</t>
  </si>
  <si>
    <t>Montáž ostatních truhlářských konstrukcí parapetních desek dřevěných nebo plastových šířky do 300 mm, délky přes 1000 do 1600 mm</t>
  </si>
  <si>
    <t>https://podminky.urs.cz/item/CS_URS_2021_02/766694112</t>
  </si>
  <si>
    <t>T/1/ - Vnitřní parapetní deska ,poplastovaná dřevotříska se zaobleným nosem hl.175mm pro okno O1 - barva bílá- přesné rozměry ověřit na stavbě</t>
  </si>
  <si>
    <t>Vnitřní parapetní deska,poplastovaná dřevotříska se zaobleným nosem hl.175mm pro okno O2- přesné rozměry ověřit na stavbě</t>
  </si>
  <si>
    <t>61144400</t>
  </si>
  <si>
    <t>parapet plastový vnitřní komůrkový tl 20mm š 180mm</t>
  </si>
  <si>
    <t>1359700626</t>
  </si>
  <si>
    <t>1*1,38</t>
  </si>
  <si>
    <t>1*1,3</t>
  </si>
  <si>
    <t>61144019</t>
  </si>
  <si>
    <t>koncovka k parapetu plastovému vnitřnímu 1 pár</t>
  </si>
  <si>
    <t>sada</t>
  </si>
  <si>
    <t>-975617198</t>
  </si>
  <si>
    <t>998766102</t>
  </si>
  <si>
    <t>Přesun hmot tonážní pro kce truhlářské v objektech v přes 6 do 12 m</t>
  </si>
  <si>
    <t>784068813</t>
  </si>
  <si>
    <t>Přesun hmot pro konstrukce truhlářské stanovený z hmotnosti přesunovaného materiálu vodorovná dopravní vzdálenost do 50 m v objektech výšky přes 6 do 12 m</t>
  </si>
  <si>
    <t>https://podminky.urs.cz/item/CS_URS_2021_02/998766102</t>
  </si>
  <si>
    <t>-1464943724</t>
  </si>
  <si>
    <t>2021-112-03-B - Bourací - okapy, žlaby, geigry</t>
  </si>
  <si>
    <t xml:space="preserve">    721 - Zdravotechnika - vnitřní kanalizace</t>
  </si>
  <si>
    <t>1435942029</t>
  </si>
  <si>
    <t>-1635070724</t>
  </si>
  <si>
    <t>1326950588</t>
  </si>
  <si>
    <t>0,576*10 'Přepočtené koeficientem množství</t>
  </si>
  <si>
    <t>-1271505858</t>
  </si>
  <si>
    <t>721</t>
  </si>
  <si>
    <t>Zdravotechnika - vnitřní kanalizace</t>
  </si>
  <si>
    <t>721242803</t>
  </si>
  <si>
    <t>Demontáž lapače střešních splavenin DN 110</t>
  </si>
  <si>
    <t>-1266310346</t>
  </si>
  <si>
    <t>Demontáž lapačů střešních splavenin DN 110</t>
  </si>
  <si>
    <t>https://podminky.urs.cz/item/CS_URS_2021_02/721242803</t>
  </si>
  <si>
    <t>ozn/K/1</t>
  </si>
  <si>
    <t>geigr -svod d/100/nn</t>
  </si>
  <si>
    <t>ozn/K/2</t>
  </si>
  <si>
    <t>ozn/K/5</t>
  </si>
  <si>
    <t>ozn/K/6</t>
  </si>
  <si>
    <t>ozn/K/7</t>
  </si>
  <si>
    <t>ozn/K/8</t>
  </si>
  <si>
    <t>ozn/K/9</t>
  </si>
  <si>
    <t>ozn/K/12</t>
  </si>
  <si>
    <t>764004801</t>
  </si>
  <si>
    <t>Demontáž podokapního žlabu do suti</t>
  </si>
  <si>
    <t>-360303500</t>
  </si>
  <si>
    <t>Demontáž klempířských konstrukcí žlabu podokapního do suti</t>
  </si>
  <si>
    <t>https://podminky.urs.cz/item/CS_URS_2021_02/764004801</t>
  </si>
  <si>
    <t>demontáž</t>
  </si>
  <si>
    <t>ozn/K/3</t>
  </si>
  <si>
    <t>žlab d./125/mm</t>
  </si>
  <si>
    <t>1,9</t>
  </si>
  <si>
    <t>ozn/K/4</t>
  </si>
  <si>
    <t>4,2</t>
  </si>
  <si>
    <t>ozn/K/10</t>
  </si>
  <si>
    <t>13,3</t>
  </si>
  <si>
    <t>ozn/K/11</t>
  </si>
  <si>
    <t>16,5</t>
  </si>
  <si>
    <t>ozn/K/13</t>
  </si>
  <si>
    <t>ozn/K/14</t>
  </si>
  <si>
    <t>16,6</t>
  </si>
  <si>
    <t>ozn/K/16</t>
  </si>
  <si>
    <t>ozn/K/17</t>
  </si>
  <si>
    <t>2,8</t>
  </si>
  <si>
    <t>764004861</t>
  </si>
  <si>
    <t>Demontáž svodu do suti</t>
  </si>
  <si>
    <t>-261880506</t>
  </si>
  <si>
    <t>Demontáž klempířských konstrukcí svodu do suti</t>
  </si>
  <si>
    <t>https://podminky.urs.cz/item/CS_URS_2021_02/764004861</t>
  </si>
  <si>
    <t>svod d/100/nn</t>
  </si>
  <si>
    <t>7,7</t>
  </si>
  <si>
    <t>7,5</t>
  </si>
  <si>
    <t>5,9</t>
  </si>
  <si>
    <t>7,8</t>
  </si>
  <si>
    <t>2021-112-03-N - Nové kce  - okapy, žlaby, geigry</t>
  </si>
  <si>
    <t>721249115</t>
  </si>
  <si>
    <t>Montáž lapače střešních splavenin z PP DN 110 ostatní typ</t>
  </si>
  <si>
    <t>-589581403</t>
  </si>
  <si>
    <t>Lapače střešních splavenin montáž lapačů střešních splavenin ostatních typů polypropylenových DN 110</t>
  </si>
  <si>
    <t>https://podminky.urs.cz/item/CS_URS_2021_02/721249115</t>
  </si>
  <si>
    <t>osazení geigrů</t>
  </si>
  <si>
    <t>montáž</t>
  </si>
  <si>
    <t>56231163</t>
  </si>
  <si>
    <t>lapač střešních splavenin se zápachovou klapkou a lapacím košem DN 125/110</t>
  </si>
  <si>
    <t>-1344132045</t>
  </si>
  <si>
    <t>998721101</t>
  </si>
  <si>
    <t>Přesun hmot tonážní pro vnitřní kanalizace v objektech v do 6 m</t>
  </si>
  <si>
    <t>-1795131673</t>
  </si>
  <si>
    <t>Přesun hmot pro vnitřní kanalizace stanovený z hmotnosti přesunovaného materiálu vodorovná dopravní vzdálenost do 50 m v objektech výšky do 6 m</t>
  </si>
  <si>
    <t>https://podminky.urs.cz/item/CS_URS_2021_02/998721101</t>
  </si>
  <si>
    <t>998721181</t>
  </si>
  <si>
    <t>Příplatek k přesunu hmot tonážní 721 prováděný bez použití mechanizace</t>
  </si>
  <si>
    <t>-357295111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</si>
  <si>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</si>
  <si>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https://podminky.urs.cz/item/CS_URS_2021_02/998721181</t>
  </si>
  <si>
    <t>764511602</t>
  </si>
  <si>
    <t>Žlab podokapní půlkruhový z Pz s povrchovou úpravou rš 330 mm</t>
  </si>
  <si>
    <t>1585264041</t>
  </si>
  <si>
    <t>Žlab podokapní z pozinkovaného plechu s povrchovou úpravou včetně háků a čel půlkruhový rš 330 mm</t>
  </si>
  <si>
    <t>https://podminky.urs.cz/item/CS_URS_2021_02/764511602</t>
  </si>
  <si>
    <t>764511642</t>
  </si>
  <si>
    <t>Kotlík oválný (trychtýřový) pro podokapní žlaby z Pz s povrchovou úpravou 330/100 mm</t>
  </si>
  <si>
    <t>239775430</t>
  </si>
  <si>
    <t>Žlab podokapní z pozinkovaného plechu s povrchovou úpravou včetně háků a čel kotlík oválný (trychtýřový), rš žlabu/průměr svodu 330/100 mm</t>
  </si>
  <si>
    <t>https://podminky.urs.cz/item/CS_URS_2021_02/764511642</t>
  </si>
  <si>
    <t>764518622</t>
  </si>
  <si>
    <t>Svody kruhové včetně objímek, kolen, odskoků z Pz s povrchovou úpravou průměru 100 mm</t>
  </si>
  <si>
    <t>900555018</t>
  </si>
  <si>
    <t>Svod z pozinkovaného plechu s upraveným povrchem včetně objímek, kolen a odskoků kruhový, průměru 100 mm</t>
  </si>
  <si>
    <t>https://podminky.urs.cz/item/CS_URS_2021_02/764518622</t>
  </si>
  <si>
    <t>998764102</t>
  </si>
  <si>
    <t>Přesun hmot tonážní pro konstrukce klempířské v objektech v přes 6 do 12 m</t>
  </si>
  <si>
    <t>-2076139983</t>
  </si>
  <si>
    <t>Přesun hmot pro konstrukce klempířské stanovený z hmotnosti přesunovaného materiálu vodorovná dopravní vzdálenost do 50 m v objektech výšky přes 6 do 12 m</t>
  </si>
  <si>
    <t>https://podminky.urs.cz/item/CS_URS_2021_02/998764102</t>
  </si>
  <si>
    <t>998764181</t>
  </si>
  <si>
    <t>Příplatek k přesunu hmot tonážní 764 prováděný bez použití mechanizace</t>
  </si>
  <si>
    <t>751724576</t>
  </si>
  <si>
    <t>Přesun hmot pro konstrukce klempířské stanovený z hmotnosti přesunovaného materiálu Příplatek k cenám za přesun prováděný bez použití mechanizace pro jakoukoliv výšku objektu</t>
  </si>
  <si>
    <t>https://podminky.urs.cz/item/CS_URS_2021_02/998764181</t>
  </si>
  <si>
    <t>2021-112-04-B - Bourací - elektro</t>
  </si>
  <si>
    <t xml:space="preserve">    741 - Elektroinstalace - silnoproud</t>
  </si>
  <si>
    <t>-265721545</t>
  </si>
  <si>
    <t>-288548640</t>
  </si>
  <si>
    <t>-1363512644</t>
  </si>
  <si>
    <t>0,346*10 'Přepočtené koeficientem množství</t>
  </si>
  <si>
    <t>1841075351</t>
  </si>
  <si>
    <t>741</t>
  </si>
  <si>
    <t>Elektroinstalace - silnoproud</t>
  </si>
  <si>
    <t>741371843</t>
  </si>
  <si>
    <t>Demontáž svítidla interiérového se standardní paticí nebo int. zdrojem LED přisazeného stropního přes 0,09 m2 do 0,36 m2 bez zachování funkčnosti</t>
  </si>
  <si>
    <t>2054631068</t>
  </si>
  <si>
    <t>Demontáž svítidel bez zachování funkčnosti (do suti) interiérových se standardní paticí (E27, T5, GU10) nebo integrovaným zdrojem LED přisazených, ploše stropních přes 0,09 do 0,36 m2</t>
  </si>
  <si>
    <t>https://podminky.urs.cz/item/CS_URS_2021_02/741371843</t>
  </si>
  <si>
    <t>demontáž svítidel nad schody</t>
  </si>
  <si>
    <t>741421811</t>
  </si>
  <si>
    <t>Demontáž drátu nebo lana svodového vedení D do 8 mm kolmý svod</t>
  </si>
  <si>
    <t>1646046733</t>
  </si>
  <si>
    <t>Demontáž hromosvodného vedení bez zachování funkčnosti svodových drátů nebo lan kolmého svodu, průměru do 8 mm</t>
  </si>
  <si>
    <t>https://podminky.urs.cz/item/CS_URS_2021_02/741421811</t>
  </si>
  <si>
    <t xml:space="preserve">Jímací vodič AlMgSi 8 </t>
  </si>
  <si>
    <t>220</t>
  </si>
  <si>
    <t>741421853</t>
  </si>
  <si>
    <t>Demontáž vedení hromosvodné-podpěra střešní pod tašky</t>
  </si>
  <si>
    <t>-1539102786</t>
  </si>
  <si>
    <t>Demontáž hromosvodného vedení podpěr střešního vedení pod tašky</t>
  </si>
  <si>
    <t>https://podminky.urs.cz/item/CS_URS_2021_02/741421853</t>
  </si>
  <si>
    <t>Podpěra pro jímací vodič (PV21 apod.)</t>
  </si>
  <si>
    <t>440</t>
  </si>
  <si>
    <t>741421863</t>
  </si>
  <si>
    <t>Demontáž vedení hromosvodné-podpěra svislého vedení zazděného</t>
  </si>
  <si>
    <t>-1588440442</t>
  </si>
  <si>
    <t>Demontáž hromosvodného vedení podpěr svislého vedení zazděného</t>
  </si>
  <si>
    <t>https://podminky.urs.cz/item/CS_URS_2021_02/741421863</t>
  </si>
  <si>
    <t>Vysokonapěťový svodový kabel HVI</t>
  </si>
  <si>
    <t>64</t>
  </si>
  <si>
    <t>2021-112-04-N - Nové kce  - elektro</t>
  </si>
  <si>
    <t>HSV -   Práce a dodávky HSV</t>
  </si>
  <si>
    <t xml:space="preserve">      741.1 - Elektroinstalace - silnoproud- ostatní zařízení</t>
  </si>
  <si>
    <t xml:space="preserve">      741.3 - Elektroinstalace - silnoproud- svítidla</t>
  </si>
  <si>
    <t xml:space="preserve">      741.4 - Elektroinstalace - silnoproud- Ochrana před bleskem, uzemnění a ochranné pospojování</t>
  </si>
  <si>
    <t>HZS - Hodinové zúčtovací sazby</t>
  </si>
  <si>
    <t xml:space="preserve">  Práce a dodávky HSV</t>
  </si>
  <si>
    <t>132212111</t>
  </si>
  <si>
    <t>Hloubení rýh š do 800 mm v soudržných horninách třídy těžitelnosti I skupiny 3 ručně</t>
  </si>
  <si>
    <t>-1330671358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</si>
  <si>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</si>
  <si>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https://podminky.urs.cz/item/CS_URS_2021_02/132212111</t>
  </si>
  <si>
    <t>Výkop rýhy 35x70 v zemině tř. III</t>
  </si>
  <si>
    <t>250*0,35*0,7</t>
  </si>
  <si>
    <t>162211311</t>
  </si>
  <si>
    <t>Vodorovné přemístění výkopku z horniny třídy těžitelnosti I skupiny 1 až 3 stavebním kolečkem do 10 m</t>
  </si>
  <si>
    <t>1984250671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</si>
  <si>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</si>
  <si>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https://podminky.urs.cz/item/CS_URS_2021_02/162211311</t>
  </si>
  <si>
    <t>174111101</t>
  </si>
  <si>
    <t>Zásyp jam, šachet rýh nebo kolem objektů sypaninou se zhutněním ručně</t>
  </si>
  <si>
    <t>-420660954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</si>
  <si>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</si>
  <si>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</si>
  <si>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>888741779</t>
  </si>
  <si>
    <t>250*0,35</t>
  </si>
  <si>
    <t>741.1</t>
  </si>
  <si>
    <t>Elektroinstalace - silnoproud- ostatní zařízení</t>
  </si>
  <si>
    <t>741.1-mont-01</t>
  </si>
  <si>
    <t xml:space="preserve">Trubka elektroinstalační tuhá DN32 </t>
  </si>
  <si>
    <t>-1137180318</t>
  </si>
  <si>
    <t>741.1-mat-01</t>
  </si>
  <si>
    <t>1978747803</t>
  </si>
  <si>
    <t>Trubka elektroinstalační tuhá DN32</t>
  </si>
  <si>
    <t>741.1-mont-02</t>
  </si>
  <si>
    <t>Příchytka pro pevné uložení trubek nebo vodičů 741.1.- mont-02</t>
  </si>
  <si>
    <t>1954339878</t>
  </si>
  <si>
    <t>Příchytka pro pevné uložení trubek nebo vodičů</t>
  </si>
  <si>
    <t>741.1-mat-02</t>
  </si>
  <si>
    <t xml:space="preserve">Příchytka pro pevné uložení trubek nebo vodičů </t>
  </si>
  <si>
    <t>-2055449074</t>
  </si>
  <si>
    <t>741.3</t>
  </si>
  <si>
    <t>Elektroinstalace - silnoproud- svítidla</t>
  </si>
  <si>
    <t>741.3- mont-01</t>
  </si>
  <si>
    <t xml:space="preserve">Svítidlo kruhové, přisazené, prachotěsné, průměr 300 mm, příkon 22W LED, opálový kryt, IP 64, 230VAC  </t>
  </si>
  <si>
    <t>677090160</t>
  </si>
  <si>
    <t>Svítidlo kruhové, přisazené, prachotěsné, průměr 300 mm, příkon 22W LED, opálový kryt, IP 64, 230VAC</t>
  </si>
  <si>
    <t>741.3- mat.-01</t>
  </si>
  <si>
    <t xml:space="preserve">Svítidlo kruhové, přisazené, prachotěsné, průměr 300 mm, příkon 22W LED, opálový kryt, IP 64, 230VAC….např. ref.výr.3F Filippi, Petra Opale </t>
  </si>
  <si>
    <t>429993688</t>
  </si>
  <si>
    <t>741.4</t>
  </si>
  <si>
    <t>Elektroinstalace - silnoproud- Ochrana před bleskem, uzemnění a ochranné pospojování</t>
  </si>
  <si>
    <t>741.4-mont-01</t>
  </si>
  <si>
    <t>Pásek uzemňovací FeZn 30x4mm, uložený v zemi</t>
  </si>
  <si>
    <t>-336692876</t>
  </si>
  <si>
    <t xml:space="preserve">Pásek uzemňovací FeZn 30x4mm, uložený v zemi </t>
  </si>
  <si>
    <t>741.4-mat-01</t>
  </si>
  <si>
    <t>924334989</t>
  </si>
  <si>
    <t>741.4-mont-02</t>
  </si>
  <si>
    <t xml:space="preserve">Vysokonapěťový svodový kabel HVI </t>
  </si>
  <si>
    <t>-1134785563</t>
  </si>
  <si>
    <t>741.4-mat-02</t>
  </si>
  <si>
    <t>1365229907</t>
  </si>
  <si>
    <t>741.4-mont-03</t>
  </si>
  <si>
    <t xml:space="preserve">Vybavení svodů a ostatní spojovací materiál (svorky, krabice a výstražné tabulky) </t>
  </si>
  <si>
    <t>-772604892</t>
  </si>
  <si>
    <t>741.4-mat-03</t>
  </si>
  <si>
    <t>364210463</t>
  </si>
  <si>
    <t>741.4-mont.-04</t>
  </si>
  <si>
    <t>Jímací vodič AlMgSi 8</t>
  </si>
  <si>
    <t>-1711800989</t>
  </si>
  <si>
    <t>741.4-mat-04</t>
  </si>
  <si>
    <t>-929262047</t>
  </si>
  <si>
    <t>741.4-mont-05</t>
  </si>
  <si>
    <t xml:space="preserve">Podpěra pro jímací vodič (PV21 apod.) </t>
  </si>
  <si>
    <t>-501433358</t>
  </si>
  <si>
    <t>7414-mat-05</t>
  </si>
  <si>
    <t>1367289522</t>
  </si>
  <si>
    <t>741820013</t>
  </si>
  <si>
    <t>Měření zemnící síť dl pásku přes 200 do 500 m</t>
  </si>
  <si>
    <t>-803058598</t>
  </si>
  <si>
    <t>Měření zemních odporů zemnicí sítě délky pásku přes 200 do 500 m</t>
  </si>
  <si>
    <t>https://podminky.urs.cz/item/CS_URS_2021_02/741820013</t>
  </si>
  <si>
    <t>741-R1</t>
  </si>
  <si>
    <t>jímací tyč JT 2,5 - vč. upevnění na betonový podstavec</t>
  </si>
  <si>
    <t>192530764</t>
  </si>
  <si>
    <t>7471-R</t>
  </si>
  <si>
    <t xml:space="preserve">svorky SP SK SO  </t>
  </si>
  <si>
    <t>-1787454817</t>
  </si>
  <si>
    <t xml:space="preserve">svorky SP SK SO </t>
  </si>
  <si>
    <t>998741202</t>
  </si>
  <si>
    <t>Přesun hmot procentní pro silnoproud v objektech v přes 6 do 12 m</t>
  </si>
  <si>
    <t>1727785122</t>
  </si>
  <si>
    <t>Přesun hmot pro silnoproud stanovený procentní sazbou (%) z ceny vodorovná dopravní vzdálenost do 50 m v objektech výšky přes 6 do 12 m</t>
  </si>
  <si>
    <t>https://podminky.urs.cz/item/CS_URS_2021_02/998741202</t>
  </si>
  <si>
    <t>HZS</t>
  </si>
  <si>
    <t>Hodinové zúčtovací sazby</t>
  </si>
  <si>
    <t>HZS1291</t>
  </si>
  <si>
    <t>Hodinová zúčtovací sazba pomocný stavební dělník</t>
  </si>
  <si>
    <t>hod</t>
  </si>
  <si>
    <t>512</t>
  </si>
  <si>
    <t>2001666233</t>
  </si>
  <si>
    <t>Hodinové zúčtovací sazby profesí HSV zemní a pomocné práce pomocný stavební dělník</t>
  </si>
  <si>
    <t>https://podminky.urs.cz/item/CS_URS_2021_02/HZS1291</t>
  </si>
  <si>
    <t>stavební přípomoce</t>
  </si>
  <si>
    <t>2 lidé á 8 hodin á 3 dny</t>
  </si>
  <si>
    <t>2*8*3</t>
  </si>
  <si>
    <t>2021-112-05-B - Bourací - zámečnické</t>
  </si>
  <si>
    <t>997013211</t>
  </si>
  <si>
    <t>Vnitrostaveništní doprava suti a vybouraných hmot pro budovy v do 6 m ručně</t>
  </si>
  <si>
    <t>-1512990695</t>
  </si>
  <si>
    <t>Vnitrostaveništní doprava suti a vybouraných hmot vodorovně do 50 m svisle ručně pro budovy a haly výšky do 6 m</t>
  </si>
  <si>
    <t>https://podminky.urs.cz/item/CS_URS_2021_02/997013211</t>
  </si>
  <si>
    <t>-433572937</t>
  </si>
  <si>
    <t>987954715</t>
  </si>
  <si>
    <t>0,193*10 'Přepočtené koeficientem množství</t>
  </si>
  <si>
    <t>-1050778040</t>
  </si>
  <si>
    <t>767161824</t>
  </si>
  <si>
    <t>Demontáž zábradlí schodišťového nerozebíratelného hmotnosti 1 m zábradlí přes 20 kg do suti</t>
  </si>
  <si>
    <t>471306248</t>
  </si>
  <si>
    <t>Demontáž zábradlí do suti schodišťového nerozebíratelný spoj hmotnosti 1 m zábradlí přes 20 kg</t>
  </si>
  <si>
    <t>https://podminky.urs.cz/item/CS_URS_2021_02/767161824</t>
  </si>
  <si>
    <t>demontáž zábradlí kotveného do schodů- boční</t>
  </si>
  <si>
    <t>2,5*2</t>
  </si>
  <si>
    <t>demontáž zábradlí kotveného do schodů- uprostřed schodiště</t>
  </si>
  <si>
    <t>2,7</t>
  </si>
  <si>
    <t>2021-112-05-N - Nové kce  - zámečnické</t>
  </si>
  <si>
    <t>767163221</t>
  </si>
  <si>
    <t>Montáž přímého kovového zábradlí z dílců do betonu konstrukce na schodišti</t>
  </si>
  <si>
    <t>-1112212971</t>
  </si>
  <si>
    <t>Montáž kompletního kovového zábradlí přímého z dílců na schodišti kotveného do betonu</t>
  </si>
  <si>
    <t>https://podminky.urs.cz/item/CS_URS_2021_02/767163221</t>
  </si>
  <si>
    <t xml:space="preserve">Z/1/- Zábradlí kulaté z konstrukční slitiny hliníku třídy AlMgSi0,5 podle EN AW 6060, svislé špršle -mezery dle normy na zábradlí, kotveno do schodů. </t>
  </si>
  <si>
    <t>Madlo na hoře a druhé ve výšce 400-500 mm. 1 ks 3,3 m.</t>
  </si>
  <si>
    <t>2ks</t>
  </si>
  <si>
    <t>2*3,3</t>
  </si>
  <si>
    <t xml:space="preserve">Z/2/- Zábradlí kulaté z konstrukční slitiny hliníku třídy AlMgSi0,5 podle EN AW 6060, svislé špršle -mezery dle normy na zábradlí, kotveno do schodů. </t>
  </si>
  <si>
    <t>Madlo na hoře a druhé ve výšce 400-500 mm. 1 ks 3,1m. Madlo pro děti bude z obou stran.</t>
  </si>
  <si>
    <t>3,1</t>
  </si>
  <si>
    <t>553Z1</t>
  </si>
  <si>
    <t>Z/1/- Zábradlí kulaté z konstrukční slitiny hliníku třídy AlMgSi0,5 podle EN AW 6060, svislé špršle -mezery dle normy na zábradlí, kotveno do schodů. Madlo na hoře a druhé ve výšce 400-500 mm. 1 ks 3,3 m.</t>
  </si>
  <si>
    <t>161353866</t>
  </si>
  <si>
    <t>3,3*2</t>
  </si>
  <si>
    <t>553Z2</t>
  </si>
  <si>
    <t>Z/2/- Zábradlí kulaté z konstrukční slitiny hliníku třídy AlMgSi0,5 podle EN AW 6060, svislé špršle -mezery dle normy na zábradlí, kotveno do schodů. Madlo na hoře a druhé ve výšce 400-500 mm. 1 ks 3,1m. Madlo pro děti bude z obou stran.</t>
  </si>
  <si>
    <t>-552790673</t>
  </si>
  <si>
    <t xml:space="preserve"> Madlo na hoře a druhé ve výšce 400-500 mm. 1 ks 3,1m. Madlo pro děti bude z obou stran.</t>
  </si>
  <si>
    <t>848132512</t>
  </si>
  <si>
    <t>2021-112-06-B - Bourací - okapového chodníku</t>
  </si>
  <si>
    <t>113106021</t>
  </si>
  <si>
    <t>Rozebrání dlažeb při překopech komunikací pro pěší z betonových dlaždic ručně</t>
  </si>
  <si>
    <t>-1003066380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</si>
  <si>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</si>
  <si>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https://podminky.urs.cz/item/CS_URS_2021_02/113106021</t>
  </si>
  <si>
    <t>okapový chodník</t>
  </si>
  <si>
    <t>rozebrání betonové dlažby</t>
  </si>
  <si>
    <t>(16,225+0,6+1,45+2,45+3,6+2,3+2,45+5,35+2+2+5,975)*0,4</t>
  </si>
  <si>
    <t>/0,4*0,4/</t>
  </si>
  <si>
    <t>113107011</t>
  </si>
  <si>
    <t>Odstranění podkladu z kameniva těženého tl do 100 mm při překopech ručně</t>
  </si>
  <si>
    <t>-458029228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</si>
  <si>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</si>
  <si>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https://podminky.urs.cz/item/CS_URS_2021_02/113107011</t>
  </si>
  <si>
    <t>997221141</t>
  </si>
  <si>
    <t>Vodorovná doprava suti ze sypkých materiálů stavebním kolečkem do 50 m</t>
  </si>
  <si>
    <t>1733451100</t>
  </si>
  <si>
    <t>Vodorovná doprava suti stavebním kolečkem s naložením a se složením ze sypkých materiálů, na vzdálenost do 50 m</t>
  </si>
  <si>
    <t>https://podminky.urs.cz/item/CS_URS_2021_02/997221141</t>
  </si>
  <si>
    <t>podklad písek</t>
  </si>
  <si>
    <t>3,197</t>
  </si>
  <si>
    <t>997221551</t>
  </si>
  <si>
    <t>Vodorovná doprava suti ze sypkých materiálů do 1 km</t>
  </si>
  <si>
    <t>-151869380</t>
  </si>
  <si>
    <t>Vodorovná doprava suti bez naložení, ale se složením a s hrubým urovnáním ze sypkých materiálů, na vzdálenost do 1 km</t>
  </si>
  <si>
    <t>https://podminky.urs.cz/item/CS_URS_2021_02/997221551</t>
  </si>
  <si>
    <t>997221559</t>
  </si>
  <si>
    <t>Příplatek ZKD 1 km u vodorovné dopravy suti ze sypkých materiálů</t>
  </si>
  <si>
    <t>-2074750644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</si>
  <si>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</si>
  <si>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</si>
  <si>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3,197*10 'Přepočtené koeficientem množství</t>
  </si>
  <si>
    <t>997221612</t>
  </si>
  <si>
    <t>Nakládání vybouraných hmot na dopravní prostředky pro vodorovnou dopravu</t>
  </si>
  <si>
    <t>914952346</t>
  </si>
  <si>
    <t>Nakládání na dopravní prostředky pro vodorovnou dopravu vybouraných hmot</t>
  </si>
  <si>
    <t>https://podminky.urs.cz/item/CS_URS_2021_02/997221612</t>
  </si>
  <si>
    <t>likvidace odpadu předpoklad cca.15%</t>
  </si>
  <si>
    <t>dlažba 15%</t>
  </si>
  <si>
    <t>4,529*0,15</t>
  </si>
  <si>
    <t>997221151</t>
  </si>
  <si>
    <t>Vodorovná doprava suti z kusových materiálů stavebním kolečkem do 50 m</t>
  </si>
  <si>
    <t>-1101543279</t>
  </si>
  <si>
    <t>Vodorovná doprava suti stavebním kolečkem s naložením a se složením z kusových materiálů, na vzdálenost do 50 m</t>
  </si>
  <si>
    <t>https://podminky.urs.cz/item/CS_URS_2021_02/997221151</t>
  </si>
  <si>
    <t>997221561</t>
  </si>
  <si>
    <t>Vodorovná doprava suti z kusových materiálů do 1 km</t>
  </si>
  <si>
    <t>-997332747</t>
  </si>
  <si>
    <t>Vodorovná doprava suti bez naložení, ale se složením a s hrubým urovnáním z kusových materiálů, na vzdálenost do 1 km</t>
  </si>
  <si>
    <t>https://podminky.urs.cz/item/CS_URS_2021_02/997221561</t>
  </si>
  <si>
    <t>997221569</t>
  </si>
  <si>
    <t>Příplatek ZKD 1 km u vodorovné dopravy suti z kusových materiálů</t>
  </si>
  <si>
    <t>-2026273464</t>
  </si>
  <si>
    <t>https://podminky.urs.cz/item/CS_URS_2021_02/997221569</t>
  </si>
  <si>
    <t>0,679*10 'Přepočtené koeficientem množství</t>
  </si>
  <si>
    <t>997221615</t>
  </si>
  <si>
    <t>-969574170</t>
  </si>
  <si>
    <t>https://podminky.urs.cz/item/CS_URS_2021_02/997221615</t>
  </si>
  <si>
    <t>997221655</t>
  </si>
  <si>
    <t>-424201713</t>
  </si>
  <si>
    <t>https://podminky.urs.cz/item/CS_URS_2021_02/997221655</t>
  </si>
  <si>
    <t xml:space="preserve">písek podklad </t>
  </si>
  <si>
    <t>2021-112-06-N - Nové kce  - okapový chodník</t>
  </si>
  <si>
    <t xml:space="preserve">    5 - Komunikace pozemní</t>
  </si>
  <si>
    <t>113108441</t>
  </si>
  <si>
    <t>Rozrytí krytu z kameniva bez zhutnění bez živičného pojiva</t>
  </si>
  <si>
    <t>1025221194</t>
  </si>
  <si>
    <t>Rozrytí vrstvy krytu nebo podkladu z kameniva bez zhutnění, bez vyrovnání rozrytého materiálu, pro jakékoliv tloušťky bez živičného pojiva</t>
  </si>
  <si>
    <t>https://podminky.urs.cz/item/CS_URS_2021_02/113108441</t>
  </si>
  <si>
    <t>vyrovnání podkladu</t>
  </si>
  <si>
    <t>Komunikace pozemní</t>
  </si>
  <si>
    <t>566401111</t>
  </si>
  <si>
    <t>Úprava krytu z kameniva drceného pro nový kryt s doplněním kameniva drceného přes 0,06 do 0,08 m3/m2</t>
  </si>
  <si>
    <t>-556307369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</si>
  <si>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</si>
  <si>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https://podminky.urs.cz/item/CS_URS_2021_02/566401111</t>
  </si>
  <si>
    <t>596811220</t>
  </si>
  <si>
    <t>Kladení betonové dlažby komunikací pro pěší do lože z kameniva velikosti přes 0,09 do 0,25 m2 pl do 50 m2</t>
  </si>
  <si>
    <t>-874577593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</si>
  <si>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</si>
  <si>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https://podminky.urs.cz/item/CS_URS_2021_02/596811220</t>
  </si>
  <si>
    <t>pokládka betonové dlažby</t>
  </si>
  <si>
    <t>59245320</t>
  </si>
  <si>
    <t>dlažba plošná betonová 400x400x45mm přírodní</t>
  </si>
  <si>
    <t>-1063891215</t>
  </si>
  <si>
    <t>doplnění betonové dlažby cca./15/%</t>
  </si>
  <si>
    <t>(16,225+0,6+1,45+2,45+3,6+2,3+2,45+5,35+2+2+5,975)*0,4*0,15</t>
  </si>
  <si>
    <t xml:space="preserve">  /15%/</t>
  </si>
  <si>
    <t>2,664*1,05 'Přepočtené koeficientem množství</t>
  </si>
  <si>
    <t>59245320.R</t>
  </si>
  <si>
    <t>dlažba plošná betonová 400x400x45mm přírodní- stávající ( očištěná )</t>
  </si>
  <si>
    <t>2097462</t>
  </si>
  <si>
    <t>dlažba plošná betonová 400x400x45mm přírodní - stávající ( očištěná )</t>
  </si>
  <si>
    <t>(16,225+0,6+1,45+2,45+3,6+2,3+2,45+5,35+2+2+5,975)*0,4*0,85</t>
  </si>
  <si>
    <t xml:space="preserve">  /85%/- stáavácá - očištěná</t>
  </si>
  <si>
    <t>599432111</t>
  </si>
  <si>
    <t>Vyplnění spár dlažby z lomového kamene drobným kamenivem</t>
  </si>
  <si>
    <t>-915648016</t>
  </si>
  <si>
    <t>Vyplnění spár dlažby (přídlažby) z lomového kamene v jakémkoliv sklonu plochy a jakékoliv tloušťky kamenivem těženým</t>
  </si>
  <si>
    <t>https://podminky.urs.cz/item/CS_URS_2021_02/599432111</t>
  </si>
  <si>
    <t xml:space="preserve">  100%</t>
  </si>
  <si>
    <t>979054441</t>
  </si>
  <si>
    <t>Očištění vybouraných z desek nebo dlaždic s původním spárováním z kameniva těženého</t>
  </si>
  <si>
    <t>1095084691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</si>
  <si>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</si>
  <si>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https://podminky.urs.cz/item/CS_URS_2021_02/979054441</t>
  </si>
  <si>
    <t>očištění betonové dlažby</t>
  </si>
  <si>
    <t>očištění cca. 85%</t>
  </si>
  <si>
    <t>998223011</t>
  </si>
  <si>
    <t>Přesun hmot pro pozemní komunikace s krytem dlážděným</t>
  </si>
  <si>
    <t>-1044377998</t>
  </si>
  <si>
    <t>Přesun hmot pro pozemní komunikace s krytem dlážděným dopravní vzdálenost do 200 m jakékoliv délky objektu</t>
  </si>
  <si>
    <t>https://podminky.urs.cz/item/CS_URS_2021_02/998223011</t>
  </si>
  <si>
    <t>2021-112-07-B - Bourací - parapety vnější</t>
  </si>
  <si>
    <t>1399829974</t>
  </si>
  <si>
    <t>1284482986</t>
  </si>
  <si>
    <t>1178508976</t>
  </si>
  <si>
    <t>0,118*10 'Přepočtené koeficientem množství</t>
  </si>
  <si>
    <t>-1983792070</t>
  </si>
  <si>
    <t>764002851</t>
  </si>
  <si>
    <t>Demontáž oplechování parapetů do suti</t>
  </si>
  <si>
    <t>-2092351489</t>
  </si>
  <si>
    <t>Demontáž klempířských konstrukcí oplechování parapetů do suti</t>
  </si>
  <si>
    <t>https://podminky.urs.cz/item/CS_URS_2021_02/764002851</t>
  </si>
  <si>
    <t>parapet 1/NP</t>
  </si>
  <si>
    <t>zadní část- pohled/1/</t>
  </si>
  <si>
    <t>demontáž vnějšího parapetu</t>
  </si>
  <si>
    <t>1,5</t>
  </si>
  <si>
    <t>ozn/3</t>
  </si>
  <si>
    <t>ozn/4</t>
  </si>
  <si>
    <t>ozn/5</t>
  </si>
  <si>
    <t>ozn/6</t>
  </si>
  <si>
    <t>ozn/7</t>
  </si>
  <si>
    <t>ozn/8</t>
  </si>
  <si>
    <t>parapet 2/NP</t>
  </si>
  <si>
    <t>ozn/9</t>
  </si>
  <si>
    <t>ozn/10</t>
  </si>
  <si>
    <t>ozn/11</t>
  </si>
  <si>
    <t>ozn/12</t>
  </si>
  <si>
    <t>ozn/13</t>
  </si>
  <si>
    <t>ozn/14</t>
  </si>
  <si>
    <t>ozn/15</t>
  </si>
  <si>
    <t>ozn/16</t>
  </si>
  <si>
    <t>ozn/17</t>
  </si>
  <si>
    <t>ozn/18</t>
  </si>
  <si>
    <t>ozn/19</t>
  </si>
  <si>
    <t>ozn/20</t>
  </si>
  <si>
    <t>ozn/21</t>
  </si>
  <si>
    <t>ozn/22</t>
  </si>
  <si>
    <t>ozn/23</t>
  </si>
  <si>
    <t>ozn/24</t>
  </si>
  <si>
    <t>ozn/25</t>
  </si>
  <si>
    <t>ozn/26</t>
  </si>
  <si>
    <t>ozn/27</t>
  </si>
  <si>
    <t>boční-pohled/2/</t>
  </si>
  <si>
    <t>ozn/28</t>
  </si>
  <si>
    <t>ozn/29</t>
  </si>
  <si>
    <t>přední část -pohled/3/</t>
  </si>
  <si>
    <t>ozn/30</t>
  </si>
  <si>
    <t>ozn/31</t>
  </si>
  <si>
    <t>ozn/32</t>
  </si>
  <si>
    <t>ozn/33</t>
  </si>
  <si>
    <t>ozn/34</t>
  </si>
  <si>
    <t>ozn/35</t>
  </si>
  <si>
    <t>ozn/36</t>
  </si>
  <si>
    <t>ozn/37</t>
  </si>
  <si>
    <t>ozn/38</t>
  </si>
  <si>
    <t>ozn/39</t>
  </si>
  <si>
    <t>ozn/40</t>
  </si>
  <si>
    <t>ozn/41</t>
  </si>
  <si>
    <t>ozn/42</t>
  </si>
  <si>
    <t>ozn/43</t>
  </si>
  <si>
    <t>ozn/44</t>
  </si>
  <si>
    <t>ozn/45</t>
  </si>
  <si>
    <t>ozn/46</t>
  </si>
  <si>
    <t>ozn/47</t>
  </si>
  <si>
    <t>2021-112-07-N - Nové kce  - parapety vnější</t>
  </si>
  <si>
    <t xml:space="preserve">    6 - Úpravy povrchů, podlahy a osazování výplní</t>
  </si>
  <si>
    <t>Úpravy povrchů, podlahy a osazování výplní</t>
  </si>
  <si>
    <t>629135101</t>
  </si>
  <si>
    <t>Vyrovnávací vrstva pod klempířské prvky z MC š do 150 mm</t>
  </si>
  <si>
    <t>-860146325</t>
  </si>
  <si>
    <t>Vyrovnávací vrstva z cementové malty pod klempířskými prvky šířky do 150 mm</t>
  </si>
  <si>
    <t>https://podminky.urs.cz/item/CS_URS_2021_02/629135101</t>
  </si>
  <si>
    <t xml:space="preserve">montáž </t>
  </si>
  <si>
    <t>K/18/- poplastovaný parapet vnější r.š./450/mm pro okno š./1420/mm</t>
  </si>
  <si>
    <t>50*1,42</t>
  </si>
  <si>
    <t>K/19/- poplastovaný parapet vnější r.š./450/mm pro okno š./520/mm</t>
  </si>
  <si>
    <t>2*0,52</t>
  </si>
  <si>
    <t>K/20/- poplastovaný parapet vnější r.š./450/mm pro okno š./1380/mm</t>
  </si>
  <si>
    <t>K/21/- poplastovaný parapet vnější r.š./450/mm pro okno š./1750/mm</t>
  </si>
  <si>
    <t>1*1,75</t>
  </si>
  <si>
    <t>K/22/- poplastovaný parapet vnější r.š./450/mm pro okno š./520/mm</t>
  </si>
  <si>
    <t>-1713604659</t>
  </si>
  <si>
    <t>764216646.450</t>
  </si>
  <si>
    <t>Oplechování rovných parapetů celoplošně lepené z Pz s povrchovou úpravou rš 450 mm</t>
  </si>
  <si>
    <t>331470906</t>
  </si>
  <si>
    <t>Oplechování parapetů z pozinkovaného plechu s povrchovou úpravou rovných celoplošně lepené, bez rohů rš 450 mm</t>
  </si>
  <si>
    <t>735253599</t>
  </si>
  <si>
    <t>1876896105</t>
  </si>
  <si>
    <t>2021-112-08-B - Bourací - požární žebřík</t>
  </si>
  <si>
    <t>242830942</t>
  </si>
  <si>
    <t>-78909665</t>
  </si>
  <si>
    <t>-1679056482</t>
  </si>
  <si>
    <t>0,176*10 'Přepočtené koeficientem množství</t>
  </si>
  <si>
    <t>-952225335</t>
  </si>
  <si>
    <t>767832801</t>
  </si>
  <si>
    <t>Demontáž venkovních požárních žebříků se ochranným košem</t>
  </si>
  <si>
    <t>1455751357</t>
  </si>
  <si>
    <t>Demontáž venkovních požárních žebříků s ochranným košem</t>
  </si>
  <si>
    <t>https://podminky.urs.cz/item/CS_URS_2021_02/767832801</t>
  </si>
  <si>
    <t>pohled/4/ - boční</t>
  </si>
  <si>
    <t>demontáž požárního žebříku</t>
  </si>
  <si>
    <t>5,525-2</t>
  </si>
  <si>
    <t>2021-112-08-N - Nové kce  - požární žebřík</t>
  </si>
  <si>
    <t xml:space="preserve">    95 - Různé dokončovací konstrukce a práce pozemních staveb</t>
  </si>
  <si>
    <t>95</t>
  </si>
  <si>
    <t>Různé dokončovací konstrukce a práce pozemních staveb</t>
  </si>
  <si>
    <t>953921115</t>
  </si>
  <si>
    <t>Dlaždice betonové 500x500 mm kladené na sucho na ploché střechy</t>
  </si>
  <si>
    <t>156713224</t>
  </si>
  <si>
    <t>Dlaždice betonové na sucho na ploché střechy kladené jednotlivě volně s mezerami např. pro schůdnost po měkké krytině, pro trvalé zatížení krytin, rozměru 500 x 500 mm</t>
  </si>
  <si>
    <t>https://podminky.urs.cz/item/CS_URS_2021_02/953921115</t>
  </si>
  <si>
    <t>roznášecí dlaždice pro plošinu z pororoštu</t>
  </si>
  <si>
    <t>953921116</t>
  </si>
  <si>
    <t>Příplatek k dlaždicím betonovým 500x500 mm kladeným na sucho za podkladové čtverce z lepenky</t>
  </si>
  <si>
    <t>-804618193</t>
  </si>
  <si>
    <t>Dlaždice betonové na sucho na ploché střechy kladené jednotlivě volně s mezerami např. pro schůdnost po měkké krytině, pro trvalé zatížení krytin, rozměru Příplatek k ceně -1115 za podkládané čtverce (s přesahem) z asfaltové lepenky</t>
  </si>
  <si>
    <t>https://podminky.urs.cz/item/CS_URS_2021_02/953921116</t>
  </si>
  <si>
    <t>133626403</t>
  </si>
  <si>
    <t>767832102</t>
  </si>
  <si>
    <t>Montáž venkovních požárních žebříků do zdiva bez suchovodu</t>
  </si>
  <si>
    <t>-604159695</t>
  </si>
  <si>
    <t>https://podminky.urs.cz/item/CS_URS_2021_02/767832102</t>
  </si>
  <si>
    <t>pohled /4/- boční</t>
  </si>
  <si>
    <t>ocelový žebřík s ochranným košem, pozink. V 5,1m</t>
  </si>
  <si>
    <t>1*5,1</t>
  </si>
  <si>
    <t>44983000</t>
  </si>
  <si>
    <t>žebřík venkovní bez suchovodu v provedení žárový Zn</t>
  </si>
  <si>
    <t>214500290</t>
  </si>
  <si>
    <t>767834111</t>
  </si>
  <si>
    <t>Příplatek k ceně za montáž ochranného koše šroubovaný</t>
  </si>
  <si>
    <t>-936307696</t>
  </si>
  <si>
    <t>Montáž venkovních požárních žebříků Příplatek k cenám za montáž ochranného koše, připevněného šroubováním</t>
  </si>
  <si>
    <t>https://podminky.urs.cz/item/CS_URS_2021_02/767834111</t>
  </si>
  <si>
    <t>1844363779</t>
  </si>
  <si>
    <t>Ocelová plošina z pororoštu, vše žárově pozinkováno 1,59x0,77m</t>
  </si>
  <si>
    <t>na roznášecích dlaždicích ( 4ks) - viz SKŘ</t>
  </si>
  <si>
    <t>vč. ochranného zábradlí</t>
  </si>
  <si>
    <t>odhad cca.</t>
  </si>
  <si>
    <t>90</t>
  </si>
  <si>
    <t>553R1</t>
  </si>
  <si>
    <t>Ocelová plošina z pororoštu, vše žárově pozinkováno 1,59x0,77m vč. kotvení plech10, TR60/3/5,  a HEB220- viz SKŘ</t>
  </si>
  <si>
    <t>1913794435</t>
  </si>
  <si>
    <t>998767102</t>
  </si>
  <si>
    <t>Přesun hmot tonážní pro zámečnické konstrukce v objektech v přes 6 do 12 m</t>
  </si>
  <si>
    <t>917291665</t>
  </si>
  <si>
    <t>Přesun hmot pro zámečnické konstrukce stanovený z hmotnosti přesunovaného materiálu vodorovná dopravní vzdálenost do 50 m v objektech výšky přes 6 do 12 m</t>
  </si>
  <si>
    <t>https://podminky.urs.cz/item/CS_URS_2021_02/998767102</t>
  </si>
  <si>
    <t>998767181</t>
  </si>
  <si>
    <t>Příplatek k přesunu hmot tonážní 767 prováděný bez použití mechanizace</t>
  </si>
  <si>
    <t>-1592251876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</si>
  <si>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</si>
  <si>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https://podminky.urs.cz/item/CS_URS_2021_02/998767181</t>
  </si>
  <si>
    <t>2021-112-09-B - Bourací - mříže a luxfery</t>
  </si>
  <si>
    <t xml:space="preserve">    94 - Lešení a stavební výtahy</t>
  </si>
  <si>
    <t>94</t>
  </si>
  <si>
    <t>Lešení a stavební výtahy</t>
  </si>
  <si>
    <t>941111111</t>
  </si>
  <si>
    <t>Montáž lešení řadového trubkového lehkého s podlahami zatížení do 200 kg/m2 š od 0,6 do 0,9 m v do 10 m</t>
  </si>
  <si>
    <t>-1410905580</t>
  </si>
  <si>
    <t>Montáž lešení řadového trubkového lehkého pracovního s podlahami s provozním zatížením tř. 3 do 200 kg/m2 šířky tř. W06 od 0,6 do 0,9 m, výšky do 10 m</t>
  </si>
  <si>
    <t>https://podminky.urs.cz/item/CS_URS_2021_02/941111111</t>
  </si>
  <si>
    <t>lešení řadové cca.</t>
  </si>
  <si>
    <t>1,6*5,2</t>
  </si>
  <si>
    <t>941111211</t>
  </si>
  <si>
    <t>Příplatek k lešení řadovému trubkovému lehkému s podlahami š 0,9 m v 10 m za první a ZKD den použití</t>
  </si>
  <si>
    <t>1342540496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</si>
  <si>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</si>
  <si>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https://podminky.urs.cz/item/CS_URS_2021_02/941111211</t>
  </si>
  <si>
    <t>8,32*5 'Přepočtené koeficientem množství</t>
  </si>
  <si>
    <t>941111811</t>
  </si>
  <si>
    <t>Demontáž lešení řadového trubkového lehkého s podlahami zatížení do 200 kg/m2 š přes 0,6 do 0,9 m v do 10 m</t>
  </si>
  <si>
    <t>-384015570</t>
  </si>
  <si>
    <t>Demontáž lešení řadového trubkového lehkého pracovního s podlahami s provozním zatížením tř. 3 do 200 kg/m2 šířky tř. W06 od 0,6 do 0,9 m, výšky do 10 m</t>
  </si>
  <si>
    <t>https://podminky.urs.cz/item/CS_URS_2021_02/941111811</t>
  </si>
  <si>
    <t>944511111</t>
  </si>
  <si>
    <t>Montáž ochranné sítě z textilie z umělých vláken</t>
  </si>
  <si>
    <t>1526182681</t>
  </si>
  <si>
    <t>Montáž ochranné sítě zavěšené na konstrukci lešení z textilie z umělých vláken</t>
  </si>
  <si>
    <t>https://podminky.urs.cz/item/CS_URS_2021_02/944511111</t>
  </si>
  <si>
    <t>944511211</t>
  </si>
  <si>
    <t>Příplatek k ochranné síti za první a ZKD den použití</t>
  </si>
  <si>
    <t>-563614431</t>
  </si>
  <si>
    <t>Montáž ochranné sítě Příplatek za první a každý další den použití sítě k ceně -1111</t>
  </si>
  <si>
    <t>https://podminky.urs.cz/item/CS_URS_2021_02/944511211</t>
  </si>
  <si>
    <t>944511811</t>
  </si>
  <si>
    <t>Demontáž ochranné sítě z textilie z umělých vláken</t>
  </si>
  <si>
    <t>-1467342669</t>
  </si>
  <si>
    <t>Demontáž ochranné sítě zavěšené na konstrukci lešení z textilie z umělých vláken</t>
  </si>
  <si>
    <t>https://podminky.urs.cz/item/CS_URS_2021_02/944511811</t>
  </si>
  <si>
    <t>1991649486</t>
  </si>
  <si>
    <t>vybourání skleněných luxfer</t>
  </si>
  <si>
    <t>9,6</t>
  </si>
  <si>
    <t>-804795423</t>
  </si>
  <si>
    <t>1875584366</t>
  </si>
  <si>
    <t>-78527891</t>
  </si>
  <si>
    <t>0,802*10 'Přepočtené koeficientem množství</t>
  </si>
  <si>
    <t>429269583</t>
  </si>
  <si>
    <t>0,802</t>
  </si>
  <si>
    <t>-0,528</t>
  </si>
  <si>
    <t>-1517461030</t>
  </si>
  <si>
    <t>0,528</t>
  </si>
  <si>
    <t>767661811</t>
  </si>
  <si>
    <t>Demontáž mříží pevných nebo otevíravých</t>
  </si>
  <si>
    <t>-1380621731</t>
  </si>
  <si>
    <t>https://podminky.urs.cz/item/CS_URS_2021_02/767661811</t>
  </si>
  <si>
    <t>demontáž mříží (R4- počet/1/ks</t>
  </si>
  <si>
    <t>1,42*1,6</t>
  </si>
  <si>
    <t>demontáž mříží (R5- počet/2/ks</t>
  </si>
  <si>
    <t>0,52*1,35*2</t>
  </si>
  <si>
    <t>demontáž mříží (R6- počet/1/ks</t>
  </si>
  <si>
    <t>1,42*1,5</t>
  </si>
  <si>
    <t>demontáž mříží (R7- počet/2/ks</t>
  </si>
  <si>
    <t>0,52*0,6*2</t>
  </si>
  <si>
    <t>demontáž mříží (R8- počet/1/ks</t>
  </si>
  <si>
    <t>demontáž mříží (R9- počet/5/ks</t>
  </si>
  <si>
    <t>1,42*0,6*5</t>
  </si>
  <si>
    <t>demontáž mříží (R10- počet/1/ks</t>
  </si>
  <si>
    <t>0,52*0,6</t>
  </si>
  <si>
    <t>demontáž mříží (R11- počet/1/ks</t>
  </si>
  <si>
    <t>1,42*1,35</t>
  </si>
  <si>
    <t>2021-112-09-N - Nové kce  - mříže a luxfery</t>
  </si>
  <si>
    <t>733941617</t>
  </si>
  <si>
    <t>R/1/ - Luxfera pro venkovní použití ( např.ENERGY SAVING) Jedná se o speciální tvárnici s koeficientem tepelné propustnosti na výborné hodnotě U = 1,5</t>
  </si>
  <si>
    <t>19cmx19cmx8 cm</t>
  </si>
  <si>
    <t>začištění</t>
  </si>
  <si>
    <t>1,75+6+6</t>
  </si>
  <si>
    <t>1223100864</t>
  </si>
  <si>
    <t>-255259652</t>
  </si>
  <si>
    <t>8,32*10 'Přepočtené koeficientem množství</t>
  </si>
  <si>
    <t>826443378</t>
  </si>
  <si>
    <t>1548434434</t>
  </si>
  <si>
    <t>-485800827</t>
  </si>
  <si>
    <t>-885192408</t>
  </si>
  <si>
    <t>290541526</t>
  </si>
  <si>
    <t>-390809968</t>
  </si>
  <si>
    <t>998761102</t>
  </si>
  <si>
    <t>Přesun hmot tonážní pro konstrukce sklobetonové v objektech v přes 6 do 12 m</t>
  </si>
  <si>
    <t>-1591295015</t>
  </si>
  <si>
    <t>Přesun hmot pro konstrukce sklobetonové stanovený z hmotnosti přesunovaného materiálu vodorovná dopravní vzdálenost do 50 m v objektech výšky přes 6 do 12 m</t>
  </si>
  <si>
    <t>https://podminky.urs.cz/item/CS_URS_2021_02/998761102</t>
  </si>
  <si>
    <t>101074207</t>
  </si>
  <si>
    <t>767662210</t>
  </si>
  <si>
    <t>Montáž mříží otvíravých</t>
  </si>
  <si>
    <t>1574476385</t>
  </si>
  <si>
    <t>https://podminky.urs.cz/item/CS_URS_2021_02/767662210</t>
  </si>
  <si>
    <t>R/4/ - Bezpečnostní mříz ocelová, otevíravá pro okno 1420x1600mm,nástřik práškovou barvou, barva dle výběru investora,uzamykací</t>
  </si>
  <si>
    <t>R/5/- Bezpečnostní mříz ocelová, otevíravá pro okno 520x1350mm,nástřik práškovou barvou, barva dle výběru investora,uzamykací</t>
  </si>
  <si>
    <t>R/6/- Bezpečnostní mříz ocelová, otevíravá pro okno 1420x1500mm,nástřik práškovou barvou, barva dle výběru investora,uzamykací</t>
  </si>
  <si>
    <t>R/7/- Bezpečnostní mříz ocelová, otevíravá pro okno 520x600mm,nástřik práškovou barvou, barva dle výběru investora,uzamykací</t>
  </si>
  <si>
    <t>R/8/- Bezpečnostní mříz ocelová, otevíravá pro okno 1300x600mm,nástřik práškovou barvou, barva dle výběru investora,uzamykací</t>
  </si>
  <si>
    <t>R/9/- Bezpečnostní mříz ocelová, otevíravá pro okno 1420x600mm,nástřik práškovou barvou, barva dle výběru investora,uzamykací</t>
  </si>
  <si>
    <t>R/10/- Bezpečnostní mříz ocelová, otevíravá pro okno 520x600mm,nástřik práškovou barvou, barva dle výběru investora,uzamykací</t>
  </si>
  <si>
    <t>R/11/- Bezpečnostní mříz ocelová, otevíravá pro okno 1420x1350mm,nástřik práškovou barvou, barva dle výběru investora,uzamykací</t>
  </si>
  <si>
    <t>553R</t>
  </si>
  <si>
    <t>Bezpečnostní mříz ocelová, otevíravá, nástřik práškovou barvou, barva dle výběru investora,uzamykací</t>
  </si>
  <si>
    <t>-2139975804</t>
  </si>
  <si>
    <t>-620917728</t>
  </si>
  <si>
    <t>2021-112-10-B - Bourací - zpevněné plochy</t>
  </si>
  <si>
    <t>113106123</t>
  </si>
  <si>
    <t>Rozebrání dlažeb ze zámkových dlaždic komunikací pro pěší ručně</t>
  </si>
  <si>
    <t>1054079913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</si>
  <si>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</si>
  <si>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https://podminky.urs.cz/item/CS_URS_2021_02/113106123</t>
  </si>
  <si>
    <t>dlažba stáv.</t>
  </si>
  <si>
    <t xml:space="preserve">zámková dlažba - stávající </t>
  </si>
  <si>
    <t>(5,965*0,65)+(7,2*1,25)</t>
  </si>
  <si>
    <t>m/2/</t>
  </si>
  <si>
    <t>209,71</t>
  </si>
  <si>
    <t>113107162</t>
  </si>
  <si>
    <t>Odstranění podkladu z kameniva drceného tl přes 100 do 200 mm strojně pl přes 50 do 200 m2</t>
  </si>
  <si>
    <t>-530645583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</si>
  <si>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</si>
  <si>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https://podminky.urs.cz/item/CS_URS_2021_02/113107162</t>
  </si>
  <si>
    <t>asfalt plocha</t>
  </si>
  <si>
    <t>odstranění podkladu ( tl dle skladby EPDM)</t>
  </si>
  <si>
    <t>157,85</t>
  </si>
  <si>
    <t xml:space="preserve">  / 244-50/mm</t>
  </si>
  <si>
    <t>113107181</t>
  </si>
  <si>
    <t>Odstranění podkladu živičného tl do 50 mm strojně pl přes 50 do 200 m2</t>
  </si>
  <si>
    <t>2023070846</t>
  </si>
  <si>
    <t>Odstranění podkladů nebo krytů strojně plochy jednotlivě přes 50 m2 do 200 m2 s přemístěním hmot na skládku na vzdálenost do 20 m nebo s naložením na dopravní prostředek živičných, o tl. vrstvy do 50 mm</t>
  </si>
  <si>
    <t>https://podminky.urs.cz/item/CS_URS_2021_02/113107181</t>
  </si>
  <si>
    <t>odfrézování asfaltu</t>
  </si>
  <si>
    <t xml:space="preserve"> cca./50 /mm</t>
  </si>
  <si>
    <t>113107223</t>
  </si>
  <si>
    <t>Odstranění podkladu z kameniva drceného tl přes 200 do 300 mm strojně pl přes 200 m2</t>
  </si>
  <si>
    <t>-700975818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</si>
  <si>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</si>
  <si>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https://podminky.urs.cz/item/CS_URS_2021_02/113107223</t>
  </si>
  <si>
    <t>odstranění podkladu cca./300/mm</t>
  </si>
  <si>
    <t>113107323</t>
  </si>
  <si>
    <t>Odstranění podkladu z kameniva drceného tl přes 200 do 300 mm strojně pl do 50 m2</t>
  </si>
  <si>
    <t>1732532166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</si>
  <si>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</si>
  <si>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https://podminky.urs.cz/item/CS_URS_2021_02/113107323</t>
  </si>
  <si>
    <t>113107324</t>
  </si>
  <si>
    <t>Odstranění podkladu z kameniva drceného tl přes 300 do 400 mm strojně pl do 50 m2</t>
  </si>
  <si>
    <t>-1972940258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</si>
  <si>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</si>
  <si>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https://podminky.urs.cz/item/CS_URS_2021_02/113107324</t>
  </si>
  <si>
    <t>beton plocha</t>
  </si>
  <si>
    <t>odstranění podkladu pod bet. Plochou</t>
  </si>
  <si>
    <t>229,01</t>
  </si>
  <si>
    <t xml:space="preserve">  /470-100/</t>
  </si>
  <si>
    <t>113107330</t>
  </si>
  <si>
    <t>Odstranění podkladu z betonu prostého tl do 100 mm strojně pl do 50 m2</t>
  </si>
  <si>
    <t>331875288</t>
  </si>
  <si>
    <t>Odstranění podkladů nebo krytů strojně plochy jednotlivě do 50 m2 s přemístěním hmot na skládku na vzdálenost do 3 m nebo s naložením na dopravní prostředek z betonu prostého, o tl. vrstvy do 100 mm</t>
  </si>
  <si>
    <t>https://podminky.urs.cz/item/CS_URS_2021_02/113107330</t>
  </si>
  <si>
    <t>vybourání betonové plochy tl/100/mm</t>
  </si>
  <si>
    <t>113204111</t>
  </si>
  <si>
    <t>Vytrhání obrub záhonových</t>
  </si>
  <si>
    <t>-1201761163</t>
  </si>
  <si>
    <t>Vytrhání obrub s vybouráním lože, s přemístěním hmot na skládku na vzdálenost do 3 m nebo s naložením na dopravní prostředek záhonových</t>
  </si>
  <si>
    <t>https://podminky.urs.cz/item/CS_URS_2021_02/113204111</t>
  </si>
  <si>
    <t>vybourání poškozených obrubníků</t>
  </si>
  <si>
    <t>217,74*0,2</t>
  </si>
  <si>
    <t>bm</t>
  </si>
  <si>
    <t>(5,965+1,3+6,8+8,1+8)*0,2</t>
  </si>
  <si>
    <t>případná výměna cca.20%</t>
  </si>
  <si>
    <t xml:space="preserve">bude upřesněno - na stavbě - dle skutečné potřeby </t>
  </si>
  <si>
    <t>997221611</t>
  </si>
  <si>
    <t>Nakládání suti na dopravní prostředky pro vodorovnou dopravu</t>
  </si>
  <si>
    <t>-980114607</t>
  </si>
  <si>
    <t>Nakládání na dopravní prostředky pro vodorovnou dopravu suti</t>
  </si>
  <si>
    <t>https://podminky.urs.cz/item/CS_URS_2021_02/997221611</t>
  </si>
  <si>
    <t xml:space="preserve">Odstranění podkladů nebo krytů strojně plochy jednotlivě přes 50 m2 do 200 m2 s přemístěním hmot na skládku na vzdálenost do 20 m nebo s naložením na </t>
  </si>
  <si>
    <t>15,469</t>
  </si>
  <si>
    <t>45,777</t>
  </si>
  <si>
    <t xml:space="preserve">Odstranění podkladů nebo krytů strojně plochy jednotlivě přes 200 m2 s přemístěním hmot na skládku na vzdálenost do 20 m nebo s naložením na dopravní </t>
  </si>
  <si>
    <t>92,272</t>
  </si>
  <si>
    <t>Odstranění podkladů nebo krytů strojně plochy jednotlivě do 50 m2 s přemístěním hmot na skládku na vzdálenost do 3 m nebo s naložením na dopravní pros</t>
  </si>
  <si>
    <t>5,666</t>
  </si>
  <si>
    <t>132,826</t>
  </si>
  <si>
    <t>54,962</t>
  </si>
  <si>
    <t>534189014</t>
  </si>
  <si>
    <t>-36159906</t>
  </si>
  <si>
    <t>362,441*10 'Přepočtené koeficientem množství</t>
  </si>
  <si>
    <t>-2049900518</t>
  </si>
  <si>
    <t>Rozebrání dlažeb komunikací pro pěší s přemístěním hmot na skládku na vzdálenost do 3 m nebo s naložením na dopravní prostředek s ložem z kameniva neb</t>
  </si>
  <si>
    <t>57,873*0,15</t>
  </si>
  <si>
    <t>předpoklad cca. 15% poškozené</t>
  </si>
  <si>
    <t>Vytrhání obrub  s vybouráním lože, s přemístěním hmot na skládku na vzdálenost do 3 m nebo s naložením na dopravní prostředek záhonových</t>
  </si>
  <si>
    <t>1,983</t>
  </si>
  <si>
    <t>-590855986</t>
  </si>
  <si>
    <t>-1249533720</t>
  </si>
  <si>
    <t>10,664*10 'Přepočtené koeficientem množství</t>
  </si>
  <si>
    <t>1645826345</t>
  </si>
  <si>
    <t>997221645</t>
  </si>
  <si>
    <t>Poplatek za uložení na skládce (skládkovné) odpadu asfaltového bez dehtu kód odpadu 17 03 02</t>
  </si>
  <si>
    <t>-1595122811</t>
  </si>
  <si>
    <t>Poplatek za uložení stavebního odpadu na skládce (skládkovné) asfaltového bez obsahu dehtu zatříděného do Katalogu odpadů pod kódem 17 03 02</t>
  </si>
  <si>
    <t>https://podminky.urs.cz/item/CS_URS_2021_02/997221645</t>
  </si>
  <si>
    <t>905754294</t>
  </si>
  <si>
    <t>2021-112-10-N - Nové kce  - zpevněné plochy</t>
  </si>
  <si>
    <t xml:space="preserve">    5-1 - Komunikace - pojezdová-  229,01 m2- vjezd do školky - původně beton</t>
  </si>
  <si>
    <t xml:space="preserve">    5-2 - Komunikace - úprava stáv.chodníků -  209,71 m2</t>
  </si>
  <si>
    <t xml:space="preserve">    5-3 - Komunikace - úprava stáv.chodníků -  12,88 m2</t>
  </si>
  <si>
    <t xml:space="preserve">    5-4 - Komunikace - povrch - skladba EPDM  -  157,85 m2</t>
  </si>
  <si>
    <t>5-1</t>
  </si>
  <si>
    <t>Komunikace - pojezdová-  229,01 m2- vjezd do školky - původně beton</t>
  </si>
  <si>
    <t>-1980918353</t>
  </si>
  <si>
    <t>u vjezdu do školky</t>
  </si>
  <si>
    <t>"zhutněná podkladu</t>
  </si>
  <si>
    <t>"m2</t>
  </si>
  <si>
    <t>564851111</t>
  </si>
  <si>
    <t>Podklad ze štěrkodrtě ŠD tl 150 mm</t>
  </si>
  <si>
    <t>1109339423</t>
  </si>
  <si>
    <t>Podklad ze štěrkodrti ŠD s rozprostřením a zhutněním, po zhutnění tl. 150 mm</t>
  </si>
  <si>
    <t>https://podminky.urs.cz/item/CS_URS_2021_02/564851111</t>
  </si>
  <si>
    <t>nová</t>
  </si>
  <si>
    <t>pojezdová zámková dlažba</t>
  </si>
  <si>
    <t>564861111</t>
  </si>
  <si>
    <t>Podklad ze štěrkodrtě ŠD tl 200 mm</t>
  </si>
  <si>
    <t>2005172955</t>
  </si>
  <si>
    <t>Podklad ze štěrkodrti ŠD s rozprostřením a zhutněním, po zhutnění tl. 200 mm</t>
  </si>
  <si>
    <t>https://podminky.urs.cz/item/CS_URS_2021_02/564861111</t>
  </si>
  <si>
    <t>596212210</t>
  </si>
  <si>
    <t>Kladení zámkové dlažby pozemních komunikací tl 80 mm skupiny A pl do 50 m2</t>
  </si>
  <si>
    <t>-1587805184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</si>
  <si>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</si>
  <si>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https://podminky.urs.cz/item/CS_URS_2021_02/596212210</t>
  </si>
  <si>
    <t>59245213</t>
  </si>
  <si>
    <t>dlažba zámková tvaru I 196x161x80mm přírodní</t>
  </si>
  <si>
    <t>1725004289</t>
  </si>
  <si>
    <t>229,01*1,05 'Přepočtené koeficientem množství</t>
  </si>
  <si>
    <t>-339892406</t>
  </si>
  <si>
    <t>916331111</t>
  </si>
  <si>
    <t>Osazení zahradního obrubníku betonového do lože z betonu bez boční opěry</t>
  </si>
  <si>
    <t>1825807155</t>
  </si>
  <si>
    <t>Osazení zahradního obrubníku betonového s ložem tl. od 50 do 100 mm z betonu prostého tř. C 12/15 bez boční opěry</t>
  </si>
  <si>
    <t>https://podminky.urs.cz/item/CS_URS_2021_02/916331111</t>
  </si>
  <si>
    <t>obrubníky</t>
  </si>
  <si>
    <t>58,98</t>
  </si>
  <si>
    <t>59217011</t>
  </si>
  <si>
    <t>obrubník betonový zahradní 500x50x200mm</t>
  </si>
  <si>
    <t>-96385721</t>
  </si>
  <si>
    <t>58,98*1,05 'Přepočtené koeficientem množství</t>
  </si>
  <si>
    <t>5-2</t>
  </si>
  <si>
    <t>Komunikace - úprava stáv.chodníků -  209,71 m2</t>
  </si>
  <si>
    <t>979024441</t>
  </si>
  <si>
    <t>Očištění vybouraných obrubníků a krajníků zahradních</t>
  </si>
  <si>
    <t>1777831172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</si>
  <si>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zahradních</t>
  </si>
  <si>
    <t>https://podminky.urs.cz/item/CS_URS_2021_02/979024441</t>
  </si>
  <si>
    <t>- původní obrubník - očištěný cca. 80%</t>
  </si>
  <si>
    <t>217,74*0,8</t>
  </si>
  <si>
    <t>979054451</t>
  </si>
  <si>
    <t>Očištění vybouraných zámkových dlaždic s původním spárováním z kameniva těženého</t>
  </si>
  <si>
    <t>2116782045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</si>
  <si>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</si>
  <si>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https://podminky.urs.cz/item/CS_URS_2021_02/979054451</t>
  </si>
  <si>
    <t>náhrada dlažba stáv.</t>
  </si>
  <si>
    <t>zámková dlažba pochozí /80/mm</t>
  </si>
  <si>
    <t>85% původních dlaždic</t>
  </si>
  <si>
    <t>209,71*0,85</t>
  </si>
  <si>
    <t>1089448454</t>
  </si>
  <si>
    <t>zhutnění stáv. Podkladu</t>
  </si>
  <si>
    <t>564871116</t>
  </si>
  <si>
    <t>Podklad ze štěrkodrtě ŠD tl. 300 mm</t>
  </si>
  <si>
    <t>-154375187</t>
  </si>
  <si>
    <t>Podklad ze štěrkodrti ŠD s rozprostřením a zhutněním, po zhutnění tl. 300 mm</t>
  </si>
  <si>
    <t>https://podminky.urs.cz/item/CS_URS_2021_02/564871116</t>
  </si>
  <si>
    <t xml:space="preserve"> doplnění stáv. Podkladu tl/300/</t>
  </si>
  <si>
    <t>-788281882</t>
  </si>
  <si>
    <t>59245213.R</t>
  </si>
  <si>
    <t>dlažba zámková tvaru I 196x161x80mm přírodní- původní dlaždice</t>
  </si>
  <si>
    <t>-1055440103</t>
  </si>
  <si>
    <t>178,254*1,05 'Přepočtené koeficientem množství</t>
  </si>
  <si>
    <t>-293200318</t>
  </si>
  <si>
    <t>85% původních dlaždic a 15% nových</t>
  </si>
  <si>
    <t>209,71*0,15</t>
  </si>
  <si>
    <t>31,457*1,05 'Přepočtené koeficientem množství</t>
  </si>
  <si>
    <t>-672618473</t>
  </si>
  <si>
    <t>217,74</t>
  </si>
  <si>
    <t>59217011.R</t>
  </si>
  <si>
    <t>obrubník betonový zahradní 500x50x200mm- původní obrubník - očištěný cca. 80%</t>
  </si>
  <si>
    <t>48205807</t>
  </si>
  <si>
    <t>174,192*1,05 'Přepočtené koeficientem množství</t>
  </si>
  <si>
    <t>760936340</t>
  </si>
  <si>
    <t>nové obrubníky - náhrada za poškozené cca. 20%</t>
  </si>
  <si>
    <t>43,548*1,05 'Přepočtené koeficientem množství</t>
  </si>
  <si>
    <t>5-3</t>
  </si>
  <si>
    <t>Komunikace - úprava stáv.chodníků -  12,88 m2</t>
  </si>
  <si>
    <t>-76372236</t>
  </si>
  <si>
    <t>(5,965+1,3+6,8+8,1+8)*0,8</t>
  </si>
  <si>
    <t>530373393</t>
  </si>
  <si>
    <t>((5,965*0,65)+(7,2*1,25))*0,85</t>
  </si>
  <si>
    <t>62667437</t>
  </si>
  <si>
    <t>-1776385548</t>
  </si>
  <si>
    <t>náhrada dlažba stávající</t>
  </si>
  <si>
    <t>chodníčky zámková dlažba</t>
  </si>
  <si>
    <t>1364710941</t>
  </si>
  <si>
    <t>-808333661</t>
  </si>
  <si>
    <t>-720375060</t>
  </si>
  <si>
    <t>10,946*1,05 'Přepočtené koeficientem množství</t>
  </si>
  <si>
    <t>-2099197314</t>
  </si>
  <si>
    <t>((5,965*0,65)+(7,2*1,25))*0,15</t>
  </si>
  <si>
    <t>1,932*1,05 'Přepočtené koeficientem množství</t>
  </si>
  <si>
    <t>120714551</t>
  </si>
  <si>
    <t>5,965+1,3+6,8+8,1+8</t>
  </si>
  <si>
    <t>1525072837</t>
  </si>
  <si>
    <t>24,132*1,05 'Přepočtené koeficientem množství</t>
  </si>
  <si>
    <t>-1159518742</t>
  </si>
  <si>
    <t>6,033*1,05 'Přepočtené koeficientem množství</t>
  </si>
  <si>
    <t>5-4</t>
  </si>
  <si>
    <t>Komunikace - povrch - skladba EPDM  -  157,85 m2</t>
  </si>
  <si>
    <t>1284710835</t>
  </si>
  <si>
    <t>zhutnění podkladu</t>
  </si>
  <si>
    <t>skladba EPDM</t>
  </si>
  <si>
    <t>564851114</t>
  </si>
  <si>
    <t>Podklad ze štěrkodrtě ŠD tl 180 mm</t>
  </si>
  <si>
    <t>-970483336</t>
  </si>
  <si>
    <t>Podklad ze štěrkodrti ŠD s rozprostřením a zhutněním, po zhutnění tl. 180 mm</t>
  </si>
  <si>
    <t>https://podminky.urs.cz/item/CS_URS_2021_02/564851114</t>
  </si>
  <si>
    <t>podklad stěrkodrť /0-32/mm tl.180 mm</t>
  </si>
  <si>
    <t>564801111</t>
  </si>
  <si>
    <t>Podklad ze štěrkodrtě ŠD tl 30 mm</t>
  </si>
  <si>
    <t>1957298446</t>
  </si>
  <si>
    <t>Podklad ze štěrkodrti ŠD s rozprostřením a zhutněním, po zhutnění tl. 30 mm</t>
  </si>
  <si>
    <t>https://podminky.urs.cz/item/CS_URS_2021_02/564801111</t>
  </si>
  <si>
    <t>podklad stěrkodrť /0-4/mm tl.30 mm</t>
  </si>
  <si>
    <t>579231332.R</t>
  </si>
  <si>
    <t>Ručně litý pryžový povrch stabilizační a 2-vrstvý tl 11 mm 1 ostatní barva na terén do 300 m2.............SBR granulát vrstva cca./24/mm + EPDM granulát vrstva /11/mm</t>
  </si>
  <si>
    <t>-1429499754</t>
  </si>
  <si>
    <t>Venkovní lité pryžové povrchy na předem upravený terén dvouvrstvé tloušťky 11 mm včetně stabilizační vrstvy tloušťky 24 mm, prováděné ručně plochy do 300 m2 jedna barva ostatní.............SBR granulát vrstva cca./24/mm + EPDM granulát vrstva /11/mm</t>
  </si>
  <si>
    <t>.............SBR granulát vrstva cca./24/mm + EPDM granulát vrstva /11/mm</t>
  </si>
  <si>
    <t>2018110529</t>
  </si>
  <si>
    <t>2021-112-11-B - Bourací - stromy a keře</t>
  </si>
  <si>
    <t>111211101</t>
  </si>
  <si>
    <t>Odstranění křovin a stromů průměru kmene do 100 mm i s kořeny sklonu terénu do 1:5 ručně</t>
  </si>
  <si>
    <t>-1248331804</t>
  </si>
  <si>
    <t>Odstranění křovin a stromů s odstraněním kořenů ručně průměru kmene do 100 mm jakékoliv plochy v rovině nebo ve svahu o sklonu do 1:5</t>
  </si>
  <si>
    <t>https://podminky.urs.cz/item/CS_URS_2021_02/111211101</t>
  </si>
  <si>
    <t>odstranění keře- u schodiště</t>
  </si>
  <si>
    <t>tůje</t>
  </si>
  <si>
    <t>cca.</t>
  </si>
  <si>
    <t>1,2*1,2</t>
  </si>
  <si>
    <t>111211211</t>
  </si>
  <si>
    <t>Snesení jehličnatého klestu D do 30 cm ve svahu do 1:3</t>
  </si>
  <si>
    <t>-1785066934</t>
  </si>
  <si>
    <t>Snesení větví stromů na hromady nebo naložení na dopravní prostředek jehličnatých v rovině nebo ve svahu do 1:3, průměru kmene do 30 cm</t>
  </si>
  <si>
    <t>https://podminky.urs.cz/item/CS_URS_2021_02/111211211</t>
  </si>
  <si>
    <t>Pokácení borovice černá obvod kmene 176 cm ozn/1/</t>
  </si>
  <si>
    <t>1ks stromu</t>
  </si>
  <si>
    <t>Pokácení borovice lesní obvod kmene 163 cm ozn/2/</t>
  </si>
  <si>
    <t>111211231</t>
  </si>
  <si>
    <t>Snesení listnatého klestu D do 30 cm ve svahu do 1:3</t>
  </si>
  <si>
    <t>-1872416734</t>
  </si>
  <si>
    <t>Snesení větví stromů na hromady nebo naložení na dopravní prostředek listnatých v rovině nebo ve svahu do 1:3, průměru kmene do 30 cm</t>
  </si>
  <si>
    <t>https://podminky.urs.cz/item/CS_URS_2021_02/111211231</t>
  </si>
  <si>
    <t>pokácení břízy - listnatý strom- obvod kmene 151cm ozn/3/</t>
  </si>
  <si>
    <t>111212351</t>
  </si>
  <si>
    <t>Odstranění nevhodných dřevin do 100 m2 v přes 1 m s odstraněním pařezů v rovině nebo svahu do 1:5</t>
  </si>
  <si>
    <t>-757416102</t>
  </si>
  <si>
    <t>Odstranění nevhodných dřevin průměru kmene do 100 mm výšky přes 1 m s odstraněním pařezu do 100 m2 v rovině nebo na svahu do 1:5</t>
  </si>
  <si>
    <t>https://podminky.urs.cz/item/CS_URS_2021_02/111212351</t>
  </si>
  <si>
    <t>112151312</t>
  </si>
  <si>
    <t>Kácení stromu bez postupného spouštění koruny a kmene D přes 0,2 do 0,3 m</t>
  </si>
  <si>
    <t>-1786696194</t>
  </si>
  <si>
    <t>Pokácení stromu postupné bez spouštění částí kmene a koruny o průměru na řezné ploše pařezu přes 200 do 300 mm</t>
  </si>
  <si>
    <t>https://podminky.urs.cz/item/CS_URS_2021_02/112151312</t>
  </si>
  <si>
    <t>pr./28cm/</t>
  </si>
  <si>
    <t>pr./26cm/</t>
  </si>
  <si>
    <t>pr./24cm/</t>
  </si>
  <si>
    <t>112211212</t>
  </si>
  <si>
    <t>Odstranění pařezů ručně D přes 0,2 do 0,3 m v rovině a ve svahu do 1:5 s odklizením a zasypáním</t>
  </si>
  <si>
    <t>-1695576484</t>
  </si>
  <si>
    <t>Odstranění pařezu ručně v rovině nebo na svahu do 1:5 o průměru pařezu na řezné ploše přes 200 do 300 mm</t>
  </si>
  <si>
    <t>https://podminky.urs.cz/item/CS_URS_2021_02/112211212</t>
  </si>
  <si>
    <t>-1260391582</t>
  </si>
  <si>
    <t>1450409297</t>
  </si>
  <si>
    <t>-1984762031</t>
  </si>
  <si>
    <t>3,12*10 'Přepočtené koeficientem množství</t>
  </si>
  <si>
    <t>-423220345</t>
  </si>
  <si>
    <t>998233016</t>
  </si>
  <si>
    <t>Přibližování jehličnatého nebo měkkého listnatého dřeva traktorem do 100 m hmotnatosti přes 0,49 do 0,69 m3</t>
  </si>
  <si>
    <t>806618761</t>
  </si>
  <si>
    <t>Přibližování dříví traktorem z místa pokácení na odvozní místo jehličnaté a listnaté měkké do 100 m, průměrné hmotnatosti přes 0,29 do 0,69 m3</t>
  </si>
  <si>
    <t>https://podminky.urs.cz/item/CS_URS_2021_02/998233016</t>
  </si>
  <si>
    <t>2,85/3</t>
  </si>
  <si>
    <t>větve cca.</t>
  </si>
  <si>
    <t>(50+20) ks</t>
  </si>
  <si>
    <t>70*0,1*0,1*1,5</t>
  </si>
  <si>
    <t>(PI*0,3*0,3*4)</t>
  </si>
  <si>
    <t>2021-112-11-N - Nové kce  - stromy a keře</t>
  </si>
  <si>
    <t xml:space="preserve">    1 - Kácení dřevin</t>
  </si>
  <si>
    <t>Kácení dřevin</t>
  </si>
  <si>
    <t>183101214</t>
  </si>
  <si>
    <t>Jamky pro výsadbu s výměnou 50 % půdy zeminy tř 1 až 4 obj přes 0,05 do 0,125 m3 v rovině a svahu do 1:5</t>
  </si>
  <si>
    <t>50474487</t>
  </si>
  <si>
    <t>Hloubení jamek pro vysazování rostlin v zemině tř.1 až 4 s výměnou půdy z 50% v rovině nebo na svahu do 1:5, objemu přes 0,05 do 0,125 m3</t>
  </si>
  <si>
    <t>https://podminky.urs.cz/item/CS_URS_2021_02/183101214</t>
  </si>
  <si>
    <t>Vajgélie květnatá  - Weigela florida ‚Alexandra v. /40-60/cm</t>
  </si>
  <si>
    <t>183101221</t>
  </si>
  <si>
    <t>Jamky pro výsadbu s výměnou 50 % půdy zeminy tř 1 až 4 obj přes 0,4 do 1 m3 v rovině a svahu do 1:5</t>
  </si>
  <si>
    <t>1241064894</t>
  </si>
  <si>
    <t>Hloubení jamek pro vysazování rostlin v zemině tř.1 až 4 s výměnou půdy z 50% v rovině nebo na svahu do 1:5, objemu přes 0,40 do 1,00 m3</t>
  </si>
  <si>
    <t>https://podminky.urs.cz/item/CS_URS_2021_02/183101221</t>
  </si>
  <si>
    <t>Višeň Sargentova- prunus sargentii Rancho  vel./14-16/cm</t>
  </si>
  <si>
    <t>Javor babyka Elsrijk - Acer campestre - Elsrijk  vel./14-16/cm</t>
  </si>
  <si>
    <t>1+2</t>
  </si>
  <si>
    <t>Třešeň ptačí "Plena"- Prunus avium Plena vel./14-16/cm</t>
  </si>
  <si>
    <t>Jinan dvoulaločný - Ginkgo biloba vel. /200-225/cm</t>
  </si>
  <si>
    <t>184102113</t>
  </si>
  <si>
    <t>Výsadba dřeviny s balem D přes 0,3 do 0,4 m do jamky se zalitím v rovině a svahu do 1:5</t>
  </si>
  <si>
    <t>26623125</t>
  </si>
  <si>
    <t>Výsadba dřeviny s balem do předem vyhloubené jamky se zalitím v rovině nebo na svahu do 1:5, při průměru balu přes 300 do 400 mm</t>
  </si>
  <si>
    <t>https://podminky.urs.cz/item/CS_URS_2021_02/184102113</t>
  </si>
  <si>
    <t>keř</t>
  </si>
  <si>
    <t>026V</t>
  </si>
  <si>
    <t>-1086414818</t>
  </si>
  <si>
    <t>184102116</t>
  </si>
  <si>
    <t>Výsadba dřeviny s balem D přes 0,6 do 0,8 m do jamky se zalitím v rovině a svahu do 1:5</t>
  </si>
  <si>
    <t>-1343978817</t>
  </si>
  <si>
    <t>Výsadba dřeviny s balem do předem vyhloubené jamky se zalitím v rovině nebo na svahu do 1:5, při průměru balu přes 600 do 800 mm</t>
  </si>
  <si>
    <t>https://podminky.urs.cz/item/CS_URS_2021_02/184102116</t>
  </si>
  <si>
    <t>026Vi</t>
  </si>
  <si>
    <t>-782980287</t>
  </si>
  <si>
    <t>026Ja</t>
  </si>
  <si>
    <t>-667169729</t>
  </si>
  <si>
    <t>026Tř</t>
  </si>
  <si>
    <t>Třešeň ptačí 'Plena'- Prunus avium Plena vel./14-16/cm</t>
  </si>
  <si>
    <t>1320126639</t>
  </si>
  <si>
    <t>026Ji</t>
  </si>
  <si>
    <t>544581412</t>
  </si>
  <si>
    <t>184215133</t>
  </si>
  <si>
    <t>Ukotvení kmene dřevin třemi kůly D do 0,1 m dl přes 2 do 3 m</t>
  </si>
  <si>
    <t>-1185353948</t>
  </si>
  <si>
    <t>Ukotvení dřeviny kůly třemi kůly, délky přes 2 do 3 m</t>
  </si>
  <si>
    <t>https://podminky.urs.cz/item/CS_URS_2021_02/184215133</t>
  </si>
  <si>
    <t>0523</t>
  </si>
  <si>
    <t>Kůl, 2-3m, frézovaný se špicí a fazetou</t>
  </si>
  <si>
    <t>447635184</t>
  </si>
  <si>
    <t>Mezisoučet počet stromů</t>
  </si>
  <si>
    <t>7*3</t>
  </si>
  <si>
    <t>Mezisoučet počet kůlů</t>
  </si>
  <si>
    <t>0524</t>
  </si>
  <si>
    <t>Příčka</t>
  </si>
  <si>
    <t>141771834</t>
  </si>
  <si>
    <t>0525</t>
  </si>
  <si>
    <t>Úvazek, hřebíky</t>
  </si>
  <si>
    <t>-213676030</t>
  </si>
  <si>
    <t>7*1,5</t>
  </si>
  <si>
    <t>Mezisoučet cca. 1,5bm na 1 ks</t>
  </si>
  <si>
    <t>184-R</t>
  </si>
  <si>
    <t>Následná péče- Zajištění kmenů stromů proti mechnickému poškození(ochrana kmene chráničkou,bandáž kmene), zálivka (minimálně 5x ročně),odplevelování, výchovný řez, oprava úvazků, výměna kůlů a sledování zdravotního stavu dřevin včetně výměny uhynulého jed</t>
  </si>
  <si>
    <t>kpl</t>
  </si>
  <si>
    <t>1668562323</t>
  </si>
  <si>
    <t>Následná péče- Zajištění kmenů stromů proti mechnickému poškození(ochrana kmene chráničkou,bandáž kmene), zálivka (minimálně 5x ročně),odplevelování, výchovný řez, oprava úvazků, výměna kůlů a sledování zdravotního stavu dřevin včetně výměny uhynulého jedince v nejbližším vhodném období.</t>
  </si>
  <si>
    <t>998231411</t>
  </si>
  <si>
    <t>Ruční přesun hmot pro sadovnické a krajinářské úpravy do 100 m</t>
  </si>
  <si>
    <t>1514568757</t>
  </si>
  <si>
    <t>Přesun hmot pro sadovnické a krajinářské úpravy - ručně bez užití mechanizace vodorovná dopravní vzdálenost do 100 m</t>
  </si>
  <si>
    <t>https://podminky.urs.cz/item/CS_URS_2021_02/998231411</t>
  </si>
  <si>
    <t>998231431</t>
  </si>
  <si>
    <t>Příplatek k ručnímu přesunu hmot pro sadovnické a krajinářské úpravy za zvětšený přesun ZKD 100 m</t>
  </si>
  <si>
    <t>359127975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</si>
  <si>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</si>
  <si>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https://podminky.urs.cz/item/CS_URS_2021_02/998231431</t>
  </si>
  <si>
    <t>2021-112-12-B - Bourací - klempířské ostatní</t>
  </si>
  <si>
    <t>-653719546</t>
  </si>
  <si>
    <t>1999601797</t>
  </si>
  <si>
    <t>994160594</t>
  </si>
  <si>
    <t>0,328*10 'Přepočtené koeficientem množství</t>
  </si>
  <si>
    <t>-1018130138</t>
  </si>
  <si>
    <t>764002801</t>
  </si>
  <si>
    <t>Demontáž závětrné lišty do suti</t>
  </si>
  <si>
    <t>551300525</t>
  </si>
  <si>
    <t>Demontáž klempířských konstrukcí závětrné lišty do suti</t>
  </si>
  <si>
    <t>https://podminky.urs.cz/item/CS_URS_2021_02/764002801</t>
  </si>
  <si>
    <t>klempířské</t>
  </si>
  <si>
    <t>K/25/ lišta závětrná pozink r.š./450/mm</t>
  </si>
  <si>
    <t>39,1</t>
  </si>
  <si>
    <t>764002871</t>
  </si>
  <si>
    <t>Demontáž lemování zdí do suti</t>
  </si>
  <si>
    <t>1774091800</t>
  </si>
  <si>
    <t>Demontáž klempířských konstrukcí lemování zdí do suti</t>
  </si>
  <si>
    <t>https://podminky.urs.cz/item/CS_URS_2021_02/764002871</t>
  </si>
  <si>
    <t>K/23/ lišta lemovací r.š./250/mm</t>
  </si>
  <si>
    <t>74,7</t>
  </si>
  <si>
    <t>K/24/ lišta lemovací r.š./330/mm</t>
  </si>
  <si>
    <t>2021-112-12-N - Nové kce  - klempířské ostatní</t>
  </si>
  <si>
    <t>764212406.450</t>
  </si>
  <si>
    <t>K/25/ - Oplechování štítu závětrnou lištou z Pz plechu rš 450 mm</t>
  </si>
  <si>
    <t>1160115428</t>
  </si>
  <si>
    <t>K/25/ - Oplechování střešních prvků z pozinkovaného plechu štítu závětrnou lištou rš 450 mm</t>
  </si>
  <si>
    <t>76421440.R-23</t>
  </si>
  <si>
    <t>K/23/ lišta lemovací r.š./250/mm z pozinkovaného plechu</t>
  </si>
  <si>
    <t>-2111909725</t>
  </si>
  <si>
    <t>76421440.R-24</t>
  </si>
  <si>
    <t xml:space="preserve">K/24/ lišta lemovací r.š./330/mm z Pz plechu </t>
  </si>
  <si>
    <t>-1839960998</t>
  </si>
  <si>
    <t>-2047797983</t>
  </si>
  <si>
    <t>330782183</t>
  </si>
  <si>
    <t>2021-112-13-B - Bourací - střecha</t>
  </si>
  <si>
    <t xml:space="preserve">    712 - Povlakové krytiny</t>
  </si>
  <si>
    <t>0,002*10 'Přepočtené koeficientem množství</t>
  </si>
  <si>
    <t>712</t>
  </si>
  <si>
    <t>Povlakové krytiny</t>
  </si>
  <si>
    <t>712300845</t>
  </si>
  <si>
    <t>Demontáž ventilační hlavice na ploché střeše sklonu do 10°</t>
  </si>
  <si>
    <t>1145720612</t>
  </si>
  <si>
    <t>Ostatní práce při odstranění povlakové krytiny střech plochých do 10° doplňků ventilační hlavice</t>
  </si>
  <si>
    <t>https://podminky.urs.cz/item/CS_URS_2021_02/712300845</t>
  </si>
  <si>
    <t>střecha</t>
  </si>
  <si>
    <t>demontáž větracích komínků</t>
  </si>
  <si>
    <t>712300841</t>
  </si>
  <si>
    <t>Odstranění povlakové krytiny střech do 10° odškrabáním mechu s urovnáním povrchu a očištěním</t>
  </si>
  <si>
    <t>-148451890</t>
  </si>
  <si>
    <t>Ostatní práce při odstranění povlakové krytiny střech plochých do 10° mechu odškrabáním a očistěním s urovnáním povrchu</t>
  </si>
  <si>
    <t>https://podminky.urs.cz/item/CS_URS_2021_02/712300841</t>
  </si>
  <si>
    <t>712-R1</t>
  </si>
  <si>
    <t>Stávající souvrství asfaltových pasů bude vyspraveno tak, aby plnilo funkci provizorní hydroizolace v průběhu dalších technologických kroků. Budou odstraněny případné nečistoty, lokální prohlubně budou v případě potřeby srovnány vrstvou asfaltoveho pasu s</t>
  </si>
  <si>
    <t>1553784750</t>
  </si>
  <si>
    <t xml:space="preserve">Stávající souvrství asfaltových pasů bude vyspraveno tak, aby plnilo funkci provizorní hydroizolace v průběhu dalších technologických kroků. Budou odstraněny případné nečistoty, lokální prohlubně budou v případě potřeby srovnány vrstvou asfaltoveho pasu s nenasákavou vložkou.......... bude upřesněno na stavbě dle skutečné potřeby </t>
  </si>
  <si>
    <t>Stávající souvrství asfaltových pasů bude vyspraveno tak, aby plnilo funkci provizorní hydroizolace v průběhu dalších technologických kroků. Budou ods</t>
  </si>
  <si>
    <t xml:space="preserve">Budou odstraněny případné nečistoty, lokální prohlubně budou v případě potřeby srovnány vrstvou asfaltoveho pasu s nenasákavou vložkou. </t>
  </si>
  <si>
    <t xml:space="preserve">.......... bude upřesněno na stavbě dle skutečné potřeby </t>
  </si>
  <si>
    <t>2021-112-13-N - Nové kce  - střecha</t>
  </si>
  <si>
    <t xml:space="preserve">    713 - Izolace tepelné</t>
  </si>
  <si>
    <t>712331111</t>
  </si>
  <si>
    <t>Provedení povlakové krytiny střech do 10° podkladní vrstvy pásy na sucho samolepící</t>
  </si>
  <si>
    <t>-1345672261</t>
  </si>
  <si>
    <t>Provedení povlakové krytiny střech plochých do 10° pásy na sucho podkladní samolepící asfaltový pás</t>
  </si>
  <si>
    <t>https://podminky.urs.cz/item/CS_URS_2021_02/712331111</t>
  </si>
  <si>
    <t xml:space="preserve"> podkladní samolepící SBS modifikovaný asfaltový pás GLASTEK 30 STICKER ULTRA tl. 3,0 mm</t>
  </si>
  <si>
    <t>431,74</t>
  </si>
  <si>
    <t>62866281</t>
  </si>
  <si>
    <t>pás asfaltový samolepicí modifikovaný SBS tl 3,0mm s vložkou ze skleněné tkaniny se spalitelnou fólií nebo jemnozrnným minerálním posypem nebo textilií na horním povrchu</t>
  </si>
  <si>
    <t>-241948517</t>
  </si>
  <si>
    <t>431,74*1,1655 'Přepočtené koeficientem množství</t>
  </si>
  <si>
    <t>712341715</t>
  </si>
  <si>
    <t>Provedení povlakové krytiny střech do 10° pásy NAIP přitavením zaizolování prostupů kruhového průřezu D do 300 mm</t>
  </si>
  <si>
    <t>1707535321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</si>
  <si>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</si>
  <si>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https://podminky.urs.cz/item/CS_URS_2021_02/712341715</t>
  </si>
  <si>
    <t xml:space="preserve"> nové  větrací komínky ø 125mm</t>
  </si>
  <si>
    <t xml:space="preserve"> nové  větrací komínky ø 150mm</t>
  </si>
  <si>
    <t>28342054</t>
  </si>
  <si>
    <t>komínek střešní odvětrávací s integrovanou manžetou z PVC DN 125</t>
  </si>
  <si>
    <t>-456710917</t>
  </si>
  <si>
    <t>28342055</t>
  </si>
  <si>
    <t>komínek střešní odvětrávací s integrovanou manžetou z PVC DN 150</t>
  </si>
  <si>
    <t>-1247832517</t>
  </si>
  <si>
    <t>71236340.R</t>
  </si>
  <si>
    <t xml:space="preserve">Provedení povlak krytiny mechanicky kotvenou </t>
  </si>
  <si>
    <t>-1174580725</t>
  </si>
  <si>
    <t xml:space="preserve"> vrchní SBS modifikovaný asfaltový pás s břidličným posypem ELASTEK 50 SPECIAL DEKOR tl. 5,3 mm</t>
  </si>
  <si>
    <t>62855011</t>
  </si>
  <si>
    <t>pás asfaltový natavitelný modifikovaný SBS tl 5,3mm s vložkou z polyesterové rohože a hrubozrnným břidličným posypem na horním povrchu</t>
  </si>
  <si>
    <t>1328845562</t>
  </si>
  <si>
    <t>712391171</t>
  </si>
  <si>
    <t>Provedení povlakové krytiny střech do 10° podkladní textilní vrstvy</t>
  </si>
  <si>
    <t>-680838642</t>
  </si>
  <si>
    <t>Provedení povlakové krytiny střech plochých do 10° -ostatní práce provedení vrstvy textilní podkladní</t>
  </si>
  <si>
    <t>https://podminky.urs.cz/item/CS_URS_2021_02/712391171</t>
  </si>
  <si>
    <t>separační - podkladní textilie - oddělení podkladního pásu a tepelné izolace</t>
  </si>
  <si>
    <t>69311172</t>
  </si>
  <si>
    <t>geotextilie PP s ÚV stabilizací 300g/m2</t>
  </si>
  <si>
    <t>1983952776</t>
  </si>
  <si>
    <t>431,74*1,155 'Přepočtené koeficientem množství</t>
  </si>
  <si>
    <t>998712102</t>
  </si>
  <si>
    <t>Přesun hmot tonážní tonážní pro krytiny povlakové v objektech v přes 6 do 12 m</t>
  </si>
  <si>
    <t>168147072</t>
  </si>
  <si>
    <t>Přesun hmot pro povlakové krytiny stanovený z hmotnosti přesunovaného materiálu vodorovná dopravní vzdálenost do 50 m v objektech výšky přes 6 do 12 m</t>
  </si>
  <si>
    <t>https://podminky.urs.cz/item/CS_URS_2021_02/998712102</t>
  </si>
  <si>
    <t>998712181</t>
  </si>
  <si>
    <t>Příplatek k přesunu hmot tonážní 712 prováděný bez použití mechanizace</t>
  </si>
  <si>
    <t>1922084642</t>
  </si>
  <si>
    <t>Přesun hmot pro povlakové krytiny stanovený z hmotnosti přesunovaného materiálu Příplatek k cenám za přesun prováděný bez použití mechanizace pro jakoukoliv výšku objektu</t>
  </si>
  <si>
    <t>https://podminky.urs.cz/item/CS_URS_2021_02/998712181</t>
  </si>
  <si>
    <t>713</t>
  </si>
  <si>
    <t>Izolace tepelné</t>
  </si>
  <si>
    <t>713141152</t>
  </si>
  <si>
    <t>Montáž izolace tepelné střech plochých kladené volně 2 vrstvy rohoží, pásů, dílců, desek</t>
  </si>
  <si>
    <t>-996253578</t>
  </si>
  <si>
    <t>Montáž tepelné izolace střech plochých rohožemi, pásy, deskami, dílci, bloky (izolační materiál ve specifikaci) kladenými volně dvouvrstvá</t>
  </si>
  <si>
    <t>https://podminky.urs.cz/item/CS_URS_2021_02/713141152</t>
  </si>
  <si>
    <t>zateplení EPS tl/270/mm...120+150</t>
  </si>
  <si>
    <t>28372312</t>
  </si>
  <si>
    <t>deska EPS 100 pro konstrukce s běžným zatížením λ=0,037 tl 120mm</t>
  </si>
  <si>
    <t>21774090</t>
  </si>
  <si>
    <t>431,74*1,02 'Přepočtené koeficientem množství</t>
  </si>
  <si>
    <t>28372317</t>
  </si>
  <si>
    <t>deska EPS 100 pro konstrukce s běžným zatížením λ=0,037 tl 150mm</t>
  </si>
  <si>
    <t>1058985028</t>
  </si>
  <si>
    <t>zateplení EPS tl/270/mm...........120+150</t>
  </si>
  <si>
    <t>998713102</t>
  </si>
  <si>
    <t>Přesun hmot tonážní pro izolace tepelné v objektech v přes 6 do 12 m</t>
  </si>
  <si>
    <t>-1097211982</t>
  </si>
  <si>
    <t>Přesun hmot pro izolace tepelné stanovený z hmotnosti přesunovaného materiálu vodorovná dopravní vzdálenost do 50 m v objektech výšky přes 6 m do 12 m</t>
  </si>
  <si>
    <t>https://podminky.urs.cz/item/CS_URS_2021_02/998713102</t>
  </si>
  <si>
    <t>998713181</t>
  </si>
  <si>
    <t>Příplatek k přesunu hmot tonážní 713 prováděný bez použití mechanizace</t>
  </si>
  <si>
    <t>-1122922199</t>
  </si>
  <si>
    <t>Přesun hmot pro izolace tepelné stanovený z hmotnosti přesunovaného materiálu Příplatek k cenám za přesun prováděný bez použití mechanizace pro jakoukoliv výšku objektu</t>
  </si>
  <si>
    <t>https://podminky.urs.cz/item/CS_URS_2021_02/998713181</t>
  </si>
  <si>
    <t>7678- poznámka</t>
  </si>
  <si>
    <t xml:space="preserve">Poznámka - Na předmětné střeše bude realizován systém zachycení pádu a zadržovací systém určený pro údržbu střech dle ČSN EN 363 Prostředky ochrany proti pádu – Systémy ochrany osob proti pádu. Systém bude realizován na základě nařízení vlády č. 591/2006 </t>
  </si>
  <si>
    <t>1768943526</t>
  </si>
  <si>
    <t>Poznámka - Na předmětné střeše bude realizován systém zachycení pádu a zadržovací systém určený pro údržbu střech dle ČSN EN 363 Prostředky ochrany proti pádu – Systémy ochrany osob proti pádu. Systém bude realizován na základě nařízení vlády č. 591/2006 Sb., o bližších požadavcích na bezpečnost a ochranu zdraví při práci na staveništích a nařízení vlády č. 362/2005 Sb., o bližších požadavcích na bezpečnost a ochranu zdraví při práci na pracovištích s nebezpečím pádu z výšky nebo do hloubky.</t>
  </si>
  <si>
    <t>767881112</t>
  </si>
  <si>
    <t>Montáž bodů záchytného systému do železobetonu chemickou kotvou</t>
  </si>
  <si>
    <t>CS ÚRS 2021 01</t>
  </si>
  <si>
    <t>947427531</t>
  </si>
  <si>
    <t>Montáž záchytného systému proti pádu bodů samostatných nebo v systému s poddajným kotvícím vedením do železobetonu chemickou kotvou</t>
  </si>
  <si>
    <t>https://podminky.urs.cz/item/CS_URS_2021_01/767881112</t>
  </si>
  <si>
    <t>záchytný systém</t>
  </si>
  <si>
    <t>R/13/ -Kotevní prvek, např.ROOFIX  pro práci v závěsu na laně ( lano délky 39 metrů)</t>
  </si>
  <si>
    <t>70921328</t>
  </si>
  <si>
    <t>kotvicí bod pro betonové konstrukce pomocí rozpěrné kotvy nebo chemické kotvy dl 400mm- bude upřesněno na stavbě dle skutečné potřeby</t>
  </si>
  <si>
    <t>46557380</t>
  </si>
  <si>
    <t>- bude upřesněno na stavbě dle skutečné potřeby</t>
  </si>
  <si>
    <t>14*1,1655 'Přepočtené koeficientem množství</t>
  </si>
  <si>
    <t>767881161.R</t>
  </si>
  <si>
    <t>Montáž lana do nástavců v záchytném systému poddajného kotvícího vedení</t>
  </si>
  <si>
    <t>-1803376494</t>
  </si>
  <si>
    <t>ocelové lano /TSL-L6/</t>
  </si>
  <si>
    <t>R/15/ - Lano na zavěšení osob - kotvící systém , délky 39metrů</t>
  </si>
  <si>
    <t>39</t>
  </si>
  <si>
    <t>31452200</t>
  </si>
  <si>
    <t>nerezové lano určené pro systémy s požadavkem na permanentní kotvicí vedení tl 6mm</t>
  </si>
  <si>
    <t>-1152448446</t>
  </si>
  <si>
    <t>31452206</t>
  </si>
  <si>
    <t>oko spojovací k nerez lanu pro systémy pro systémy s požadavkem na permanentní kotvicí vedení</t>
  </si>
  <si>
    <t>-1943270246</t>
  </si>
  <si>
    <t>Spojovací oko TSL-SOS</t>
  </si>
  <si>
    <t>31452202</t>
  </si>
  <si>
    <t>koncovka k nerez lanu napínací pro systémy s požadavkem na permanentní kotvicí vedení lano tl 6mm</t>
  </si>
  <si>
    <t>1161596157</t>
  </si>
  <si>
    <t>Koncovka k nerez lanu napínací TSL-NAP6</t>
  </si>
  <si>
    <t>31452204</t>
  </si>
  <si>
    <t>koncovka k nerez lanu pevná určená k nalisování na nerezové lano lano tl 6mm</t>
  </si>
  <si>
    <t>-1180211603</t>
  </si>
  <si>
    <t>koncovka k nerez lanu TSL-KP6</t>
  </si>
  <si>
    <t>314R1</t>
  </si>
  <si>
    <t>Štítek</t>
  </si>
  <si>
    <t>-870515152</t>
  </si>
  <si>
    <t xml:space="preserve">Štítek </t>
  </si>
  <si>
    <t>Štítek TSL</t>
  </si>
  <si>
    <t>314R2</t>
  </si>
  <si>
    <t>Kladka zlomového bodu</t>
  </si>
  <si>
    <t>619531495</t>
  </si>
  <si>
    <t>Kladka zlomového boduTSL-SC</t>
  </si>
  <si>
    <t>314R3</t>
  </si>
  <si>
    <t>set pro údržbu střechy, obsahuje zachycovací postroj, spojovací lano 5m a vak</t>
  </si>
  <si>
    <t>805526172</t>
  </si>
  <si>
    <t>314R4</t>
  </si>
  <si>
    <t>skříňka pro uložení OOPP</t>
  </si>
  <si>
    <t>1417838885</t>
  </si>
  <si>
    <t>767-R1</t>
  </si>
  <si>
    <t>Tahové zkoušky</t>
  </si>
  <si>
    <t>-456333213</t>
  </si>
  <si>
    <t>tahové zkoušky</t>
  </si>
  <si>
    <t>767-R2</t>
  </si>
  <si>
    <t>Revize záchytného systému</t>
  </si>
  <si>
    <t>-864754889</t>
  </si>
  <si>
    <t>998767202</t>
  </si>
  <si>
    <t>Přesun hmot procentní pro zámečnické konstrukce v objektech v přes 6 do 12 m</t>
  </si>
  <si>
    <t>916030062</t>
  </si>
  <si>
    <t>Přesun hmot pro zámečnické konstrukce stanovený procentní sazbou (%) z ceny vodorovná dopravní vzdálenost do 50 m v objektech výšky přes 6 do 12 m</t>
  </si>
  <si>
    <t>https://podminky.urs.cz/item/CS_URS_2021_02/998767202</t>
  </si>
  <si>
    <t>2021-112-14 - Vnější povrchy- zateplení - fasáda</t>
  </si>
  <si>
    <t xml:space="preserve">    62 - Úprava povrchů vnějších</t>
  </si>
  <si>
    <t xml:space="preserve">    62-2 - Úprava povrchů vnějších - lišty</t>
  </si>
  <si>
    <t xml:space="preserve">    62-3 - 62-3  Připojovací spára oken .... 339,42+55,56 bm</t>
  </si>
  <si>
    <t xml:space="preserve">    751 - Vzduchotechnika</t>
  </si>
  <si>
    <t>62</t>
  </si>
  <si>
    <t>Úprava povrchů vnějších</t>
  </si>
  <si>
    <t>629995101</t>
  </si>
  <si>
    <t>Očištění vnějších ploch tlakovou vodou</t>
  </si>
  <si>
    <t>-1612150803</t>
  </si>
  <si>
    <t>Očištění vnějších ploch tlakovou vodou omytím</t>
  </si>
  <si>
    <t>https://podminky.urs.cz/item/CS_URS_2021_02/629995101</t>
  </si>
  <si>
    <t>pohled/1/</t>
  </si>
  <si>
    <t>zateplení  MV tl/160/</t>
  </si>
  <si>
    <t>140,27</t>
  </si>
  <si>
    <t xml:space="preserve"> /m2/</t>
  </si>
  <si>
    <t>plocha bez otvorů</t>
  </si>
  <si>
    <t>pohled/2/</t>
  </si>
  <si>
    <t>61,93</t>
  </si>
  <si>
    <t>pohled/3/</t>
  </si>
  <si>
    <t>155,59</t>
  </si>
  <si>
    <t>pohled/4/</t>
  </si>
  <si>
    <t>54,01</t>
  </si>
  <si>
    <t>pohled /1-4/</t>
  </si>
  <si>
    <t>zateplení atika- spodní</t>
  </si>
  <si>
    <t>33,45</t>
  </si>
  <si>
    <t>622222051</t>
  </si>
  <si>
    <t>Montáž kontaktního zateplení vnějšího ostění, nadpraží nebo parapetu hl. špalety do 400 mm lepením desek z minerální vlny tl do 40 mm</t>
  </si>
  <si>
    <t>1132888862</t>
  </si>
  <si>
    <t>Montáž kontaktního zateplení vnějšího ostění, nadpraží nebo parapetu lepením z desek z minerální vlny s podélnou nebo kolmou orientací vláken hloubky špalet přes 200 do 400 mm, tloušťky desek do 40 mm</t>
  </si>
  <si>
    <t>https://podminky.urs.cz/item/CS_URS_2021_02/622222051</t>
  </si>
  <si>
    <t>zateplení ostění cca. tl/40/mm</t>
  </si>
  <si>
    <t>339,42</t>
  </si>
  <si>
    <t>63151518</t>
  </si>
  <si>
    <t>deska tepelně izolační minerální kontaktních fasád podélné vlákno λ=0,036 tl 40mm- bude upřesněno- přemeřeno na stavbě</t>
  </si>
  <si>
    <t>2082719475</t>
  </si>
  <si>
    <t>339,42*(0,16+0,15)</t>
  </si>
  <si>
    <t>105,22*1,1 'Přepočtené koeficientem množství</t>
  </si>
  <si>
    <t>622221031</t>
  </si>
  <si>
    <t>Montáž kontaktního zateplení vnějších stěn lepením a mechanickým kotvením TI z minerální vlny s podélnou orientací do zdiva a betonu tl přes 120 do 160 mm</t>
  </si>
  <si>
    <t>-798349425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</si>
  <si>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</si>
  <si>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https://podminky.urs.cz/item/CS_URS_2021_02/622221031</t>
  </si>
  <si>
    <t>63151538</t>
  </si>
  <si>
    <t>deska tepelně izolační minerální kontaktních fasád podélné vlákno λ=0,036 tl 160mm</t>
  </si>
  <si>
    <t>207177863</t>
  </si>
  <si>
    <t>445,25*1,15 'Přepočtené koeficientem množství</t>
  </si>
  <si>
    <t>622531022</t>
  </si>
  <si>
    <t>Tenkovrstvá silikonová zrnitá omítka zrnitost 2,0 mm vnějších stěn</t>
  </si>
  <si>
    <t>1318561883</t>
  </si>
  <si>
    <t>Omítka tenkovrstvá silikonová vnějších ploch probarvená bez penetrace zatíraná (škrábaná), zrnitost 2,0 mm stěn</t>
  </si>
  <si>
    <t>https://podminky.urs.cz/item/CS_URS_2021_02/622531022</t>
  </si>
  <si>
    <t>omítka silikonová /2/mm</t>
  </si>
  <si>
    <t>omítka silikonová /2/mm- ostění</t>
  </si>
  <si>
    <t>omítka silikonová /2/mm- podhled- atika</t>
  </si>
  <si>
    <t>2134717791</t>
  </si>
  <si>
    <t>Vnější parapet - poplastovaný plech RŠ 450 mm pro okno š.1420mm</t>
  </si>
  <si>
    <t>Vnější parapet - poplastovaný plech RŠ 450 mm pro okno š.520mm</t>
  </si>
  <si>
    <t>Vnější parapet - poplastovaný plech RŠ 450 mm pro okno š.1380mm</t>
  </si>
  <si>
    <t>Vnější parapet - poplastovaný plech RŠ 500 mm pro okno š.1750mm</t>
  </si>
  <si>
    <t>629991011</t>
  </si>
  <si>
    <t>Zakrytí výplní otvorů a svislých ploch fólií přilepenou lepící páskou</t>
  </si>
  <si>
    <t>-1465464363</t>
  </si>
  <si>
    <t>Zakrytí vnějších ploch před znečištěním včetně pozdějšího odkrytí výplní otvorů a svislých ploch fólií přilepenou lepící páskou</t>
  </si>
  <si>
    <t>https://podminky.urs.cz/item/CS_URS_2021_02/629991011</t>
  </si>
  <si>
    <t>1/NP</t>
  </si>
  <si>
    <t>okna rozměr /1420*2100/</t>
  </si>
  <si>
    <t>20,874</t>
  </si>
  <si>
    <t>okna rozměr /1500*1350/</t>
  </si>
  <si>
    <t>6,075</t>
  </si>
  <si>
    <t>okna rozměr /1420*1350/</t>
  </si>
  <si>
    <t>9,585</t>
  </si>
  <si>
    <t>okna rozměr /1420*600/</t>
  </si>
  <si>
    <t>0,852</t>
  </si>
  <si>
    <t>R/17/ VZT protidešťová žaluzie rozměrů 600x500 mm</t>
  </si>
  <si>
    <t>0,3</t>
  </si>
  <si>
    <t>2/NP</t>
  </si>
  <si>
    <t>47,712</t>
  </si>
  <si>
    <t>5,751</t>
  </si>
  <si>
    <t>okna rozměr /1500*1500/</t>
  </si>
  <si>
    <t>2,25</t>
  </si>
  <si>
    <t>okna rozměr /1420*1500/</t>
  </si>
  <si>
    <t>2,13</t>
  </si>
  <si>
    <t>12,78</t>
  </si>
  <si>
    <t>okna rozměr /520*600/</t>
  </si>
  <si>
    <t>1,248</t>
  </si>
  <si>
    <t>okna rozměr /1300*600/</t>
  </si>
  <si>
    <t>0,78</t>
  </si>
  <si>
    <t>2,556</t>
  </si>
  <si>
    <t>okna rozměr /1410*600/</t>
  </si>
  <si>
    <t>0,846</t>
  </si>
  <si>
    <t>1-2/NP</t>
  </si>
  <si>
    <t>sklobeton tvárnice /2700*600/</t>
  </si>
  <si>
    <t>1,62</t>
  </si>
  <si>
    <t>sklobeton tvárnice /5400*1750/</t>
  </si>
  <si>
    <t>9,45</t>
  </si>
  <si>
    <t>23,43</t>
  </si>
  <si>
    <t>okna rozměr /520*1350/</t>
  </si>
  <si>
    <t>1,404</t>
  </si>
  <si>
    <t>okna rozměr /1380*1500/</t>
  </si>
  <si>
    <t>2,07</t>
  </si>
  <si>
    <t>dveře vstupní rozměr /1420*2100/</t>
  </si>
  <si>
    <t>2,982</t>
  </si>
  <si>
    <t>dveře vstupní rozměr /1400*1360/</t>
  </si>
  <si>
    <t>1,904</t>
  </si>
  <si>
    <t>ST/1/ - dveře vstupní. Stěna  rozměr /2100*2860/</t>
  </si>
  <si>
    <t>6,006</t>
  </si>
  <si>
    <t>62-2</t>
  </si>
  <si>
    <t>Úprava povrchů vnějších - lišty</t>
  </si>
  <si>
    <t>622252001</t>
  </si>
  <si>
    <t>Montáž profilů kontaktního zateplení připevněných mechanicky</t>
  </si>
  <si>
    <t>-2044038809</t>
  </si>
  <si>
    <t>Montáž profilů kontaktního zateplení zakládacích soklových připevněných hmoždinkami</t>
  </si>
  <si>
    <t>https://podminky.urs.cz/item/CS_URS_2021_01/622252001</t>
  </si>
  <si>
    <t>3/zakládací lišta profil /180/</t>
  </si>
  <si>
    <t>11,5</t>
  </si>
  <si>
    <t>59051653</t>
  </si>
  <si>
    <t>profil zakládací Al tl 0,7mm pro ETICS pro izolant tl 160mm</t>
  </si>
  <si>
    <t>417877392</t>
  </si>
  <si>
    <t xml:space="preserve">K/26- Zakládací lišta </t>
  </si>
  <si>
    <t>111,5</t>
  </si>
  <si>
    <t>111,5*1,15 'Přepočtené koeficientem množství</t>
  </si>
  <si>
    <t>622252002</t>
  </si>
  <si>
    <t>Montáž profilů  lepených</t>
  </si>
  <si>
    <t>-1463784793</t>
  </si>
  <si>
    <t>Montáž profilů ostatních stěnových, dilatačních apod. lepených do tmelu</t>
  </si>
  <si>
    <t>https://podminky.urs.cz/item/CS_URS_2021_01/622252002</t>
  </si>
  <si>
    <t>Lišty k zateplovacím systémům</t>
  </si>
  <si>
    <t>6/lišta parapetní</t>
  </si>
  <si>
    <t>97,98</t>
  </si>
  <si>
    <t>5/lišta nadpraží</t>
  </si>
  <si>
    <t>99,18</t>
  </si>
  <si>
    <t>7/lišta začišťovací</t>
  </si>
  <si>
    <t>4/lišta rohová otvor. Výplně</t>
  </si>
  <si>
    <t>236,34</t>
  </si>
  <si>
    <t>4/lišta rohová  a dilatační dům</t>
  </si>
  <si>
    <t>80,94</t>
  </si>
  <si>
    <t>římsa-atika</t>
  </si>
  <si>
    <t>223</t>
  </si>
  <si>
    <t>59051510</t>
  </si>
  <si>
    <t>profil začišťovací s okapnicí PVC s výztužnou tkaninou pro nadpraží ETICS</t>
  </si>
  <si>
    <t>1466522650</t>
  </si>
  <si>
    <t>99,18*1,05 'Přepočtené koeficientem množství</t>
  </si>
  <si>
    <t>59051512</t>
  </si>
  <si>
    <t>profil začišťovací s okapnicí PVC s výztužnou tkaninou pro parapet ETICS</t>
  </si>
  <si>
    <t>1850487218</t>
  </si>
  <si>
    <t>"lišty k zateplení</t>
  </si>
  <si>
    <t>"6/ "lišta parapetní</t>
  </si>
  <si>
    <t>97,98*1,05 'Přepočtené koeficientem množství</t>
  </si>
  <si>
    <t>59051476</t>
  </si>
  <si>
    <t>profil začišťovací PVC 9mm s výztužnou tkaninou pro ostění ETICS</t>
  </si>
  <si>
    <t>-1156890691</t>
  </si>
  <si>
    <t>"7/ "lišta začišťovací</t>
  </si>
  <si>
    <t>339,42*1,05 'Přepočtené koeficientem množství</t>
  </si>
  <si>
    <t>59051486</t>
  </si>
  <si>
    <t>profil rohový PVC 15x15mm s výztužnou tkaninou š 100mm pro ETICS</t>
  </si>
  <si>
    <t>10671495</t>
  </si>
  <si>
    <t>rohová objekt</t>
  </si>
  <si>
    <t>boční ostění</t>
  </si>
  <si>
    <t>atika- římsa</t>
  </si>
  <si>
    <t>540,28*1,05 'Přepočtené koeficientem množství</t>
  </si>
  <si>
    <t>62-3</t>
  </si>
  <si>
    <t>62-3  Připojovací spára oken .... 339,42+55,56 bm</t>
  </si>
  <si>
    <t>622252002.PS2</t>
  </si>
  <si>
    <t xml:space="preserve">Montáž ostatních lišt - interiérová páska s funkcí parozábrany </t>
  </si>
  <si>
    <t>-87353378</t>
  </si>
  <si>
    <t>https://podminky.urs.cz/item/CS_URS_2021_02/622252002.PS2</t>
  </si>
  <si>
    <t xml:space="preserve"> FS1  Připojovací spára oken</t>
  </si>
  <si>
    <t xml:space="preserve">t interiérovou pásku s funkcí parozábrany </t>
  </si>
  <si>
    <t>vyměňovaná okna a dveře a vstupní stěna</t>
  </si>
  <si>
    <t>4,38</t>
  </si>
  <si>
    <t>5,6</t>
  </si>
  <si>
    <t>ST/1/- dveře vstupní. Stěna  rozměr /2100*2860/</t>
  </si>
  <si>
    <t>7,82</t>
  </si>
  <si>
    <t>vnitřní páska</t>
  </si>
  <si>
    <t>27,78</t>
  </si>
  <si>
    <t>283553.R1</t>
  </si>
  <si>
    <t>páska parotěsná  - např.  Okenní páska vnitřní 70mm/30m</t>
  </si>
  <si>
    <t>-1803061208</t>
  </si>
  <si>
    <t>např.  Okenní páska vnitřní 70mm/30m</t>
  </si>
  <si>
    <t>návin - 30m /1 ks</t>
  </si>
  <si>
    <t xml:space="preserve"> interiérovou pásku s funkcí parozábrany </t>
  </si>
  <si>
    <t>55,56*1,1 'Přepočtené koeficientem množství</t>
  </si>
  <si>
    <t>622252002.PS2-2</t>
  </si>
  <si>
    <t xml:space="preserve">Montáž ostatních lišt-exteriérová pásky............vzduchotěsně difuzně otevřené pásky </t>
  </si>
  <si>
    <t>-727721924</t>
  </si>
  <si>
    <t xml:space="preserve"> FS1  Připojovací spára oken (vyměňované výplně otvorů)</t>
  </si>
  <si>
    <t xml:space="preserve">vzduchotěsně difuzně otevřené pásky </t>
  </si>
  <si>
    <t>283553.R2</t>
  </si>
  <si>
    <t xml:space="preserve">pásek exteriér  -vzduchotěsně difuzně otevřené pásky </t>
  </si>
  <si>
    <t>-776331218</t>
  </si>
  <si>
    <t>návin - 40m /1 ks</t>
  </si>
  <si>
    <t>339,42*1,1 'Přepočtené koeficientem množství</t>
  </si>
  <si>
    <t>Montáž lešení řadového trubkového lehkého s podlahami zatížení do 200 kg/m2 š do 0,9 m v do 10 m</t>
  </si>
  <si>
    <t>-1798467023</t>
  </si>
  <si>
    <t>https://podminky.urs.cz/item/CS_URS_2021_01/941111111</t>
  </si>
  <si>
    <t>lešení řadové</t>
  </si>
  <si>
    <t>(1+15,6+1)*(7,716-1)</t>
  </si>
  <si>
    <t>(2,175+3-1)*(7,716-1)</t>
  </si>
  <si>
    <t>4,35*(6,8-1)</t>
  </si>
  <si>
    <t>2,71*(5,9-1)</t>
  </si>
  <si>
    <t>(1+15,675+1)*(5,9-1)</t>
  </si>
  <si>
    <t>10,01*(7,3-0,5)</t>
  </si>
  <si>
    <t>10,01*0,5*0,3</t>
  </si>
  <si>
    <t>(1+16,545+1)*(5,75-1)</t>
  </si>
  <si>
    <t>(3,25+1)*(5,5-1)</t>
  </si>
  <si>
    <t>8,17*(5,5-1)</t>
  </si>
  <si>
    <t>(3,185)*(5,5-1)</t>
  </si>
  <si>
    <t>1,63*(7,48-1)</t>
  </si>
  <si>
    <t>(1+16,545+1)*(7,6-1)</t>
  </si>
  <si>
    <t>10,07*(6,1-0,5)</t>
  </si>
  <si>
    <t>10,07*0,5*0,3</t>
  </si>
  <si>
    <t>2109490643</t>
  </si>
  <si>
    <t>https://podminky.urs.cz/item/CS_URS_2021_01/941111211</t>
  </si>
  <si>
    <t>690,102*90 'Přepočtené koeficientem množství</t>
  </si>
  <si>
    <t>Demontáž lešení řadového trubkového lehkého s podlahami zatížení do 200 kg/m2 š do 0,9 m v do 10 m</t>
  </si>
  <si>
    <t>-639825739</t>
  </si>
  <si>
    <t>https://podminky.urs.cz/item/CS_URS_2021_01/941111811</t>
  </si>
  <si>
    <t>2034313499</t>
  </si>
  <si>
    <t>-1681294409</t>
  </si>
  <si>
    <t>1444376482</t>
  </si>
  <si>
    <t>949511112</t>
  </si>
  <si>
    <t>Montáž podchodu u trubkových lešení š do 2 m</t>
  </si>
  <si>
    <t>-1873527775</t>
  </si>
  <si>
    <t>Montáž podchodu u trubkových lešení zřizovaného současně s lehkým nebo těžkým pracovním lešením, šířky do 2,0 m</t>
  </si>
  <si>
    <t>https://podminky.urs.cz/item/CS_URS_2021_02/949511112</t>
  </si>
  <si>
    <t>3 vstupy</t>
  </si>
  <si>
    <t>3*2</t>
  </si>
  <si>
    <t>949511212</t>
  </si>
  <si>
    <t>Příplatek k podchodu u trubkových lešení š do 2 m za první a ZKD den použití</t>
  </si>
  <si>
    <t>1956963328</t>
  </si>
  <si>
    <t>Montáž podchodu u trubkových lešení Příplatek k cenám za první a každý další den použití podchodu k ceně -1112</t>
  </si>
  <si>
    <t>https://podminky.urs.cz/item/CS_URS_2021_02/949511212</t>
  </si>
  <si>
    <t>6*90 'Přepočtené koeficientem množství</t>
  </si>
  <si>
    <t>949511812</t>
  </si>
  <si>
    <t>Demontáž podchodu u trubkových lešení š do 2 m</t>
  </si>
  <si>
    <t>1540462455</t>
  </si>
  <si>
    <t>Demontáž podchodu u trubkových lešení zřizovaného současně s lehkým nebo těžkým pracovním lešením, šířky do 2,0 m</t>
  </si>
  <si>
    <t>https://podminky.urs.cz/item/CS_URS_2021_02/949511812</t>
  </si>
  <si>
    <t>998017002</t>
  </si>
  <si>
    <t>Přesun hmot s omezením mechanizace pro budovy v přes 6 do 12 m</t>
  </si>
  <si>
    <t>703845699</t>
  </si>
  <si>
    <t>Přesun hmot pro budovy občanské výstavby, bydlení, výrobu a služby s omezením mechanizace vodorovná dopravní vzdálenost do 100 m pro budovy s jakoukoliv nosnou konstrukcí výšky přes 6 do 12 m</t>
  </si>
  <si>
    <t>https://podminky.urs.cz/item/CS_URS_2021_02/998017002</t>
  </si>
  <si>
    <t>751</t>
  </si>
  <si>
    <t>Vzduchotechnika</t>
  </si>
  <si>
    <t>751398012</t>
  </si>
  <si>
    <t>Montáž větrací mřížky na kruhové potrubí D přes 100 do 200 mm</t>
  </si>
  <si>
    <t>-902860790</t>
  </si>
  <si>
    <t>Montáž ostatních zařízení větrací mřížky na kruhové potrubí, průměru přes 100 do 200 mm</t>
  </si>
  <si>
    <t>https://podminky.urs.cz/item/CS_URS_2021_02/751398012</t>
  </si>
  <si>
    <t>R/16/- větrací trubka opatřená síťkou průměru 15cm</t>
  </si>
  <si>
    <t>4297256.R16</t>
  </si>
  <si>
    <t>-221869846</t>
  </si>
  <si>
    <t>751398052</t>
  </si>
  <si>
    <t>Montáž protidešťové žaluzie nebo žaluziové klapky na čtyřhranné potrubí přes 0,150 do 0,300 m2</t>
  </si>
  <si>
    <t>-979159113</t>
  </si>
  <si>
    <t>Montáž ostatních zařízení protidešťové žaluzie nebo žaluziové klapky na čtyřhranné potrubí, průřezu přes 0,150 do 0,300 m2</t>
  </si>
  <si>
    <t>https://podminky.urs.cz/item/CS_URS_2021_02/751398052</t>
  </si>
  <si>
    <t>R/17/- VZT protidešťová žaluzie rozměrů 600x500 mm</t>
  </si>
  <si>
    <t>42972922.R17</t>
  </si>
  <si>
    <t>žaluzie protidešťová s pevnými lamelami, pozink, pro potrubí .........R/17/- VZT protidešťová žaluzie rozměrů 600x500 mm</t>
  </si>
  <si>
    <t>-1891226997</t>
  </si>
  <si>
    <t>998751201</t>
  </si>
  <si>
    <t>Přesun hmot procentní pro vzduchotechniku v objektech výšky do 12 m</t>
  </si>
  <si>
    <t>1105316953</t>
  </si>
  <si>
    <t>Přesun hmot pro vzduchotechniku stanovený procentní sazbou (%) z ceny vodorovná dopravní vzdálenost do 50 m v objektech výšky do 12 m</t>
  </si>
  <si>
    <t>https://podminky.urs.cz/item/CS_URS_2021_02/998751201</t>
  </si>
  <si>
    <t xml:space="preserve">2021-112-15 - Herní prvek - Mlhoviště velryba </t>
  </si>
  <si>
    <t>593-R</t>
  </si>
  <si>
    <t>D+M- mlhoviště -  hřiště vč. zemních a stavebních prací a bezpečného povrchu např. ref.výr. SmartSoft. Součástí je 2D grafika, fontánka ve tvaru velryby vč. šachty s ventilem a 3D polokoule na sezení a hraní. / velikost hlava 13x90x40, ocas- 135x80x22/ Sp</t>
  </si>
  <si>
    <t>1417157677</t>
  </si>
  <si>
    <t>D+M- mlhoviště - hřiště vč. zemních a stavebních prací a bezpečného povrchu např. ref.výr. SmartSoft. Součástí je 2D grafika, fontánka ve tvaru velryby vč. šachty s ventilem a 3D polokoule na sezení a hraní. / velikost hlava 13x90x40, ocas- 135x80x22/ Spotřeba vody u trysky se pohybuje podle typu od 2,5 l/min do 8,5 l/min.</t>
  </si>
  <si>
    <t>D+M- mlhoviště -  hřiště vč. zemních a stavebních prací a bezpečného povrchu např. ref.výr. SmartSoft. Součástí je 2D grafika, fontánka ve tvaru velry</t>
  </si>
  <si>
    <t xml:space="preserve">velryby vč. šachty s ventilem a 3D polokoule na sezení a hraní. / velikost hlava 13x90x40, ocas- 135x80x22/ Spotřeba vody u trysky se pohybuje podle </t>
  </si>
  <si>
    <t>podle typu od 2,5 l/min do 8,5 l/min.</t>
  </si>
  <si>
    <t>998222012</t>
  </si>
  <si>
    <t>Přesun hmot pro tělovýchovné plochy</t>
  </si>
  <si>
    <t>-952703796</t>
  </si>
  <si>
    <t>Přesun hmot pro tělovýchovné plochy dopravní vzdálenost do 200 m</t>
  </si>
  <si>
    <t>https://podminky.urs.cz/item/CS_URS_2021_02/998222012</t>
  </si>
  <si>
    <t>Hodinová zúčtovací sazba pomocný stavební dělník- přípravné a pomocné  práce- bude upřesněno na stavbě  dle skutečné potřeby</t>
  </si>
  <si>
    <t>-1519970725</t>
  </si>
  <si>
    <t>Hodinové zúčtovací sazby profesí HSV zemní a pomocné práce pomocný stavební dělník- přípravné a pomocné práce- bude upřesněno na stavbě dle skutečné potřeby</t>
  </si>
  <si>
    <t>- přípravné a pomocné  práce</t>
  </si>
  <si>
    <t>- bude upřesněno na stavbě  dle skutečné potřeby</t>
  </si>
  <si>
    <t>2 lidé x 8 hodin x 2 dny</t>
  </si>
  <si>
    <t>2*8*2</t>
  </si>
  <si>
    <t>HZS2212</t>
  </si>
  <si>
    <t>Hodinová zúčtovací sazba instalatér odborný- bude upřesněno na stavbě  dle skutečné potřeby</t>
  </si>
  <si>
    <t>346875255</t>
  </si>
  <si>
    <t>Hodinové zúčtovací sazby profesí PSV provádění stavebních instalací instalatér odborný- bude upřesněno na stavbě dle skutečné potřeby</t>
  </si>
  <si>
    <t>https://podminky.urs.cz/item/CS_URS_2021_02/HZS2212</t>
  </si>
  <si>
    <t>předpoklad</t>
  </si>
  <si>
    <t>1 člověk x 4 hodiny x 1 den</t>
  </si>
  <si>
    <t>1*4*1</t>
  </si>
  <si>
    <t>2021-112-16 - VRN -  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</si>
  <si>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</si>
  <si>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</si>
  <si>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</si>
  <si>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</si>
  <si>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</si>
  <si>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</si>
  <si>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</si>
  <si>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</si>
  <si>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</si>
  <si>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</si>
  <si>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011103000.R</t>
  </si>
  <si>
    <t>Geologický průzkum bez rozlišení</t>
  </si>
  <si>
    <t>1024</t>
  </si>
  <si>
    <t>-1948526187</t>
  </si>
  <si>
    <t>Ornitologický průzkum bez rozlišení</t>
  </si>
  <si>
    <t>012103000</t>
  </si>
  <si>
    <t>Geodetické práce před výstavbou</t>
  </si>
  <si>
    <t>270642576</t>
  </si>
  <si>
    <t>https://podminky.urs.cz/item/CS_URS_2021_02/012103000</t>
  </si>
  <si>
    <t>012203000</t>
  </si>
  <si>
    <t>Geodetické práce při provádění stavby</t>
  </si>
  <si>
    <t>595220665</t>
  </si>
  <si>
    <t>https://podminky.urs.cz/item/CS_URS_2021_02/012203000</t>
  </si>
  <si>
    <t>012303000.R</t>
  </si>
  <si>
    <t>Geodetické práce po výstavbě- zaměření skutečného stavu, vč. geometrického plánu v rozsahu potřebném pro vklad do katastru (vč. potřebného vyhotovení geom.plánu)</t>
  </si>
  <si>
    <t>1193107921</t>
  </si>
  <si>
    <t>https://podminky.urs.cz/item/CS_URS_2021_02/012303000.R</t>
  </si>
  <si>
    <t>013254000.R</t>
  </si>
  <si>
    <t>Dokumentace skutečného provedení stavby - v počtu a rozsahu dle SOD</t>
  </si>
  <si>
    <t>1778481479</t>
  </si>
  <si>
    <t>013254000.R2</t>
  </si>
  <si>
    <t>Aktualizace dokladové části</t>
  </si>
  <si>
    <t>843424140</t>
  </si>
  <si>
    <t>VRN3</t>
  </si>
  <si>
    <t>Zařízení staveniště</t>
  </si>
  <si>
    <t>030001000</t>
  </si>
  <si>
    <t>Zařízení staveniště - mobilní WC, kancelářská buňka, provizorní komunikace, uvedení do původního stavu</t>
  </si>
  <si>
    <t>1562010534</t>
  </si>
  <si>
    <t>https://podminky.urs.cz/item/CS_URS_2021_02/030001000</t>
  </si>
  <si>
    <t>032803000</t>
  </si>
  <si>
    <t>Ostatní vybavení staveniště - informační tabule rozměr 1,2x0,8m ( popis dle SOD), oplocení apod.</t>
  </si>
  <si>
    <t>1614178584</t>
  </si>
  <si>
    <t>https://podminky.urs.cz/item/CS_URS_2021_02/032803000</t>
  </si>
  <si>
    <t>03400200.R</t>
  </si>
  <si>
    <t>Zabezpečení staveniště dle požadavků BOZP</t>
  </si>
  <si>
    <t>-1178799953</t>
  </si>
  <si>
    <t>034503000</t>
  </si>
  <si>
    <t>Informační tabule na staveništi</t>
  </si>
  <si>
    <t>-734180941</t>
  </si>
  <si>
    <t>https://podminky.urs.cz/item/CS_URS_2021_02/034503000</t>
  </si>
  <si>
    <t>VRN4</t>
  </si>
  <si>
    <t>Inženýrská činnost</t>
  </si>
  <si>
    <t>041403000</t>
  </si>
  <si>
    <t>Koordinátor BOZP na staveništi</t>
  </si>
  <si>
    <t>1825880797</t>
  </si>
  <si>
    <t>https://podminky.urs.cz/item/CS_URS_2021_02/041403000</t>
  </si>
  <si>
    <t>042503000</t>
  </si>
  <si>
    <t>Plán BOZP na staveništi</t>
  </si>
  <si>
    <t>-1449833294</t>
  </si>
  <si>
    <t>https://podminky.urs.cz/item/CS_URS_2021_02/042503000</t>
  </si>
  <si>
    <t>043002000.R</t>
  </si>
  <si>
    <t>Zkoušky  a ostatní měření bez rozlišení, provedení všech zkoušek a revizí předepsaných PD, platnými normami, návody k obsluze apod.</t>
  </si>
  <si>
    <t>-780958283</t>
  </si>
  <si>
    <t>Zkoušky a ostatní měření bez rozlišení, provedení všech zkoušek a revizí předepsaných PD, platnými normami, návody k obsluze apod.</t>
  </si>
  <si>
    <t>045203000</t>
  </si>
  <si>
    <t>Kompletační činnost</t>
  </si>
  <si>
    <t>-833430024</t>
  </si>
  <si>
    <t>https://podminky.urs.cz/item/CS_URS_2021_02/045203000</t>
  </si>
  <si>
    <t>049103000</t>
  </si>
  <si>
    <t>Náklady vzniklé v souvislosti s realizací stavby - dle požadavků Stavebního úřadu nebo správců sítí a pozemků</t>
  </si>
  <si>
    <t>1172117986</t>
  </si>
  <si>
    <t>https://podminky.urs.cz/item/CS_URS_2021_02/049103000</t>
  </si>
  <si>
    <t>VRN6</t>
  </si>
  <si>
    <t>Územní vlivy</t>
  </si>
  <si>
    <t>065002000</t>
  </si>
  <si>
    <t>Mimostaveništní doprava materiálů</t>
  </si>
  <si>
    <t>1979863693</t>
  </si>
  <si>
    <t>https://podminky.urs.cz/item/CS_URS_2021_02/065002000</t>
  </si>
  <si>
    <t>VRN7</t>
  </si>
  <si>
    <t>Provozní vlivy</t>
  </si>
  <si>
    <t>071103000</t>
  </si>
  <si>
    <t>Provoz investora a třetích osob</t>
  </si>
  <si>
    <t>-1682266204</t>
  </si>
  <si>
    <t>https://podminky.urs.cz/item/CS_URS_2021_02/071103000</t>
  </si>
  <si>
    <t>SEZNAM FIGUR</t>
  </si>
  <si>
    <t>Výměra</t>
  </si>
  <si>
    <t xml:space="preserve"> 2021-112-04-N</t>
  </si>
  <si>
    <t>přípojkaelektro</t>
  </si>
  <si>
    <t>4,5</t>
  </si>
  <si>
    <t xml:space="preserve"> 2021-112-10-N</t>
  </si>
  <si>
    <t>pojezdováplocha_1_1</t>
  </si>
  <si>
    <t>pojezdová plocha</t>
  </si>
  <si>
    <t>71,03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</si>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</sst>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65082941" TargetMode="External"/><Relationship Id="rId13" Type="http://schemas.openxmlformats.org/officeDocument/2006/relationships/hyperlink" Target="https://podminky.urs.cz/item/CS_URS_2021_02/997013509" TargetMode="External"/><Relationship Id="rId18" Type="http://schemas.openxmlformats.org/officeDocument/2006/relationships/hyperlink" Target="https://podminky.urs.cz/item/CS_URS_2021_02/997013655" TargetMode="External"/><Relationship Id="rId26" Type="http://schemas.openxmlformats.org/officeDocument/2006/relationships/hyperlink" Target="https://podminky.urs.cz/item/CS_URS_2021_02/767161814" TargetMode="External"/><Relationship Id="rId3" Type="http://schemas.openxmlformats.org/officeDocument/2006/relationships/hyperlink" Target="https://podminky.urs.cz/item/CS_URS_2021_02/167111102" TargetMode="External"/><Relationship Id="rId21" Type="http://schemas.openxmlformats.org/officeDocument/2006/relationships/hyperlink" Target="https://podminky.urs.cz/item/CS_URS_2021_02/762331811" TargetMode="External"/><Relationship Id="rId7" Type="http://schemas.openxmlformats.org/officeDocument/2006/relationships/hyperlink" Target="https://podminky.urs.cz/item/CS_URS_2021_02/963042819" TargetMode="External"/><Relationship Id="rId12" Type="http://schemas.openxmlformats.org/officeDocument/2006/relationships/hyperlink" Target="https://podminky.urs.cz/item/CS_URS_2021_02/997013501" TargetMode="External"/><Relationship Id="rId17" Type="http://schemas.openxmlformats.org/officeDocument/2006/relationships/hyperlink" Target="https://podminky.urs.cz/item/CS_URS_2021_02/997013631" TargetMode="External"/><Relationship Id="rId25" Type="http://schemas.openxmlformats.org/officeDocument/2006/relationships/hyperlink" Target="https://podminky.urs.cz/item/CS_URS_2021_02/766421822" TargetMode="External"/><Relationship Id="rId2" Type="http://schemas.openxmlformats.org/officeDocument/2006/relationships/hyperlink" Target="https://podminky.urs.cz/item/CS_URS_2021_02/162211321" TargetMode="External"/><Relationship Id="rId16" Type="http://schemas.openxmlformats.org/officeDocument/2006/relationships/hyperlink" Target="https://podminky.urs.cz/item/CS_URS_2021_02/997013603" TargetMode="External"/><Relationship Id="rId20" Type="http://schemas.openxmlformats.org/officeDocument/2006/relationships/hyperlink" Target="https://podminky.urs.cz/item/CS_URS_2021_02/997013811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122311101" TargetMode="External"/><Relationship Id="rId6" Type="http://schemas.openxmlformats.org/officeDocument/2006/relationships/hyperlink" Target="https://podminky.urs.cz/item/CS_URS_2021_02/962032230" TargetMode="External"/><Relationship Id="rId11" Type="http://schemas.openxmlformats.org/officeDocument/2006/relationships/hyperlink" Target="https://podminky.urs.cz/item/CS_URS_2021_02/997013212" TargetMode="External"/><Relationship Id="rId24" Type="http://schemas.openxmlformats.org/officeDocument/2006/relationships/hyperlink" Target="https://podminky.urs.cz/item/CS_URS_2021_02/766421821" TargetMode="External"/><Relationship Id="rId5" Type="http://schemas.openxmlformats.org/officeDocument/2006/relationships/hyperlink" Target="https://podminky.urs.cz/item/CS_URS_2021_02/961055111" TargetMode="External"/><Relationship Id="rId15" Type="http://schemas.openxmlformats.org/officeDocument/2006/relationships/hyperlink" Target="https://podminky.urs.cz/item/CS_URS_2021_02/997013602" TargetMode="External"/><Relationship Id="rId23" Type="http://schemas.openxmlformats.org/officeDocument/2006/relationships/hyperlink" Target="https://podminky.urs.cz/item/CS_URS_2021_02/764001841" TargetMode="External"/><Relationship Id="rId28" Type="http://schemas.openxmlformats.org/officeDocument/2006/relationships/hyperlink" Target="https://podminky.urs.cz/item/CS_URS_2021_02/767996701" TargetMode="External"/><Relationship Id="rId10" Type="http://schemas.openxmlformats.org/officeDocument/2006/relationships/hyperlink" Target="https://podminky.urs.cz/item/CS_URS_2021_02/962081131" TargetMode="External"/><Relationship Id="rId19" Type="http://schemas.openxmlformats.org/officeDocument/2006/relationships/hyperlink" Target="https://podminky.urs.cz/item/CS_URS_2021_02/997013804" TargetMode="External"/><Relationship Id="rId4" Type="http://schemas.openxmlformats.org/officeDocument/2006/relationships/hyperlink" Target="https://podminky.urs.cz/item/CS_URS_2021_02/171251201" TargetMode="External"/><Relationship Id="rId9" Type="http://schemas.openxmlformats.org/officeDocument/2006/relationships/hyperlink" Target="https://podminky.urs.cz/item/CS_URS_2021_02/968062747" TargetMode="External"/><Relationship Id="rId14" Type="http://schemas.openxmlformats.org/officeDocument/2006/relationships/hyperlink" Target="https://podminky.urs.cz/item/CS_URS_2021_02/997013601" TargetMode="External"/><Relationship Id="rId22" Type="http://schemas.openxmlformats.org/officeDocument/2006/relationships/hyperlink" Target="https://podminky.urs.cz/item/CS_URS_2021_02/762751820" TargetMode="External"/><Relationship Id="rId27" Type="http://schemas.openxmlformats.org/officeDocument/2006/relationships/hyperlink" Target="https://podminky.urs.cz/item/CS_URS_2021_02/7678938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275351121" TargetMode="External"/><Relationship Id="rId13" Type="http://schemas.openxmlformats.org/officeDocument/2006/relationships/hyperlink" Target="https://podminky.urs.cz/item/CS_URS_2021_02/998761101" TargetMode="External"/><Relationship Id="rId18" Type="http://schemas.openxmlformats.org/officeDocument/2006/relationships/hyperlink" Target="https://podminky.urs.cz/item/CS_URS_2021_02/767995115" TargetMode="External"/><Relationship Id="rId3" Type="http://schemas.openxmlformats.org/officeDocument/2006/relationships/hyperlink" Target="https://podminky.urs.cz/item/CS_URS_2021_02/171201201" TargetMode="External"/><Relationship Id="rId21" Type="http://schemas.openxmlformats.org/officeDocument/2006/relationships/hyperlink" Target="https://podminky.urs.cz/item/CS_URS_2021_02/767995111" TargetMode="External"/><Relationship Id="rId7" Type="http://schemas.openxmlformats.org/officeDocument/2006/relationships/hyperlink" Target="https://podminky.urs.cz/item/CS_URS_2021_02/275321311" TargetMode="External"/><Relationship Id="rId12" Type="http://schemas.openxmlformats.org/officeDocument/2006/relationships/hyperlink" Target="https://podminky.urs.cz/item/CS_URS_2021_02/761111112" TargetMode="External"/><Relationship Id="rId17" Type="http://schemas.openxmlformats.org/officeDocument/2006/relationships/hyperlink" Target="https://podminky.urs.cz/item/CS_URS_2021_02/998766181" TargetMode="External"/><Relationship Id="rId2" Type="http://schemas.openxmlformats.org/officeDocument/2006/relationships/hyperlink" Target="https://podminky.urs.cz/item/CS_URS_2021_02/167151111" TargetMode="External"/><Relationship Id="rId16" Type="http://schemas.openxmlformats.org/officeDocument/2006/relationships/hyperlink" Target="https://podminky.urs.cz/item/CS_URS_2021_02/998766101" TargetMode="External"/><Relationship Id="rId20" Type="http://schemas.openxmlformats.org/officeDocument/2006/relationships/hyperlink" Target="https://podminky.urs.cz/item/CS_URS_2021_02/767995117" TargetMode="External"/><Relationship Id="rId1" Type="http://schemas.openxmlformats.org/officeDocument/2006/relationships/hyperlink" Target="https://podminky.urs.cz/item/CS_URS_2021_02/131213101" TargetMode="External"/><Relationship Id="rId6" Type="http://schemas.openxmlformats.org/officeDocument/2006/relationships/hyperlink" Target="https://podminky.urs.cz/item/CS_URS_2021_02/215901101" TargetMode="External"/><Relationship Id="rId11" Type="http://schemas.openxmlformats.org/officeDocument/2006/relationships/hyperlink" Target="https://podminky.urs.cz/item/CS_URS_2021_02/998018001" TargetMode="External"/><Relationship Id="rId5" Type="http://schemas.openxmlformats.org/officeDocument/2006/relationships/hyperlink" Target="https://podminky.urs.cz/item/CS_URS_2021_02/174101101" TargetMode="External"/><Relationship Id="rId15" Type="http://schemas.openxmlformats.org/officeDocument/2006/relationships/hyperlink" Target="https://podminky.urs.cz/item/CS_URS_2021_02/766660441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2/619995001" TargetMode="External"/><Relationship Id="rId19" Type="http://schemas.openxmlformats.org/officeDocument/2006/relationships/hyperlink" Target="https://podminky.urs.cz/item/CS_URS_2021_02/767995116" TargetMode="External"/><Relationship Id="rId4" Type="http://schemas.openxmlformats.org/officeDocument/2006/relationships/hyperlink" Target="https://podminky.urs.cz/item/CS_URS_2021_02/171201221" TargetMode="External"/><Relationship Id="rId9" Type="http://schemas.openxmlformats.org/officeDocument/2006/relationships/hyperlink" Target="https://podminky.urs.cz/item/CS_URS_2021_02/275351122" TargetMode="External"/><Relationship Id="rId14" Type="http://schemas.openxmlformats.org/officeDocument/2006/relationships/hyperlink" Target="https://podminky.urs.cz/item/CS_URS_2021_02/998761181" TargetMode="External"/><Relationship Id="rId22" Type="http://schemas.openxmlformats.org/officeDocument/2006/relationships/hyperlink" Target="https://podminky.urs.cz/item/CS_URS_2021_02/9987672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31" TargetMode="External"/><Relationship Id="rId13" Type="http://schemas.openxmlformats.org/officeDocument/2006/relationships/hyperlink" Target="https://podminky.urs.cz/item/CS_URS_2021_02/766691925" TargetMode="External"/><Relationship Id="rId3" Type="http://schemas.openxmlformats.org/officeDocument/2006/relationships/hyperlink" Target="https://podminky.urs.cz/item/CS_URS_2021_02/968082017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66691921" TargetMode="External"/><Relationship Id="rId2" Type="http://schemas.openxmlformats.org/officeDocument/2006/relationships/hyperlink" Target="https://podminky.urs.cz/item/CS_URS_2021_02/968082015" TargetMode="External"/><Relationship Id="rId1" Type="http://schemas.openxmlformats.org/officeDocument/2006/relationships/hyperlink" Target="https://podminky.urs.cz/item/CS_URS_2021_02/968072456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66441821" TargetMode="External"/><Relationship Id="rId5" Type="http://schemas.openxmlformats.org/officeDocument/2006/relationships/hyperlink" Target="https://podminky.urs.cz/item/CS_URS_2021_02/997013212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1_02/997013813" TargetMode="External"/><Relationship Id="rId4" Type="http://schemas.openxmlformats.org/officeDocument/2006/relationships/hyperlink" Target="https://podminky.urs.cz/item/CS_URS_2021_02/968082022" TargetMode="External"/><Relationship Id="rId9" Type="http://schemas.openxmlformats.org/officeDocument/2006/relationships/hyperlink" Target="https://podminky.urs.cz/item/CS_URS_2021_02/997013811" TargetMode="External"/><Relationship Id="rId14" Type="http://schemas.openxmlformats.org/officeDocument/2006/relationships/hyperlink" Target="https://podminky.urs.cz/item/CS_URS_2021_02/76769182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66694112" TargetMode="External"/><Relationship Id="rId3" Type="http://schemas.openxmlformats.org/officeDocument/2006/relationships/hyperlink" Target="https://podminky.urs.cz/item/CS_URS_2021_02/766622131" TargetMode="External"/><Relationship Id="rId7" Type="http://schemas.openxmlformats.org/officeDocument/2006/relationships/hyperlink" Target="https://podminky.urs.cz/item/CS_URS_2021_02/766660733" TargetMode="External"/><Relationship Id="rId2" Type="http://schemas.openxmlformats.org/officeDocument/2006/relationships/hyperlink" Target="https://podminky.urs.cz/item/CS_URS_2021_02/998018002" TargetMode="External"/><Relationship Id="rId1" Type="http://schemas.openxmlformats.org/officeDocument/2006/relationships/hyperlink" Target="https://podminky.urs.cz/item/CS_URS_2021_02/619995001" TargetMode="External"/><Relationship Id="rId6" Type="http://schemas.openxmlformats.org/officeDocument/2006/relationships/hyperlink" Target="https://podminky.urs.cz/item/CS_URS_2021_02/766660731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1_02/766660451" TargetMode="External"/><Relationship Id="rId10" Type="http://schemas.openxmlformats.org/officeDocument/2006/relationships/hyperlink" Target="https://podminky.urs.cz/item/CS_URS_2021_02/998766181" TargetMode="External"/><Relationship Id="rId4" Type="http://schemas.openxmlformats.org/officeDocument/2006/relationships/hyperlink" Target="https://podminky.urs.cz/item/CS_URS_2021_02/766622216" TargetMode="External"/><Relationship Id="rId9" Type="http://schemas.openxmlformats.org/officeDocument/2006/relationships/hyperlink" Target="https://podminky.urs.cz/item/CS_URS_2021_02/99876610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764004861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64004801" TargetMode="External"/><Relationship Id="rId5" Type="http://schemas.openxmlformats.org/officeDocument/2006/relationships/hyperlink" Target="https://podminky.urs.cz/item/CS_URS_2021_02/721242803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64181" TargetMode="External"/><Relationship Id="rId3" Type="http://schemas.openxmlformats.org/officeDocument/2006/relationships/hyperlink" Target="https://podminky.urs.cz/item/CS_URS_2021_02/998721181" TargetMode="External"/><Relationship Id="rId7" Type="http://schemas.openxmlformats.org/officeDocument/2006/relationships/hyperlink" Target="https://podminky.urs.cz/item/CS_URS_2021_02/998764102" TargetMode="External"/><Relationship Id="rId2" Type="http://schemas.openxmlformats.org/officeDocument/2006/relationships/hyperlink" Target="https://podminky.urs.cz/item/CS_URS_2021_02/998721101" TargetMode="External"/><Relationship Id="rId1" Type="http://schemas.openxmlformats.org/officeDocument/2006/relationships/hyperlink" Target="https://podminky.urs.cz/item/CS_URS_2021_02/721249115" TargetMode="External"/><Relationship Id="rId6" Type="http://schemas.openxmlformats.org/officeDocument/2006/relationships/hyperlink" Target="https://podminky.urs.cz/item/CS_URS_2021_02/764518622" TargetMode="External"/><Relationship Id="rId5" Type="http://schemas.openxmlformats.org/officeDocument/2006/relationships/hyperlink" Target="https://podminky.urs.cz/item/CS_URS_2021_02/764511642" TargetMode="External"/><Relationship Id="rId4" Type="http://schemas.openxmlformats.org/officeDocument/2006/relationships/hyperlink" Target="https://podminky.urs.cz/item/CS_URS_2021_02/764511602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41421863" TargetMode="External"/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741421853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41421811" TargetMode="External"/><Relationship Id="rId5" Type="http://schemas.openxmlformats.org/officeDocument/2006/relationships/hyperlink" Target="https://podminky.urs.cz/item/CS_URS_2021_02/741371843" TargetMode="External"/><Relationship Id="rId4" Type="http://schemas.openxmlformats.org/officeDocument/2006/relationships/hyperlink" Target="https://podminky.urs.cz/item/CS_URS_2021_02/99701363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1_02/174111101" TargetMode="External"/><Relationship Id="rId7" Type="http://schemas.openxmlformats.org/officeDocument/2006/relationships/hyperlink" Target="https://podminky.urs.cz/item/CS_URS_2021_02/HZS1291" TargetMode="External"/><Relationship Id="rId2" Type="http://schemas.openxmlformats.org/officeDocument/2006/relationships/hyperlink" Target="https://podminky.urs.cz/item/CS_URS_2021_02/162211311" TargetMode="External"/><Relationship Id="rId1" Type="http://schemas.openxmlformats.org/officeDocument/2006/relationships/hyperlink" Target="https://podminky.urs.cz/item/CS_URS_2021_02/132212111" TargetMode="External"/><Relationship Id="rId6" Type="http://schemas.openxmlformats.org/officeDocument/2006/relationships/hyperlink" Target="https://podminky.urs.cz/item/CS_URS_2021_02/998741202" TargetMode="External"/><Relationship Id="rId5" Type="http://schemas.openxmlformats.org/officeDocument/2006/relationships/hyperlink" Target="https://podminky.urs.cz/item/CS_URS_2021_02/741820013" TargetMode="External"/><Relationship Id="rId4" Type="http://schemas.openxmlformats.org/officeDocument/2006/relationships/hyperlink" Target="https://podminky.urs.cz/item/CS_URS_2021_02/21590110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1_02/767161824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1_02/998767201" TargetMode="External"/><Relationship Id="rId1" Type="http://schemas.openxmlformats.org/officeDocument/2006/relationships/hyperlink" Target="https://podminky.urs.cz/item/CS_URS_2021_02/76716322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221561" TargetMode="External"/><Relationship Id="rId3" Type="http://schemas.openxmlformats.org/officeDocument/2006/relationships/hyperlink" Target="https://podminky.urs.cz/item/CS_URS_2021_02/997221141" TargetMode="External"/><Relationship Id="rId7" Type="http://schemas.openxmlformats.org/officeDocument/2006/relationships/hyperlink" Target="https://podminky.urs.cz/item/CS_URS_2021_02/997221151" TargetMode="External"/><Relationship Id="rId12" Type="http://schemas.openxmlformats.org/officeDocument/2006/relationships/drawing" Target="../drawings/drawing12.xml"/><Relationship Id="rId2" Type="http://schemas.openxmlformats.org/officeDocument/2006/relationships/hyperlink" Target="https://podminky.urs.cz/item/CS_URS_2021_02/113107011" TargetMode="External"/><Relationship Id="rId1" Type="http://schemas.openxmlformats.org/officeDocument/2006/relationships/hyperlink" Target="https://podminky.urs.cz/item/CS_URS_2021_02/113106021" TargetMode="External"/><Relationship Id="rId6" Type="http://schemas.openxmlformats.org/officeDocument/2006/relationships/hyperlink" Target="https://podminky.urs.cz/item/CS_URS_2021_02/997221612" TargetMode="External"/><Relationship Id="rId11" Type="http://schemas.openxmlformats.org/officeDocument/2006/relationships/hyperlink" Target="https://podminky.urs.cz/item/CS_URS_2021_02/997221655" TargetMode="External"/><Relationship Id="rId5" Type="http://schemas.openxmlformats.org/officeDocument/2006/relationships/hyperlink" Target="https://podminky.urs.cz/item/CS_URS_2021_02/997221559" TargetMode="External"/><Relationship Id="rId10" Type="http://schemas.openxmlformats.org/officeDocument/2006/relationships/hyperlink" Target="https://podminky.urs.cz/item/CS_URS_2021_02/997221615" TargetMode="External"/><Relationship Id="rId4" Type="http://schemas.openxmlformats.org/officeDocument/2006/relationships/hyperlink" Target="https://podminky.urs.cz/item/CS_URS_2021_02/997221551" TargetMode="External"/><Relationship Id="rId9" Type="http://schemas.openxmlformats.org/officeDocument/2006/relationships/hyperlink" Target="https://podminky.urs.cz/item/CS_URS_2021_02/997221569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596811220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podminky.urs.cz/item/CS_URS_2021_02/566401111" TargetMode="External"/><Relationship Id="rId1" Type="http://schemas.openxmlformats.org/officeDocument/2006/relationships/hyperlink" Target="https://podminky.urs.cz/item/CS_URS_2021_02/113108441" TargetMode="External"/><Relationship Id="rId6" Type="http://schemas.openxmlformats.org/officeDocument/2006/relationships/hyperlink" Target="https://podminky.urs.cz/item/CS_URS_2021_02/998223011" TargetMode="External"/><Relationship Id="rId5" Type="http://schemas.openxmlformats.org/officeDocument/2006/relationships/hyperlink" Target="https://podminky.urs.cz/item/CS_URS_2021_02/979054441" TargetMode="External"/><Relationship Id="rId4" Type="http://schemas.openxmlformats.org/officeDocument/2006/relationships/hyperlink" Target="https://podminky.urs.cz/item/CS_URS_2021_02/59943211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drawing" Target="../drawings/drawing14.xml"/><Relationship Id="rId5" Type="http://schemas.openxmlformats.org/officeDocument/2006/relationships/hyperlink" Target="https://podminky.urs.cz/item/CS_URS_2021_02/764002851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8764102" TargetMode="External"/><Relationship Id="rId2" Type="http://schemas.openxmlformats.org/officeDocument/2006/relationships/hyperlink" Target="https://podminky.urs.cz/item/CS_URS_2021_02/998018002" TargetMode="External"/><Relationship Id="rId1" Type="http://schemas.openxmlformats.org/officeDocument/2006/relationships/hyperlink" Target="https://podminky.urs.cz/item/CS_URS_2021_02/629135101" TargetMode="External"/><Relationship Id="rId5" Type="http://schemas.openxmlformats.org/officeDocument/2006/relationships/drawing" Target="../drawings/drawing15.xml"/><Relationship Id="rId4" Type="http://schemas.openxmlformats.org/officeDocument/2006/relationships/hyperlink" Target="https://podminky.urs.cz/item/CS_URS_2021_02/99876418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drawing" Target="../drawings/drawing16.xml"/><Relationship Id="rId5" Type="http://schemas.openxmlformats.org/officeDocument/2006/relationships/hyperlink" Target="https://podminky.urs.cz/item/CS_URS_2021_02/767832801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67181" TargetMode="External"/><Relationship Id="rId3" Type="http://schemas.openxmlformats.org/officeDocument/2006/relationships/hyperlink" Target="https://podminky.urs.cz/item/CS_URS_2021_02/998018002" TargetMode="External"/><Relationship Id="rId7" Type="http://schemas.openxmlformats.org/officeDocument/2006/relationships/hyperlink" Target="https://podminky.urs.cz/item/CS_URS_2021_02/998767102" TargetMode="External"/><Relationship Id="rId2" Type="http://schemas.openxmlformats.org/officeDocument/2006/relationships/hyperlink" Target="https://podminky.urs.cz/item/CS_URS_2021_02/953921116" TargetMode="External"/><Relationship Id="rId1" Type="http://schemas.openxmlformats.org/officeDocument/2006/relationships/hyperlink" Target="https://podminky.urs.cz/item/CS_URS_2021_02/953921115" TargetMode="External"/><Relationship Id="rId6" Type="http://schemas.openxmlformats.org/officeDocument/2006/relationships/hyperlink" Target="https://podminky.urs.cz/item/CS_URS_2021_02/767995115" TargetMode="External"/><Relationship Id="rId5" Type="http://schemas.openxmlformats.org/officeDocument/2006/relationships/hyperlink" Target="https://podminky.urs.cz/item/CS_URS_2021_02/767834111" TargetMode="External"/><Relationship Id="rId4" Type="http://schemas.openxmlformats.org/officeDocument/2006/relationships/hyperlink" Target="https://podminky.urs.cz/item/CS_URS_2021_02/767832102" TargetMode="External"/><Relationship Id="rId9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212" TargetMode="External"/><Relationship Id="rId13" Type="http://schemas.openxmlformats.org/officeDocument/2006/relationships/hyperlink" Target="https://podminky.urs.cz/item/CS_URS_2021_02/767661811" TargetMode="External"/><Relationship Id="rId3" Type="http://schemas.openxmlformats.org/officeDocument/2006/relationships/hyperlink" Target="https://podminky.urs.cz/item/CS_URS_2021_02/941111811" TargetMode="External"/><Relationship Id="rId7" Type="http://schemas.openxmlformats.org/officeDocument/2006/relationships/hyperlink" Target="https://podminky.urs.cz/item/CS_URS_2021_02/962081131" TargetMode="External"/><Relationship Id="rId12" Type="http://schemas.openxmlformats.org/officeDocument/2006/relationships/hyperlink" Target="https://podminky.urs.cz/item/CS_URS_2021_02/997013804" TargetMode="External"/><Relationship Id="rId2" Type="http://schemas.openxmlformats.org/officeDocument/2006/relationships/hyperlink" Target="https://podminky.urs.cz/item/CS_URS_2021_02/941111211" TargetMode="External"/><Relationship Id="rId1" Type="http://schemas.openxmlformats.org/officeDocument/2006/relationships/hyperlink" Target="https://podminky.urs.cz/item/CS_URS_2021_02/941111111" TargetMode="External"/><Relationship Id="rId6" Type="http://schemas.openxmlformats.org/officeDocument/2006/relationships/hyperlink" Target="https://podminky.urs.cz/item/CS_URS_2021_02/944511811" TargetMode="External"/><Relationship Id="rId11" Type="http://schemas.openxmlformats.org/officeDocument/2006/relationships/hyperlink" Target="https://podminky.urs.cz/item/CS_URS_2021_02/997013631" TargetMode="External"/><Relationship Id="rId5" Type="http://schemas.openxmlformats.org/officeDocument/2006/relationships/hyperlink" Target="https://podminky.urs.cz/item/CS_URS_2021_02/944511211" TargetMode="External"/><Relationship Id="rId10" Type="http://schemas.openxmlformats.org/officeDocument/2006/relationships/hyperlink" Target="https://podminky.urs.cz/item/CS_URS_2021_02/997013509" TargetMode="External"/><Relationship Id="rId4" Type="http://schemas.openxmlformats.org/officeDocument/2006/relationships/hyperlink" Target="https://podminky.urs.cz/item/CS_URS_2021_02/94451111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018002" TargetMode="External"/><Relationship Id="rId13" Type="http://schemas.openxmlformats.org/officeDocument/2006/relationships/hyperlink" Target="https://podminky.urs.cz/item/CS_URS_2021_02/998767201" TargetMode="External"/><Relationship Id="rId3" Type="http://schemas.openxmlformats.org/officeDocument/2006/relationships/hyperlink" Target="https://podminky.urs.cz/item/CS_URS_2021_02/941111211" TargetMode="External"/><Relationship Id="rId7" Type="http://schemas.openxmlformats.org/officeDocument/2006/relationships/hyperlink" Target="https://podminky.urs.cz/item/CS_URS_2021_02/944511811" TargetMode="External"/><Relationship Id="rId12" Type="http://schemas.openxmlformats.org/officeDocument/2006/relationships/hyperlink" Target="https://podminky.urs.cz/item/CS_URS_2021_02/767662210" TargetMode="External"/><Relationship Id="rId2" Type="http://schemas.openxmlformats.org/officeDocument/2006/relationships/hyperlink" Target="https://podminky.urs.cz/item/CS_URS_2021_02/941111111" TargetMode="External"/><Relationship Id="rId1" Type="http://schemas.openxmlformats.org/officeDocument/2006/relationships/hyperlink" Target="https://podminky.urs.cz/item/CS_URS_2021_02/619995001" TargetMode="External"/><Relationship Id="rId6" Type="http://schemas.openxmlformats.org/officeDocument/2006/relationships/hyperlink" Target="https://podminky.urs.cz/item/CS_URS_2021_02/944511211" TargetMode="External"/><Relationship Id="rId11" Type="http://schemas.openxmlformats.org/officeDocument/2006/relationships/hyperlink" Target="https://podminky.urs.cz/item/CS_URS_2021_02/998761181" TargetMode="External"/><Relationship Id="rId5" Type="http://schemas.openxmlformats.org/officeDocument/2006/relationships/hyperlink" Target="https://podminky.urs.cz/item/CS_URS_2021_02/944511111" TargetMode="External"/><Relationship Id="rId10" Type="http://schemas.openxmlformats.org/officeDocument/2006/relationships/hyperlink" Target="https://podminky.urs.cz/item/CS_URS_2021_02/998761102" TargetMode="External"/><Relationship Id="rId4" Type="http://schemas.openxmlformats.org/officeDocument/2006/relationships/hyperlink" Target="https://podminky.urs.cz/item/CS_URS_2021_02/941111811" TargetMode="External"/><Relationship Id="rId9" Type="http://schemas.openxmlformats.org/officeDocument/2006/relationships/hyperlink" Target="https://podminky.urs.cz/item/CS_URS_2021_02/761111112" TargetMode="External"/><Relationship Id="rId1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13204111" TargetMode="External"/><Relationship Id="rId13" Type="http://schemas.openxmlformats.org/officeDocument/2006/relationships/hyperlink" Target="https://podminky.urs.cz/item/CS_URS_2021_02/997221561" TargetMode="External"/><Relationship Id="rId18" Type="http://schemas.openxmlformats.org/officeDocument/2006/relationships/drawing" Target="../drawings/drawing20.xml"/><Relationship Id="rId3" Type="http://schemas.openxmlformats.org/officeDocument/2006/relationships/hyperlink" Target="https://podminky.urs.cz/item/CS_URS_2021_02/113107181" TargetMode="External"/><Relationship Id="rId7" Type="http://schemas.openxmlformats.org/officeDocument/2006/relationships/hyperlink" Target="https://podminky.urs.cz/item/CS_URS_2021_02/113107330" TargetMode="External"/><Relationship Id="rId12" Type="http://schemas.openxmlformats.org/officeDocument/2006/relationships/hyperlink" Target="https://podminky.urs.cz/item/CS_URS_2021_02/997221612" TargetMode="External"/><Relationship Id="rId17" Type="http://schemas.openxmlformats.org/officeDocument/2006/relationships/hyperlink" Target="https://podminky.urs.cz/item/CS_URS_2021_02/997221655" TargetMode="External"/><Relationship Id="rId2" Type="http://schemas.openxmlformats.org/officeDocument/2006/relationships/hyperlink" Target="https://podminky.urs.cz/item/CS_URS_2021_02/113107162" TargetMode="External"/><Relationship Id="rId16" Type="http://schemas.openxmlformats.org/officeDocument/2006/relationships/hyperlink" Target="https://podminky.urs.cz/item/CS_URS_2021_02/997221645" TargetMode="External"/><Relationship Id="rId1" Type="http://schemas.openxmlformats.org/officeDocument/2006/relationships/hyperlink" Target="https://podminky.urs.cz/item/CS_URS_2021_02/113106123" TargetMode="External"/><Relationship Id="rId6" Type="http://schemas.openxmlformats.org/officeDocument/2006/relationships/hyperlink" Target="https://podminky.urs.cz/item/CS_URS_2021_02/113107324" TargetMode="External"/><Relationship Id="rId11" Type="http://schemas.openxmlformats.org/officeDocument/2006/relationships/hyperlink" Target="https://podminky.urs.cz/item/CS_URS_2021_02/997221559" TargetMode="External"/><Relationship Id="rId5" Type="http://schemas.openxmlformats.org/officeDocument/2006/relationships/hyperlink" Target="https://podminky.urs.cz/item/CS_URS_2021_02/113107323" TargetMode="External"/><Relationship Id="rId15" Type="http://schemas.openxmlformats.org/officeDocument/2006/relationships/hyperlink" Target="https://podminky.urs.cz/item/CS_URS_2021_02/997221615" TargetMode="External"/><Relationship Id="rId10" Type="http://schemas.openxmlformats.org/officeDocument/2006/relationships/hyperlink" Target="https://podminky.urs.cz/item/CS_URS_2021_02/997221551" TargetMode="External"/><Relationship Id="rId4" Type="http://schemas.openxmlformats.org/officeDocument/2006/relationships/hyperlink" Target="https://podminky.urs.cz/item/CS_URS_2021_02/113107223" TargetMode="External"/><Relationship Id="rId9" Type="http://schemas.openxmlformats.org/officeDocument/2006/relationships/hyperlink" Target="https://podminky.urs.cz/item/CS_URS_2021_02/997221611" TargetMode="External"/><Relationship Id="rId14" Type="http://schemas.openxmlformats.org/officeDocument/2006/relationships/hyperlink" Target="https://podminky.urs.cz/item/CS_URS_2021_02/997221569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79054451" TargetMode="External"/><Relationship Id="rId13" Type="http://schemas.openxmlformats.org/officeDocument/2006/relationships/hyperlink" Target="https://podminky.urs.cz/item/CS_URS_2021_02/979024441" TargetMode="External"/><Relationship Id="rId18" Type="http://schemas.openxmlformats.org/officeDocument/2006/relationships/hyperlink" Target="https://podminky.urs.cz/item/CS_URS_2021_02/596212210" TargetMode="External"/><Relationship Id="rId3" Type="http://schemas.openxmlformats.org/officeDocument/2006/relationships/hyperlink" Target="https://podminky.urs.cz/item/CS_URS_2021_02/564861111" TargetMode="External"/><Relationship Id="rId21" Type="http://schemas.openxmlformats.org/officeDocument/2006/relationships/hyperlink" Target="https://podminky.urs.cz/item/CS_URS_2021_02/564851114" TargetMode="External"/><Relationship Id="rId7" Type="http://schemas.openxmlformats.org/officeDocument/2006/relationships/hyperlink" Target="https://podminky.urs.cz/item/CS_URS_2021_02/979024441" TargetMode="External"/><Relationship Id="rId12" Type="http://schemas.openxmlformats.org/officeDocument/2006/relationships/hyperlink" Target="https://podminky.urs.cz/item/CS_URS_2021_02/916331111" TargetMode="External"/><Relationship Id="rId17" Type="http://schemas.openxmlformats.org/officeDocument/2006/relationships/hyperlink" Target="https://podminky.urs.cz/item/CS_URS_2021_02/564861111" TargetMode="External"/><Relationship Id="rId2" Type="http://schemas.openxmlformats.org/officeDocument/2006/relationships/hyperlink" Target="https://podminky.urs.cz/item/CS_URS_2021_02/564851111" TargetMode="External"/><Relationship Id="rId16" Type="http://schemas.openxmlformats.org/officeDocument/2006/relationships/hyperlink" Target="https://podminky.urs.cz/item/CS_URS_2021_02/564851111" TargetMode="External"/><Relationship Id="rId20" Type="http://schemas.openxmlformats.org/officeDocument/2006/relationships/hyperlink" Target="https://podminky.urs.cz/item/CS_URS_2021_02/215901101" TargetMode="External"/><Relationship Id="rId1" Type="http://schemas.openxmlformats.org/officeDocument/2006/relationships/hyperlink" Target="https://podminky.urs.cz/item/CS_URS_2021_02/215901101" TargetMode="External"/><Relationship Id="rId6" Type="http://schemas.openxmlformats.org/officeDocument/2006/relationships/hyperlink" Target="https://podminky.urs.cz/item/CS_URS_2021_02/916331111" TargetMode="External"/><Relationship Id="rId11" Type="http://schemas.openxmlformats.org/officeDocument/2006/relationships/hyperlink" Target="https://podminky.urs.cz/item/CS_URS_2021_02/596212210" TargetMode="External"/><Relationship Id="rId24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2/599432111" TargetMode="External"/><Relationship Id="rId15" Type="http://schemas.openxmlformats.org/officeDocument/2006/relationships/hyperlink" Target="https://podminky.urs.cz/item/CS_URS_2021_02/215901101" TargetMode="External"/><Relationship Id="rId23" Type="http://schemas.openxmlformats.org/officeDocument/2006/relationships/hyperlink" Target="https://podminky.urs.cz/item/CS_URS_2021_02/998223011" TargetMode="External"/><Relationship Id="rId10" Type="http://schemas.openxmlformats.org/officeDocument/2006/relationships/hyperlink" Target="https://podminky.urs.cz/item/CS_URS_2021_02/564871116" TargetMode="External"/><Relationship Id="rId19" Type="http://schemas.openxmlformats.org/officeDocument/2006/relationships/hyperlink" Target="https://podminky.urs.cz/item/CS_URS_2021_02/916331111" TargetMode="External"/><Relationship Id="rId4" Type="http://schemas.openxmlformats.org/officeDocument/2006/relationships/hyperlink" Target="https://podminky.urs.cz/item/CS_URS_2021_02/596212210" TargetMode="External"/><Relationship Id="rId9" Type="http://schemas.openxmlformats.org/officeDocument/2006/relationships/hyperlink" Target="https://podminky.urs.cz/item/CS_URS_2021_02/215901101" TargetMode="External"/><Relationship Id="rId14" Type="http://schemas.openxmlformats.org/officeDocument/2006/relationships/hyperlink" Target="https://podminky.urs.cz/item/CS_URS_2021_02/979054451" TargetMode="External"/><Relationship Id="rId22" Type="http://schemas.openxmlformats.org/officeDocument/2006/relationships/hyperlink" Target="https://podminky.urs.cz/item/CS_URS_2021_02/56480111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3" Type="http://schemas.openxmlformats.org/officeDocument/2006/relationships/hyperlink" Target="https://podminky.urs.cz/item/CS_URS_2021_02/111211231" TargetMode="External"/><Relationship Id="rId7" Type="http://schemas.openxmlformats.org/officeDocument/2006/relationships/hyperlink" Target="https://podminky.urs.cz/item/CS_URS_2021_02/997013211" TargetMode="External"/><Relationship Id="rId12" Type="http://schemas.openxmlformats.org/officeDocument/2006/relationships/drawing" Target="../drawings/drawing22.xml"/><Relationship Id="rId2" Type="http://schemas.openxmlformats.org/officeDocument/2006/relationships/hyperlink" Target="https://podminky.urs.cz/item/CS_URS_2021_02/111211211" TargetMode="External"/><Relationship Id="rId1" Type="http://schemas.openxmlformats.org/officeDocument/2006/relationships/hyperlink" Target="https://podminky.urs.cz/item/CS_URS_2021_02/111211101" TargetMode="External"/><Relationship Id="rId6" Type="http://schemas.openxmlformats.org/officeDocument/2006/relationships/hyperlink" Target="https://podminky.urs.cz/item/CS_URS_2021_02/112211212" TargetMode="External"/><Relationship Id="rId11" Type="http://schemas.openxmlformats.org/officeDocument/2006/relationships/hyperlink" Target="https://podminky.urs.cz/item/CS_URS_2021_02/998233016" TargetMode="External"/><Relationship Id="rId5" Type="http://schemas.openxmlformats.org/officeDocument/2006/relationships/hyperlink" Target="https://podminky.urs.cz/item/CS_URS_2021_02/112151312" TargetMode="External"/><Relationship Id="rId10" Type="http://schemas.openxmlformats.org/officeDocument/2006/relationships/hyperlink" Target="https://podminky.urs.cz/item/CS_URS_2021_02/997013811" TargetMode="External"/><Relationship Id="rId4" Type="http://schemas.openxmlformats.org/officeDocument/2006/relationships/hyperlink" Target="https://podminky.urs.cz/item/CS_URS_2021_02/111212351" TargetMode="External"/><Relationship Id="rId9" Type="http://schemas.openxmlformats.org/officeDocument/2006/relationships/hyperlink" Target="https://podminky.urs.cz/item/CS_URS_2021_02/99701350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3.xml"/><Relationship Id="rId3" Type="http://schemas.openxmlformats.org/officeDocument/2006/relationships/hyperlink" Target="https://podminky.urs.cz/item/CS_URS_2021_02/184102113" TargetMode="External"/><Relationship Id="rId7" Type="http://schemas.openxmlformats.org/officeDocument/2006/relationships/hyperlink" Target="https://podminky.urs.cz/item/CS_URS_2021_02/998231431" TargetMode="External"/><Relationship Id="rId2" Type="http://schemas.openxmlformats.org/officeDocument/2006/relationships/hyperlink" Target="https://podminky.urs.cz/item/CS_URS_2021_02/183101221" TargetMode="External"/><Relationship Id="rId1" Type="http://schemas.openxmlformats.org/officeDocument/2006/relationships/hyperlink" Target="https://podminky.urs.cz/item/CS_URS_2021_02/183101214" TargetMode="External"/><Relationship Id="rId6" Type="http://schemas.openxmlformats.org/officeDocument/2006/relationships/hyperlink" Target="https://podminky.urs.cz/item/CS_URS_2021_02/998231411" TargetMode="External"/><Relationship Id="rId5" Type="http://schemas.openxmlformats.org/officeDocument/2006/relationships/hyperlink" Target="https://podminky.urs.cz/item/CS_URS_2021_02/184215133" TargetMode="External"/><Relationship Id="rId4" Type="http://schemas.openxmlformats.org/officeDocument/2006/relationships/hyperlink" Target="https://podminky.urs.cz/item/CS_URS_2021_02/184102116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drawing" Target="../drawings/drawing24.xm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64002871" TargetMode="External"/><Relationship Id="rId5" Type="http://schemas.openxmlformats.org/officeDocument/2006/relationships/hyperlink" Target="https://podminky.urs.cz/item/CS_URS_2021_02/764002801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hyperlink" Target="https://podminky.urs.cz/item/CS_URS_2021_02/998764181" TargetMode="External"/><Relationship Id="rId1" Type="http://schemas.openxmlformats.org/officeDocument/2006/relationships/hyperlink" Target="https://podminky.urs.cz/item/CS_URS_2021_02/998764102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drawing" Target="../drawings/drawing26.xm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12300841" TargetMode="External"/><Relationship Id="rId5" Type="http://schemas.openxmlformats.org/officeDocument/2006/relationships/hyperlink" Target="https://podminky.urs.cz/item/CS_URS_2021_02/712300845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13181" TargetMode="External"/><Relationship Id="rId3" Type="http://schemas.openxmlformats.org/officeDocument/2006/relationships/hyperlink" Target="https://podminky.urs.cz/item/CS_URS_2021_02/712391171" TargetMode="External"/><Relationship Id="rId7" Type="http://schemas.openxmlformats.org/officeDocument/2006/relationships/hyperlink" Target="https://podminky.urs.cz/item/CS_URS_2021_02/998713102" TargetMode="External"/><Relationship Id="rId2" Type="http://schemas.openxmlformats.org/officeDocument/2006/relationships/hyperlink" Target="https://podminky.urs.cz/item/CS_URS_2021_02/712341715" TargetMode="External"/><Relationship Id="rId1" Type="http://schemas.openxmlformats.org/officeDocument/2006/relationships/hyperlink" Target="https://podminky.urs.cz/item/CS_URS_2021_02/712331111" TargetMode="External"/><Relationship Id="rId6" Type="http://schemas.openxmlformats.org/officeDocument/2006/relationships/hyperlink" Target="https://podminky.urs.cz/item/CS_URS_2021_02/713141152" TargetMode="External"/><Relationship Id="rId11" Type="http://schemas.openxmlformats.org/officeDocument/2006/relationships/drawing" Target="../drawings/drawing27.xml"/><Relationship Id="rId5" Type="http://schemas.openxmlformats.org/officeDocument/2006/relationships/hyperlink" Target="https://podminky.urs.cz/item/CS_URS_2021_02/998712181" TargetMode="External"/><Relationship Id="rId10" Type="http://schemas.openxmlformats.org/officeDocument/2006/relationships/hyperlink" Target="https://podminky.urs.cz/item/CS_URS_2021_02/998767202" TargetMode="External"/><Relationship Id="rId4" Type="http://schemas.openxmlformats.org/officeDocument/2006/relationships/hyperlink" Target="https://podminky.urs.cz/item/CS_URS_2021_02/998712102" TargetMode="External"/><Relationship Id="rId9" Type="http://schemas.openxmlformats.org/officeDocument/2006/relationships/hyperlink" Target="https://podminky.urs.cz/item/CS_URS_2021_01/767881112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622252002" TargetMode="External"/><Relationship Id="rId13" Type="http://schemas.openxmlformats.org/officeDocument/2006/relationships/hyperlink" Target="https://podminky.urs.cz/item/CS_URS_2021_02/944511111" TargetMode="External"/><Relationship Id="rId18" Type="http://schemas.openxmlformats.org/officeDocument/2006/relationships/hyperlink" Target="https://podminky.urs.cz/item/CS_URS_2021_02/949511812" TargetMode="External"/><Relationship Id="rId3" Type="http://schemas.openxmlformats.org/officeDocument/2006/relationships/hyperlink" Target="https://podminky.urs.cz/item/CS_URS_2021_02/622221031" TargetMode="External"/><Relationship Id="rId21" Type="http://schemas.openxmlformats.org/officeDocument/2006/relationships/hyperlink" Target="https://podminky.urs.cz/item/CS_URS_2021_02/751398052" TargetMode="External"/><Relationship Id="rId7" Type="http://schemas.openxmlformats.org/officeDocument/2006/relationships/hyperlink" Target="https://podminky.urs.cz/item/CS_URS_2021_01/622252001" TargetMode="External"/><Relationship Id="rId12" Type="http://schemas.openxmlformats.org/officeDocument/2006/relationships/hyperlink" Target="https://podminky.urs.cz/item/CS_URS_2021_01/941111811" TargetMode="External"/><Relationship Id="rId17" Type="http://schemas.openxmlformats.org/officeDocument/2006/relationships/hyperlink" Target="https://podminky.urs.cz/item/CS_URS_2021_02/949511212" TargetMode="External"/><Relationship Id="rId2" Type="http://schemas.openxmlformats.org/officeDocument/2006/relationships/hyperlink" Target="https://podminky.urs.cz/item/CS_URS_2021_02/622222051" TargetMode="External"/><Relationship Id="rId16" Type="http://schemas.openxmlformats.org/officeDocument/2006/relationships/hyperlink" Target="https://podminky.urs.cz/item/CS_URS_2021_02/949511112" TargetMode="External"/><Relationship Id="rId20" Type="http://schemas.openxmlformats.org/officeDocument/2006/relationships/hyperlink" Target="https://podminky.urs.cz/item/CS_URS_2021_02/751398012" TargetMode="External"/><Relationship Id="rId1" Type="http://schemas.openxmlformats.org/officeDocument/2006/relationships/hyperlink" Target="https://podminky.urs.cz/item/CS_URS_2021_02/629995101" TargetMode="External"/><Relationship Id="rId6" Type="http://schemas.openxmlformats.org/officeDocument/2006/relationships/hyperlink" Target="https://podminky.urs.cz/item/CS_URS_2021_02/629991011" TargetMode="External"/><Relationship Id="rId11" Type="http://schemas.openxmlformats.org/officeDocument/2006/relationships/hyperlink" Target="https://podminky.urs.cz/item/CS_URS_2021_01/941111211" TargetMode="External"/><Relationship Id="rId5" Type="http://schemas.openxmlformats.org/officeDocument/2006/relationships/hyperlink" Target="https://podminky.urs.cz/item/CS_URS_2021_02/629135101" TargetMode="External"/><Relationship Id="rId15" Type="http://schemas.openxmlformats.org/officeDocument/2006/relationships/hyperlink" Target="https://podminky.urs.cz/item/CS_URS_2021_02/944511811" TargetMode="External"/><Relationship Id="rId23" Type="http://schemas.openxmlformats.org/officeDocument/2006/relationships/drawing" Target="../drawings/drawing28.xml"/><Relationship Id="rId10" Type="http://schemas.openxmlformats.org/officeDocument/2006/relationships/hyperlink" Target="https://podminky.urs.cz/item/CS_URS_2021_01/941111111" TargetMode="External"/><Relationship Id="rId19" Type="http://schemas.openxmlformats.org/officeDocument/2006/relationships/hyperlink" Target="https://podminky.urs.cz/item/CS_URS_2021_02/998017002" TargetMode="External"/><Relationship Id="rId4" Type="http://schemas.openxmlformats.org/officeDocument/2006/relationships/hyperlink" Target="https://podminky.urs.cz/item/CS_URS_2021_02/622531022" TargetMode="External"/><Relationship Id="rId9" Type="http://schemas.openxmlformats.org/officeDocument/2006/relationships/hyperlink" Target="https://podminky.urs.cz/item/CS_URS_2021_02/622252002.PS2" TargetMode="External"/><Relationship Id="rId14" Type="http://schemas.openxmlformats.org/officeDocument/2006/relationships/hyperlink" Target="https://podminky.urs.cz/item/CS_URS_2021_02/944511211" TargetMode="External"/><Relationship Id="rId22" Type="http://schemas.openxmlformats.org/officeDocument/2006/relationships/hyperlink" Target="https://podminky.urs.cz/item/CS_URS_2021_02/998751201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HZS2212" TargetMode="External"/><Relationship Id="rId2" Type="http://schemas.openxmlformats.org/officeDocument/2006/relationships/hyperlink" Target="https://podminky.urs.cz/item/CS_URS_2021_02/HZS1291" TargetMode="External"/><Relationship Id="rId1" Type="http://schemas.openxmlformats.org/officeDocument/2006/relationships/hyperlink" Target="https://podminky.urs.cz/item/CS_URS_2021_02/998222012" TargetMode="External"/><Relationship Id="rId4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42503000" TargetMode="External"/><Relationship Id="rId13" Type="http://schemas.openxmlformats.org/officeDocument/2006/relationships/drawing" Target="../drawings/drawing30.xml"/><Relationship Id="rId3" Type="http://schemas.openxmlformats.org/officeDocument/2006/relationships/hyperlink" Target="https://podminky.urs.cz/item/CS_URS_2021_02/012303000.R" TargetMode="External"/><Relationship Id="rId7" Type="http://schemas.openxmlformats.org/officeDocument/2006/relationships/hyperlink" Target="https://podminky.urs.cz/item/CS_URS_2021_02/041403000" TargetMode="External"/><Relationship Id="rId12" Type="http://schemas.openxmlformats.org/officeDocument/2006/relationships/hyperlink" Target="https://podminky.urs.cz/item/CS_URS_2021_02/071103000" TargetMode="External"/><Relationship Id="rId2" Type="http://schemas.openxmlformats.org/officeDocument/2006/relationships/hyperlink" Target="https://podminky.urs.cz/item/CS_URS_2021_02/012203000" TargetMode="External"/><Relationship Id="rId1" Type="http://schemas.openxmlformats.org/officeDocument/2006/relationships/hyperlink" Target="https://podminky.urs.cz/item/CS_URS_2021_02/012103000" TargetMode="External"/><Relationship Id="rId6" Type="http://schemas.openxmlformats.org/officeDocument/2006/relationships/hyperlink" Target="https://podminky.urs.cz/item/CS_URS_2021_02/034503000" TargetMode="External"/><Relationship Id="rId11" Type="http://schemas.openxmlformats.org/officeDocument/2006/relationships/hyperlink" Target="https://podminky.urs.cz/item/CS_URS_2021_02/065002000" TargetMode="External"/><Relationship Id="rId5" Type="http://schemas.openxmlformats.org/officeDocument/2006/relationships/hyperlink" Target="https://podminky.urs.cz/item/CS_URS_2021_02/032803000" TargetMode="External"/><Relationship Id="rId10" Type="http://schemas.openxmlformats.org/officeDocument/2006/relationships/hyperlink" Target="https://podminky.urs.cz/item/CS_URS_2021_02/049103000" TargetMode="External"/><Relationship Id="rId4" Type="http://schemas.openxmlformats.org/officeDocument/2006/relationships/hyperlink" Target="https://podminky.urs.cz/item/CS_URS_2021_02/030001000" TargetMode="External"/><Relationship Id="rId9" Type="http://schemas.openxmlformats.org/officeDocument/2006/relationships/hyperlink" Target="https://podminky.urs.cz/item/CS_URS_2021_02/045203000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4"/>
      <c r="AQ5" s="24"/>
      <c r="AR5" s="22"/>
      <c r="BE5" s="35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5" t="s">
        <v>17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4"/>
      <c r="AQ6" s="24"/>
      <c r="AR6" s="22"/>
      <c r="BE6" s="35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1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1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5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1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51"/>
      <c r="BS13" s="19" t="s">
        <v>6</v>
      </c>
    </row>
    <row r="14" spans="1:74" ht="12.75">
      <c r="B14" s="23"/>
      <c r="C14" s="24"/>
      <c r="D14" s="24"/>
      <c r="E14" s="356" t="s">
        <v>32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5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1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5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51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1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51"/>
      <c r="BS20" s="19" t="s">
        <v>35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1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1"/>
    </row>
    <row r="23" spans="1:71" s="1" customFormat="1" ht="47.25" customHeight="1">
      <c r="B23" s="23"/>
      <c r="C23" s="24"/>
      <c r="D23" s="24"/>
      <c r="E23" s="358" t="s">
        <v>39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24"/>
      <c r="AP23" s="24"/>
      <c r="AQ23" s="24"/>
      <c r="AR23" s="22"/>
      <c r="BE23" s="35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1"/>
    </row>
    <row r="26" spans="1:71" s="2" customFormat="1" ht="25.9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9">
        <f>ROUND(AG54,2)</f>
        <v>0</v>
      </c>
      <c r="AL26" s="360"/>
      <c r="AM26" s="360"/>
      <c r="AN26" s="360"/>
      <c r="AO26" s="360"/>
      <c r="AP26" s="38"/>
      <c r="AQ26" s="38"/>
      <c r="AR26" s="41"/>
      <c r="BE26" s="35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1" t="s">
        <v>41</v>
      </c>
      <c r="M28" s="361"/>
      <c r="N28" s="361"/>
      <c r="O28" s="361"/>
      <c r="P28" s="361"/>
      <c r="Q28" s="38"/>
      <c r="R28" s="38"/>
      <c r="S28" s="38"/>
      <c r="T28" s="38"/>
      <c r="U28" s="38"/>
      <c r="V28" s="38"/>
      <c r="W28" s="361" t="s">
        <v>42</v>
      </c>
      <c r="X28" s="361"/>
      <c r="Y28" s="361"/>
      <c r="Z28" s="361"/>
      <c r="AA28" s="361"/>
      <c r="AB28" s="361"/>
      <c r="AC28" s="361"/>
      <c r="AD28" s="361"/>
      <c r="AE28" s="361"/>
      <c r="AF28" s="38"/>
      <c r="AG28" s="38"/>
      <c r="AH28" s="38"/>
      <c r="AI28" s="38"/>
      <c r="AJ28" s="38"/>
      <c r="AK28" s="361" t="s">
        <v>43</v>
      </c>
      <c r="AL28" s="361"/>
      <c r="AM28" s="361"/>
      <c r="AN28" s="361"/>
      <c r="AO28" s="361"/>
      <c r="AP28" s="38"/>
      <c r="AQ28" s="38"/>
      <c r="AR28" s="41"/>
      <c r="BE28" s="351"/>
    </row>
    <row r="29" spans="1:71" s="3" customFormat="1" ht="14.45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64">
        <v>0.21</v>
      </c>
      <c r="M29" s="363"/>
      <c r="N29" s="363"/>
      <c r="O29" s="363"/>
      <c r="P29" s="363"/>
      <c r="Q29" s="43"/>
      <c r="R29" s="43"/>
      <c r="S29" s="43"/>
      <c r="T29" s="43"/>
      <c r="U29" s="43"/>
      <c r="V29" s="43"/>
      <c r="W29" s="362">
        <f>ROUND(AZ54, 2)</f>
        <v>0</v>
      </c>
      <c r="X29" s="363"/>
      <c r="Y29" s="363"/>
      <c r="Z29" s="363"/>
      <c r="AA29" s="363"/>
      <c r="AB29" s="363"/>
      <c r="AC29" s="363"/>
      <c r="AD29" s="363"/>
      <c r="AE29" s="363"/>
      <c r="AF29" s="43"/>
      <c r="AG29" s="43"/>
      <c r="AH29" s="43"/>
      <c r="AI29" s="43"/>
      <c r="AJ29" s="43"/>
      <c r="AK29" s="362">
        <f>ROUND(AV54, 2)</f>
        <v>0</v>
      </c>
      <c r="AL29" s="363"/>
      <c r="AM29" s="363"/>
      <c r="AN29" s="363"/>
      <c r="AO29" s="363"/>
      <c r="AP29" s="43"/>
      <c r="AQ29" s="43"/>
      <c r="AR29" s="44"/>
      <c r="BE29" s="352"/>
    </row>
    <row r="30" spans="1:71" s="3" customFormat="1" ht="14.45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64">
        <v>0.15</v>
      </c>
      <c r="M30" s="363"/>
      <c r="N30" s="363"/>
      <c r="O30" s="363"/>
      <c r="P30" s="363"/>
      <c r="Q30" s="43"/>
      <c r="R30" s="43"/>
      <c r="S30" s="43"/>
      <c r="T30" s="43"/>
      <c r="U30" s="43"/>
      <c r="V30" s="43"/>
      <c r="W30" s="362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3"/>
      <c r="AG30" s="43"/>
      <c r="AH30" s="43"/>
      <c r="AI30" s="43"/>
      <c r="AJ30" s="43"/>
      <c r="AK30" s="362">
        <f>ROUND(AW54, 2)</f>
        <v>0</v>
      </c>
      <c r="AL30" s="363"/>
      <c r="AM30" s="363"/>
      <c r="AN30" s="363"/>
      <c r="AO30" s="363"/>
      <c r="AP30" s="43"/>
      <c r="AQ30" s="43"/>
      <c r="AR30" s="44"/>
      <c r="BE30" s="352"/>
    </row>
    <row r="31" spans="1:71" s="3" customFormat="1" ht="14.45" hidden="1" customHeight="1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64">
        <v>0.21</v>
      </c>
      <c r="M31" s="363"/>
      <c r="N31" s="363"/>
      <c r="O31" s="363"/>
      <c r="P31" s="363"/>
      <c r="Q31" s="43"/>
      <c r="R31" s="43"/>
      <c r="S31" s="43"/>
      <c r="T31" s="43"/>
      <c r="U31" s="43"/>
      <c r="V31" s="43"/>
      <c r="W31" s="362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3"/>
      <c r="AG31" s="43"/>
      <c r="AH31" s="43"/>
      <c r="AI31" s="43"/>
      <c r="AJ31" s="43"/>
      <c r="AK31" s="362">
        <v>0</v>
      </c>
      <c r="AL31" s="363"/>
      <c r="AM31" s="363"/>
      <c r="AN31" s="363"/>
      <c r="AO31" s="363"/>
      <c r="AP31" s="43"/>
      <c r="AQ31" s="43"/>
      <c r="AR31" s="44"/>
      <c r="BE31" s="352"/>
    </row>
    <row r="32" spans="1:71" s="3" customFormat="1" ht="14.45" hidden="1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64">
        <v>0.15</v>
      </c>
      <c r="M32" s="363"/>
      <c r="N32" s="363"/>
      <c r="O32" s="363"/>
      <c r="P32" s="363"/>
      <c r="Q32" s="43"/>
      <c r="R32" s="43"/>
      <c r="S32" s="43"/>
      <c r="T32" s="43"/>
      <c r="U32" s="43"/>
      <c r="V32" s="43"/>
      <c r="W32" s="362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3"/>
      <c r="AG32" s="43"/>
      <c r="AH32" s="43"/>
      <c r="AI32" s="43"/>
      <c r="AJ32" s="43"/>
      <c r="AK32" s="362">
        <v>0</v>
      </c>
      <c r="AL32" s="363"/>
      <c r="AM32" s="363"/>
      <c r="AN32" s="363"/>
      <c r="AO32" s="363"/>
      <c r="AP32" s="43"/>
      <c r="AQ32" s="43"/>
      <c r="AR32" s="44"/>
      <c r="BE32" s="352"/>
    </row>
    <row r="33" spans="1:57" s="3" customFormat="1" ht="14.45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64">
        <v>0</v>
      </c>
      <c r="M33" s="363"/>
      <c r="N33" s="363"/>
      <c r="O33" s="363"/>
      <c r="P33" s="363"/>
      <c r="Q33" s="43"/>
      <c r="R33" s="43"/>
      <c r="S33" s="43"/>
      <c r="T33" s="43"/>
      <c r="U33" s="43"/>
      <c r="V33" s="43"/>
      <c r="W33" s="362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3"/>
      <c r="AG33" s="43"/>
      <c r="AH33" s="43"/>
      <c r="AI33" s="43"/>
      <c r="AJ33" s="43"/>
      <c r="AK33" s="362">
        <v>0</v>
      </c>
      <c r="AL33" s="363"/>
      <c r="AM33" s="363"/>
      <c r="AN33" s="363"/>
      <c r="AO33" s="36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68" t="s">
        <v>52</v>
      </c>
      <c r="Y35" s="366"/>
      <c r="Z35" s="366"/>
      <c r="AA35" s="366"/>
      <c r="AB35" s="366"/>
      <c r="AC35" s="47"/>
      <c r="AD35" s="47"/>
      <c r="AE35" s="47"/>
      <c r="AF35" s="47"/>
      <c r="AG35" s="47"/>
      <c r="AH35" s="47"/>
      <c r="AI35" s="47"/>
      <c r="AJ35" s="47"/>
      <c r="AK35" s="365">
        <f>SUM(AK26:AK33)</f>
        <v>0</v>
      </c>
      <c r="AL35" s="366"/>
      <c r="AM35" s="366"/>
      <c r="AN35" s="366"/>
      <c r="AO35" s="36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2021-112-4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5" t="str">
        <f>K6</f>
        <v>MŠ Šponarova - zateplení a zpevněné plochy</v>
      </c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MŠ Šponarova 16, Ostrava - Hrabůvka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87" t="str">
        <f>IF(AN8= "","",AN8)</f>
        <v>27. 11. 2021</v>
      </c>
      <c r="AN47" s="38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Ostrava, městský obvod Ostrava-Jih,Horní 791/3,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69" t="str">
        <f>IF(E17="","",E17)</f>
        <v>ČOS exim s.r.o, Alešova 26, České Budějovice</v>
      </c>
      <c r="AN49" s="370"/>
      <c r="AO49" s="370"/>
      <c r="AP49" s="370"/>
      <c r="AQ49" s="38"/>
      <c r="AR49" s="41"/>
      <c r="AS49" s="371" t="s">
        <v>54</v>
      </c>
      <c r="AT49" s="37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69" t="str">
        <f>IF(E20="","",E20)</f>
        <v>Ing. Dana Mlejnková</v>
      </c>
      <c r="AN50" s="370"/>
      <c r="AO50" s="370"/>
      <c r="AP50" s="370"/>
      <c r="AQ50" s="38"/>
      <c r="AR50" s="41"/>
      <c r="AS50" s="373"/>
      <c r="AT50" s="37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5"/>
      <c r="AT51" s="37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9" t="s">
        <v>55</v>
      </c>
      <c r="D52" s="378"/>
      <c r="E52" s="378"/>
      <c r="F52" s="378"/>
      <c r="G52" s="378"/>
      <c r="H52" s="68"/>
      <c r="I52" s="377" t="s">
        <v>56</v>
      </c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88" t="s">
        <v>57</v>
      </c>
      <c r="AH52" s="378"/>
      <c r="AI52" s="378"/>
      <c r="AJ52" s="378"/>
      <c r="AK52" s="378"/>
      <c r="AL52" s="378"/>
      <c r="AM52" s="378"/>
      <c r="AN52" s="377" t="s">
        <v>58</v>
      </c>
      <c r="AO52" s="378"/>
      <c r="AP52" s="378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2">
        <f>ROUND(SUM(AG55:AG83),2)</f>
        <v>0</v>
      </c>
      <c r="AH54" s="382"/>
      <c r="AI54" s="382"/>
      <c r="AJ54" s="382"/>
      <c r="AK54" s="382"/>
      <c r="AL54" s="382"/>
      <c r="AM54" s="382"/>
      <c r="AN54" s="383">
        <f t="shared" ref="AN54:AN83" si="0">SUM(AG54,AT54)</f>
        <v>0</v>
      </c>
      <c r="AO54" s="383"/>
      <c r="AP54" s="383"/>
      <c r="AQ54" s="80" t="s">
        <v>19</v>
      </c>
      <c r="AR54" s="81"/>
      <c r="AS54" s="82">
        <f>ROUND(SUM(AS55:AS83),2)</f>
        <v>0</v>
      </c>
      <c r="AT54" s="83">
        <f t="shared" ref="AT54:AT83" si="1">ROUND(SUM(AV54:AW54),2)</f>
        <v>0</v>
      </c>
      <c r="AU54" s="84">
        <f>ROUND(SUM(AU55:AU83),5)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ROUND(SUM(AZ55:AZ83),2)</f>
        <v>0</v>
      </c>
      <c r="BA54" s="83">
        <f>ROUND(SUM(BA55:BA83),2)</f>
        <v>0</v>
      </c>
      <c r="BB54" s="83">
        <f>ROUND(SUM(BB55:BB83),2)</f>
        <v>0</v>
      </c>
      <c r="BC54" s="83">
        <f>ROUND(SUM(BC55:BC83),2)</f>
        <v>0</v>
      </c>
      <c r="BD54" s="85">
        <f>ROUND(SUM(BD55:BD83),2)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37.5" customHeight="1">
      <c r="A55" s="88" t="s">
        <v>78</v>
      </c>
      <c r="B55" s="89"/>
      <c r="C55" s="90"/>
      <c r="D55" s="384" t="s">
        <v>79</v>
      </c>
      <c r="E55" s="384"/>
      <c r="F55" s="384"/>
      <c r="G55" s="384"/>
      <c r="H55" s="384"/>
      <c r="I55" s="91"/>
      <c r="J55" s="384" t="s">
        <v>80</v>
      </c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0">
        <f>'2021-112-01-B - Bourací -...'!J30</f>
        <v>0</v>
      </c>
      <c r="AH55" s="381"/>
      <c r="AI55" s="381"/>
      <c r="AJ55" s="381"/>
      <c r="AK55" s="381"/>
      <c r="AL55" s="381"/>
      <c r="AM55" s="381"/>
      <c r="AN55" s="380">
        <f t="shared" si="0"/>
        <v>0</v>
      </c>
      <c r="AO55" s="381"/>
      <c r="AP55" s="381"/>
      <c r="AQ55" s="92" t="s">
        <v>81</v>
      </c>
      <c r="AR55" s="93"/>
      <c r="AS55" s="94">
        <v>0</v>
      </c>
      <c r="AT55" s="95">
        <f t="shared" si="1"/>
        <v>0</v>
      </c>
      <c r="AU55" s="96">
        <f>'2021-112-01-B - Bourací -...'!P89</f>
        <v>0</v>
      </c>
      <c r="AV55" s="95">
        <f>'2021-112-01-B - Bourací -...'!J33</f>
        <v>0</v>
      </c>
      <c r="AW55" s="95">
        <f>'2021-112-01-B - Bourací -...'!J34</f>
        <v>0</v>
      </c>
      <c r="AX55" s="95">
        <f>'2021-112-01-B - Bourací -...'!J35</f>
        <v>0</v>
      </c>
      <c r="AY55" s="95">
        <f>'2021-112-01-B - Bourací -...'!J36</f>
        <v>0</v>
      </c>
      <c r="AZ55" s="95">
        <f>'2021-112-01-B - Bourací -...'!F33</f>
        <v>0</v>
      </c>
      <c r="BA55" s="95">
        <f>'2021-112-01-B - Bourací -...'!F34</f>
        <v>0</v>
      </c>
      <c r="BB55" s="95">
        <f>'2021-112-01-B - Bourací -...'!F35</f>
        <v>0</v>
      </c>
      <c r="BC55" s="95">
        <f>'2021-112-01-B - Bourací -...'!F36</f>
        <v>0</v>
      </c>
      <c r="BD55" s="97">
        <f>'2021-112-01-B - Bourací -...'!F37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37.5" customHeight="1">
      <c r="A56" s="88" t="s">
        <v>78</v>
      </c>
      <c r="B56" s="89"/>
      <c r="C56" s="90"/>
      <c r="D56" s="384" t="s">
        <v>85</v>
      </c>
      <c r="E56" s="384"/>
      <c r="F56" s="384"/>
      <c r="G56" s="384"/>
      <c r="H56" s="384"/>
      <c r="I56" s="91"/>
      <c r="J56" s="384" t="s">
        <v>86</v>
      </c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0">
        <f>'2021-112-01-N - Nové kce ...'!J30</f>
        <v>0</v>
      </c>
      <c r="AH56" s="381"/>
      <c r="AI56" s="381"/>
      <c r="AJ56" s="381"/>
      <c r="AK56" s="381"/>
      <c r="AL56" s="381"/>
      <c r="AM56" s="381"/>
      <c r="AN56" s="380">
        <f t="shared" si="0"/>
        <v>0</v>
      </c>
      <c r="AO56" s="381"/>
      <c r="AP56" s="381"/>
      <c r="AQ56" s="92" t="s">
        <v>81</v>
      </c>
      <c r="AR56" s="93"/>
      <c r="AS56" s="94">
        <v>0</v>
      </c>
      <c r="AT56" s="95">
        <f t="shared" si="1"/>
        <v>0</v>
      </c>
      <c r="AU56" s="96">
        <f>'2021-112-01-N - Nové kce ...'!P89</f>
        <v>0</v>
      </c>
      <c r="AV56" s="95">
        <f>'2021-112-01-N - Nové kce ...'!J33</f>
        <v>0</v>
      </c>
      <c r="AW56" s="95">
        <f>'2021-112-01-N - Nové kce ...'!J34</f>
        <v>0</v>
      </c>
      <c r="AX56" s="95">
        <f>'2021-112-01-N - Nové kce ...'!J35</f>
        <v>0</v>
      </c>
      <c r="AY56" s="95">
        <f>'2021-112-01-N - Nové kce ...'!J36</f>
        <v>0</v>
      </c>
      <c r="AZ56" s="95">
        <f>'2021-112-01-N - Nové kce ...'!F33</f>
        <v>0</v>
      </c>
      <c r="BA56" s="95">
        <f>'2021-112-01-N - Nové kce ...'!F34</f>
        <v>0</v>
      </c>
      <c r="BB56" s="95">
        <f>'2021-112-01-N - Nové kce ...'!F35</f>
        <v>0</v>
      </c>
      <c r="BC56" s="95">
        <f>'2021-112-01-N - Nové kce ...'!F36</f>
        <v>0</v>
      </c>
      <c r="BD56" s="97">
        <f>'2021-112-01-N - Nové kce ...'!F37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19</v>
      </c>
      <c r="CM56" s="98" t="s">
        <v>84</v>
      </c>
    </row>
    <row r="57" spans="1:91" s="7" customFormat="1" ht="37.5" customHeight="1">
      <c r="A57" s="88" t="s">
        <v>78</v>
      </c>
      <c r="B57" s="89"/>
      <c r="C57" s="90"/>
      <c r="D57" s="384" t="s">
        <v>88</v>
      </c>
      <c r="E57" s="384"/>
      <c r="F57" s="384"/>
      <c r="G57" s="384"/>
      <c r="H57" s="384"/>
      <c r="I57" s="91"/>
      <c r="J57" s="384" t="s">
        <v>89</v>
      </c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0">
        <f>'2021-112-02-B - Bourací -...'!J30</f>
        <v>0</v>
      </c>
      <c r="AH57" s="381"/>
      <c r="AI57" s="381"/>
      <c r="AJ57" s="381"/>
      <c r="AK57" s="381"/>
      <c r="AL57" s="381"/>
      <c r="AM57" s="381"/>
      <c r="AN57" s="380">
        <f t="shared" si="0"/>
        <v>0</v>
      </c>
      <c r="AO57" s="381"/>
      <c r="AP57" s="381"/>
      <c r="AQ57" s="92" t="s">
        <v>81</v>
      </c>
      <c r="AR57" s="93"/>
      <c r="AS57" s="94">
        <v>0</v>
      </c>
      <c r="AT57" s="95">
        <f t="shared" si="1"/>
        <v>0</v>
      </c>
      <c r="AU57" s="96">
        <f>'2021-112-02-B - Bourací -...'!P85</f>
        <v>0</v>
      </c>
      <c r="AV57" s="95">
        <f>'2021-112-02-B - Bourací -...'!J33</f>
        <v>0</v>
      </c>
      <c r="AW57" s="95">
        <f>'2021-112-02-B - Bourací -...'!J34</f>
        <v>0</v>
      </c>
      <c r="AX57" s="95">
        <f>'2021-112-02-B - Bourací -...'!J35</f>
        <v>0</v>
      </c>
      <c r="AY57" s="95">
        <f>'2021-112-02-B - Bourací -...'!J36</f>
        <v>0</v>
      </c>
      <c r="AZ57" s="95">
        <f>'2021-112-02-B - Bourací -...'!F33</f>
        <v>0</v>
      </c>
      <c r="BA57" s="95">
        <f>'2021-112-02-B - Bourací -...'!F34</f>
        <v>0</v>
      </c>
      <c r="BB57" s="95">
        <f>'2021-112-02-B - Bourací -...'!F35</f>
        <v>0</v>
      </c>
      <c r="BC57" s="95">
        <f>'2021-112-02-B - Bourací -...'!F36</f>
        <v>0</v>
      </c>
      <c r="BD57" s="97">
        <f>'2021-112-02-B - Bourací -...'!F37</f>
        <v>0</v>
      </c>
      <c r="BT57" s="98" t="s">
        <v>82</v>
      </c>
      <c r="BV57" s="98" t="s">
        <v>76</v>
      </c>
      <c r="BW57" s="98" t="s">
        <v>90</v>
      </c>
      <c r="BX57" s="98" t="s">
        <v>5</v>
      </c>
      <c r="CL57" s="98" t="s">
        <v>19</v>
      </c>
      <c r="CM57" s="98" t="s">
        <v>84</v>
      </c>
    </row>
    <row r="58" spans="1:91" s="7" customFormat="1" ht="37.5" customHeight="1">
      <c r="A58" s="88" t="s">
        <v>78</v>
      </c>
      <c r="B58" s="89"/>
      <c r="C58" s="90"/>
      <c r="D58" s="384" t="s">
        <v>91</v>
      </c>
      <c r="E58" s="384"/>
      <c r="F58" s="384"/>
      <c r="G58" s="384"/>
      <c r="H58" s="384"/>
      <c r="I58" s="91"/>
      <c r="J58" s="384" t="s">
        <v>92</v>
      </c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0">
        <f>'2021-112-02-N - Nové kce ...'!J30</f>
        <v>0</v>
      </c>
      <c r="AH58" s="381"/>
      <c r="AI58" s="381"/>
      <c r="AJ58" s="381"/>
      <c r="AK58" s="381"/>
      <c r="AL58" s="381"/>
      <c r="AM58" s="381"/>
      <c r="AN58" s="380">
        <f t="shared" si="0"/>
        <v>0</v>
      </c>
      <c r="AO58" s="381"/>
      <c r="AP58" s="381"/>
      <c r="AQ58" s="92" t="s">
        <v>81</v>
      </c>
      <c r="AR58" s="93"/>
      <c r="AS58" s="94">
        <v>0</v>
      </c>
      <c r="AT58" s="95">
        <f t="shared" si="1"/>
        <v>0</v>
      </c>
      <c r="AU58" s="96">
        <f>'2021-112-02-N - Nové kce ...'!P84</f>
        <v>0</v>
      </c>
      <c r="AV58" s="95">
        <f>'2021-112-02-N - Nové kce ...'!J33</f>
        <v>0</v>
      </c>
      <c r="AW58" s="95">
        <f>'2021-112-02-N - Nové kce ...'!J34</f>
        <v>0</v>
      </c>
      <c r="AX58" s="95">
        <f>'2021-112-02-N - Nové kce ...'!J35</f>
        <v>0</v>
      </c>
      <c r="AY58" s="95">
        <f>'2021-112-02-N - Nové kce ...'!J36</f>
        <v>0</v>
      </c>
      <c r="AZ58" s="95">
        <f>'2021-112-02-N - Nové kce ...'!F33</f>
        <v>0</v>
      </c>
      <c r="BA58" s="95">
        <f>'2021-112-02-N - Nové kce ...'!F34</f>
        <v>0</v>
      </c>
      <c r="BB58" s="95">
        <f>'2021-112-02-N - Nové kce ...'!F35</f>
        <v>0</v>
      </c>
      <c r="BC58" s="95">
        <f>'2021-112-02-N - Nové kce ...'!F36</f>
        <v>0</v>
      </c>
      <c r="BD58" s="97">
        <f>'2021-112-02-N - Nové kce ...'!F37</f>
        <v>0</v>
      </c>
      <c r="BT58" s="98" t="s">
        <v>82</v>
      </c>
      <c r="BV58" s="98" t="s">
        <v>76</v>
      </c>
      <c r="BW58" s="98" t="s">
        <v>93</v>
      </c>
      <c r="BX58" s="98" t="s">
        <v>5</v>
      </c>
      <c r="CL58" s="98" t="s">
        <v>19</v>
      </c>
      <c r="CM58" s="98" t="s">
        <v>84</v>
      </c>
    </row>
    <row r="59" spans="1:91" s="7" customFormat="1" ht="37.5" customHeight="1">
      <c r="A59" s="88" t="s">
        <v>78</v>
      </c>
      <c r="B59" s="89"/>
      <c r="C59" s="90"/>
      <c r="D59" s="384" t="s">
        <v>94</v>
      </c>
      <c r="E59" s="384"/>
      <c r="F59" s="384"/>
      <c r="G59" s="384"/>
      <c r="H59" s="384"/>
      <c r="I59" s="91"/>
      <c r="J59" s="384" t="s">
        <v>95</v>
      </c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0">
        <f>'2021-112-03-B - Bourací -...'!J30</f>
        <v>0</v>
      </c>
      <c r="AH59" s="381"/>
      <c r="AI59" s="381"/>
      <c r="AJ59" s="381"/>
      <c r="AK59" s="381"/>
      <c r="AL59" s="381"/>
      <c r="AM59" s="381"/>
      <c r="AN59" s="380">
        <f t="shared" si="0"/>
        <v>0</v>
      </c>
      <c r="AO59" s="381"/>
      <c r="AP59" s="381"/>
      <c r="AQ59" s="92" t="s">
        <v>81</v>
      </c>
      <c r="AR59" s="93"/>
      <c r="AS59" s="94">
        <v>0</v>
      </c>
      <c r="AT59" s="95">
        <f t="shared" si="1"/>
        <v>0</v>
      </c>
      <c r="AU59" s="96">
        <f>'2021-112-03-B - Bourací -...'!P84</f>
        <v>0</v>
      </c>
      <c r="AV59" s="95">
        <f>'2021-112-03-B - Bourací -...'!J33</f>
        <v>0</v>
      </c>
      <c r="AW59" s="95">
        <f>'2021-112-03-B - Bourací -...'!J34</f>
        <v>0</v>
      </c>
      <c r="AX59" s="95">
        <f>'2021-112-03-B - Bourací -...'!J35</f>
        <v>0</v>
      </c>
      <c r="AY59" s="95">
        <f>'2021-112-03-B - Bourací -...'!J36</f>
        <v>0</v>
      </c>
      <c r="AZ59" s="95">
        <f>'2021-112-03-B - Bourací -...'!F33</f>
        <v>0</v>
      </c>
      <c r="BA59" s="95">
        <f>'2021-112-03-B - Bourací -...'!F34</f>
        <v>0</v>
      </c>
      <c r="BB59" s="95">
        <f>'2021-112-03-B - Bourací -...'!F35</f>
        <v>0</v>
      </c>
      <c r="BC59" s="95">
        <f>'2021-112-03-B - Bourací -...'!F36</f>
        <v>0</v>
      </c>
      <c r="BD59" s="97">
        <f>'2021-112-03-B - Bourací -...'!F37</f>
        <v>0</v>
      </c>
      <c r="BT59" s="98" t="s">
        <v>82</v>
      </c>
      <c r="BV59" s="98" t="s">
        <v>76</v>
      </c>
      <c r="BW59" s="98" t="s">
        <v>96</v>
      </c>
      <c r="BX59" s="98" t="s">
        <v>5</v>
      </c>
      <c r="CL59" s="98" t="s">
        <v>19</v>
      </c>
      <c r="CM59" s="98" t="s">
        <v>84</v>
      </c>
    </row>
    <row r="60" spans="1:91" s="7" customFormat="1" ht="37.5" customHeight="1">
      <c r="A60" s="88" t="s">
        <v>78</v>
      </c>
      <c r="B60" s="89"/>
      <c r="C60" s="90"/>
      <c r="D60" s="384" t="s">
        <v>97</v>
      </c>
      <c r="E60" s="384"/>
      <c r="F60" s="384"/>
      <c r="G60" s="384"/>
      <c r="H60" s="384"/>
      <c r="I60" s="91"/>
      <c r="J60" s="384" t="s">
        <v>98</v>
      </c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0">
        <f>'2021-112-03-N - Nové kce ...'!J30</f>
        <v>0</v>
      </c>
      <c r="AH60" s="381"/>
      <c r="AI60" s="381"/>
      <c r="AJ60" s="381"/>
      <c r="AK60" s="381"/>
      <c r="AL60" s="381"/>
      <c r="AM60" s="381"/>
      <c r="AN60" s="380">
        <f t="shared" si="0"/>
        <v>0</v>
      </c>
      <c r="AO60" s="381"/>
      <c r="AP60" s="381"/>
      <c r="AQ60" s="92" t="s">
        <v>81</v>
      </c>
      <c r="AR60" s="93"/>
      <c r="AS60" s="94">
        <v>0</v>
      </c>
      <c r="AT60" s="95">
        <f t="shared" si="1"/>
        <v>0</v>
      </c>
      <c r="AU60" s="96">
        <f>'2021-112-03-N - Nové kce ...'!P82</f>
        <v>0</v>
      </c>
      <c r="AV60" s="95">
        <f>'2021-112-03-N - Nové kce ...'!J33</f>
        <v>0</v>
      </c>
      <c r="AW60" s="95">
        <f>'2021-112-03-N - Nové kce ...'!J34</f>
        <v>0</v>
      </c>
      <c r="AX60" s="95">
        <f>'2021-112-03-N - Nové kce ...'!J35</f>
        <v>0</v>
      </c>
      <c r="AY60" s="95">
        <f>'2021-112-03-N - Nové kce ...'!J36</f>
        <v>0</v>
      </c>
      <c r="AZ60" s="95">
        <f>'2021-112-03-N - Nové kce ...'!F33</f>
        <v>0</v>
      </c>
      <c r="BA60" s="95">
        <f>'2021-112-03-N - Nové kce ...'!F34</f>
        <v>0</v>
      </c>
      <c r="BB60" s="95">
        <f>'2021-112-03-N - Nové kce ...'!F35</f>
        <v>0</v>
      </c>
      <c r="BC60" s="95">
        <f>'2021-112-03-N - Nové kce ...'!F36</f>
        <v>0</v>
      </c>
      <c r="BD60" s="97">
        <f>'2021-112-03-N - Nové kce ...'!F37</f>
        <v>0</v>
      </c>
      <c r="BT60" s="98" t="s">
        <v>82</v>
      </c>
      <c r="BV60" s="98" t="s">
        <v>76</v>
      </c>
      <c r="BW60" s="98" t="s">
        <v>99</v>
      </c>
      <c r="BX60" s="98" t="s">
        <v>5</v>
      </c>
      <c r="CL60" s="98" t="s">
        <v>19</v>
      </c>
      <c r="CM60" s="98" t="s">
        <v>84</v>
      </c>
    </row>
    <row r="61" spans="1:91" s="7" customFormat="1" ht="37.5" customHeight="1">
      <c r="A61" s="88" t="s">
        <v>78</v>
      </c>
      <c r="B61" s="89"/>
      <c r="C61" s="90"/>
      <c r="D61" s="384" t="s">
        <v>100</v>
      </c>
      <c r="E61" s="384"/>
      <c r="F61" s="384"/>
      <c r="G61" s="384"/>
      <c r="H61" s="384"/>
      <c r="I61" s="91"/>
      <c r="J61" s="384" t="s">
        <v>101</v>
      </c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0">
        <f>'2021-112-04-B - Bourací -...'!J30</f>
        <v>0</v>
      </c>
      <c r="AH61" s="381"/>
      <c r="AI61" s="381"/>
      <c r="AJ61" s="381"/>
      <c r="AK61" s="381"/>
      <c r="AL61" s="381"/>
      <c r="AM61" s="381"/>
      <c r="AN61" s="380">
        <f t="shared" si="0"/>
        <v>0</v>
      </c>
      <c r="AO61" s="381"/>
      <c r="AP61" s="381"/>
      <c r="AQ61" s="92" t="s">
        <v>81</v>
      </c>
      <c r="AR61" s="93"/>
      <c r="AS61" s="94">
        <v>0</v>
      </c>
      <c r="AT61" s="95">
        <f t="shared" si="1"/>
        <v>0</v>
      </c>
      <c r="AU61" s="96">
        <f>'2021-112-04-B - Bourací -...'!P83</f>
        <v>0</v>
      </c>
      <c r="AV61" s="95">
        <f>'2021-112-04-B - Bourací -...'!J33</f>
        <v>0</v>
      </c>
      <c r="AW61" s="95">
        <f>'2021-112-04-B - Bourací -...'!J34</f>
        <v>0</v>
      </c>
      <c r="AX61" s="95">
        <f>'2021-112-04-B - Bourací -...'!J35</f>
        <v>0</v>
      </c>
      <c r="AY61" s="95">
        <f>'2021-112-04-B - Bourací -...'!J36</f>
        <v>0</v>
      </c>
      <c r="AZ61" s="95">
        <f>'2021-112-04-B - Bourací -...'!F33</f>
        <v>0</v>
      </c>
      <c r="BA61" s="95">
        <f>'2021-112-04-B - Bourací -...'!F34</f>
        <v>0</v>
      </c>
      <c r="BB61" s="95">
        <f>'2021-112-04-B - Bourací -...'!F35</f>
        <v>0</v>
      </c>
      <c r="BC61" s="95">
        <f>'2021-112-04-B - Bourací -...'!F36</f>
        <v>0</v>
      </c>
      <c r="BD61" s="97">
        <f>'2021-112-04-B - Bourací -...'!F37</f>
        <v>0</v>
      </c>
      <c r="BT61" s="98" t="s">
        <v>82</v>
      </c>
      <c r="BV61" s="98" t="s">
        <v>76</v>
      </c>
      <c r="BW61" s="98" t="s">
        <v>102</v>
      </c>
      <c r="BX61" s="98" t="s">
        <v>5</v>
      </c>
      <c r="CL61" s="98" t="s">
        <v>19</v>
      </c>
      <c r="CM61" s="98" t="s">
        <v>84</v>
      </c>
    </row>
    <row r="62" spans="1:91" s="7" customFormat="1" ht="37.5" customHeight="1">
      <c r="A62" s="88" t="s">
        <v>78</v>
      </c>
      <c r="B62" s="89"/>
      <c r="C62" s="90"/>
      <c r="D62" s="384" t="s">
        <v>103</v>
      </c>
      <c r="E62" s="384"/>
      <c r="F62" s="384"/>
      <c r="G62" s="384"/>
      <c r="H62" s="384"/>
      <c r="I62" s="91"/>
      <c r="J62" s="384" t="s">
        <v>104</v>
      </c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0">
        <f>'2021-112-04-N - Nové kce ...'!J30</f>
        <v>0</v>
      </c>
      <c r="AH62" s="381"/>
      <c r="AI62" s="381"/>
      <c r="AJ62" s="381"/>
      <c r="AK62" s="381"/>
      <c r="AL62" s="381"/>
      <c r="AM62" s="381"/>
      <c r="AN62" s="380">
        <f t="shared" si="0"/>
        <v>0</v>
      </c>
      <c r="AO62" s="381"/>
      <c r="AP62" s="381"/>
      <c r="AQ62" s="92" t="s">
        <v>81</v>
      </c>
      <c r="AR62" s="93"/>
      <c r="AS62" s="94">
        <v>0</v>
      </c>
      <c r="AT62" s="95">
        <f t="shared" si="1"/>
        <v>0</v>
      </c>
      <c r="AU62" s="96">
        <f>'2021-112-04-N - Nové kce ...'!P87</f>
        <v>0</v>
      </c>
      <c r="AV62" s="95">
        <f>'2021-112-04-N - Nové kce ...'!J33</f>
        <v>0</v>
      </c>
      <c r="AW62" s="95">
        <f>'2021-112-04-N - Nové kce ...'!J34</f>
        <v>0</v>
      </c>
      <c r="AX62" s="95">
        <f>'2021-112-04-N - Nové kce ...'!J35</f>
        <v>0</v>
      </c>
      <c r="AY62" s="95">
        <f>'2021-112-04-N - Nové kce ...'!J36</f>
        <v>0</v>
      </c>
      <c r="AZ62" s="95">
        <f>'2021-112-04-N - Nové kce ...'!F33</f>
        <v>0</v>
      </c>
      <c r="BA62" s="95">
        <f>'2021-112-04-N - Nové kce ...'!F34</f>
        <v>0</v>
      </c>
      <c r="BB62" s="95">
        <f>'2021-112-04-N - Nové kce ...'!F35</f>
        <v>0</v>
      </c>
      <c r="BC62" s="95">
        <f>'2021-112-04-N - Nové kce ...'!F36</f>
        <v>0</v>
      </c>
      <c r="BD62" s="97">
        <f>'2021-112-04-N - Nové kce ...'!F37</f>
        <v>0</v>
      </c>
      <c r="BT62" s="98" t="s">
        <v>82</v>
      </c>
      <c r="BV62" s="98" t="s">
        <v>76</v>
      </c>
      <c r="BW62" s="98" t="s">
        <v>105</v>
      </c>
      <c r="BX62" s="98" t="s">
        <v>5</v>
      </c>
      <c r="CL62" s="98" t="s">
        <v>19</v>
      </c>
      <c r="CM62" s="98" t="s">
        <v>84</v>
      </c>
    </row>
    <row r="63" spans="1:91" s="7" customFormat="1" ht="37.5" customHeight="1">
      <c r="A63" s="88" t="s">
        <v>78</v>
      </c>
      <c r="B63" s="89"/>
      <c r="C63" s="90"/>
      <c r="D63" s="384" t="s">
        <v>106</v>
      </c>
      <c r="E63" s="384"/>
      <c r="F63" s="384"/>
      <c r="G63" s="384"/>
      <c r="H63" s="384"/>
      <c r="I63" s="91"/>
      <c r="J63" s="384" t="s">
        <v>107</v>
      </c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0">
        <f>'2021-112-05-B - Bourací -...'!J30</f>
        <v>0</v>
      </c>
      <c r="AH63" s="381"/>
      <c r="AI63" s="381"/>
      <c r="AJ63" s="381"/>
      <c r="AK63" s="381"/>
      <c r="AL63" s="381"/>
      <c r="AM63" s="381"/>
      <c r="AN63" s="380">
        <f t="shared" si="0"/>
        <v>0</v>
      </c>
      <c r="AO63" s="381"/>
      <c r="AP63" s="381"/>
      <c r="AQ63" s="92" t="s">
        <v>81</v>
      </c>
      <c r="AR63" s="93"/>
      <c r="AS63" s="94">
        <v>0</v>
      </c>
      <c r="AT63" s="95">
        <f t="shared" si="1"/>
        <v>0</v>
      </c>
      <c r="AU63" s="96">
        <f>'2021-112-05-B - Bourací -...'!P83</f>
        <v>0</v>
      </c>
      <c r="AV63" s="95">
        <f>'2021-112-05-B - Bourací -...'!J33</f>
        <v>0</v>
      </c>
      <c r="AW63" s="95">
        <f>'2021-112-05-B - Bourací -...'!J34</f>
        <v>0</v>
      </c>
      <c r="AX63" s="95">
        <f>'2021-112-05-B - Bourací -...'!J35</f>
        <v>0</v>
      </c>
      <c r="AY63" s="95">
        <f>'2021-112-05-B - Bourací -...'!J36</f>
        <v>0</v>
      </c>
      <c r="AZ63" s="95">
        <f>'2021-112-05-B - Bourací -...'!F33</f>
        <v>0</v>
      </c>
      <c r="BA63" s="95">
        <f>'2021-112-05-B - Bourací -...'!F34</f>
        <v>0</v>
      </c>
      <c r="BB63" s="95">
        <f>'2021-112-05-B - Bourací -...'!F35</f>
        <v>0</v>
      </c>
      <c r="BC63" s="95">
        <f>'2021-112-05-B - Bourací -...'!F36</f>
        <v>0</v>
      </c>
      <c r="BD63" s="97">
        <f>'2021-112-05-B - Bourací -...'!F37</f>
        <v>0</v>
      </c>
      <c r="BT63" s="98" t="s">
        <v>82</v>
      </c>
      <c r="BV63" s="98" t="s">
        <v>76</v>
      </c>
      <c r="BW63" s="98" t="s">
        <v>108</v>
      </c>
      <c r="BX63" s="98" t="s">
        <v>5</v>
      </c>
      <c r="CL63" s="98" t="s">
        <v>19</v>
      </c>
      <c r="CM63" s="98" t="s">
        <v>84</v>
      </c>
    </row>
    <row r="64" spans="1:91" s="7" customFormat="1" ht="37.5" customHeight="1">
      <c r="A64" s="88" t="s">
        <v>78</v>
      </c>
      <c r="B64" s="89"/>
      <c r="C64" s="90"/>
      <c r="D64" s="384" t="s">
        <v>109</v>
      </c>
      <c r="E64" s="384"/>
      <c r="F64" s="384"/>
      <c r="G64" s="384"/>
      <c r="H64" s="384"/>
      <c r="I64" s="91"/>
      <c r="J64" s="384" t="s">
        <v>110</v>
      </c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0">
        <f>'2021-112-05-N - Nové kce ...'!J30</f>
        <v>0</v>
      </c>
      <c r="AH64" s="381"/>
      <c r="AI64" s="381"/>
      <c r="AJ64" s="381"/>
      <c r="AK64" s="381"/>
      <c r="AL64" s="381"/>
      <c r="AM64" s="381"/>
      <c r="AN64" s="380">
        <f t="shared" si="0"/>
        <v>0</v>
      </c>
      <c r="AO64" s="381"/>
      <c r="AP64" s="381"/>
      <c r="AQ64" s="92" t="s">
        <v>81</v>
      </c>
      <c r="AR64" s="93"/>
      <c r="AS64" s="94">
        <v>0</v>
      </c>
      <c r="AT64" s="95">
        <f t="shared" si="1"/>
        <v>0</v>
      </c>
      <c r="AU64" s="96">
        <f>'2021-112-05-N - Nové kce ...'!P81</f>
        <v>0</v>
      </c>
      <c r="AV64" s="95">
        <f>'2021-112-05-N - Nové kce ...'!J33</f>
        <v>0</v>
      </c>
      <c r="AW64" s="95">
        <f>'2021-112-05-N - Nové kce ...'!J34</f>
        <v>0</v>
      </c>
      <c r="AX64" s="95">
        <f>'2021-112-05-N - Nové kce ...'!J35</f>
        <v>0</v>
      </c>
      <c r="AY64" s="95">
        <f>'2021-112-05-N - Nové kce ...'!J36</f>
        <v>0</v>
      </c>
      <c r="AZ64" s="95">
        <f>'2021-112-05-N - Nové kce ...'!F33</f>
        <v>0</v>
      </c>
      <c r="BA64" s="95">
        <f>'2021-112-05-N - Nové kce ...'!F34</f>
        <v>0</v>
      </c>
      <c r="BB64" s="95">
        <f>'2021-112-05-N - Nové kce ...'!F35</f>
        <v>0</v>
      </c>
      <c r="BC64" s="95">
        <f>'2021-112-05-N - Nové kce ...'!F36</f>
        <v>0</v>
      </c>
      <c r="BD64" s="97">
        <f>'2021-112-05-N - Nové kce ...'!F37</f>
        <v>0</v>
      </c>
      <c r="BT64" s="98" t="s">
        <v>82</v>
      </c>
      <c r="BV64" s="98" t="s">
        <v>76</v>
      </c>
      <c r="BW64" s="98" t="s">
        <v>111</v>
      </c>
      <c r="BX64" s="98" t="s">
        <v>5</v>
      </c>
      <c r="CL64" s="98" t="s">
        <v>19</v>
      </c>
      <c r="CM64" s="98" t="s">
        <v>84</v>
      </c>
    </row>
    <row r="65" spans="1:91" s="7" customFormat="1" ht="37.5" customHeight="1">
      <c r="A65" s="88" t="s">
        <v>78</v>
      </c>
      <c r="B65" s="89"/>
      <c r="C65" s="90"/>
      <c r="D65" s="384" t="s">
        <v>112</v>
      </c>
      <c r="E65" s="384"/>
      <c r="F65" s="384"/>
      <c r="G65" s="384"/>
      <c r="H65" s="384"/>
      <c r="I65" s="91"/>
      <c r="J65" s="384" t="s">
        <v>113</v>
      </c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0">
        <f>'2021-112-06-B - Bourací -...'!J30</f>
        <v>0</v>
      </c>
      <c r="AH65" s="381"/>
      <c r="AI65" s="381"/>
      <c r="AJ65" s="381"/>
      <c r="AK65" s="381"/>
      <c r="AL65" s="381"/>
      <c r="AM65" s="381"/>
      <c r="AN65" s="380">
        <f t="shared" si="0"/>
        <v>0</v>
      </c>
      <c r="AO65" s="381"/>
      <c r="AP65" s="381"/>
      <c r="AQ65" s="92" t="s">
        <v>81</v>
      </c>
      <c r="AR65" s="93"/>
      <c r="AS65" s="94">
        <v>0</v>
      </c>
      <c r="AT65" s="95">
        <f t="shared" si="1"/>
        <v>0</v>
      </c>
      <c r="AU65" s="96">
        <f>'2021-112-06-B - Bourací -...'!P82</f>
        <v>0</v>
      </c>
      <c r="AV65" s="95">
        <f>'2021-112-06-B - Bourací -...'!J33</f>
        <v>0</v>
      </c>
      <c r="AW65" s="95">
        <f>'2021-112-06-B - Bourací -...'!J34</f>
        <v>0</v>
      </c>
      <c r="AX65" s="95">
        <f>'2021-112-06-B - Bourací -...'!J35</f>
        <v>0</v>
      </c>
      <c r="AY65" s="95">
        <f>'2021-112-06-B - Bourací -...'!J36</f>
        <v>0</v>
      </c>
      <c r="AZ65" s="95">
        <f>'2021-112-06-B - Bourací -...'!F33</f>
        <v>0</v>
      </c>
      <c r="BA65" s="95">
        <f>'2021-112-06-B - Bourací -...'!F34</f>
        <v>0</v>
      </c>
      <c r="BB65" s="95">
        <f>'2021-112-06-B - Bourací -...'!F35</f>
        <v>0</v>
      </c>
      <c r="BC65" s="95">
        <f>'2021-112-06-B - Bourací -...'!F36</f>
        <v>0</v>
      </c>
      <c r="BD65" s="97">
        <f>'2021-112-06-B - Bourací -...'!F37</f>
        <v>0</v>
      </c>
      <c r="BT65" s="98" t="s">
        <v>82</v>
      </c>
      <c r="BV65" s="98" t="s">
        <v>76</v>
      </c>
      <c r="BW65" s="98" t="s">
        <v>114</v>
      </c>
      <c r="BX65" s="98" t="s">
        <v>5</v>
      </c>
      <c r="CL65" s="98" t="s">
        <v>19</v>
      </c>
      <c r="CM65" s="98" t="s">
        <v>84</v>
      </c>
    </row>
    <row r="66" spans="1:91" s="7" customFormat="1" ht="37.5" customHeight="1">
      <c r="A66" s="88" t="s">
        <v>78</v>
      </c>
      <c r="B66" s="89"/>
      <c r="C66" s="90"/>
      <c r="D66" s="384" t="s">
        <v>115</v>
      </c>
      <c r="E66" s="384"/>
      <c r="F66" s="384"/>
      <c r="G66" s="384"/>
      <c r="H66" s="384"/>
      <c r="I66" s="91"/>
      <c r="J66" s="384" t="s">
        <v>116</v>
      </c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0">
        <f>'2021-112-06-N - Nové kce ...'!J30</f>
        <v>0</v>
      </c>
      <c r="AH66" s="381"/>
      <c r="AI66" s="381"/>
      <c r="AJ66" s="381"/>
      <c r="AK66" s="381"/>
      <c r="AL66" s="381"/>
      <c r="AM66" s="381"/>
      <c r="AN66" s="380">
        <f t="shared" si="0"/>
        <v>0</v>
      </c>
      <c r="AO66" s="381"/>
      <c r="AP66" s="381"/>
      <c r="AQ66" s="92" t="s">
        <v>81</v>
      </c>
      <c r="AR66" s="93"/>
      <c r="AS66" s="94">
        <v>0</v>
      </c>
      <c r="AT66" s="95">
        <f t="shared" si="1"/>
        <v>0</v>
      </c>
      <c r="AU66" s="96">
        <f>'2021-112-06-N - Nové kce ...'!P84</f>
        <v>0</v>
      </c>
      <c r="AV66" s="95">
        <f>'2021-112-06-N - Nové kce ...'!J33</f>
        <v>0</v>
      </c>
      <c r="AW66" s="95">
        <f>'2021-112-06-N - Nové kce ...'!J34</f>
        <v>0</v>
      </c>
      <c r="AX66" s="95">
        <f>'2021-112-06-N - Nové kce ...'!J35</f>
        <v>0</v>
      </c>
      <c r="AY66" s="95">
        <f>'2021-112-06-N - Nové kce ...'!J36</f>
        <v>0</v>
      </c>
      <c r="AZ66" s="95">
        <f>'2021-112-06-N - Nové kce ...'!F33</f>
        <v>0</v>
      </c>
      <c r="BA66" s="95">
        <f>'2021-112-06-N - Nové kce ...'!F34</f>
        <v>0</v>
      </c>
      <c r="BB66" s="95">
        <f>'2021-112-06-N - Nové kce ...'!F35</f>
        <v>0</v>
      </c>
      <c r="BC66" s="95">
        <f>'2021-112-06-N - Nové kce ...'!F36</f>
        <v>0</v>
      </c>
      <c r="BD66" s="97">
        <f>'2021-112-06-N - Nové kce ...'!F37</f>
        <v>0</v>
      </c>
      <c r="BT66" s="98" t="s">
        <v>82</v>
      </c>
      <c r="BV66" s="98" t="s">
        <v>76</v>
      </c>
      <c r="BW66" s="98" t="s">
        <v>117</v>
      </c>
      <c r="BX66" s="98" t="s">
        <v>5</v>
      </c>
      <c r="CL66" s="98" t="s">
        <v>19</v>
      </c>
      <c r="CM66" s="98" t="s">
        <v>84</v>
      </c>
    </row>
    <row r="67" spans="1:91" s="7" customFormat="1" ht="37.5" customHeight="1">
      <c r="A67" s="88" t="s">
        <v>78</v>
      </c>
      <c r="B67" s="89"/>
      <c r="C67" s="90"/>
      <c r="D67" s="384" t="s">
        <v>118</v>
      </c>
      <c r="E67" s="384"/>
      <c r="F67" s="384"/>
      <c r="G67" s="384"/>
      <c r="H67" s="384"/>
      <c r="I67" s="91"/>
      <c r="J67" s="384" t="s">
        <v>119</v>
      </c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0">
        <f>'2021-112-07-B - Bourací -...'!J30</f>
        <v>0</v>
      </c>
      <c r="AH67" s="381"/>
      <c r="AI67" s="381"/>
      <c r="AJ67" s="381"/>
      <c r="AK67" s="381"/>
      <c r="AL67" s="381"/>
      <c r="AM67" s="381"/>
      <c r="AN67" s="380">
        <f t="shared" si="0"/>
        <v>0</v>
      </c>
      <c r="AO67" s="381"/>
      <c r="AP67" s="381"/>
      <c r="AQ67" s="92" t="s">
        <v>81</v>
      </c>
      <c r="AR67" s="93"/>
      <c r="AS67" s="94">
        <v>0</v>
      </c>
      <c r="AT67" s="95">
        <f t="shared" si="1"/>
        <v>0</v>
      </c>
      <c r="AU67" s="96">
        <f>'2021-112-07-B - Bourací -...'!P83</f>
        <v>0</v>
      </c>
      <c r="AV67" s="95">
        <f>'2021-112-07-B - Bourací -...'!J33</f>
        <v>0</v>
      </c>
      <c r="AW67" s="95">
        <f>'2021-112-07-B - Bourací -...'!J34</f>
        <v>0</v>
      </c>
      <c r="AX67" s="95">
        <f>'2021-112-07-B - Bourací -...'!J35</f>
        <v>0</v>
      </c>
      <c r="AY67" s="95">
        <f>'2021-112-07-B - Bourací -...'!J36</f>
        <v>0</v>
      </c>
      <c r="AZ67" s="95">
        <f>'2021-112-07-B - Bourací -...'!F33</f>
        <v>0</v>
      </c>
      <c r="BA67" s="95">
        <f>'2021-112-07-B - Bourací -...'!F34</f>
        <v>0</v>
      </c>
      <c r="BB67" s="95">
        <f>'2021-112-07-B - Bourací -...'!F35</f>
        <v>0</v>
      </c>
      <c r="BC67" s="95">
        <f>'2021-112-07-B - Bourací -...'!F36</f>
        <v>0</v>
      </c>
      <c r="BD67" s="97">
        <f>'2021-112-07-B - Bourací -...'!F37</f>
        <v>0</v>
      </c>
      <c r="BT67" s="98" t="s">
        <v>82</v>
      </c>
      <c r="BV67" s="98" t="s">
        <v>76</v>
      </c>
      <c r="BW67" s="98" t="s">
        <v>120</v>
      </c>
      <c r="BX67" s="98" t="s">
        <v>5</v>
      </c>
      <c r="CL67" s="98" t="s">
        <v>19</v>
      </c>
      <c r="CM67" s="98" t="s">
        <v>84</v>
      </c>
    </row>
    <row r="68" spans="1:91" s="7" customFormat="1" ht="37.5" customHeight="1">
      <c r="A68" s="88" t="s">
        <v>78</v>
      </c>
      <c r="B68" s="89"/>
      <c r="C68" s="90"/>
      <c r="D68" s="384" t="s">
        <v>121</v>
      </c>
      <c r="E68" s="384"/>
      <c r="F68" s="384"/>
      <c r="G68" s="384"/>
      <c r="H68" s="384"/>
      <c r="I68" s="91"/>
      <c r="J68" s="384" t="s">
        <v>122</v>
      </c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0">
        <f>'2021-112-07-N - Nové kce ...'!J30</f>
        <v>0</v>
      </c>
      <c r="AH68" s="381"/>
      <c r="AI68" s="381"/>
      <c r="AJ68" s="381"/>
      <c r="AK68" s="381"/>
      <c r="AL68" s="381"/>
      <c r="AM68" s="381"/>
      <c r="AN68" s="380">
        <f t="shared" si="0"/>
        <v>0</v>
      </c>
      <c r="AO68" s="381"/>
      <c r="AP68" s="381"/>
      <c r="AQ68" s="92" t="s">
        <v>81</v>
      </c>
      <c r="AR68" s="93"/>
      <c r="AS68" s="94">
        <v>0</v>
      </c>
      <c r="AT68" s="95">
        <f t="shared" si="1"/>
        <v>0</v>
      </c>
      <c r="AU68" s="96">
        <f>'2021-112-07-N - Nové kce ...'!P84</f>
        <v>0</v>
      </c>
      <c r="AV68" s="95">
        <f>'2021-112-07-N - Nové kce ...'!J33</f>
        <v>0</v>
      </c>
      <c r="AW68" s="95">
        <f>'2021-112-07-N - Nové kce ...'!J34</f>
        <v>0</v>
      </c>
      <c r="AX68" s="95">
        <f>'2021-112-07-N - Nové kce ...'!J35</f>
        <v>0</v>
      </c>
      <c r="AY68" s="95">
        <f>'2021-112-07-N - Nové kce ...'!J36</f>
        <v>0</v>
      </c>
      <c r="AZ68" s="95">
        <f>'2021-112-07-N - Nové kce ...'!F33</f>
        <v>0</v>
      </c>
      <c r="BA68" s="95">
        <f>'2021-112-07-N - Nové kce ...'!F34</f>
        <v>0</v>
      </c>
      <c r="BB68" s="95">
        <f>'2021-112-07-N - Nové kce ...'!F35</f>
        <v>0</v>
      </c>
      <c r="BC68" s="95">
        <f>'2021-112-07-N - Nové kce ...'!F36</f>
        <v>0</v>
      </c>
      <c r="BD68" s="97">
        <f>'2021-112-07-N - Nové kce ...'!F37</f>
        <v>0</v>
      </c>
      <c r="BT68" s="98" t="s">
        <v>82</v>
      </c>
      <c r="BV68" s="98" t="s">
        <v>76</v>
      </c>
      <c r="BW68" s="98" t="s">
        <v>123</v>
      </c>
      <c r="BX68" s="98" t="s">
        <v>5</v>
      </c>
      <c r="CL68" s="98" t="s">
        <v>19</v>
      </c>
      <c r="CM68" s="98" t="s">
        <v>84</v>
      </c>
    </row>
    <row r="69" spans="1:91" s="7" customFormat="1" ht="37.5" customHeight="1">
      <c r="A69" s="88" t="s">
        <v>78</v>
      </c>
      <c r="B69" s="89"/>
      <c r="C69" s="90"/>
      <c r="D69" s="384" t="s">
        <v>124</v>
      </c>
      <c r="E69" s="384"/>
      <c r="F69" s="384"/>
      <c r="G69" s="384"/>
      <c r="H69" s="384"/>
      <c r="I69" s="91"/>
      <c r="J69" s="384" t="s">
        <v>125</v>
      </c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0">
        <f>'2021-112-08-B - Bourací -...'!J30</f>
        <v>0</v>
      </c>
      <c r="AH69" s="381"/>
      <c r="AI69" s="381"/>
      <c r="AJ69" s="381"/>
      <c r="AK69" s="381"/>
      <c r="AL69" s="381"/>
      <c r="AM69" s="381"/>
      <c r="AN69" s="380">
        <f t="shared" si="0"/>
        <v>0</v>
      </c>
      <c r="AO69" s="381"/>
      <c r="AP69" s="381"/>
      <c r="AQ69" s="92" t="s">
        <v>81</v>
      </c>
      <c r="AR69" s="93"/>
      <c r="AS69" s="94">
        <v>0</v>
      </c>
      <c r="AT69" s="95">
        <f t="shared" si="1"/>
        <v>0</v>
      </c>
      <c r="AU69" s="96">
        <f>'2021-112-08-B - Bourací -...'!P83</f>
        <v>0</v>
      </c>
      <c r="AV69" s="95">
        <f>'2021-112-08-B - Bourací -...'!J33</f>
        <v>0</v>
      </c>
      <c r="AW69" s="95">
        <f>'2021-112-08-B - Bourací -...'!J34</f>
        <v>0</v>
      </c>
      <c r="AX69" s="95">
        <f>'2021-112-08-B - Bourací -...'!J35</f>
        <v>0</v>
      </c>
      <c r="AY69" s="95">
        <f>'2021-112-08-B - Bourací -...'!J36</f>
        <v>0</v>
      </c>
      <c r="AZ69" s="95">
        <f>'2021-112-08-B - Bourací -...'!F33</f>
        <v>0</v>
      </c>
      <c r="BA69" s="95">
        <f>'2021-112-08-B - Bourací -...'!F34</f>
        <v>0</v>
      </c>
      <c r="BB69" s="95">
        <f>'2021-112-08-B - Bourací -...'!F35</f>
        <v>0</v>
      </c>
      <c r="BC69" s="95">
        <f>'2021-112-08-B - Bourací -...'!F36</f>
        <v>0</v>
      </c>
      <c r="BD69" s="97">
        <f>'2021-112-08-B - Bourací -...'!F37</f>
        <v>0</v>
      </c>
      <c r="BT69" s="98" t="s">
        <v>82</v>
      </c>
      <c r="BV69" s="98" t="s">
        <v>76</v>
      </c>
      <c r="BW69" s="98" t="s">
        <v>126</v>
      </c>
      <c r="BX69" s="98" t="s">
        <v>5</v>
      </c>
      <c r="CL69" s="98" t="s">
        <v>19</v>
      </c>
      <c r="CM69" s="98" t="s">
        <v>84</v>
      </c>
    </row>
    <row r="70" spans="1:91" s="7" customFormat="1" ht="37.5" customHeight="1">
      <c r="A70" s="88" t="s">
        <v>78</v>
      </c>
      <c r="B70" s="89"/>
      <c r="C70" s="90"/>
      <c r="D70" s="384" t="s">
        <v>127</v>
      </c>
      <c r="E70" s="384"/>
      <c r="F70" s="384"/>
      <c r="G70" s="384"/>
      <c r="H70" s="384"/>
      <c r="I70" s="91"/>
      <c r="J70" s="384" t="s">
        <v>128</v>
      </c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0">
        <f>'2021-112-08-N - Nové kce ...'!J30</f>
        <v>0</v>
      </c>
      <c r="AH70" s="381"/>
      <c r="AI70" s="381"/>
      <c r="AJ70" s="381"/>
      <c r="AK70" s="381"/>
      <c r="AL70" s="381"/>
      <c r="AM70" s="381"/>
      <c r="AN70" s="380">
        <f t="shared" si="0"/>
        <v>0</v>
      </c>
      <c r="AO70" s="381"/>
      <c r="AP70" s="381"/>
      <c r="AQ70" s="92" t="s">
        <v>81</v>
      </c>
      <c r="AR70" s="93"/>
      <c r="AS70" s="94">
        <v>0</v>
      </c>
      <c r="AT70" s="95">
        <f t="shared" si="1"/>
        <v>0</v>
      </c>
      <c r="AU70" s="96">
        <f>'2021-112-08-N - Nové kce ...'!P84</f>
        <v>0</v>
      </c>
      <c r="AV70" s="95">
        <f>'2021-112-08-N - Nové kce ...'!J33</f>
        <v>0</v>
      </c>
      <c r="AW70" s="95">
        <f>'2021-112-08-N - Nové kce ...'!J34</f>
        <v>0</v>
      </c>
      <c r="AX70" s="95">
        <f>'2021-112-08-N - Nové kce ...'!J35</f>
        <v>0</v>
      </c>
      <c r="AY70" s="95">
        <f>'2021-112-08-N - Nové kce ...'!J36</f>
        <v>0</v>
      </c>
      <c r="AZ70" s="95">
        <f>'2021-112-08-N - Nové kce ...'!F33</f>
        <v>0</v>
      </c>
      <c r="BA70" s="95">
        <f>'2021-112-08-N - Nové kce ...'!F34</f>
        <v>0</v>
      </c>
      <c r="BB70" s="95">
        <f>'2021-112-08-N - Nové kce ...'!F35</f>
        <v>0</v>
      </c>
      <c r="BC70" s="95">
        <f>'2021-112-08-N - Nové kce ...'!F36</f>
        <v>0</v>
      </c>
      <c r="BD70" s="97">
        <f>'2021-112-08-N - Nové kce ...'!F37</f>
        <v>0</v>
      </c>
      <c r="BT70" s="98" t="s">
        <v>82</v>
      </c>
      <c r="BV70" s="98" t="s">
        <v>76</v>
      </c>
      <c r="BW70" s="98" t="s">
        <v>129</v>
      </c>
      <c r="BX70" s="98" t="s">
        <v>5</v>
      </c>
      <c r="CL70" s="98" t="s">
        <v>19</v>
      </c>
      <c r="CM70" s="98" t="s">
        <v>84</v>
      </c>
    </row>
    <row r="71" spans="1:91" s="7" customFormat="1" ht="37.5" customHeight="1">
      <c r="A71" s="88" t="s">
        <v>78</v>
      </c>
      <c r="B71" s="89"/>
      <c r="C71" s="90"/>
      <c r="D71" s="384" t="s">
        <v>130</v>
      </c>
      <c r="E71" s="384"/>
      <c r="F71" s="384"/>
      <c r="G71" s="384"/>
      <c r="H71" s="384"/>
      <c r="I71" s="91"/>
      <c r="J71" s="384" t="s">
        <v>131</v>
      </c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0">
        <f>'2021-112-09-B - Bourací -...'!J30</f>
        <v>0</v>
      </c>
      <c r="AH71" s="381"/>
      <c r="AI71" s="381"/>
      <c r="AJ71" s="381"/>
      <c r="AK71" s="381"/>
      <c r="AL71" s="381"/>
      <c r="AM71" s="381"/>
      <c r="AN71" s="380">
        <f t="shared" si="0"/>
        <v>0</v>
      </c>
      <c r="AO71" s="381"/>
      <c r="AP71" s="381"/>
      <c r="AQ71" s="92" t="s">
        <v>81</v>
      </c>
      <c r="AR71" s="93"/>
      <c r="AS71" s="94">
        <v>0</v>
      </c>
      <c r="AT71" s="95">
        <f t="shared" si="1"/>
        <v>0</v>
      </c>
      <c r="AU71" s="96">
        <f>'2021-112-09-B - Bourací -...'!P85</f>
        <v>0</v>
      </c>
      <c r="AV71" s="95">
        <f>'2021-112-09-B - Bourací -...'!J33</f>
        <v>0</v>
      </c>
      <c r="AW71" s="95">
        <f>'2021-112-09-B - Bourací -...'!J34</f>
        <v>0</v>
      </c>
      <c r="AX71" s="95">
        <f>'2021-112-09-B - Bourací -...'!J35</f>
        <v>0</v>
      </c>
      <c r="AY71" s="95">
        <f>'2021-112-09-B - Bourací -...'!J36</f>
        <v>0</v>
      </c>
      <c r="AZ71" s="95">
        <f>'2021-112-09-B - Bourací -...'!F33</f>
        <v>0</v>
      </c>
      <c r="BA71" s="95">
        <f>'2021-112-09-B - Bourací -...'!F34</f>
        <v>0</v>
      </c>
      <c r="BB71" s="95">
        <f>'2021-112-09-B - Bourací -...'!F35</f>
        <v>0</v>
      </c>
      <c r="BC71" s="95">
        <f>'2021-112-09-B - Bourací -...'!F36</f>
        <v>0</v>
      </c>
      <c r="BD71" s="97">
        <f>'2021-112-09-B - Bourací -...'!F37</f>
        <v>0</v>
      </c>
      <c r="BT71" s="98" t="s">
        <v>82</v>
      </c>
      <c r="BV71" s="98" t="s">
        <v>76</v>
      </c>
      <c r="BW71" s="98" t="s">
        <v>132</v>
      </c>
      <c r="BX71" s="98" t="s">
        <v>5</v>
      </c>
      <c r="CL71" s="98" t="s">
        <v>19</v>
      </c>
      <c r="CM71" s="98" t="s">
        <v>84</v>
      </c>
    </row>
    <row r="72" spans="1:91" s="7" customFormat="1" ht="37.5" customHeight="1">
      <c r="A72" s="88" t="s">
        <v>78</v>
      </c>
      <c r="B72" s="89"/>
      <c r="C72" s="90"/>
      <c r="D72" s="384" t="s">
        <v>133</v>
      </c>
      <c r="E72" s="384"/>
      <c r="F72" s="384"/>
      <c r="G72" s="384"/>
      <c r="H72" s="384"/>
      <c r="I72" s="91"/>
      <c r="J72" s="384" t="s">
        <v>134</v>
      </c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0">
        <f>'2021-112-09-N - Nové kce ...'!J30</f>
        <v>0</v>
      </c>
      <c r="AH72" s="381"/>
      <c r="AI72" s="381"/>
      <c r="AJ72" s="381"/>
      <c r="AK72" s="381"/>
      <c r="AL72" s="381"/>
      <c r="AM72" s="381"/>
      <c r="AN72" s="380">
        <f t="shared" si="0"/>
        <v>0</v>
      </c>
      <c r="AO72" s="381"/>
      <c r="AP72" s="381"/>
      <c r="AQ72" s="92" t="s">
        <v>81</v>
      </c>
      <c r="AR72" s="93"/>
      <c r="AS72" s="94">
        <v>0</v>
      </c>
      <c r="AT72" s="95">
        <f t="shared" si="1"/>
        <v>0</v>
      </c>
      <c r="AU72" s="96">
        <f>'2021-112-09-N - Nové kce ...'!P86</f>
        <v>0</v>
      </c>
      <c r="AV72" s="95">
        <f>'2021-112-09-N - Nové kce ...'!J33</f>
        <v>0</v>
      </c>
      <c r="AW72" s="95">
        <f>'2021-112-09-N - Nové kce ...'!J34</f>
        <v>0</v>
      </c>
      <c r="AX72" s="95">
        <f>'2021-112-09-N - Nové kce ...'!J35</f>
        <v>0</v>
      </c>
      <c r="AY72" s="95">
        <f>'2021-112-09-N - Nové kce ...'!J36</f>
        <v>0</v>
      </c>
      <c r="AZ72" s="95">
        <f>'2021-112-09-N - Nové kce ...'!F33</f>
        <v>0</v>
      </c>
      <c r="BA72" s="95">
        <f>'2021-112-09-N - Nové kce ...'!F34</f>
        <v>0</v>
      </c>
      <c r="BB72" s="95">
        <f>'2021-112-09-N - Nové kce ...'!F35</f>
        <v>0</v>
      </c>
      <c r="BC72" s="95">
        <f>'2021-112-09-N - Nové kce ...'!F36</f>
        <v>0</v>
      </c>
      <c r="BD72" s="97">
        <f>'2021-112-09-N - Nové kce ...'!F37</f>
        <v>0</v>
      </c>
      <c r="BT72" s="98" t="s">
        <v>82</v>
      </c>
      <c r="BV72" s="98" t="s">
        <v>76</v>
      </c>
      <c r="BW72" s="98" t="s">
        <v>135</v>
      </c>
      <c r="BX72" s="98" t="s">
        <v>5</v>
      </c>
      <c r="CL72" s="98" t="s">
        <v>19</v>
      </c>
      <c r="CM72" s="98" t="s">
        <v>84</v>
      </c>
    </row>
    <row r="73" spans="1:91" s="7" customFormat="1" ht="37.5" customHeight="1">
      <c r="A73" s="88" t="s">
        <v>78</v>
      </c>
      <c r="B73" s="89"/>
      <c r="C73" s="90"/>
      <c r="D73" s="384" t="s">
        <v>136</v>
      </c>
      <c r="E73" s="384"/>
      <c r="F73" s="384"/>
      <c r="G73" s="384"/>
      <c r="H73" s="384"/>
      <c r="I73" s="91"/>
      <c r="J73" s="384" t="s">
        <v>137</v>
      </c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0">
        <f>'2021-112-10-B - Bourací -...'!J30</f>
        <v>0</v>
      </c>
      <c r="AH73" s="381"/>
      <c r="AI73" s="381"/>
      <c r="AJ73" s="381"/>
      <c r="AK73" s="381"/>
      <c r="AL73" s="381"/>
      <c r="AM73" s="381"/>
      <c r="AN73" s="380">
        <f t="shared" si="0"/>
        <v>0</v>
      </c>
      <c r="AO73" s="381"/>
      <c r="AP73" s="381"/>
      <c r="AQ73" s="92" t="s">
        <v>81</v>
      </c>
      <c r="AR73" s="93"/>
      <c r="AS73" s="94">
        <v>0</v>
      </c>
      <c r="AT73" s="95">
        <f t="shared" si="1"/>
        <v>0</v>
      </c>
      <c r="AU73" s="96">
        <f>'2021-112-10-B - Bourací -...'!P82</f>
        <v>0</v>
      </c>
      <c r="AV73" s="95">
        <f>'2021-112-10-B - Bourací -...'!J33</f>
        <v>0</v>
      </c>
      <c r="AW73" s="95">
        <f>'2021-112-10-B - Bourací -...'!J34</f>
        <v>0</v>
      </c>
      <c r="AX73" s="95">
        <f>'2021-112-10-B - Bourací -...'!J35</f>
        <v>0</v>
      </c>
      <c r="AY73" s="95">
        <f>'2021-112-10-B - Bourací -...'!J36</f>
        <v>0</v>
      </c>
      <c r="AZ73" s="95">
        <f>'2021-112-10-B - Bourací -...'!F33</f>
        <v>0</v>
      </c>
      <c r="BA73" s="95">
        <f>'2021-112-10-B - Bourací -...'!F34</f>
        <v>0</v>
      </c>
      <c r="BB73" s="95">
        <f>'2021-112-10-B - Bourací -...'!F35</f>
        <v>0</v>
      </c>
      <c r="BC73" s="95">
        <f>'2021-112-10-B - Bourací -...'!F36</f>
        <v>0</v>
      </c>
      <c r="BD73" s="97">
        <f>'2021-112-10-B - Bourací -...'!F37</f>
        <v>0</v>
      </c>
      <c r="BT73" s="98" t="s">
        <v>82</v>
      </c>
      <c r="BV73" s="98" t="s">
        <v>76</v>
      </c>
      <c r="BW73" s="98" t="s">
        <v>138</v>
      </c>
      <c r="BX73" s="98" t="s">
        <v>5</v>
      </c>
      <c r="CL73" s="98" t="s">
        <v>19</v>
      </c>
      <c r="CM73" s="98" t="s">
        <v>84</v>
      </c>
    </row>
    <row r="74" spans="1:91" s="7" customFormat="1" ht="37.5" customHeight="1">
      <c r="A74" s="88" t="s">
        <v>78</v>
      </c>
      <c r="B74" s="89"/>
      <c r="C74" s="90"/>
      <c r="D74" s="384" t="s">
        <v>139</v>
      </c>
      <c r="E74" s="384"/>
      <c r="F74" s="384"/>
      <c r="G74" s="384"/>
      <c r="H74" s="384"/>
      <c r="I74" s="91"/>
      <c r="J74" s="384" t="s">
        <v>140</v>
      </c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0">
        <f>'2021-112-10-N - Nové kce ...'!J30</f>
        <v>0</v>
      </c>
      <c r="AH74" s="381"/>
      <c r="AI74" s="381"/>
      <c r="AJ74" s="381"/>
      <c r="AK74" s="381"/>
      <c r="AL74" s="381"/>
      <c r="AM74" s="381"/>
      <c r="AN74" s="380">
        <f t="shared" si="0"/>
        <v>0</v>
      </c>
      <c r="AO74" s="381"/>
      <c r="AP74" s="381"/>
      <c r="AQ74" s="92" t="s">
        <v>81</v>
      </c>
      <c r="AR74" s="93"/>
      <c r="AS74" s="94">
        <v>0</v>
      </c>
      <c r="AT74" s="95">
        <f t="shared" si="1"/>
        <v>0</v>
      </c>
      <c r="AU74" s="96">
        <f>'2021-112-10-N - Nové kce ...'!P85</f>
        <v>0</v>
      </c>
      <c r="AV74" s="95">
        <f>'2021-112-10-N - Nové kce ...'!J33</f>
        <v>0</v>
      </c>
      <c r="AW74" s="95">
        <f>'2021-112-10-N - Nové kce ...'!J34</f>
        <v>0</v>
      </c>
      <c r="AX74" s="95">
        <f>'2021-112-10-N - Nové kce ...'!J35</f>
        <v>0</v>
      </c>
      <c r="AY74" s="95">
        <f>'2021-112-10-N - Nové kce ...'!J36</f>
        <v>0</v>
      </c>
      <c r="AZ74" s="95">
        <f>'2021-112-10-N - Nové kce ...'!F33</f>
        <v>0</v>
      </c>
      <c r="BA74" s="95">
        <f>'2021-112-10-N - Nové kce ...'!F34</f>
        <v>0</v>
      </c>
      <c r="BB74" s="95">
        <f>'2021-112-10-N - Nové kce ...'!F35</f>
        <v>0</v>
      </c>
      <c r="BC74" s="95">
        <f>'2021-112-10-N - Nové kce ...'!F36</f>
        <v>0</v>
      </c>
      <c r="BD74" s="97">
        <f>'2021-112-10-N - Nové kce ...'!F37</f>
        <v>0</v>
      </c>
      <c r="BT74" s="98" t="s">
        <v>82</v>
      </c>
      <c r="BV74" s="98" t="s">
        <v>76</v>
      </c>
      <c r="BW74" s="98" t="s">
        <v>141</v>
      </c>
      <c r="BX74" s="98" t="s">
        <v>5</v>
      </c>
      <c r="CL74" s="98" t="s">
        <v>19</v>
      </c>
      <c r="CM74" s="98" t="s">
        <v>84</v>
      </c>
    </row>
    <row r="75" spans="1:91" s="7" customFormat="1" ht="37.5" customHeight="1">
      <c r="A75" s="88" t="s">
        <v>78</v>
      </c>
      <c r="B75" s="89"/>
      <c r="C75" s="90"/>
      <c r="D75" s="384" t="s">
        <v>142</v>
      </c>
      <c r="E75" s="384"/>
      <c r="F75" s="384"/>
      <c r="G75" s="384"/>
      <c r="H75" s="384"/>
      <c r="I75" s="91"/>
      <c r="J75" s="384" t="s">
        <v>143</v>
      </c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0">
        <f>'2021-112-11-B - Bourací -...'!J30</f>
        <v>0</v>
      </c>
      <c r="AH75" s="381"/>
      <c r="AI75" s="381"/>
      <c r="AJ75" s="381"/>
      <c r="AK75" s="381"/>
      <c r="AL75" s="381"/>
      <c r="AM75" s="381"/>
      <c r="AN75" s="380">
        <f t="shared" si="0"/>
        <v>0</v>
      </c>
      <c r="AO75" s="381"/>
      <c r="AP75" s="381"/>
      <c r="AQ75" s="92" t="s">
        <v>81</v>
      </c>
      <c r="AR75" s="93"/>
      <c r="AS75" s="94">
        <v>0</v>
      </c>
      <c r="AT75" s="95">
        <f t="shared" si="1"/>
        <v>0</v>
      </c>
      <c r="AU75" s="96">
        <f>'2021-112-11-B - Bourací -...'!P83</f>
        <v>0</v>
      </c>
      <c r="AV75" s="95">
        <f>'2021-112-11-B - Bourací -...'!J33</f>
        <v>0</v>
      </c>
      <c r="AW75" s="95">
        <f>'2021-112-11-B - Bourací -...'!J34</f>
        <v>0</v>
      </c>
      <c r="AX75" s="95">
        <f>'2021-112-11-B - Bourací -...'!J35</f>
        <v>0</v>
      </c>
      <c r="AY75" s="95">
        <f>'2021-112-11-B - Bourací -...'!J36</f>
        <v>0</v>
      </c>
      <c r="AZ75" s="95">
        <f>'2021-112-11-B - Bourací -...'!F33</f>
        <v>0</v>
      </c>
      <c r="BA75" s="95">
        <f>'2021-112-11-B - Bourací -...'!F34</f>
        <v>0</v>
      </c>
      <c r="BB75" s="95">
        <f>'2021-112-11-B - Bourací -...'!F35</f>
        <v>0</v>
      </c>
      <c r="BC75" s="95">
        <f>'2021-112-11-B - Bourací -...'!F36</f>
        <v>0</v>
      </c>
      <c r="BD75" s="97">
        <f>'2021-112-11-B - Bourací -...'!F37</f>
        <v>0</v>
      </c>
      <c r="BT75" s="98" t="s">
        <v>82</v>
      </c>
      <c r="BV75" s="98" t="s">
        <v>76</v>
      </c>
      <c r="BW75" s="98" t="s">
        <v>144</v>
      </c>
      <c r="BX75" s="98" t="s">
        <v>5</v>
      </c>
      <c r="CL75" s="98" t="s">
        <v>19</v>
      </c>
      <c r="CM75" s="98" t="s">
        <v>84</v>
      </c>
    </row>
    <row r="76" spans="1:91" s="7" customFormat="1" ht="37.5" customHeight="1">
      <c r="A76" s="88" t="s">
        <v>78</v>
      </c>
      <c r="B76" s="89"/>
      <c r="C76" s="90"/>
      <c r="D76" s="384" t="s">
        <v>145</v>
      </c>
      <c r="E76" s="384"/>
      <c r="F76" s="384"/>
      <c r="G76" s="384"/>
      <c r="H76" s="384"/>
      <c r="I76" s="91"/>
      <c r="J76" s="384" t="s">
        <v>146</v>
      </c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0">
        <f>'2021-112-11-N - Nové kce ...'!J30</f>
        <v>0</v>
      </c>
      <c r="AH76" s="381"/>
      <c r="AI76" s="381"/>
      <c r="AJ76" s="381"/>
      <c r="AK76" s="381"/>
      <c r="AL76" s="381"/>
      <c r="AM76" s="381"/>
      <c r="AN76" s="380">
        <f t="shared" si="0"/>
        <v>0</v>
      </c>
      <c r="AO76" s="381"/>
      <c r="AP76" s="381"/>
      <c r="AQ76" s="92" t="s">
        <v>81</v>
      </c>
      <c r="AR76" s="93"/>
      <c r="AS76" s="94">
        <v>0</v>
      </c>
      <c r="AT76" s="95">
        <f t="shared" si="1"/>
        <v>0</v>
      </c>
      <c r="AU76" s="96">
        <f>'2021-112-11-N - Nové kce ...'!P82</f>
        <v>0</v>
      </c>
      <c r="AV76" s="95">
        <f>'2021-112-11-N - Nové kce ...'!J33</f>
        <v>0</v>
      </c>
      <c r="AW76" s="95">
        <f>'2021-112-11-N - Nové kce ...'!J34</f>
        <v>0</v>
      </c>
      <c r="AX76" s="95">
        <f>'2021-112-11-N - Nové kce ...'!J35</f>
        <v>0</v>
      </c>
      <c r="AY76" s="95">
        <f>'2021-112-11-N - Nové kce ...'!J36</f>
        <v>0</v>
      </c>
      <c r="AZ76" s="95">
        <f>'2021-112-11-N - Nové kce ...'!F33</f>
        <v>0</v>
      </c>
      <c r="BA76" s="95">
        <f>'2021-112-11-N - Nové kce ...'!F34</f>
        <v>0</v>
      </c>
      <c r="BB76" s="95">
        <f>'2021-112-11-N - Nové kce ...'!F35</f>
        <v>0</v>
      </c>
      <c r="BC76" s="95">
        <f>'2021-112-11-N - Nové kce ...'!F36</f>
        <v>0</v>
      </c>
      <c r="BD76" s="97">
        <f>'2021-112-11-N - Nové kce ...'!F37</f>
        <v>0</v>
      </c>
      <c r="BT76" s="98" t="s">
        <v>82</v>
      </c>
      <c r="BV76" s="98" t="s">
        <v>76</v>
      </c>
      <c r="BW76" s="98" t="s">
        <v>147</v>
      </c>
      <c r="BX76" s="98" t="s">
        <v>5</v>
      </c>
      <c r="CL76" s="98" t="s">
        <v>19</v>
      </c>
      <c r="CM76" s="98" t="s">
        <v>84</v>
      </c>
    </row>
    <row r="77" spans="1:91" s="7" customFormat="1" ht="37.5" customHeight="1">
      <c r="A77" s="88" t="s">
        <v>78</v>
      </c>
      <c r="B77" s="89"/>
      <c r="C77" s="90"/>
      <c r="D77" s="384" t="s">
        <v>148</v>
      </c>
      <c r="E77" s="384"/>
      <c r="F77" s="384"/>
      <c r="G77" s="384"/>
      <c r="H77" s="384"/>
      <c r="I77" s="91"/>
      <c r="J77" s="384" t="s">
        <v>149</v>
      </c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0">
        <f>'2021-112-12-B - Bourací -...'!J30</f>
        <v>0</v>
      </c>
      <c r="AH77" s="381"/>
      <c r="AI77" s="381"/>
      <c r="AJ77" s="381"/>
      <c r="AK77" s="381"/>
      <c r="AL77" s="381"/>
      <c r="AM77" s="381"/>
      <c r="AN77" s="380">
        <f t="shared" si="0"/>
        <v>0</v>
      </c>
      <c r="AO77" s="381"/>
      <c r="AP77" s="381"/>
      <c r="AQ77" s="92" t="s">
        <v>81</v>
      </c>
      <c r="AR77" s="93"/>
      <c r="AS77" s="94">
        <v>0</v>
      </c>
      <c r="AT77" s="95">
        <f t="shared" si="1"/>
        <v>0</v>
      </c>
      <c r="AU77" s="96">
        <f>'2021-112-12-B - Bourací -...'!P83</f>
        <v>0</v>
      </c>
      <c r="AV77" s="95">
        <f>'2021-112-12-B - Bourací -...'!J33</f>
        <v>0</v>
      </c>
      <c r="AW77" s="95">
        <f>'2021-112-12-B - Bourací -...'!J34</f>
        <v>0</v>
      </c>
      <c r="AX77" s="95">
        <f>'2021-112-12-B - Bourací -...'!J35</f>
        <v>0</v>
      </c>
      <c r="AY77" s="95">
        <f>'2021-112-12-B - Bourací -...'!J36</f>
        <v>0</v>
      </c>
      <c r="AZ77" s="95">
        <f>'2021-112-12-B - Bourací -...'!F33</f>
        <v>0</v>
      </c>
      <c r="BA77" s="95">
        <f>'2021-112-12-B - Bourací -...'!F34</f>
        <v>0</v>
      </c>
      <c r="BB77" s="95">
        <f>'2021-112-12-B - Bourací -...'!F35</f>
        <v>0</v>
      </c>
      <c r="BC77" s="95">
        <f>'2021-112-12-B - Bourací -...'!F36</f>
        <v>0</v>
      </c>
      <c r="BD77" s="97">
        <f>'2021-112-12-B - Bourací -...'!F37</f>
        <v>0</v>
      </c>
      <c r="BT77" s="98" t="s">
        <v>82</v>
      </c>
      <c r="BV77" s="98" t="s">
        <v>76</v>
      </c>
      <c r="BW77" s="98" t="s">
        <v>150</v>
      </c>
      <c r="BX77" s="98" t="s">
        <v>5</v>
      </c>
      <c r="CL77" s="98" t="s">
        <v>19</v>
      </c>
      <c r="CM77" s="98" t="s">
        <v>84</v>
      </c>
    </row>
    <row r="78" spans="1:91" s="7" customFormat="1" ht="37.5" customHeight="1">
      <c r="A78" s="88" t="s">
        <v>78</v>
      </c>
      <c r="B78" s="89"/>
      <c r="C78" s="90"/>
      <c r="D78" s="384" t="s">
        <v>151</v>
      </c>
      <c r="E78" s="384"/>
      <c r="F78" s="384"/>
      <c r="G78" s="384"/>
      <c r="H78" s="384"/>
      <c r="I78" s="91"/>
      <c r="J78" s="384" t="s">
        <v>152</v>
      </c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0">
        <f>'2021-112-12-N - Nové kce ...'!J30</f>
        <v>0</v>
      </c>
      <c r="AH78" s="381"/>
      <c r="AI78" s="381"/>
      <c r="AJ78" s="381"/>
      <c r="AK78" s="381"/>
      <c r="AL78" s="381"/>
      <c r="AM78" s="381"/>
      <c r="AN78" s="380">
        <f t="shared" si="0"/>
        <v>0</v>
      </c>
      <c r="AO78" s="381"/>
      <c r="AP78" s="381"/>
      <c r="AQ78" s="92" t="s">
        <v>81</v>
      </c>
      <c r="AR78" s="93"/>
      <c r="AS78" s="94">
        <v>0</v>
      </c>
      <c r="AT78" s="95">
        <f t="shared" si="1"/>
        <v>0</v>
      </c>
      <c r="AU78" s="96">
        <f>'2021-112-12-N - Nové kce ...'!P81</f>
        <v>0</v>
      </c>
      <c r="AV78" s="95">
        <f>'2021-112-12-N - Nové kce ...'!J33</f>
        <v>0</v>
      </c>
      <c r="AW78" s="95">
        <f>'2021-112-12-N - Nové kce ...'!J34</f>
        <v>0</v>
      </c>
      <c r="AX78" s="95">
        <f>'2021-112-12-N - Nové kce ...'!J35</f>
        <v>0</v>
      </c>
      <c r="AY78" s="95">
        <f>'2021-112-12-N - Nové kce ...'!J36</f>
        <v>0</v>
      </c>
      <c r="AZ78" s="95">
        <f>'2021-112-12-N - Nové kce ...'!F33</f>
        <v>0</v>
      </c>
      <c r="BA78" s="95">
        <f>'2021-112-12-N - Nové kce ...'!F34</f>
        <v>0</v>
      </c>
      <c r="BB78" s="95">
        <f>'2021-112-12-N - Nové kce ...'!F35</f>
        <v>0</v>
      </c>
      <c r="BC78" s="95">
        <f>'2021-112-12-N - Nové kce ...'!F36</f>
        <v>0</v>
      </c>
      <c r="BD78" s="97">
        <f>'2021-112-12-N - Nové kce ...'!F37</f>
        <v>0</v>
      </c>
      <c r="BT78" s="98" t="s">
        <v>82</v>
      </c>
      <c r="BV78" s="98" t="s">
        <v>76</v>
      </c>
      <c r="BW78" s="98" t="s">
        <v>153</v>
      </c>
      <c r="BX78" s="98" t="s">
        <v>5</v>
      </c>
      <c r="CL78" s="98" t="s">
        <v>19</v>
      </c>
      <c r="CM78" s="98" t="s">
        <v>84</v>
      </c>
    </row>
    <row r="79" spans="1:91" s="7" customFormat="1" ht="37.5" customHeight="1">
      <c r="A79" s="88" t="s">
        <v>78</v>
      </c>
      <c r="B79" s="89"/>
      <c r="C79" s="90"/>
      <c r="D79" s="384" t="s">
        <v>154</v>
      </c>
      <c r="E79" s="384"/>
      <c r="F79" s="384"/>
      <c r="G79" s="384"/>
      <c r="H79" s="384"/>
      <c r="I79" s="91"/>
      <c r="J79" s="384" t="s">
        <v>155</v>
      </c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0">
        <f>'2021-112-13-B - Bourací -...'!J30</f>
        <v>0</v>
      </c>
      <c r="AH79" s="381"/>
      <c r="AI79" s="381"/>
      <c r="AJ79" s="381"/>
      <c r="AK79" s="381"/>
      <c r="AL79" s="381"/>
      <c r="AM79" s="381"/>
      <c r="AN79" s="380">
        <f t="shared" si="0"/>
        <v>0</v>
      </c>
      <c r="AO79" s="381"/>
      <c r="AP79" s="381"/>
      <c r="AQ79" s="92" t="s">
        <v>81</v>
      </c>
      <c r="AR79" s="93"/>
      <c r="AS79" s="94">
        <v>0</v>
      </c>
      <c r="AT79" s="95">
        <f t="shared" si="1"/>
        <v>0</v>
      </c>
      <c r="AU79" s="96">
        <f>'2021-112-13-B - Bourací -...'!P83</f>
        <v>0</v>
      </c>
      <c r="AV79" s="95">
        <f>'2021-112-13-B - Bourací -...'!J33</f>
        <v>0</v>
      </c>
      <c r="AW79" s="95">
        <f>'2021-112-13-B - Bourací -...'!J34</f>
        <v>0</v>
      </c>
      <c r="AX79" s="95">
        <f>'2021-112-13-B - Bourací -...'!J35</f>
        <v>0</v>
      </c>
      <c r="AY79" s="95">
        <f>'2021-112-13-B - Bourací -...'!J36</f>
        <v>0</v>
      </c>
      <c r="AZ79" s="95">
        <f>'2021-112-13-B - Bourací -...'!F33</f>
        <v>0</v>
      </c>
      <c r="BA79" s="95">
        <f>'2021-112-13-B - Bourací -...'!F34</f>
        <v>0</v>
      </c>
      <c r="BB79" s="95">
        <f>'2021-112-13-B - Bourací -...'!F35</f>
        <v>0</v>
      </c>
      <c r="BC79" s="95">
        <f>'2021-112-13-B - Bourací -...'!F36</f>
        <v>0</v>
      </c>
      <c r="BD79" s="97">
        <f>'2021-112-13-B - Bourací -...'!F37</f>
        <v>0</v>
      </c>
      <c r="BT79" s="98" t="s">
        <v>82</v>
      </c>
      <c r="BV79" s="98" t="s">
        <v>76</v>
      </c>
      <c r="BW79" s="98" t="s">
        <v>156</v>
      </c>
      <c r="BX79" s="98" t="s">
        <v>5</v>
      </c>
      <c r="CL79" s="98" t="s">
        <v>19</v>
      </c>
      <c r="CM79" s="98" t="s">
        <v>84</v>
      </c>
    </row>
    <row r="80" spans="1:91" s="7" customFormat="1" ht="37.5" customHeight="1">
      <c r="A80" s="88" t="s">
        <v>78</v>
      </c>
      <c r="B80" s="89"/>
      <c r="C80" s="90"/>
      <c r="D80" s="384" t="s">
        <v>157</v>
      </c>
      <c r="E80" s="384"/>
      <c r="F80" s="384"/>
      <c r="G80" s="384"/>
      <c r="H80" s="384"/>
      <c r="I80" s="91"/>
      <c r="J80" s="384" t="s">
        <v>158</v>
      </c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0">
        <f>'2021-112-13-N - Nové kce ...'!J30</f>
        <v>0</v>
      </c>
      <c r="AH80" s="381"/>
      <c r="AI80" s="381"/>
      <c r="AJ80" s="381"/>
      <c r="AK80" s="381"/>
      <c r="AL80" s="381"/>
      <c r="AM80" s="381"/>
      <c r="AN80" s="380">
        <f t="shared" si="0"/>
        <v>0</v>
      </c>
      <c r="AO80" s="381"/>
      <c r="AP80" s="381"/>
      <c r="AQ80" s="92" t="s">
        <v>81</v>
      </c>
      <c r="AR80" s="93"/>
      <c r="AS80" s="94">
        <v>0</v>
      </c>
      <c r="AT80" s="95">
        <f t="shared" si="1"/>
        <v>0</v>
      </c>
      <c r="AU80" s="96">
        <f>'2021-112-13-N - Nové kce ...'!P83</f>
        <v>0</v>
      </c>
      <c r="AV80" s="95">
        <f>'2021-112-13-N - Nové kce ...'!J33</f>
        <v>0</v>
      </c>
      <c r="AW80" s="95">
        <f>'2021-112-13-N - Nové kce ...'!J34</f>
        <v>0</v>
      </c>
      <c r="AX80" s="95">
        <f>'2021-112-13-N - Nové kce ...'!J35</f>
        <v>0</v>
      </c>
      <c r="AY80" s="95">
        <f>'2021-112-13-N - Nové kce ...'!J36</f>
        <v>0</v>
      </c>
      <c r="AZ80" s="95">
        <f>'2021-112-13-N - Nové kce ...'!F33</f>
        <v>0</v>
      </c>
      <c r="BA80" s="95">
        <f>'2021-112-13-N - Nové kce ...'!F34</f>
        <v>0</v>
      </c>
      <c r="BB80" s="95">
        <f>'2021-112-13-N - Nové kce ...'!F35</f>
        <v>0</v>
      </c>
      <c r="BC80" s="95">
        <f>'2021-112-13-N - Nové kce ...'!F36</f>
        <v>0</v>
      </c>
      <c r="BD80" s="97">
        <f>'2021-112-13-N - Nové kce ...'!F37</f>
        <v>0</v>
      </c>
      <c r="BT80" s="98" t="s">
        <v>82</v>
      </c>
      <c r="BV80" s="98" t="s">
        <v>76</v>
      </c>
      <c r="BW80" s="98" t="s">
        <v>159</v>
      </c>
      <c r="BX80" s="98" t="s">
        <v>5</v>
      </c>
      <c r="CL80" s="98" t="s">
        <v>19</v>
      </c>
      <c r="CM80" s="98" t="s">
        <v>84</v>
      </c>
    </row>
    <row r="81" spans="1:91" s="7" customFormat="1" ht="24.75" customHeight="1">
      <c r="A81" s="88" t="s">
        <v>78</v>
      </c>
      <c r="B81" s="89"/>
      <c r="C81" s="90"/>
      <c r="D81" s="384" t="s">
        <v>160</v>
      </c>
      <c r="E81" s="384"/>
      <c r="F81" s="384"/>
      <c r="G81" s="384"/>
      <c r="H81" s="384"/>
      <c r="I81" s="91"/>
      <c r="J81" s="384" t="s">
        <v>161</v>
      </c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0">
        <f>'2021-112-14 - Vnější povr...'!J30</f>
        <v>0</v>
      </c>
      <c r="AH81" s="381"/>
      <c r="AI81" s="381"/>
      <c r="AJ81" s="381"/>
      <c r="AK81" s="381"/>
      <c r="AL81" s="381"/>
      <c r="AM81" s="381"/>
      <c r="AN81" s="380">
        <f t="shared" si="0"/>
        <v>0</v>
      </c>
      <c r="AO81" s="381"/>
      <c r="AP81" s="381"/>
      <c r="AQ81" s="92" t="s">
        <v>81</v>
      </c>
      <c r="AR81" s="93"/>
      <c r="AS81" s="94">
        <v>0</v>
      </c>
      <c r="AT81" s="95">
        <f t="shared" si="1"/>
        <v>0</v>
      </c>
      <c r="AU81" s="96">
        <f>'2021-112-14 - Vnější povr...'!P87</f>
        <v>0</v>
      </c>
      <c r="AV81" s="95">
        <f>'2021-112-14 - Vnější povr...'!J33</f>
        <v>0</v>
      </c>
      <c r="AW81" s="95">
        <f>'2021-112-14 - Vnější povr...'!J34</f>
        <v>0</v>
      </c>
      <c r="AX81" s="95">
        <f>'2021-112-14 - Vnější povr...'!J35</f>
        <v>0</v>
      </c>
      <c r="AY81" s="95">
        <f>'2021-112-14 - Vnější povr...'!J36</f>
        <v>0</v>
      </c>
      <c r="AZ81" s="95">
        <f>'2021-112-14 - Vnější povr...'!F33</f>
        <v>0</v>
      </c>
      <c r="BA81" s="95">
        <f>'2021-112-14 - Vnější povr...'!F34</f>
        <v>0</v>
      </c>
      <c r="BB81" s="95">
        <f>'2021-112-14 - Vnější povr...'!F35</f>
        <v>0</v>
      </c>
      <c r="BC81" s="95">
        <f>'2021-112-14 - Vnější povr...'!F36</f>
        <v>0</v>
      </c>
      <c r="BD81" s="97">
        <f>'2021-112-14 - Vnější povr...'!F37</f>
        <v>0</v>
      </c>
      <c r="BT81" s="98" t="s">
        <v>82</v>
      </c>
      <c r="BV81" s="98" t="s">
        <v>76</v>
      </c>
      <c r="BW81" s="98" t="s">
        <v>162</v>
      </c>
      <c r="BX81" s="98" t="s">
        <v>5</v>
      </c>
      <c r="CL81" s="98" t="s">
        <v>19</v>
      </c>
      <c r="CM81" s="98" t="s">
        <v>84</v>
      </c>
    </row>
    <row r="82" spans="1:91" s="7" customFormat="1" ht="24.75" customHeight="1">
      <c r="A82" s="88" t="s">
        <v>78</v>
      </c>
      <c r="B82" s="89"/>
      <c r="C82" s="90"/>
      <c r="D82" s="384" t="s">
        <v>163</v>
      </c>
      <c r="E82" s="384"/>
      <c r="F82" s="384"/>
      <c r="G82" s="384"/>
      <c r="H82" s="384"/>
      <c r="I82" s="91"/>
      <c r="J82" s="384" t="s">
        <v>164</v>
      </c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0">
        <f>'2021-112-15 - Herní prvek...'!J30</f>
        <v>0</v>
      </c>
      <c r="AH82" s="381"/>
      <c r="AI82" s="381"/>
      <c r="AJ82" s="381"/>
      <c r="AK82" s="381"/>
      <c r="AL82" s="381"/>
      <c r="AM82" s="381"/>
      <c r="AN82" s="380">
        <f t="shared" si="0"/>
        <v>0</v>
      </c>
      <c r="AO82" s="381"/>
      <c r="AP82" s="381"/>
      <c r="AQ82" s="92" t="s">
        <v>81</v>
      </c>
      <c r="AR82" s="93"/>
      <c r="AS82" s="94">
        <v>0</v>
      </c>
      <c r="AT82" s="95">
        <f t="shared" si="1"/>
        <v>0</v>
      </c>
      <c r="AU82" s="96">
        <f>'2021-112-15 - Herní prvek...'!P82</f>
        <v>0</v>
      </c>
      <c r="AV82" s="95">
        <f>'2021-112-15 - Herní prvek...'!J33</f>
        <v>0</v>
      </c>
      <c r="AW82" s="95">
        <f>'2021-112-15 - Herní prvek...'!J34</f>
        <v>0</v>
      </c>
      <c r="AX82" s="95">
        <f>'2021-112-15 - Herní prvek...'!J35</f>
        <v>0</v>
      </c>
      <c r="AY82" s="95">
        <f>'2021-112-15 - Herní prvek...'!J36</f>
        <v>0</v>
      </c>
      <c r="AZ82" s="95">
        <f>'2021-112-15 - Herní prvek...'!F33</f>
        <v>0</v>
      </c>
      <c r="BA82" s="95">
        <f>'2021-112-15 - Herní prvek...'!F34</f>
        <v>0</v>
      </c>
      <c r="BB82" s="95">
        <f>'2021-112-15 - Herní prvek...'!F35</f>
        <v>0</v>
      </c>
      <c r="BC82" s="95">
        <f>'2021-112-15 - Herní prvek...'!F36</f>
        <v>0</v>
      </c>
      <c r="BD82" s="97">
        <f>'2021-112-15 - Herní prvek...'!F37</f>
        <v>0</v>
      </c>
      <c r="BT82" s="98" t="s">
        <v>82</v>
      </c>
      <c r="BV82" s="98" t="s">
        <v>76</v>
      </c>
      <c r="BW82" s="98" t="s">
        <v>165</v>
      </c>
      <c r="BX82" s="98" t="s">
        <v>5</v>
      </c>
      <c r="CL82" s="98" t="s">
        <v>19</v>
      </c>
      <c r="CM82" s="98" t="s">
        <v>84</v>
      </c>
    </row>
    <row r="83" spans="1:91" s="7" customFormat="1" ht="24.75" customHeight="1">
      <c r="A83" s="88" t="s">
        <v>78</v>
      </c>
      <c r="B83" s="89"/>
      <c r="C83" s="90"/>
      <c r="D83" s="384" t="s">
        <v>166</v>
      </c>
      <c r="E83" s="384"/>
      <c r="F83" s="384"/>
      <c r="G83" s="384"/>
      <c r="H83" s="384"/>
      <c r="I83" s="91"/>
      <c r="J83" s="384" t="s">
        <v>167</v>
      </c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0">
        <f>'2021-112-16 - VRN -   ved...'!J30</f>
        <v>0</v>
      </c>
      <c r="AH83" s="381"/>
      <c r="AI83" s="381"/>
      <c r="AJ83" s="381"/>
      <c r="AK83" s="381"/>
      <c r="AL83" s="381"/>
      <c r="AM83" s="381"/>
      <c r="AN83" s="380">
        <f t="shared" si="0"/>
        <v>0</v>
      </c>
      <c r="AO83" s="381"/>
      <c r="AP83" s="381"/>
      <c r="AQ83" s="92" t="s">
        <v>81</v>
      </c>
      <c r="AR83" s="93"/>
      <c r="AS83" s="99">
        <v>0</v>
      </c>
      <c r="AT83" s="100">
        <f t="shared" si="1"/>
        <v>0</v>
      </c>
      <c r="AU83" s="101">
        <f>'2021-112-16 - VRN -   ved...'!P85</f>
        <v>0</v>
      </c>
      <c r="AV83" s="100">
        <f>'2021-112-16 - VRN -   ved...'!J33</f>
        <v>0</v>
      </c>
      <c r="AW83" s="100">
        <f>'2021-112-16 - VRN -   ved...'!J34</f>
        <v>0</v>
      </c>
      <c r="AX83" s="100">
        <f>'2021-112-16 - VRN -   ved...'!J35</f>
        <v>0</v>
      </c>
      <c r="AY83" s="100">
        <f>'2021-112-16 - VRN -   ved...'!J36</f>
        <v>0</v>
      </c>
      <c r="AZ83" s="100">
        <f>'2021-112-16 - VRN -   ved...'!F33</f>
        <v>0</v>
      </c>
      <c r="BA83" s="100">
        <f>'2021-112-16 - VRN -   ved...'!F34</f>
        <v>0</v>
      </c>
      <c r="BB83" s="100">
        <f>'2021-112-16 - VRN -   ved...'!F35</f>
        <v>0</v>
      </c>
      <c r="BC83" s="100">
        <f>'2021-112-16 - VRN -   ved...'!F36</f>
        <v>0</v>
      </c>
      <c r="BD83" s="102">
        <f>'2021-112-16 - VRN -   ved...'!F37</f>
        <v>0</v>
      </c>
      <c r="BT83" s="98" t="s">
        <v>82</v>
      </c>
      <c r="BV83" s="98" t="s">
        <v>76</v>
      </c>
      <c r="BW83" s="98" t="s">
        <v>168</v>
      </c>
      <c r="BX83" s="98" t="s">
        <v>5</v>
      </c>
      <c r="CL83" s="98" t="s">
        <v>19</v>
      </c>
      <c r="CM83" s="98" t="s">
        <v>84</v>
      </c>
    </row>
    <row r="84" spans="1:91" s="2" customFormat="1" ht="30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41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</row>
    <row r="85" spans="1:91" s="2" customFormat="1" ht="6.95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41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</row>
  </sheetData>
  <sheetProtection algorithmName="SHA-512" hashValue="4HkbYAZxtbTnxHiEFqF+44Dy/cakhNw/8RJsgyq5OqZC9ZG2hBPH02j6HBwTfZUHHGXhovdgZONU4x8dUKY3EQ==" saltValue="es/cUoefGLbkmvEP+cZXolObEv8K4EqswGexhn12xyKIUfdiY4M8+b5A6SYUm3enKDoybKQN8WuxK4NLWfesBg==" spinCount="100000" sheet="1" objects="1" scenarios="1" formatColumns="0" formatRows="0"/>
  <mergeCells count="154">
    <mergeCell ref="D79:H79"/>
    <mergeCell ref="D80:H80"/>
    <mergeCell ref="D81:H81"/>
    <mergeCell ref="D82:H82"/>
    <mergeCell ref="D83:H83"/>
    <mergeCell ref="D62:H62"/>
    <mergeCell ref="D78:H78"/>
    <mergeCell ref="D61:H61"/>
    <mergeCell ref="D60:H60"/>
    <mergeCell ref="D58:H58"/>
    <mergeCell ref="D55:H55"/>
    <mergeCell ref="D57:H57"/>
    <mergeCell ref="D56:H56"/>
    <mergeCell ref="D59:H59"/>
    <mergeCell ref="J81:AF81"/>
    <mergeCell ref="J82:AF82"/>
    <mergeCell ref="J83:AF83"/>
    <mergeCell ref="AM47:AN47"/>
    <mergeCell ref="AG52:AM52"/>
    <mergeCell ref="AG55:AM55"/>
    <mergeCell ref="AG56:AM56"/>
    <mergeCell ref="AG57:AM57"/>
    <mergeCell ref="C52:G52"/>
    <mergeCell ref="D66:H66"/>
    <mergeCell ref="D64:H64"/>
    <mergeCell ref="D65:H65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3:H63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J80:AF80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AN79:AP79"/>
    <mergeCell ref="AG79:AM79"/>
    <mergeCell ref="AN80:AP80"/>
    <mergeCell ref="AG80:AM80"/>
    <mergeCell ref="AN81:AP81"/>
    <mergeCell ref="AG81:AM81"/>
    <mergeCell ref="AG82:AM82"/>
    <mergeCell ref="AN82:AP82"/>
    <mergeCell ref="AN83:AP83"/>
    <mergeCell ref="AG83:AM83"/>
    <mergeCell ref="AG74:AM74"/>
    <mergeCell ref="AN74:AP74"/>
    <mergeCell ref="AG75:AM75"/>
    <mergeCell ref="AN75:AP75"/>
    <mergeCell ref="AG76:AM76"/>
    <mergeCell ref="AN76:AP76"/>
    <mergeCell ref="AG77:AM77"/>
    <mergeCell ref="AN77:AP77"/>
    <mergeCell ref="AG78:AM78"/>
    <mergeCell ref="AN78:AP78"/>
    <mergeCell ref="AG69:AM69"/>
    <mergeCell ref="AN69:AP69"/>
    <mergeCell ref="AG70:AM70"/>
    <mergeCell ref="AN70:AP70"/>
    <mergeCell ref="AN71:AP71"/>
    <mergeCell ref="AG71:AM71"/>
    <mergeCell ref="AN72:AP72"/>
    <mergeCell ref="AG72:AM72"/>
    <mergeCell ref="AG73:AM73"/>
    <mergeCell ref="AN73:AP73"/>
    <mergeCell ref="AG68:AM68"/>
    <mergeCell ref="AN68:AP68"/>
    <mergeCell ref="AG58:AM58"/>
    <mergeCell ref="AG59:AM59"/>
    <mergeCell ref="AN59:AP59"/>
    <mergeCell ref="AN60:AP60"/>
    <mergeCell ref="AG60:AM60"/>
    <mergeCell ref="AG54:AM54"/>
    <mergeCell ref="AN54:AP54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N67:AP67"/>
    <mergeCell ref="AG67:AM67"/>
    <mergeCell ref="AR2:BE2"/>
    <mergeCell ref="AN55:AP55"/>
    <mergeCell ref="AN56:AP56"/>
    <mergeCell ref="AN57:AP57"/>
    <mergeCell ref="AN58:AP58"/>
    <mergeCell ref="AN61:AP61"/>
    <mergeCell ref="AG61:AM61"/>
    <mergeCell ref="AG62:AM62"/>
    <mergeCell ref="AN62:AP62"/>
    <mergeCell ref="AK33:AO33"/>
    <mergeCell ref="L33:P33"/>
    <mergeCell ref="W33:AE33"/>
    <mergeCell ref="AK35:AO35"/>
    <mergeCell ref="X35:AB35"/>
    <mergeCell ref="AM49:AP49"/>
    <mergeCell ref="AS49:AT51"/>
    <mergeCell ref="AM50:AP50"/>
    <mergeCell ref="AN52:AP52"/>
    <mergeCell ref="I52:AF5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2021-112-01-B - Bourací -...'!C2" display="/"/>
    <hyperlink ref="A56" location="'2021-112-01-N - Nové kce ...'!C2" display="/"/>
    <hyperlink ref="A57" location="'2021-112-02-B - Bourací -...'!C2" display="/"/>
    <hyperlink ref="A58" location="'2021-112-02-N - Nové kce ...'!C2" display="/"/>
    <hyperlink ref="A59" location="'2021-112-03-B - Bourací -...'!C2" display="/"/>
    <hyperlink ref="A60" location="'2021-112-03-N - Nové kce ...'!C2" display="/"/>
    <hyperlink ref="A61" location="'2021-112-04-B - Bourací -...'!C2" display="/"/>
    <hyperlink ref="A62" location="'2021-112-04-N - Nové kce ...'!C2" display="/"/>
    <hyperlink ref="A63" location="'2021-112-05-B - Bourací -...'!C2" display="/"/>
    <hyperlink ref="A64" location="'2021-112-05-N - Nové kce ...'!C2" display="/"/>
    <hyperlink ref="A65" location="'2021-112-06-B - Bourací -...'!C2" display="/"/>
    <hyperlink ref="A66" location="'2021-112-06-N - Nové kce ...'!C2" display="/"/>
    <hyperlink ref="A67" location="'2021-112-07-B - Bourací -...'!C2" display="/"/>
    <hyperlink ref="A68" location="'2021-112-07-N - Nové kce ...'!C2" display="/"/>
    <hyperlink ref="A69" location="'2021-112-08-B - Bourací -...'!C2" display="/"/>
    <hyperlink ref="A70" location="'2021-112-08-N - Nové kce ...'!C2" display="/"/>
    <hyperlink ref="A71" location="'2021-112-09-B - Bourací -...'!C2" display="/"/>
    <hyperlink ref="A72" location="'2021-112-09-N - Nové kce ...'!C2" display="/"/>
    <hyperlink ref="A73" location="'2021-112-10-B - Bourací -...'!C2" display="/"/>
    <hyperlink ref="A74" location="'2021-112-10-N - Nové kce ...'!C2" display="/"/>
    <hyperlink ref="A75" location="'2021-112-11-B - Bourací -...'!C2" display="/"/>
    <hyperlink ref="A76" location="'2021-112-11-N - Nové kce ...'!C2" display="/"/>
    <hyperlink ref="A77" location="'2021-112-12-B - Bourací -...'!C2" display="/"/>
    <hyperlink ref="A78" location="'2021-112-12-N - Nové kce ...'!C2" display="/"/>
    <hyperlink ref="A79" location="'2021-112-13-B - Bourací -...'!C2" display="/"/>
    <hyperlink ref="A80" location="'2021-112-13-N - Nové kce ...'!C2" display="/"/>
    <hyperlink ref="A81" location="'2021-112-14 - Vnější povr...'!C2" display="/"/>
    <hyperlink ref="A82" location="'2021-112-15 - Herní prvek...'!C2" display="/"/>
    <hyperlink ref="A83" location="'2021-112-16 - VRN -   ved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7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171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ROUND((SUM(BE89:BE336)),  2)</f>
        <v>0</v>
      </c>
      <c r="G33" s="36"/>
      <c r="H33" s="36"/>
      <c r="I33" s="120">
        <v>0.21</v>
      </c>
      <c r="J33" s="119">
        <f>ROUND(((SUM(BE89:BE336))*I33),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ROUND((SUM(BF89:BF336)),  2)</f>
        <v>0</v>
      </c>
      <c r="G34" s="36"/>
      <c r="H34" s="36"/>
      <c r="I34" s="120">
        <v>0.15</v>
      </c>
      <c r="J34" s="119">
        <f>ROUND(((SUM(BF89:BF336))*I34),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ROUND((SUM(BG89:BG336)),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ROUND((SUM(BH89:BH336)),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ROUND((SUM(BI89:BI336)),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2021-112-01-B - Bourací - schodiště 1 a 2, stříšky, luxfery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179</v>
      </c>
      <c r="E62" s="145"/>
      <c r="F62" s="145"/>
      <c r="G62" s="145"/>
      <c r="H62" s="145"/>
      <c r="I62" s="145"/>
      <c r="J62" s="146">
        <f>J124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180</v>
      </c>
      <c r="E63" s="145"/>
      <c r="F63" s="145"/>
      <c r="G63" s="145"/>
      <c r="H63" s="145"/>
      <c r="I63" s="145"/>
      <c r="J63" s="146">
        <f>J179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181</v>
      </c>
      <c r="E64" s="145"/>
      <c r="F64" s="145"/>
      <c r="G64" s="145"/>
      <c r="H64" s="145"/>
      <c r="I64" s="145"/>
      <c r="J64" s="146">
        <f>J188</f>
        <v>0</v>
      </c>
      <c r="K64" s="143"/>
      <c r="L64" s="147"/>
    </row>
    <row r="65" spans="1:31" s="9" customFormat="1" ht="24.95" customHeight="1">
      <c r="B65" s="136"/>
      <c r="C65" s="137"/>
      <c r="D65" s="138" t="s">
        <v>182</v>
      </c>
      <c r="E65" s="139"/>
      <c r="F65" s="139"/>
      <c r="G65" s="139"/>
      <c r="H65" s="139"/>
      <c r="I65" s="139"/>
      <c r="J65" s="140">
        <f>J255</f>
        <v>0</v>
      </c>
      <c r="K65" s="137"/>
      <c r="L65" s="141"/>
    </row>
    <row r="66" spans="1:31" s="10" customFormat="1" ht="19.899999999999999" customHeight="1">
      <c r="B66" s="142"/>
      <c r="C66" s="143"/>
      <c r="D66" s="144" t="s">
        <v>183</v>
      </c>
      <c r="E66" s="145"/>
      <c r="F66" s="145"/>
      <c r="G66" s="145"/>
      <c r="H66" s="145"/>
      <c r="I66" s="145"/>
      <c r="J66" s="146">
        <f>J256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184</v>
      </c>
      <c r="E67" s="145"/>
      <c r="F67" s="145"/>
      <c r="G67" s="145"/>
      <c r="H67" s="145"/>
      <c r="I67" s="145"/>
      <c r="J67" s="146">
        <f>J277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185</v>
      </c>
      <c r="E68" s="145"/>
      <c r="F68" s="145"/>
      <c r="G68" s="145"/>
      <c r="H68" s="145"/>
      <c r="I68" s="145"/>
      <c r="J68" s="146">
        <f>J286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186</v>
      </c>
      <c r="E69" s="145"/>
      <c r="F69" s="145"/>
      <c r="G69" s="145"/>
      <c r="H69" s="145"/>
      <c r="I69" s="145"/>
      <c r="J69" s="146">
        <f>J311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187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97" t="str">
        <f>E7</f>
        <v>MŠ Šponarova - zateplení a zpevněné plochy</v>
      </c>
      <c r="F79" s="398"/>
      <c r="G79" s="398"/>
      <c r="H79" s="39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170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5" t="str">
        <f>E9</f>
        <v>2021-112-01-B - Bourací - schodiště 1 a 2, stříšky, luxfery</v>
      </c>
      <c r="F81" s="399"/>
      <c r="G81" s="399"/>
      <c r="H81" s="399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MŠ Šponarova 16, Ostrava - Hrabůvka</v>
      </c>
      <c r="G83" s="38"/>
      <c r="H83" s="38"/>
      <c r="I83" s="31" t="s">
        <v>23</v>
      </c>
      <c r="J83" s="61" t="str">
        <f>IF(J12="","",J12)</f>
        <v>27. 11. 2021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>
      <c r="A85" s="36"/>
      <c r="B85" s="37"/>
      <c r="C85" s="31" t="s">
        <v>25</v>
      </c>
      <c r="D85" s="38"/>
      <c r="E85" s="38"/>
      <c r="F85" s="29" t="str">
        <f>E15</f>
        <v>Ostrava, městský obvod Ostrava-Jih,Horní 791/3,</v>
      </c>
      <c r="G85" s="38"/>
      <c r="H85" s="38"/>
      <c r="I85" s="31" t="s">
        <v>33</v>
      </c>
      <c r="J85" s="34" t="str">
        <f>E21</f>
        <v>ČOS exim s.r.o, Alešova 26, České Budějovice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Ing. Dana Mlejnková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188</v>
      </c>
      <c r="D88" s="151" t="s">
        <v>59</v>
      </c>
      <c r="E88" s="151" t="s">
        <v>55</v>
      </c>
      <c r="F88" s="151" t="s">
        <v>56</v>
      </c>
      <c r="G88" s="151" t="s">
        <v>189</v>
      </c>
      <c r="H88" s="151" t="s">
        <v>190</v>
      </c>
      <c r="I88" s="151" t="s">
        <v>191</v>
      </c>
      <c r="J88" s="151" t="s">
        <v>175</v>
      </c>
      <c r="K88" s="152" t="s">
        <v>192</v>
      </c>
      <c r="L88" s="153"/>
      <c r="M88" s="70" t="s">
        <v>19</v>
      </c>
      <c r="N88" s="71" t="s">
        <v>44</v>
      </c>
      <c r="O88" s="71" t="s">
        <v>193</v>
      </c>
      <c r="P88" s="71" t="s">
        <v>194</v>
      </c>
      <c r="Q88" s="71" t="s">
        <v>195</v>
      </c>
      <c r="R88" s="71" t="s">
        <v>196</v>
      </c>
      <c r="S88" s="71" t="s">
        <v>197</v>
      </c>
      <c r="T88" s="72" t="s">
        <v>198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199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P90+P255</f>
        <v>0</v>
      </c>
      <c r="Q89" s="74"/>
      <c r="R89" s="156">
        <f>R90+R255</f>
        <v>0</v>
      </c>
      <c r="S89" s="74"/>
      <c r="T89" s="157">
        <f>T90+T255</f>
        <v>50.797937999999995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176</v>
      </c>
      <c r="BK89" s="158">
        <f>BK90+BK255</f>
        <v>0</v>
      </c>
    </row>
    <row r="90" spans="1:65" s="12" customFormat="1" ht="25.9" customHeight="1">
      <c r="B90" s="159"/>
      <c r="C90" s="160"/>
      <c r="D90" s="161" t="s">
        <v>73</v>
      </c>
      <c r="E90" s="162" t="s">
        <v>200</v>
      </c>
      <c r="F90" s="162" t="s">
        <v>201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P91+P124+P179+P188</f>
        <v>0</v>
      </c>
      <c r="Q90" s="167"/>
      <c r="R90" s="168">
        <f>R91+R124+R179+R188</f>
        <v>0</v>
      </c>
      <c r="S90" s="167"/>
      <c r="T90" s="169">
        <f>T91+T124+T179+T188</f>
        <v>50.212889999999994</v>
      </c>
      <c r="AR90" s="170" t="s">
        <v>82</v>
      </c>
      <c r="AT90" s="171" t="s">
        <v>73</v>
      </c>
      <c r="AU90" s="171" t="s">
        <v>74</v>
      </c>
      <c r="AY90" s="170" t="s">
        <v>202</v>
      </c>
      <c r="BK90" s="172">
        <f>BK91+BK124+BK179+BK188</f>
        <v>0</v>
      </c>
    </row>
    <row r="91" spans="1:65" s="12" customFormat="1" ht="22.9" customHeight="1">
      <c r="B91" s="159"/>
      <c r="C91" s="160"/>
      <c r="D91" s="161" t="s">
        <v>73</v>
      </c>
      <c r="E91" s="173" t="s">
        <v>82</v>
      </c>
      <c r="F91" s="173" t="s">
        <v>203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SUM(P92:P123)</f>
        <v>0</v>
      </c>
      <c r="Q91" s="167"/>
      <c r="R91" s="168">
        <f>SUM(R92:R123)</f>
        <v>0</v>
      </c>
      <c r="S91" s="167"/>
      <c r="T91" s="169">
        <f>SUM(T92:T123)</f>
        <v>0</v>
      </c>
      <c r="AR91" s="170" t="s">
        <v>82</v>
      </c>
      <c r="AT91" s="171" t="s">
        <v>73</v>
      </c>
      <c r="AU91" s="171" t="s">
        <v>82</v>
      </c>
      <c r="AY91" s="170" t="s">
        <v>202</v>
      </c>
      <c r="BK91" s="172">
        <f>SUM(BK92:BK123)</f>
        <v>0</v>
      </c>
    </row>
    <row r="92" spans="1:65" s="2" customFormat="1" ht="16.5" customHeight="1">
      <c r="A92" s="36"/>
      <c r="B92" s="37"/>
      <c r="C92" s="175" t="s">
        <v>82</v>
      </c>
      <c r="D92" s="175" t="s">
        <v>204</v>
      </c>
      <c r="E92" s="176" t="s">
        <v>205</v>
      </c>
      <c r="F92" s="177" t="s">
        <v>206</v>
      </c>
      <c r="G92" s="178" t="s">
        <v>207</v>
      </c>
      <c r="H92" s="179">
        <v>7.1479999999999997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210</v>
      </c>
    </row>
    <row r="93" spans="1:65" s="2" customFormat="1" ht="11.25">
      <c r="A93" s="36"/>
      <c r="B93" s="37"/>
      <c r="C93" s="38"/>
      <c r="D93" s="188" t="s">
        <v>211</v>
      </c>
      <c r="E93" s="38"/>
      <c r="F93" s="189" t="s">
        <v>212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214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3" customFormat="1" ht="11.25">
      <c r="B95" s="195"/>
      <c r="C95" s="196"/>
      <c r="D95" s="188" t="s">
        <v>215</v>
      </c>
      <c r="E95" s="197" t="s">
        <v>19</v>
      </c>
      <c r="F95" s="198" t="s">
        <v>216</v>
      </c>
      <c r="G95" s="196"/>
      <c r="H95" s="197" t="s">
        <v>19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215</v>
      </c>
      <c r="AU95" s="204" t="s">
        <v>84</v>
      </c>
      <c r="AV95" s="13" t="s">
        <v>82</v>
      </c>
      <c r="AW95" s="13" t="s">
        <v>35</v>
      </c>
      <c r="AX95" s="13" t="s">
        <v>74</v>
      </c>
      <c r="AY95" s="204" t="s">
        <v>202</v>
      </c>
    </row>
    <row r="96" spans="1:65" s="13" customFormat="1" ht="11.25">
      <c r="B96" s="195"/>
      <c r="C96" s="196"/>
      <c r="D96" s="188" t="s">
        <v>215</v>
      </c>
      <c r="E96" s="197" t="s">
        <v>19</v>
      </c>
      <c r="F96" s="198" t="s">
        <v>217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1:65" s="13" customFormat="1" ht="11.25">
      <c r="B97" s="195"/>
      <c r="C97" s="196"/>
      <c r="D97" s="188" t="s">
        <v>215</v>
      </c>
      <c r="E97" s="197" t="s">
        <v>19</v>
      </c>
      <c r="F97" s="198" t="s">
        <v>218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1:65" s="14" customFormat="1" ht="11.25">
      <c r="B98" s="205"/>
      <c r="C98" s="206"/>
      <c r="D98" s="188" t="s">
        <v>215</v>
      </c>
      <c r="E98" s="207" t="s">
        <v>19</v>
      </c>
      <c r="F98" s="208" t="s">
        <v>219</v>
      </c>
      <c r="G98" s="206"/>
      <c r="H98" s="209">
        <v>7.1479999999999997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215</v>
      </c>
      <c r="AU98" s="215" t="s">
        <v>84</v>
      </c>
      <c r="AV98" s="14" t="s">
        <v>84</v>
      </c>
      <c r="AW98" s="14" t="s">
        <v>35</v>
      </c>
      <c r="AX98" s="14" t="s">
        <v>74</v>
      </c>
      <c r="AY98" s="215" t="s">
        <v>202</v>
      </c>
    </row>
    <row r="99" spans="1:65" s="15" customFormat="1" ht="11.25">
      <c r="B99" s="216"/>
      <c r="C99" s="217"/>
      <c r="D99" s="188" t="s">
        <v>215</v>
      </c>
      <c r="E99" s="218" t="s">
        <v>19</v>
      </c>
      <c r="F99" s="219" t="s">
        <v>220</v>
      </c>
      <c r="G99" s="217"/>
      <c r="H99" s="220">
        <v>7.1479999999999997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215</v>
      </c>
      <c r="AU99" s="226" t="s">
        <v>84</v>
      </c>
      <c r="AV99" s="15" t="s">
        <v>209</v>
      </c>
      <c r="AW99" s="15" t="s">
        <v>35</v>
      </c>
      <c r="AX99" s="15" t="s">
        <v>82</v>
      </c>
      <c r="AY99" s="226" t="s">
        <v>202</v>
      </c>
    </row>
    <row r="100" spans="1:65" s="2" customFormat="1" ht="21.75" customHeight="1">
      <c r="A100" s="36"/>
      <c r="B100" s="37"/>
      <c r="C100" s="175" t="s">
        <v>84</v>
      </c>
      <c r="D100" s="175" t="s">
        <v>204</v>
      </c>
      <c r="E100" s="176" t="s">
        <v>221</v>
      </c>
      <c r="F100" s="177" t="s">
        <v>222</v>
      </c>
      <c r="G100" s="178" t="s">
        <v>207</v>
      </c>
      <c r="H100" s="179">
        <v>7.1479999999999997</v>
      </c>
      <c r="I100" s="180"/>
      <c r="J100" s="181">
        <f>ROUND(I100*H100,2)</f>
        <v>0</v>
      </c>
      <c r="K100" s="177" t="s">
        <v>208</v>
      </c>
      <c r="L100" s="41"/>
      <c r="M100" s="182" t="s">
        <v>19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209</v>
      </c>
      <c r="AT100" s="186" t="s">
        <v>204</v>
      </c>
      <c r="AU100" s="186" t="s">
        <v>84</v>
      </c>
      <c r="AY100" s="19" t="s">
        <v>202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209</v>
      </c>
      <c r="BM100" s="186" t="s">
        <v>223</v>
      </c>
    </row>
    <row r="101" spans="1:65" s="2" customFormat="1" ht="19.5">
      <c r="A101" s="36"/>
      <c r="B101" s="37"/>
      <c r="C101" s="38"/>
      <c r="D101" s="188" t="s">
        <v>211</v>
      </c>
      <c r="E101" s="38"/>
      <c r="F101" s="189" t="s">
        <v>224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211</v>
      </c>
      <c r="AU101" s="19" t="s">
        <v>84</v>
      </c>
    </row>
    <row r="102" spans="1:65" s="2" customFormat="1" ht="11.25">
      <c r="A102" s="36"/>
      <c r="B102" s="37"/>
      <c r="C102" s="38"/>
      <c r="D102" s="193" t="s">
        <v>213</v>
      </c>
      <c r="E102" s="38"/>
      <c r="F102" s="194" t="s">
        <v>225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213</v>
      </c>
      <c r="AU102" s="19" t="s">
        <v>84</v>
      </c>
    </row>
    <row r="103" spans="1:65" s="13" customFormat="1" ht="11.25">
      <c r="B103" s="195"/>
      <c r="C103" s="196"/>
      <c r="D103" s="188" t="s">
        <v>215</v>
      </c>
      <c r="E103" s="197" t="s">
        <v>19</v>
      </c>
      <c r="F103" s="198" t="s">
        <v>216</v>
      </c>
      <c r="G103" s="196"/>
      <c r="H103" s="197" t="s">
        <v>19</v>
      </c>
      <c r="I103" s="199"/>
      <c r="J103" s="196"/>
      <c r="K103" s="196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215</v>
      </c>
      <c r="AU103" s="204" t="s">
        <v>84</v>
      </c>
      <c r="AV103" s="13" t="s">
        <v>82</v>
      </c>
      <c r="AW103" s="13" t="s">
        <v>35</v>
      </c>
      <c r="AX103" s="13" t="s">
        <v>74</v>
      </c>
      <c r="AY103" s="204" t="s">
        <v>202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217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218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4" customFormat="1" ht="11.25">
      <c r="B106" s="205"/>
      <c r="C106" s="206"/>
      <c r="D106" s="188" t="s">
        <v>215</v>
      </c>
      <c r="E106" s="207" t="s">
        <v>19</v>
      </c>
      <c r="F106" s="208" t="s">
        <v>219</v>
      </c>
      <c r="G106" s="206"/>
      <c r="H106" s="209">
        <v>7.1479999999999997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215</v>
      </c>
      <c r="AU106" s="215" t="s">
        <v>84</v>
      </c>
      <c r="AV106" s="14" t="s">
        <v>84</v>
      </c>
      <c r="AW106" s="14" t="s">
        <v>35</v>
      </c>
      <c r="AX106" s="14" t="s">
        <v>74</v>
      </c>
      <c r="AY106" s="215" t="s">
        <v>202</v>
      </c>
    </row>
    <row r="107" spans="1:65" s="15" customFormat="1" ht="11.25">
      <c r="B107" s="216"/>
      <c r="C107" s="217"/>
      <c r="D107" s="188" t="s">
        <v>215</v>
      </c>
      <c r="E107" s="218" t="s">
        <v>19</v>
      </c>
      <c r="F107" s="219" t="s">
        <v>220</v>
      </c>
      <c r="G107" s="217"/>
      <c r="H107" s="220">
        <v>7.1479999999999997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215</v>
      </c>
      <c r="AU107" s="226" t="s">
        <v>84</v>
      </c>
      <c r="AV107" s="15" t="s">
        <v>209</v>
      </c>
      <c r="AW107" s="15" t="s">
        <v>35</v>
      </c>
      <c r="AX107" s="15" t="s">
        <v>82</v>
      </c>
      <c r="AY107" s="226" t="s">
        <v>202</v>
      </c>
    </row>
    <row r="108" spans="1:65" s="2" customFormat="1" ht="16.5" customHeight="1">
      <c r="A108" s="36"/>
      <c r="B108" s="37"/>
      <c r="C108" s="175" t="s">
        <v>226</v>
      </c>
      <c r="D108" s="175" t="s">
        <v>204</v>
      </c>
      <c r="E108" s="176" t="s">
        <v>227</v>
      </c>
      <c r="F108" s="177" t="s">
        <v>228</v>
      </c>
      <c r="G108" s="178" t="s">
        <v>207</v>
      </c>
      <c r="H108" s="179">
        <v>7.1479999999999997</v>
      </c>
      <c r="I108" s="180"/>
      <c r="J108" s="181">
        <f>ROUND(I108*H108,2)</f>
        <v>0</v>
      </c>
      <c r="K108" s="177" t="s">
        <v>208</v>
      </c>
      <c r="L108" s="41"/>
      <c r="M108" s="182" t="s">
        <v>19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209</v>
      </c>
      <c r="AT108" s="186" t="s">
        <v>204</v>
      </c>
      <c r="AU108" s="186" t="s">
        <v>84</v>
      </c>
      <c r="AY108" s="19" t="s">
        <v>202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209</v>
      </c>
      <c r="BM108" s="186" t="s">
        <v>229</v>
      </c>
    </row>
    <row r="109" spans="1:65" s="2" customFormat="1" ht="11.25">
      <c r="A109" s="36"/>
      <c r="B109" s="37"/>
      <c r="C109" s="38"/>
      <c r="D109" s="188" t="s">
        <v>211</v>
      </c>
      <c r="E109" s="38"/>
      <c r="F109" s="189" t="s">
        <v>230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211</v>
      </c>
      <c r="AU109" s="19" t="s">
        <v>84</v>
      </c>
    </row>
    <row r="110" spans="1:65" s="2" customFormat="1" ht="11.25">
      <c r="A110" s="36"/>
      <c r="B110" s="37"/>
      <c r="C110" s="38"/>
      <c r="D110" s="193" t="s">
        <v>213</v>
      </c>
      <c r="E110" s="38"/>
      <c r="F110" s="194" t="s">
        <v>231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213</v>
      </c>
      <c r="AU110" s="19" t="s">
        <v>84</v>
      </c>
    </row>
    <row r="111" spans="1:65" s="13" customFormat="1" ht="11.25">
      <c r="B111" s="195"/>
      <c r="C111" s="196"/>
      <c r="D111" s="188" t="s">
        <v>215</v>
      </c>
      <c r="E111" s="197" t="s">
        <v>19</v>
      </c>
      <c r="F111" s="198" t="s">
        <v>216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215</v>
      </c>
      <c r="AU111" s="204" t="s">
        <v>84</v>
      </c>
      <c r="AV111" s="13" t="s">
        <v>82</v>
      </c>
      <c r="AW111" s="13" t="s">
        <v>35</v>
      </c>
      <c r="AX111" s="13" t="s">
        <v>74</v>
      </c>
      <c r="AY111" s="204" t="s">
        <v>202</v>
      </c>
    </row>
    <row r="112" spans="1:65" s="13" customFormat="1" ht="11.25">
      <c r="B112" s="195"/>
      <c r="C112" s="196"/>
      <c r="D112" s="188" t="s">
        <v>215</v>
      </c>
      <c r="E112" s="197" t="s">
        <v>19</v>
      </c>
      <c r="F112" s="198" t="s">
        <v>217</v>
      </c>
      <c r="G112" s="196"/>
      <c r="H112" s="197" t="s">
        <v>19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215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202</v>
      </c>
    </row>
    <row r="113" spans="1:65" s="13" customFormat="1" ht="11.25">
      <c r="B113" s="195"/>
      <c r="C113" s="196"/>
      <c r="D113" s="188" t="s">
        <v>215</v>
      </c>
      <c r="E113" s="197" t="s">
        <v>19</v>
      </c>
      <c r="F113" s="198" t="s">
        <v>218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65" s="14" customFormat="1" ht="11.25">
      <c r="B114" s="205"/>
      <c r="C114" s="206"/>
      <c r="D114" s="188" t="s">
        <v>215</v>
      </c>
      <c r="E114" s="207" t="s">
        <v>19</v>
      </c>
      <c r="F114" s="208" t="s">
        <v>219</v>
      </c>
      <c r="G114" s="206"/>
      <c r="H114" s="209">
        <v>7.1479999999999997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215</v>
      </c>
      <c r="AU114" s="215" t="s">
        <v>84</v>
      </c>
      <c r="AV114" s="14" t="s">
        <v>84</v>
      </c>
      <c r="AW114" s="14" t="s">
        <v>35</v>
      </c>
      <c r="AX114" s="14" t="s">
        <v>74</v>
      </c>
      <c r="AY114" s="215" t="s">
        <v>202</v>
      </c>
    </row>
    <row r="115" spans="1:65" s="15" customFormat="1" ht="11.25">
      <c r="B115" s="216"/>
      <c r="C115" s="217"/>
      <c r="D115" s="188" t="s">
        <v>215</v>
      </c>
      <c r="E115" s="218" t="s">
        <v>19</v>
      </c>
      <c r="F115" s="219" t="s">
        <v>220</v>
      </c>
      <c r="G115" s="217"/>
      <c r="H115" s="220">
        <v>7.1479999999999997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215</v>
      </c>
      <c r="AU115" s="226" t="s">
        <v>84</v>
      </c>
      <c r="AV115" s="15" t="s">
        <v>209</v>
      </c>
      <c r="AW115" s="15" t="s">
        <v>35</v>
      </c>
      <c r="AX115" s="15" t="s">
        <v>82</v>
      </c>
      <c r="AY115" s="226" t="s">
        <v>202</v>
      </c>
    </row>
    <row r="116" spans="1:65" s="2" customFormat="1" ht="16.5" customHeight="1">
      <c r="A116" s="36"/>
      <c r="B116" s="37"/>
      <c r="C116" s="175" t="s">
        <v>209</v>
      </c>
      <c r="D116" s="175" t="s">
        <v>204</v>
      </c>
      <c r="E116" s="176" t="s">
        <v>232</v>
      </c>
      <c r="F116" s="177" t="s">
        <v>233</v>
      </c>
      <c r="G116" s="178" t="s">
        <v>207</v>
      </c>
      <c r="H116" s="179">
        <v>7.1479999999999997</v>
      </c>
      <c r="I116" s="180"/>
      <c r="J116" s="181">
        <f>ROUND(I116*H116,2)</f>
        <v>0</v>
      </c>
      <c r="K116" s="177" t="s">
        <v>208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209</v>
      </c>
      <c r="AT116" s="186" t="s">
        <v>204</v>
      </c>
      <c r="AU116" s="186" t="s">
        <v>84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209</v>
      </c>
      <c r="BM116" s="186" t="s">
        <v>234</v>
      </c>
    </row>
    <row r="117" spans="1:65" s="2" customFormat="1" ht="11.25">
      <c r="A117" s="36"/>
      <c r="B117" s="37"/>
      <c r="C117" s="38"/>
      <c r="D117" s="188" t="s">
        <v>211</v>
      </c>
      <c r="E117" s="38"/>
      <c r="F117" s="189" t="s">
        <v>235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211</v>
      </c>
      <c r="AU117" s="19" t="s">
        <v>84</v>
      </c>
    </row>
    <row r="118" spans="1:65" s="2" customFormat="1" ht="11.25">
      <c r="A118" s="36"/>
      <c r="B118" s="37"/>
      <c r="C118" s="38"/>
      <c r="D118" s="193" t="s">
        <v>213</v>
      </c>
      <c r="E118" s="38"/>
      <c r="F118" s="194" t="s">
        <v>236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213</v>
      </c>
      <c r="AU118" s="19" t="s">
        <v>84</v>
      </c>
    </row>
    <row r="119" spans="1:65" s="13" customFormat="1" ht="11.25">
      <c r="B119" s="195"/>
      <c r="C119" s="196"/>
      <c r="D119" s="188" t="s">
        <v>215</v>
      </c>
      <c r="E119" s="197" t="s">
        <v>19</v>
      </c>
      <c r="F119" s="198" t="s">
        <v>216</v>
      </c>
      <c r="G119" s="196"/>
      <c r="H119" s="197" t="s">
        <v>19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215</v>
      </c>
      <c r="AU119" s="204" t="s">
        <v>84</v>
      </c>
      <c r="AV119" s="13" t="s">
        <v>82</v>
      </c>
      <c r="AW119" s="13" t="s">
        <v>35</v>
      </c>
      <c r="AX119" s="13" t="s">
        <v>74</v>
      </c>
      <c r="AY119" s="204" t="s">
        <v>202</v>
      </c>
    </row>
    <row r="120" spans="1:65" s="13" customFormat="1" ht="11.25">
      <c r="B120" s="195"/>
      <c r="C120" s="196"/>
      <c r="D120" s="188" t="s">
        <v>215</v>
      </c>
      <c r="E120" s="197" t="s">
        <v>19</v>
      </c>
      <c r="F120" s="198" t="s">
        <v>217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218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4" customFormat="1" ht="11.25">
      <c r="B122" s="205"/>
      <c r="C122" s="206"/>
      <c r="D122" s="188" t="s">
        <v>215</v>
      </c>
      <c r="E122" s="207" t="s">
        <v>19</v>
      </c>
      <c r="F122" s="208" t="s">
        <v>219</v>
      </c>
      <c r="G122" s="206"/>
      <c r="H122" s="209">
        <v>7.1479999999999997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215</v>
      </c>
      <c r="AU122" s="215" t="s">
        <v>84</v>
      </c>
      <c r="AV122" s="14" t="s">
        <v>84</v>
      </c>
      <c r="AW122" s="14" t="s">
        <v>35</v>
      </c>
      <c r="AX122" s="14" t="s">
        <v>74</v>
      </c>
      <c r="AY122" s="215" t="s">
        <v>202</v>
      </c>
    </row>
    <row r="123" spans="1:65" s="15" customFormat="1" ht="11.25">
      <c r="B123" s="216"/>
      <c r="C123" s="217"/>
      <c r="D123" s="188" t="s">
        <v>215</v>
      </c>
      <c r="E123" s="218" t="s">
        <v>19</v>
      </c>
      <c r="F123" s="219" t="s">
        <v>220</v>
      </c>
      <c r="G123" s="217"/>
      <c r="H123" s="220">
        <v>7.1479999999999997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215</v>
      </c>
      <c r="AU123" s="226" t="s">
        <v>84</v>
      </c>
      <c r="AV123" s="15" t="s">
        <v>209</v>
      </c>
      <c r="AW123" s="15" t="s">
        <v>35</v>
      </c>
      <c r="AX123" s="15" t="s">
        <v>82</v>
      </c>
      <c r="AY123" s="226" t="s">
        <v>202</v>
      </c>
    </row>
    <row r="124" spans="1:65" s="12" customFormat="1" ht="22.9" customHeight="1">
      <c r="B124" s="159"/>
      <c r="C124" s="160"/>
      <c r="D124" s="161" t="s">
        <v>73</v>
      </c>
      <c r="E124" s="173" t="s">
        <v>237</v>
      </c>
      <c r="F124" s="173" t="s">
        <v>238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SUM(P125:P178)</f>
        <v>0</v>
      </c>
      <c r="Q124" s="167"/>
      <c r="R124" s="168">
        <f>SUM(R125:R178)</f>
        <v>0</v>
      </c>
      <c r="S124" s="167"/>
      <c r="T124" s="169">
        <f>SUM(T125:T178)</f>
        <v>50.080889999999997</v>
      </c>
      <c r="AR124" s="170" t="s">
        <v>82</v>
      </c>
      <c r="AT124" s="171" t="s">
        <v>73</v>
      </c>
      <c r="AU124" s="171" t="s">
        <v>82</v>
      </c>
      <c r="AY124" s="170" t="s">
        <v>202</v>
      </c>
      <c r="BK124" s="172">
        <f>SUM(BK125:BK178)</f>
        <v>0</v>
      </c>
    </row>
    <row r="125" spans="1:65" s="2" customFormat="1" ht="16.5" customHeight="1">
      <c r="A125" s="36"/>
      <c r="B125" s="37"/>
      <c r="C125" s="175" t="s">
        <v>239</v>
      </c>
      <c r="D125" s="175" t="s">
        <v>204</v>
      </c>
      <c r="E125" s="176" t="s">
        <v>240</v>
      </c>
      <c r="F125" s="177" t="s">
        <v>241</v>
      </c>
      <c r="G125" s="178" t="s">
        <v>207</v>
      </c>
      <c r="H125" s="179">
        <v>8.7189999999999994</v>
      </c>
      <c r="I125" s="180"/>
      <c r="J125" s="181">
        <f>ROUND(I125*H125,2)</f>
        <v>0</v>
      </c>
      <c r="K125" s="177" t="s">
        <v>208</v>
      </c>
      <c r="L125" s="41"/>
      <c r="M125" s="182" t="s">
        <v>19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2.4</v>
      </c>
      <c r="T125" s="185">
        <f>S125*H125</f>
        <v>20.925599999999999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209</v>
      </c>
      <c r="AT125" s="186" t="s">
        <v>204</v>
      </c>
      <c r="AU125" s="186" t="s">
        <v>84</v>
      </c>
      <c r="AY125" s="19" t="s">
        <v>202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209</v>
      </c>
      <c r="BM125" s="186" t="s">
        <v>242</v>
      </c>
    </row>
    <row r="126" spans="1:65" s="2" customFormat="1" ht="11.25">
      <c r="A126" s="36"/>
      <c r="B126" s="37"/>
      <c r="C126" s="38"/>
      <c r="D126" s="188" t="s">
        <v>211</v>
      </c>
      <c r="E126" s="38"/>
      <c r="F126" s="189" t="s">
        <v>243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211</v>
      </c>
      <c r="AU126" s="19" t="s">
        <v>84</v>
      </c>
    </row>
    <row r="127" spans="1:65" s="2" customFormat="1" ht="11.25">
      <c r="A127" s="36"/>
      <c r="B127" s="37"/>
      <c r="C127" s="38"/>
      <c r="D127" s="193" t="s">
        <v>213</v>
      </c>
      <c r="E127" s="38"/>
      <c r="F127" s="194" t="s">
        <v>244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213</v>
      </c>
      <c r="AU127" s="19" t="s">
        <v>84</v>
      </c>
    </row>
    <row r="128" spans="1:65" s="13" customFormat="1" ht="11.25">
      <c r="B128" s="195"/>
      <c r="C128" s="196"/>
      <c r="D128" s="188" t="s">
        <v>215</v>
      </c>
      <c r="E128" s="197" t="s">
        <v>19</v>
      </c>
      <c r="F128" s="198" t="s">
        <v>216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215</v>
      </c>
      <c r="AU128" s="204" t="s">
        <v>84</v>
      </c>
      <c r="AV128" s="13" t="s">
        <v>82</v>
      </c>
      <c r="AW128" s="13" t="s">
        <v>35</v>
      </c>
      <c r="AX128" s="13" t="s">
        <v>74</v>
      </c>
      <c r="AY128" s="204" t="s">
        <v>202</v>
      </c>
    </row>
    <row r="129" spans="1:65" s="13" customFormat="1" ht="11.25">
      <c r="B129" s="195"/>
      <c r="C129" s="196"/>
      <c r="D129" s="188" t="s">
        <v>215</v>
      </c>
      <c r="E129" s="197" t="s">
        <v>19</v>
      </c>
      <c r="F129" s="198" t="s">
        <v>217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1:65" s="13" customFormat="1" ht="11.25">
      <c r="B130" s="195"/>
      <c r="C130" s="196"/>
      <c r="D130" s="188" t="s">
        <v>215</v>
      </c>
      <c r="E130" s="197" t="s">
        <v>19</v>
      </c>
      <c r="F130" s="198" t="s">
        <v>245</v>
      </c>
      <c r="G130" s="196"/>
      <c r="H130" s="197" t="s">
        <v>19</v>
      </c>
      <c r="I130" s="199"/>
      <c r="J130" s="196"/>
      <c r="K130" s="196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215</v>
      </c>
      <c r="AU130" s="204" t="s">
        <v>84</v>
      </c>
      <c r="AV130" s="13" t="s">
        <v>82</v>
      </c>
      <c r="AW130" s="13" t="s">
        <v>35</v>
      </c>
      <c r="AX130" s="13" t="s">
        <v>74</v>
      </c>
      <c r="AY130" s="204" t="s">
        <v>202</v>
      </c>
    </row>
    <row r="131" spans="1:65" s="14" customFormat="1" ht="11.25">
      <c r="B131" s="205"/>
      <c r="C131" s="206"/>
      <c r="D131" s="188" t="s">
        <v>215</v>
      </c>
      <c r="E131" s="207" t="s">
        <v>19</v>
      </c>
      <c r="F131" s="208" t="s">
        <v>246</v>
      </c>
      <c r="G131" s="206"/>
      <c r="H131" s="209">
        <v>0.27300000000000002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215</v>
      </c>
      <c r="AU131" s="215" t="s">
        <v>84</v>
      </c>
      <c r="AV131" s="14" t="s">
        <v>84</v>
      </c>
      <c r="AW131" s="14" t="s">
        <v>35</v>
      </c>
      <c r="AX131" s="14" t="s">
        <v>74</v>
      </c>
      <c r="AY131" s="215" t="s">
        <v>202</v>
      </c>
    </row>
    <row r="132" spans="1:65" s="13" customFormat="1" ht="11.25">
      <c r="B132" s="195"/>
      <c r="C132" s="196"/>
      <c r="D132" s="188" t="s">
        <v>215</v>
      </c>
      <c r="E132" s="197" t="s">
        <v>19</v>
      </c>
      <c r="F132" s="198" t="s">
        <v>216</v>
      </c>
      <c r="G132" s="196"/>
      <c r="H132" s="197" t="s">
        <v>19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215</v>
      </c>
      <c r="AU132" s="204" t="s">
        <v>84</v>
      </c>
      <c r="AV132" s="13" t="s">
        <v>82</v>
      </c>
      <c r="AW132" s="13" t="s">
        <v>35</v>
      </c>
      <c r="AX132" s="13" t="s">
        <v>74</v>
      </c>
      <c r="AY132" s="204" t="s">
        <v>202</v>
      </c>
    </row>
    <row r="133" spans="1:65" s="13" customFormat="1" ht="11.25">
      <c r="B133" s="195"/>
      <c r="C133" s="196"/>
      <c r="D133" s="188" t="s">
        <v>215</v>
      </c>
      <c r="E133" s="197" t="s">
        <v>19</v>
      </c>
      <c r="F133" s="198" t="s">
        <v>217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1:65" s="13" customFormat="1" ht="11.25">
      <c r="B134" s="195"/>
      <c r="C134" s="196"/>
      <c r="D134" s="188" t="s">
        <v>215</v>
      </c>
      <c r="E134" s="197" t="s">
        <v>19</v>
      </c>
      <c r="F134" s="198" t="s">
        <v>247</v>
      </c>
      <c r="G134" s="196"/>
      <c r="H134" s="197" t="s">
        <v>19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215</v>
      </c>
      <c r="AU134" s="204" t="s">
        <v>84</v>
      </c>
      <c r="AV134" s="13" t="s">
        <v>82</v>
      </c>
      <c r="AW134" s="13" t="s">
        <v>35</v>
      </c>
      <c r="AX134" s="13" t="s">
        <v>74</v>
      </c>
      <c r="AY134" s="204" t="s">
        <v>202</v>
      </c>
    </row>
    <row r="135" spans="1:65" s="14" customFormat="1" ht="11.25">
      <c r="B135" s="205"/>
      <c r="C135" s="206"/>
      <c r="D135" s="188" t="s">
        <v>215</v>
      </c>
      <c r="E135" s="207" t="s">
        <v>19</v>
      </c>
      <c r="F135" s="208" t="s">
        <v>248</v>
      </c>
      <c r="G135" s="206"/>
      <c r="H135" s="209">
        <v>8.4459999999999997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215</v>
      </c>
      <c r="AU135" s="215" t="s">
        <v>84</v>
      </c>
      <c r="AV135" s="14" t="s">
        <v>84</v>
      </c>
      <c r="AW135" s="14" t="s">
        <v>35</v>
      </c>
      <c r="AX135" s="14" t="s">
        <v>74</v>
      </c>
      <c r="AY135" s="215" t="s">
        <v>202</v>
      </c>
    </row>
    <row r="136" spans="1:65" s="15" customFormat="1" ht="11.25">
      <c r="B136" s="216"/>
      <c r="C136" s="217"/>
      <c r="D136" s="188" t="s">
        <v>215</v>
      </c>
      <c r="E136" s="218" t="s">
        <v>19</v>
      </c>
      <c r="F136" s="219" t="s">
        <v>220</v>
      </c>
      <c r="G136" s="217"/>
      <c r="H136" s="220">
        <v>8.7189999999999994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215</v>
      </c>
      <c r="AU136" s="226" t="s">
        <v>84</v>
      </c>
      <c r="AV136" s="15" t="s">
        <v>209</v>
      </c>
      <c r="AW136" s="15" t="s">
        <v>35</v>
      </c>
      <c r="AX136" s="15" t="s">
        <v>82</v>
      </c>
      <c r="AY136" s="226" t="s">
        <v>202</v>
      </c>
    </row>
    <row r="137" spans="1:65" s="2" customFormat="1" ht="16.5" customHeight="1">
      <c r="A137" s="36"/>
      <c r="B137" s="37"/>
      <c r="C137" s="175" t="s">
        <v>249</v>
      </c>
      <c r="D137" s="175" t="s">
        <v>204</v>
      </c>
      <c r="E137" s="176" t="s">
        <v>250</v>
      </c>
      <c r="F137" s="177" t="s">
        <v>251</v>
      </c>
      <c r="G137" s="178" t="s">
        <v>207</v>
      </c>
      <c r="H137" s="179">
        <v>4.952</v>
      </c>
      <c r="I137" s="180"/>
      <c r="J137" s="181">
        <f>ROUND(I137*H137,2)</f>
        <v>0</v>
      </c>
      <c r="K137" s="177" t="s">
        <v>208</v>
      </c>
      <c r="L137" s="41"/>
      <c r="M137" s="182" t="s">
        <v>19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1.8</v>
      </c>
      <c r="T137" s="185">
        <f>S137*H137</f>
        <v>8.9136000000000006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209</v>
      </c>
      <c r="AT137" s="186" t="s">
        <v>204</v>
      </c>
      <c r="AU137" s="186" t="s">
        <v>84</v>
      </c>
      <c r="AY137" s="19" t="s">
        <v>202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209</v>
      </c>
      <c r="BM137" s="186" t="s">
        <v>252</v>
      </c>
    </row>
    <row r="138" spans="1:65" s="2" customFormat="1" ht="19.5">
      <c r="A138" s="36"/>
      <c r="B138" s="37"/>
      <c r="C138" s="38"/>
      <c r="D138" s="188" t="s">
        <v>211</v>
      </c>
      <c r="E138" s="38"/>
      <c r="F138" s="189" t="s">
        <v>253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211</v>
      </c>
      <c r="AU138" s="19" t="s">
        <v>84</v>
      </c>
    </row>
    <row r="139" spans="1:65" s="2" customFormat="1" ht="11.25">
      <c r="A139" s="36"/>
      <c r="B139" s="37"/>
      <c r="C139" s="38"/>
      <c r="D139" s="193" t="s">
        <v>213</v>
      </c>
      <c r="E139" s="38"/>
      <c r="F139" s="194" t="s">
        <v>254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213</v>
      </c>
      <c r="AU139" s="19" t="s">
        <v>84</v>
      </c>
    </row>
    <row r="140" spans="1:65" s="13" customFormat="1" ht="11.25">
      <c r="B140" s="195"/>
      <c r="C140" s="196"/>
      <c r="D140" s="188" t="s">
        <v>215</v>
      </c>
      <c r="E140" s="197" t="s">
        <v>19</v>
      </c>
      <c r="F140" s="198" t="s">
        <v>216</v>
      </c>
      <c r="G140" s="196"/>
      <c r="H140" s="197" t="s">
        <v>19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215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202</v>
      </c>
    </row>
    <row r="141" spans="1:65" s="13" customFormat="1" ht="11.25">
      <c r="B141" s="195"/>
      <c r="C141" s="196"/>
      <c r="D141" s="188" t="s">
        <v>215</v>
      </c>
      <c r="E141" s="197" t="s">
        <v>19</v>
      </c>
      <c r="F141" s="198" t="s">
        <v>217</v>
      </c>
      <c r="G141" s="196"/>
      <c r="H141" s="197" t="s">
        <v>19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215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202</v>
      </c>
    </row>
    <row r="142" spans="1:65" s="13" customFormat="1" ht="11.25">
      <c r="B142" s="195"/>
      <c r="C142" s="196"/>
      <c r="D142" s="188" t="s">
        <v>215</v>
      </c>
      <c r="E142" s="197" t="s">
        <v>19</v>
      </c>
      <c r="F142" s="198" t="s">
        <v>255</v>
      </c>
      <c r="G142" s="196"/>
      <c r="H142" s="197" t="s">
        <v>19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215</v>
      </c>
      <c r="AU142" s="204" t="s">
        <v>84</v>
      </c>
      <c r="AV142" s="13" t="s">
        <v>82</v>
      </c>
      <c r="AW142" s="13" t="s">
        <v>35</v>
      </c>
      <c r="AX142" s="13" t="s">
        <v>74</v>
      </c>
      <c r="AY142" s="204" t="s">
        <v>202</v>
      </c>
    </row>
    <row r="143" spans="1:65" s="14" customFormat="1" ht="11.25">
      <c r="B143" s="205"/>
      <c r="C143" s="206"/>
      <c r="D143" s="188" t="s">
        <v>215</v>
      </c>
      <c r="E143" s="207" t="s">
        <v>19</v>
      </c>
      <c r="F143" s="208" t="s">
        <v>256</v>
      </c>
      <c r="G143" s="206"/>
      <c r="H143" s="209">
        <v>1.92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215</v>
      </c>
      <c r="AU143" s="215" t="s">
        <v>84</v>
      </c>
      <c r="AV143" s="14" t="s">
        <v>84</v>
      </c>
      <c r="AW143" s="14" t="s">
        <v>35</v>
      </c>
      <c r="AX143" s="14" t="s">
        <v>74</v>
      </c>
      <c r="AY143" s="215" t="s">
        <v>202</v>
      </c>
    </row>
    <row r="144" spans="1:65" s="16" customFormat="1" ht="11.25">
      <c r="B144" s="227"/>
      <c r="C144" s="228"/>
      <c r="D144" s="188" t="s">
        <v>215</v>
      </c>
      <c r="E144" s="229" t="s">
        <v>19</v>
      </c>
      <c r="F144" s="230" t="s">
        <v>257</v>
      </c>
      <c r="G144" s="228"/>
      <c r="H144" s="231">
        <v>1.92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215</v>
      </c>
      <c r="AU144" s="237" t="s">
        <v>84</v>
      </c>
      <c r="AV144" s="16" t="s">
        <v>226</v>
      </c>
      <c r="AW144" s="16" t="s">
        <v>35</v>
      </c>
      <c r="AX144" s="16" t="s">
        <v>74</v>
      </c>
      <c r="AY144" s="237" t="s">
        <v>202</v>
      </c>
    </row>
    <row r="145" spans="1:65" s="13" customFormat="1" ht="11.25">
      <c r="B145" s="195"/>
      <c r="C145" s="196"/>
      <c r="D145" s="188" t="s">
        <v>215</v>
      </c>
      <c r="E145" s="197" t="s">
        <v>19</v>
      </c>
      <c r="F145" s="198" t="s">
        <v>216</v>
      </c>
      <c r="G145" s="196"/>
      <c r="H145" s="197" t="s">
        <v>19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215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202</v>
      </c>
    </row>
    <row r="146" spans="1:65" s="13" customFormat="1" ht="11.25">
      <c r="B146" s="195"/>
      <c r="C146" s="196"/>
      <c r="D146" s="188" t="s">
        <v>215</v>
      </c>
      <c r="E146" s="197" t="s">
        <v>19</v>
      </c>
      <c r="F146" s="198" t="s">
        <v>217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1:65" s="13" customFormat="1" ht="11.25">
      <c r="B147" s="195"/>
      <c r="C147" s="196"/>
      <c r="D147" s="188" t="s">
        <v>215</v>
      </c>
      <c r="E147" s="197" t="s">
        <v>19</v>
      </c>
      <c r="F147" s="198" t="s">
        <v>258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1:65" s="14" customFormat="1" ht="11.25">
      <c r="B148" s="205"/>
      <c r="C148" s="206"/>
      <c r="D148" s="188" t="s">
        <v>215</v>
      </c>
      <c r="E148" s="207" t="s">
        <v>19</v>
      </c>
      <c r="F148" s="208" t="s">
        <v>259</v>
      </c>
      <c r="G148" s="206"/>
      <c r="H148" s="209">
        <v>3.032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215</v>
      </c>
      <c r="AU148" s="215" t="s">
        <v>84</v>
      </c>
      <c r="AV148" s="14" t="s">
        <v>84</v>
      </c>
      <c r="AW148" s="14" t="s">
        <v>35</v>
      </c>
      <c r="AX148" s="14" t="s">
        <v>74</v>
      </c>
      <c r="AY148" s="215" t="s">
        <v>202</v>
      </c>
    </row>
    <row r="149" spans="1:65" s="16" customFormat="1" ht="11.25">
      <c r="B149" s="227"/>
      <c r="C149" s="228"/>
      <c r="D149" s="188" t="s">
        <v>215</v>
      </c>
      <c r="E149" s="229" t="s">
        <v>19</v>
      </c>
      <c r="F149" s="230" t="s">
        <v>257</v>
      </c>
      <c r="G149" s="228"/>
      <c r="H149" s="231">
        <v>3.032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215</v>
      </c>
      <c r="AU149" s="237" t="s">
        <v>84</v>
      </c>
      <c r="AV149" s="16" t="s">
        <v>226</v>
      </c>
      <c r="AW149" s="16" t="s">
        <v>35</v>
      </c>
      <c r="AX149" s="16" t="s">
        <v>74</v>
      </c>
      <c r="AY149" s="237" t="s">
        <v>202</v>
      </c>
    </row>
    <row r="150" spans="1:65" s="15" customFormat="1" ht="11.25">
      <c r="B150" s="216"/>
      <c r="C150" s="217"/>
      <c r="D150" s="188" t="s">
        <v>215</v>
      </c>
      <c r="E150" s="218" t="s">
        <v>19</v>
      </c>
      <c r="F150" s="219" t="s">
        <v>220</v>
      </c>
      <c r="G150" s="217"/>
      <c r="H150" s="220">
        <v>4.952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215</v>
      </c>
      <c r="AU150" s="226" t="s">
        <v>84</v>
      </c>
      <c r="AV150" s="15" t="s">
        <v>209</v>
      </c>
      <c r="AW150" s="15" t="s">
        <v>35</v>
      </c>
      <c r="AX150" s="15" t="s">
        <v>82</v>
      </c>
      <c r="AY150" s="226" t="s">
        <v>202</v>
      </c>
    </row>
    <row r="151" spans="1:65" s="2" customFormat="1" ht="16.5" customHeight="1">
      <c r="A151" s="36"/>
      <c r="B151" s="37"/>
      <c r="C151" s="175" t="s">
        <v>260</v>
      </c>
      <c r="D151" s="175" t="s">
        <v>204</v>
      </c>
      <c r="E151" s="176" t="s">
        <v>261</v>
      </c>
      <c r="F151" s="177" t="s">
        <v>262</v>
      </c>
      <c r="G151" s="178" t="s">
        <v>263</v>
      </c>
      <c r="H151" s="179">
        <v>33.5</v>
      </c>
      <c r="I151" s="180"/>
      <c r="J151" s="181">
        <f>ROUND(I151*H151,2)</f>
        <v>0</v>
      </c>
      <c r="K151" s="177" t="s">
        <v>208</v>
      </c>
      <c r="L151" s="41"/>
      <c r="M151" s="182" t="s">
        <v>19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7.0000000000000007E-2</v>
      </c>
      <c r="T151" s="185">
        <f>S151*H151</f>
        <v>2.3450000000000002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209</v>
      </c>
      <c r="AT151" s="186" t="s">
        <v>204</v>
      </c>
      <c r="AU151" s="186" t="s">
        <v>84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209</v>
      </c>
      <c r="BM151" s="186" t="s">
        <v>264</v>
      </c>
    </row>
    <row r="152" spans="1:65" s="2" customFormat="1" ht="11.25">
      <c r="A152" s="36"/>
      <c r="B152" s="37"/>
      <c r="C152" s="38"/>
      <c r="D152" s="188" t="s">
        <v>211</v>
      </c>
      <c r="E152" s="38"/>
      <c r="F152" s="189" t="s">
        <v>262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211</v>
      </c>
      <c r="AU152" s="19" t="s">
        <v>84</v>
      </c>
    </row>
    <row r="153" spans="1:65" s="2" customFormat="1" ht="11.25">
      <c r="A153" s="36"/>
      <c r="B153" s="37"/>
      <c r="C153" s="38"/>
      <c r="D153" s="193" t="s">
        <v>213</v>
      </c>
      <c r="E153" s="38"/>
      <c r="F153" s="194" t="s">
        <v>265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213</v>
      </c>
      <c r="AU153" s="19" t="s">
        <v>84</v>
      </c>
    </row>
    <row r="154" spans="1:65" s="13" customFormat="1" ht="11.25">
      <c r="B154" s="195"/>
      <c r="C154" s="196"/>
      <c r="D154" s="188" t="s">
        <v>215</v>
      </c>
      <c r="E154" s="197" t="s">
        <v>19</v>
      </c>
      <c r="F154" s="198" t="s">
        <v>216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1:65" s="13" customFormat="1" ht="11.25">
      <c r="B155" s="195"/>
      <c r="C155" s="196"/>
      <c r="D155" s="188" t="s">
        <v>215</v>
      </c>
      <c r="E155" s="197" t="s">
        <v>19</v>
      </c>
      <c r="F155" s="198" t="s">
        <v>217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215</v>
      </c>
      <c r="AU155" s="204" t="s">
        <v>84</v>
      </c>
      <c r="AV155" s="13" t="s">
        <v>82</v>
      </c>
      <c r="AW155" s="13" t="s">
        <v>35</v>
      </c>
      <c r="AX155" s="13" t="s">
        <v>74</v>
      </c>
      <c r="AY155" s="204" t="s">
        <v>202</v>
      </c>
    </row>
    <row r="156" spans="1:65" s="13" customFormat="1" ht="11.25">
      <c r="B156" s="195"/>
      <c r="C156" s="196"/>
      <c r="D156" s="188" t="s">
        <v>215</v>
      </c>
      <c r="E156" s="197" t="s">
        <v>19</v>
      </c>
      <c r="F156" s="198" t="s">
        <v>266</v>
      </c>
      <c r="G156" s="196"/>
      <c r="H156" s="197" t="s">
        <v>19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215</v>
      </c>
      <c r="AU156" s="204" t="s">
        <v>84</v>
      </c>
      <c r="AV156" s="13" t="s">
        <v>82</v>
      </c>
      <c r="AW156" s="13" t="s">
        <v>35</v>
      </c>
      <c r="AX156" s="13" t="s">
        <v>74</v>
      </c>
      <c r="AY156" s="204" t="s">
        <v>202</v>
      </c>
    </row>
    <row r="157" spans="1:65" s="14" customFormat="1" ht="11.25">
      <c r="B157" s="205"/>
      <c r="C157" s="206"/>
      <c r="D157" s="188" t="s">
        <v>215</v>
      </c>
      <c r="E157" s="207" t="s">
        <v>19</v>
      </c>
      <c r="F157" s="208" t="s">
        <v>267</v>
      </c>
      <c r="G157" s="206"/>
      <c r="H157" s="209">
        <v>33.5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215</v>
      </c>
      <c r="AU157" s="215" t="s">
        <v>84</v>
      </c>
      <c r="AV157" s="14" t="s">
        <v>84</v>
      </c>
      <c r="AW157" s="14" t="s">
        <v>35</v>
      </c>
      <c r="AX157" s="14" t="s">
        <v>74</v>
      </c>
      <c r="AY157" s="215" t="s">
        <v>202</v>
      </c>
    </row>
    <row r="158" spans="1:65" s="15" customFormat="1" ht="11.25">
      <c r="B158" s="216"/>
      <c r="C158" s="217"/>
      <c r="D158" s="188" t="s">
        <v>215</v>
      </c>
      <c r="E158" s="218" t="s">
        <v>19</v>
      </c>
      <c r="F158" s="219" t="s">
        <v>220</v>
      </c>
      <c r="G158" s="217"/>
      <c r="H158" s="220">
        <v>33.5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215</v>
      </c>
      <c r="AU158" s="226" t="s">
        <v>84</v>
      </c>
      <c r="AV158" s="15" t="s">
        <v>209</v>
      </c>
      <c r="AW158" s="15" t="s">
        <v>35</v>
      </c>
      <c r="AX158" s="15" t="s">
        <v>82</v>
      </c>
      <c r="AY158" s="226" t="s">
        <v>202</v>
      </c>
    </row>
    <row r="159" spans="1:65" s="2" customFormat="1" ht="16.5" customHeight="1">
      <c r="A159" s="36"/>
      <c r="B159" s="37"/>
      <c r="C159" s="175" t="s">
        <v>268</v>
      </c>
      <c r="D159" s="175" t="s">
        <v>204</v>
      </c>
      <c r="E159" s="176" t="s">
        <v>269</v>
      </c>
      <c r="F159" s="177" t="s">
        <v>270</v>
      </c>
      <c r="G159" s="178" t="s">
        <v>207</v>
      </c>
      <c r="H159" s="179">
        <v>12.718999999999999</v>
      </c>
      <c r="I159" s="180"/>
      <c r="J159" s="181">
        <f>ROUND(I159*H159,2)</f>
        <v>0</v>
      </c>
      <c r="K159" s="177" t="s">
        <v>208</v>
      </c>
      <c r="L159" s="41"/>
      <c r="M159" s="182" t="s">
        <v>19</v>
      </c>
      <c r="N159" s="183" t="s">
        <v>45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1.4</v>
      </c>
      <c r="T159" s="185">
        <f>S159*H159</f>
        <v>17.8066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209</v>
      </c>
      <c r="AT159" s="186" t="s">
        <v>204</v>
      </c>
      <c r="AU159" s="186" t="s">
        <v>84</v>
      </c>
      <c r="AY159" s="19" t="s">
        <v>202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82</v>
      </c>
      <c r="BK159" s="187">
        <f>ROUND(I159*H159,2)</f>
        <v>0</v>
      </c>
      <c r="BL159" s="19" t="s">
        <v>209</v>
      </c>
      <c r="BM159" s="186" t="s">
        <v>271</v>
      </c>
    </row>
    <row r="160" spans="1:65" s="2" customFormat="1" ht="11.25">
      <c r="A160" s="36"/>
      <c r="B160" s="37"/>
      <c r="C160" s="38"/>
      <c r="D160" s="188" t="s">
        <v>211</v>
      </c>
      <c r="E160" s="38"/>
      <c r="F160" s="189" t="s">
        <v>272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211</v>
      </c>
      <c r="AU160" s="19" t="s">
        <v>84</v>
      </c>
    </row>
    <row r="161" spans="1:65" s="2" customFormat="1" ht="11.25">
      <c r="A161" s="36"/>
      <c r="B161" s="37"/>
      <c r="C161" s="38"/>
      <c r="D161" s="193" t="s">
        <v>213</v>
      </c>
      <c r="E161" s="38"/>
      <c r="F161" s="194" t="s">
        <v>273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213</v>
      </c>
      <c r="AU161" s="19" t="s">
        <v>84</v>
      </c>
    </row>
    <row r="162" spans="1:65" s="13" customFormat="1" ht="11.25">
      <c r="B162" s="195"/>
      <c r="C162" s="196"/>
      <c r="D162" s="188" t="s">
        <v>215</v>
      </c>
      <c r="E162" s="197" t="s">
        <v>19</v>
      </c>
      <c r="F162" s="198" t="s">
        <v>216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1:65" s="13" customFormat="1" ht="11.25">
      <c r="B163" s="195"/>
      <c r="C163" s="196"/>
      <c r="D163" s="188" t="s">
        <v>215</v>
      </c>
      <c r="E163" s="197" t="s">
        <v>19</v>
      </c>
      <c r="F163" s="198" t="s">
        <v>217</v>
      </c>
      <c r="G163" s="196"/>
      <c r="H163" s="197" t="s">
        <v>19</v>
      </c>
      <c r="I163" s="199"/>
      <c r="J163" s="196"/>
      <c r="K163" s="196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215</v>
      </c>
      <c r="AU163" s="204" t="s">
        <v>84</v>
      </c>
      <c r="AV163" s="13" t="s">
        <v>82</v>
      </c>
      <c r="AW163" s="13" t="s">
        <v>35</v>
      </c>
      <c r="AX163" s="13" t="s">
        <v>74</v>
      </c>
      <c r="AY163" s="204" t="s">
        <v>202</v>
      </c>
    </row>
    <row r="164" spans="1:65" s="13" customFormat="1" ht="11.25">
      <c r="B164" s="195"/>
      <c r="C164" s="196"/>
      <c r="D164" s="188" t="s">
        <v>215</v>
      </c>
      <c r="E164" s="197" t="s">
        <v>19</v>
      </c>
      <c r="F164" s="198" t="s">
        <v>274</v>
      </c>
      <c r="G164" s="196"/>
      <c r="H164" s="197" t="s">
        <v>19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215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202</v>
      </c>
    </row>
    <row r="165" spans="1:65" s="14" customFormat="1" ht="11.25">
      <c r="B165" s="205"/>
      <c r="C165" s="206"/>
      <c r="D165" s="188" t="s">
        <v>215</v>
      </c>
      <c r="E165" s="207" t="s">
        <v>19</v>
      </c>
      <c r="F165" s="208" t="s">
        <v>275</v>
      </c>
      <c r="G165" s="206"/>
      <c r="H165" s="209">
        <v>9.1639999999999997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215</v>
      </c>
      <c r="AU165" s="215" t="s">
        <v>84</v>
      </c>
      <c r="AV165" s="14" t="s">
        <v>84</v>
      </c>
      <c r="AW165" s="14" t="s">
        <v>35</v>
      </c>
      <c r="AX165" s="14" t="s">
        <v>74</v>
      </c>
      <c r="AY165" s="215" t="s">
        <v>202</v>
      </c>
    </row>
    <row r="166" spans="1:65" s="13" customFormat="1" ht="11.25">
      <c r="B166" s="195"/>
      <c r="C166" s="196"/>
      <c r="D166" s="188" t="s">
        <v>215</v>
      </c>
      <c r="E166" s="197" t="s">
        <v>19</v>
      </c>
      <c r="F166" s="198" t="s">
        <v>216</v>
      </c>
      <c r="G166" s="196"/>
      <c r="H166" s="197" t="s">
        <v>19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215</v>
      </c>
      <c r="AU166" s="204" t="s">
        <v>84</v>
      </c>
      <c r="AV166" s="13" t="s">
        <v>82</v>
      </c>
      <c r="AW166" s="13" t="s">
        <v>35</v>
      </c>
      <c r="AX166" s="13" t="s">
        <v>74</v>
      </c>
      <c r="AY166" s="204" t="s">
        <v>202</v>
      </c>
    </row>
    <row r="167" spans="1:65" s="13" customFormat="1" ht="11.25">
      <c r="B167" s="195"/>
      <c r="C167" s="196"/>
      <c r="D167" s="188" t="s">
        <v>215</v>
      </c>
      <c r="E167" s="197" t="s">
        <v>19</v>
      </c>
      <c r="F167" s="198" t="s">
        <v>217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1:65" s="13" customFormat="1" ht="11.25">
      <c r="B168" s="195"/>
      <c r="C168" s="196"/>
      <c r="D168" s="188" t="s">
        <v>215</v>
      </c>
      <c r="E168" s="197" t="s">
        <v>19</v>
      </c>
      <c r="F168" s="198" t="s">
        <v>276</v>
      </c>
      <c r="G168" s="196"/>
      <c r="H168" s="197" t="s">
        <v>19</v>
      </c>
      <c r="I168" s="199"/>
      <c r="J168" s="196"/>
      <c r="K168" s="196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215</v>
      </c>
      <c r="AU168" s="204" t="s">
        <v>84</v>
      </c>
      <c r="AV168" s="13" t="s">
        <v>82</v>
      </c>
      <c r="AW168" s="13" t="s">
        <v>35</v>
      </c>
      <c r="AX168" s="13" t="s">
        <v>74</v>
      </c>
      <c r="AY168" s="204" t="s">
        <v>202</v>
      </c>
    </row>
    <row r="169" spans="1:65" s="14" customFormat="1" ht="11.25">
      <c r="B169" s="205"/>
      <c r="C169" s="206"/>
      <c r="D169" s="188" t="s">
        <v>215</v>
      </c>
      <c r="E169" s="207" t="s">
        <v>19</v>
      </c>
      <c r="F169" s="208" t="s">
        <v>277</v>
      </c>
      <c r="G169" s="206"/>
      <c r="H169" s="209">
        <v>3.5550000000000002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215</v>
      </c>
      <c r="AU169" s="215" t="s">
        <v>84</v>
      </c>
      <c r="AV169" s="14" t="s">
        <v>84</v>
      </c>
      <c r="AW169" s="14" t="s">
        <v>35</v>
      </c>
      <c r="AX169" s="14" t="s">
        <v>74</v>
      </c>
      <c r="AY169" s="215" t="s">
        <v>202</v>
      </c>
    </row>
    <row r="170" spans="1:65" s="15" customFormat="1" ht="11.25">
      <c r="B170" s="216"/>
      <c r="C170" s="217"/>
      <c r="D170" s="188" t="s">
        <v>215</v>
      </c>
      <c r="E170" s="218" t="s">
        <v>19</v>
      </c>
      <c r="F170" s="219" t="s">
        <v>220</v>
      </c>
      <c r="G170" s="217"/>
      <c r="H170" s="220">
        <v>12.718999999999999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215</v>
      </c>
      <c r="AU170" s="226" t="s">
        <v>84</v>
      </c>
      <c r="AV170" s="15" t="s">
        <v>209</v>
      </c>
      <c r="AW170" s="15" t="s">
        <v>35</v>
      </c>
      <c r="AX170" s="15" t="s">
        <v>82</v>
      </c>
      <c r="AY170" s="226" t="s">
        <v>202</v>
      </c>
    </row>
    <row r="171" spans="1:65" s="2" customFormat="1" ht="24.2" customHeight="1">
      <c r="A171" s="36"/>
      <c r="B171" s="37"/>
      <c r="C171" s="175" t="s">
        <v>237</v>
      </c>
      <c r="D171" s="175" t="s">
        <v>204</v>
      </c>
      <c r="E171" s="176" t="s">
        <v>278</v>
      </c>
      <c r="F171" s="177" t="s">
        <v>279</v>
      </c>
      <c r="G171" s="178" t="s">
        <v>280</v>
      </c>
      <c r="H171" s="179">
        <v>6.0060000000000002</v>
      </c>
      <c r="I171" s="180"/>
      <c r="J171" s="181">
        <f>ROUND(I171*H171,2)</f>
        <v>0</v>
      </c>
      <c r="K171" s="177" t="s">
        <v>208</v>
      </c>
      <c r="L171" s="41"/>
      <c r="M171" s="182" t="s">
        <v>19</v>
      </c>
      <c r="N171" s="183" t="s">
        <v>45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1.4999999999999999E-2</v>
      </c>
      <c r="T171" s="185">
        <f>S171*H171</f>
        <v>9.0090000000000003E-2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209</v>
      </c>
      <c r="AT171" s="186" t="s">
        <v>204</v>
      </c>
      <c r="AU171" s="186" t="s">
        <v>84</v>
      </c>
      <c r="AY171" s="19" t="s">
        <v>202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82</v>
      </c>
      <c r="BK171" s="187">
        <f>ROUND(I171*H171,2)</f>
        <v>0</v>
      </c>
      <c r="BL171" s="19" t="s">
        <v>209</v>
      </c>
      <c r="BM171" s="186" t="s">
        <v>281</v>
      </c>
    </row>
    <row r="172" spans="1:65" s="2" customFormat="1" ht="19.5">
      <c r="A172" s="36"/>
      <c r="B172" s="37"/>
      <c r="C172" s="38"/>
      <c r="D172" s="188" t="s">
        <v>211</v>
      </c>
      <c r="E172" s="38"/>
      <c r="F172" s="189" t="s">
        <v>282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211</v>
      </c>
      <c r="AU172" s="19" t="s">
        <v>84</v>
      </c>
    </row>
    <row r="173" spans="1:65" s="2" customFormat="1" ht="11.25">
      <c r="A173" s="36"/>
      <c r="B173" s="37"/>
      <c r="C173" s="38"/>
      <c r="D173" s="193" t="s">
        <v>213</v>
      </c>
      <c r="E173" s="38"/>
      <c r="F173" s="194" t="s">
        <v>283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213</v>
      </c>
      <c r="AU173" s="19" t="s">
        <v>84</v>
      </c>
    </row>
    <row r="174" spans="1:65" s="13" customFormat="1" ht="11.25">
      <c r="B174" s="195"/>
      <c r="C174" s="196"/>
      <c r="D174" s="188" t="s">
        <v>215</v>
      </c>
      <c r="E174" s="197" t="s">
        <v>19</v>
      </c>
      <c r="F174" s="198" t="s">
        <v>216</v>
      </c>
      <c r="G174" s="196"/>
      <c r="H174" s="197" t="s">
        <v>19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215</v>
      </c>
      <c r="AU174" s="204" t="s">
        <v>84</v>
      </c>
      <c r="AV174" s="13" t="s">
        <v>82</v>
      </c>
      <c r="AW174" s="13" t="s">
        <v>35</v>
      </c>
      <c r="AX174" s="13" t="s">
        <v>74</v>
      </c>
      <c r="AY174" s="204" t="s">
        <v>202</v>
      </c>
    </row>
    <row r="175" spans="1:65" s="13" customFormat="1" ht="11.25">
      <c r="B175" s="195"/>
      <c r="C175" s="196"/>
      <c r="D175" s="188" t="s">
        <v>215</v>
      </c>
      <c r="E175" s="197" t="s">
        <v>19</v>
      </c>
      <c r="F175" s="198" t="s">
        <v>217</v>
      </c>
      <c r="G175" s="196"/>
      <c r="H175" s="197" t="s">
        <v>19</v>
      </c>
      <c r="I175" s="199"/>
      <c r="J175" s="196"/>
      <c r="K175" s="196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215</v>
      </c>
      <c r="AU175" s="204" t="s">
        <v>84</v>
      </c>
      <c r="AV175" s="13" t="s">
        <v>82</v>
      </c>
      <c r="AW175" s="13" t="s">
        <v>35</v>
      </c>
      <c r="AX175" s="13" t="s">
        <v>74</v>
      </c>
      <c r="AY175" s="204" t="s">
        <v>202</v>
      </c>
    </row>
    <row r="176" spans="1:65" s="13" customFormat="1" ht="11.25">
      <c r="B176" s="195"/>
      <c r="C176" s="196"/>
      <c r="D176" s="188" t="s">
        <v>215</v>
      </c>
      <c r="E176" s="197" t="s">
        <v>19</v>
      </c>
      <c r="F176" s="198" t="s">
        <v>284</v>
      </c>
      <c r="G176" s="196"/>
      <c r="H176" s="197" t="s">
        <v>19</v>
      </c>
      <c r="I176" s="199"/>
      <c r="J176" s="196"/>
      <c r="K176" s="196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215</v>
      </c>
      <c r="AU176" s="204" t="s">
        <v>84</v>
      </c>
      <c r="AV176" s="13" t="s">
        <v>82</v>
      </c>
      <c r="AW176" s="13" t="s">
        <v>35</v>
      </c>
      <c r="AX176" s="13" t="s">
        <v>74</v>
      </c>
      <c r="AY176" s="204" t="s">
        <v>202</v>
      </c>
    </row>
    <row r="177" spans="1:65" s="14" customFormat="1" ht="11.25">
      <c r="B177" s="205"/>
      <c r="C177" s="206"/>
      <c r="D177" s="188" t="s">
        <v>215</v>
      </c>
      <c r="E177" s="207" t="s">
        <v>19</v>
      </c>
      <c r="F177" s="208" t="s">
        <v>285</v>
      </c>
      <c r="G177" s="206"/>
      <c r="H177" s="209">
        <v>6.0060000000000002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215</v>
      </c>
      <c r="AU177" s="215" t="s">
        <v>84</v>
      </c>
      <c r="AV177" s="14" t="s">
        <v>84</v>
      </c>
      <c r="AW177" s="14" t="s">
        <v>35</v>
      </c>
      <c r="AX177" s="14" t="s">
        <v>74</v>
      </c>
      <c r="AY177" s="215" t="s">
        <v>202</v>
      </c>
    </row>
    <row r="178" spans="1:65" s="15" customFormat="1" ht="11.25">
      <c r="B178" s="216"/>
      <c r="C178" s="217"/>
      <c r="D178" s="188" t="s">
        <v>215</v>
      </c>
      <c r="E178" s="218" t="s">
        <v>19</v>
      </c>
      <c r="F178" s="219" t="s">
        <v>220</v>
      </c>
      <c r="G178" s="217"/>
      <c r="H178" s="220">
        <v>6.0060000000000002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215</v>
      </c>
      <c r="AU178" s="226" t="s">
        <v>84</v>
      </c>
      <c r="AV178" s="15" t="s">
        <v>209</v>
      </c>
      <c r="AW178" s="15" t="s">
        <v>35</v>
      </c>
      <c r="AX178" s="15" t="s">
        <v>82</v>
      </c>
      <c r="AY178" s="226" t="s">
        <v>202</v>
      </c>
    </row>
    <row r="179" spans="1:65" s="12" customFormat="1" ht="22.9" customHeight="1">
      <c r="B179" s="159"/>
      <c r="C179" s="160"/>
      <c r="D179" s="161" t="s">
        <v>73</v>
      </c>
      <c r="E179" s="173" t="s">
        <v>286</v>
      </c>
      <c r="F179" s="173" t="s">
        <v>287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SUM(P180:P187)</f>
        <v>0</v>
      </c>
      <c r="Q179" s="167"/>
      <c r="R179" s="168">
        <f>SUM(R180:R187)</f>
        <v>0</v>
      </c>
      <c r="S179" s="167"/>
      <c r="T179" s="169">
        <f>SUM(T180:T187)</f>
        <v>0.13200000000000001</v>
      </c>
      <c r="AR179" s="170" t="s">
        <v>82</v>
      </c>
      <c r="AT179" s="171" t="s">
        <v>73</v>
      </c>
      <c r="AU179" s="171" t="s">
        <v>82</v>
      </c>
      <c r="AY179" s="170" t="s">
        <v>202</v>
      </c>
      <c r="BK179" s="172">
        <f>SUM(BK180:BK187)</f>
        <v>0</v>
      </c>
    </row>
    <row r="180" spans="1:65" s="2" customFormat="1" ht="16.5" customHeight="1">
      <c r="A180" s="36"/>
      <c r="B180" s="37"/>
      <c r="C180" s="175" t="s">
        <v>288</v>
      </c>
      <c r="D180" s="175" t="s">
        <v>204</v>
      </c>
      <c r="E180" s="176" t="s">
        <v>289</v>
      </c>
      <c r="F180" s="177" t="s">
        <v>290</v>
      </c>
      <c r="G180" s="178" t="s">
        <v>280</v>
      </c>
      <c r="H180" s="179">
        <v>2.4</v>
      </c>
      <c r="I180" s="180"/>
      <c r="J180" s="181">
        <f>ROUND(I180*H180,2)</f>
        <v>0</v>
      </c>
      <c r="K180" s="177" t="s">
        <v>208</v>
      </c>
      <c r="L180" s="41"/>
      <c r="M180" s="182" t="s">
        <v>19</v>
      </c>
      <c r="N180" s="183" t="s">
        <v>45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5.5E-2</v>
      </c>
      <c r="T180" s="185">
        <f>S180*H180</f>
        <v>0.13200000000000001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209</v>
      </c>
      <c r="AT180" s="186" t="s">
        <v>204</v>
      </c>
      <c r="AU180" s="186" t="s">
        <v>84</v>
      </c>
      <c r="AY180" s="19" t="s">
        <v>202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82</v>
      </c>
      <c r="BK180" s="187">
        <f>ROUND(I180*H180,2)</f>
        <v>0</v>
      </c>
      <c r="BL180" s="19" t="s">
        <v>209</v>
      </c>
      <c r="BM180" s="186" t="s">
        <v>291</v>
      </c>
    </row>
    <row r="181" spans="1:65" s="2" customFormat="1" ht="11.25">
      <c r="A181" s="36"/>
      <c r="B181" s="37"/>
      <c r="C181" s="38"/>
      <c r="D181" s="188" t="s">
        <v>211</v>
      </c>
      <c r="E181" s="38"/>
      <c r="F181" s="189" t="s">
        <v>292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211</v>
      </c>
      <c r="AU181" s="19" t="s">
        <v>84</v>
      </c>
    </row>
    <row r="182" spans="1:65" s="2" customFormat="1" ht="11.25">
      <c r="A182" s="36"/>
      <c r="B182" s="37"/>
      <c r="C182" s="38"/>
      <c r="D182" s="193" t="s">
        <v>213</v>
      </c>
      <c r="E182" s="38"/>
      <c r="F182" s="194" t="s">
        <v>293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213</v>
      </c>
      <c r="AU182" s="19" t="s">
        <v>84</v>
      </c>
    </row>
    <row r="183" spans="1:65" s="13" customFormat="1" ht="11.25">
      <c r="B183" s="195"/>
      <c r="C183" s="196"/>
      <c r="D183" s="188" t="s">
        <v>215</v>
      </c>
      <c r="E183" s="197" t="s">
        <v>19</v>
      </c>
      <c r="F183" s="198" t="s">
        <v>216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1:65" s="13" customFormat="1" ht="11.25">
      <c r="B184" s="195"/>
      <c r="C184" s="196"/>
      <c r="D184" s="188" t="s">
        <v>215</v>
      </c>
      <c r="E184" s="197" t="s">
        <v>19</v>
      </c>
      <c r="F184" s="198" t="s">
        <v>217</v>
      </c>
      <c r="G184" s="196"/>
      <c r="H184" s="197" t="s">
        <v>19</v>
      </c>
      <c r="I184" s="199"/>
      <c r="J184" s="196"/>
      <c r="K184" s="196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215</v>
      </c>
      <c r="AU184" s="204" t="s">
        <v>84</v>
      </c>
      <c r="AV184" s="13" t="s">
        <v>82</v>
      </c>
      <c r="AW184" s="13" t="s">
        <v>35</v>
      </c>
      <c r="AX184" s="13" t="s">
        <v>74</v>
      </c>
      <c r="AY184" s="204" t="s">
        <v>202</v>
      </c>
    </row>
    <row r="185" spans="1:65" s="13" customFormat="1" ht="11.25">
      <c r="B185" s="195"/>
      <c r="C185" s="196"/>
      <c r="D185" s="188" t="s">
        <v>215</v>
      </c>
      <c r="E185" s="197" t="s">
        <v>19</v>
      </c>
      <c r="F185" s="198" t="s">
        <v>294</v>
      </c>
      <c r="G185" s="196"/>
      <c r="H185" s="197" t="s">
        <v>19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215</v>
      </c>
      <c r="AU185" s="204" t="s">
        <v>84</v>
      </c>
      <c r="AV185" s="13" t="s">
        <v>82</v>
      </c>
      <c r="AW185" s="13" t="s">
        <v>35</v>
      </c>
      <c r="AX185" s="13" t="s">
        <v>74</v>
      </c>
      <c r="AY185" s="204" t="s">
        <v>202</v>
      </c>
    </row>
    <row r="186" spans="1:65" s="14" customFormat="1" ht="11.25">
      <c r="B186" s="205"/>
      <c r="C186" s="206"/>
      <c r="D186" s="188" t="s">
        <v>215</v>
      </c>
      <c r="E186" s="207" t="s">
        <v>19</v>
      </c>
      <c r="F186" s="208" t="s">
        <v>295</v>
      </c>
      <c r="G186" s="206"/>
      <c r="H186" s="209">
        <v>2.4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215</v>
      </c>
      <c r="AU186" s="215" t="s">
        <v>84</v>
      </c>
      <c r="AV186" s="14" t="s">
        <v>84</v>
      </c>
      <c r="AW186" s="14" t="s">
        <v>35</v>
      </c>
      <c r="AX186" s="14" t="s">
        <v>74</v>
      </c>
      <c r="AY186" s="215" t="s">
        <v>202</v>
      </c>
    </row>
    <row r="187" spans="1:65" s="15" customFormat="1" ht="11.25">
      <c r="B187" s="216"/>
      <c r="C187" s="217"/>
      <c r="D187" s="188" t="s">
        <v>215</v>
      </c>
      <c r="E187" s="218" t="s">
        <v>19</v>
      </c>
      <c r="F187" s="219" t="s">
        <v>220</v>
      </c>
      <c r="G187" s="217"/>
      <c r="H187" s="220">
        <v>2.4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215</v>
      </c>
      <c r="AU187" s="226" t="s">
        <v>84</v>
      </c>
      <c r="AV187" s="15" t="s">
        <v>209</v>
      </c>
      <c r="AW187" s="15" t="s">
        <v>35</v>
      </c>
      <c r="AX187" s="15" t="s">
        <v>82</v>
      </c>
      <c r="AY187" s="226" t="s">
        <v>202</v>
      </c>
    </row>
    <row r="188" spans="1:65" s="12" customFormat="1" ht="22.9" customHeight="1">
      <c r="B188" s="159"/>
      <c r="C188" s="160"/>
      <c r="D188" s="161" t="s">
        <v>73</v>
      </c>
      <c r="E188" s="173" t="s">
        <v>296</v>
      </c>
      <c r="F188" s="173" t="s">
        <v>297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SUM(P189:P254)</f>
        <v>0</v>
      </c>
      <c r="Q188" s="167"/>
      <c r="R188" s="168">
        <f>SUM(R189:R254)</f>
        <v>0</v>
      </c>
      <c r="S188" s="167"/>
      <c r="T188" s="169">
        <f>SUM(T189:T254)</f>
        <v>0</v>
      </c>
      <c r="AR188" s="170" t="s">
        <v>82</v>
      </c>
      <c r="AT188" s="171" t="s">
        <v>73</v>
      </c>
      <c r="AU188" s="171" t="s">
        <v>82</v>
      </c>
      <c r="AY188" s="170" t="s">
        <v>202</v>
      </c>
      <c r="BK188" s="172">
        <f>SUM(BK189:BK254)</f>
        <v>0</v>
      </c>
    </row>
    <row r="189" spans="1:65" s="2" customFormat="1" ht="16.5" customHeight="1">
      <c r="A189" s="36"/>
      <c r="B189" s="37"/>
      <c r="C189" s="175" t="s">
        <v>298</v>
      </c>
      <c r="D189" s="175" t="s">
        <v>204</v>
      </c>
      <c r="E189" s="176" t="s">
        <v>299</v>
      </c>
      <c r="F189" s="177" t="s">
        <v>300</v>
      </c>
      <c r="G189" s="178" t="s">
        <v>301</v>
      </c>
      <c r="H189" s="179">
        <v>50.798000000000002</v>
      </c>
      <c r="I189" s="180"/>
      <c r="J189" s="181">
        <f>ROUND(I189*H189,2)</f>
        <v>0</v>
      </c>
      <c r="K189" s="177" t="s">
        <v>208</v>
      </c>
      <c r="L189" s="41"/>
      <c r="M189" s="182" t="s">
        <v>19</v>
      </c>
      <c r="N189" s="183" t="s">
        <v>45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209</v>
      </c>
      <c r="AT189" s="186" t="s">
        <v>204</v>
      </c>
      <c r="AU189" s="186" t="s">
        <v>84</v>
      </c>
      <c r="AY189" s="19" t="s">
        <v>202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82</v>
      </c>
      <c r="BK189" s="187">
        <f>ROUND(I189*H189,2)</f>
        <v>0</v>
      </c>
      <c r="BL189" s="19" t="s">
        <v>209</v>
      </c>
      <c r="BM189" s="186" t="s">
        <v>302</v>
      </c>
    </row>
    <row r="190" spans="1:65" s="2" customFormat="1" ht="11.25">
      <c r="A190" s="36"/>
      <c r="B190" s="37"/>
      <c r="C190" s="38"/>
      <c r="D190" s="188" t="s">
        <v>211</v>
      </c>
      <c r="E190" s="38"/>
      <c r="F190" s="189" t="s">
        <v>303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211</v>
      </c>
      <c r="AU190" s="19" t="s">
        <v>84</v>
      </c>
    </row>
    <row r="191" spans="1:65" s="2" customFormat="1" ht="11.25">
      <c r="A191" s="36"/>
      <c r="B191" s="37"/>
      <c r="C191" s="38"/>
      <c r="D191" s="193" t="s">
        <v>213</v>
      </c>
      <c r="E191" s="38"/>
      <c r="F191" s="194" t="s">
        <v>304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213</v>
      </c>
      <c r="AU191" s="19" t="s">
        <v>84</v>
      </c>
    </row>
    <row r="192" spans="1:65" s="2" customFormat="1" ht="16.5" customHeight="1">
      <c r="A192" s="36"/>
      <c r="B192" s="37"/>
      <c r="C192" s="175" t="s">
        <v>305</v>
      </c>
      <c r="D192" s="175" t="s">
        <v>204</v>
      </c>
      <c r="E192" s="176" t="s">
        <v>306</v>
      </c>
      <c r="F192" s="177" t="s">
        <v>307</v>
      </c>
      <c r="G192" s="178" t="s">
        <v>301</v>
      </c>
      <c r="H192" s="179">
        <v>50.798000000000002</v>
      </c>
      <c r="I192" s="180"/>
      <c r="J192" s="181">
        <f>ROUND(I192*H192,2)</f>
        <v>0</v>
      </c>
      <c r="K192" s="177" t="s">
        <v>208</v>
      </c>
      <c r="L192" s="41"/>
      <c r="M192" s="182" t="s">
        <v>19</v>
      </c>
      <c r="N192" s="183" t="s">
        <v>45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209</v>
      </c>
      <c r="AT192" s="186" t="s">
        <v>204</v>
      </c>
      <c r="AU192" s="186" t="s">
        <v>84</v>
      </c>
      <c r="AY192" s="19" t="s">
        <v>202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209</v>
      </c>
      <c r="BM192" s="186" t="s">
        <v>308</v>
      </c>
    </row>
    <row r="193" spans="1:65" s="2" customFormat="1" ht="11.25">
      <c r="A193" s="36"/>
      <c r="B193" s="37"/>
      <c r="C193" s="38"/>
      <c r="D193" s="188" t="s">
        <v>211</v>
      </c>
      <c r="E193" s="38"/>
      <c r="F193" s="189" t="s">
        <v>309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211</v>
      </c>
      <c r="AU193" s="19" t="s">
        <v>84</v>
      </c>
    </row>
    <row r="194" spans="1:65" s="2" customFormat="1" ht="11.25">
      <c r="A194" s="36"/>
      <c r="B194" s="37"/>
      <c r="C194" s="38"/>
      <c r="D194" s="193" t="s">
        <v>213</v>
      </c>
      <c r="E194" s="38"/>
      <c r="F194" s="194" t="s">
        <v>310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213</v>
      </c>
      <c r="AU194" s="19" t="s">
        <v>84</v>
      </c>
    </row>
    <row r="195" spans="1:65" s="2" customFormat="1" ht="16.5" customHeight="1">
      <c r="A195" s="36"/>
      <c r="B195" s="37"/>
      <c r="C195" s="175" t="s">
        <v>311</v>
      </c>
      <c r="D195" s="175" t="s">
        <v>204</v>
      </c>
      <c r="E195" s="176" t="s">
        <v>312</v>
      </c>
      <c r="F195" s="177" t="s">
        <v>313</v>
      </c>
      <c r="G195" s="178" t="s">
        <v>301</v>
      </c>
      <c r="H195" s="179">
        <v>507.98</v>
      </c>
      <c r="I195" s="180"/>
      <c r="J195" s="181">
        <f>ROUND(I195*H195,2)</f>
        <v>0</v>
      </c>
      <c r="K195" s="177" t="s">
        <v>208</v>
      </c>
      <c r="L195" s="41"/>
      <c r="M195" s="182" t="s">
        <v>19</v>
      </c>
      <c r="N195" s="183" t="s">
        <v>45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209</v>
      </c>
      <c r="AT195" s="186" t="s">
        <v>204</v>
      </c>
      <c r="AU195" s="186" t="s">
        <v>84</v>
      </c>
      <c r="AY195" s="19" t="s">
        <v>202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209</v>
      </c>
      <c r="BM195" s="186" t="s">
        <v>314</v>
      </c>
    </row>
    <row r="196" spans="1:65" s="2" customFormat="1" ht="19.5">
      <c r="A196" s="36"/>
      <c r="B196" s="37"/>
      <c r="C196" s="38"/>
      <c r="D196" s="188" t="s">
        <v>211</v>
      </c>
      <c r="E196" s="38"/>
      <c r="F196" s="189" t="s">
        <v>315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211</v>
      </c>
      <c r="AU196" s="19" t="s">
        <v>84</v>
      </c>
    </row>
    <row r="197" spans="1:65" s="2" customFormat="1" ht="11.25">
      <c r="A197" s="36"/>
      <c r="B197" s="37"/>
      <c r="C197" s="38"/>
      <c r="D197" s="193" t="s">
        <v>213</v>
      </c>
      <c r="E197" s="38"/>
      <c r="F197" s="194" t="s">
        <v>316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213</v>
      </c>
      <c r="AU197" s="19" t="s">
        <v>84</v>
      </c>
    </row>
    <row r="198" spans="1:65" s="14" customFormat="1" ht="11.25">
      <c r="B198" s="205"/>
      <c r="C198" s="206"/>
      <c r="D198" s="188" t="s">
        <v>215</v>
      </c>
      <c r="E198" s="206"/>
      <c r="F198" s="208" t="s">
        <v>317</v>
      </c>
      <c r="G198" s="206"/>
      <c r="H198" s="209">
        <v>507.98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215</v>
      </c>
      <c r="AU198" s="215" t="s">
        <v>84</v>
      </c>
      <c r="AV198" s="14" t="s">
        <v>84</v>
      </c>
      <c r="AW198" s="14" t="s">
        <v>4</v>
      </c>
      <c r="AX198" s="14" t="s">
        <v>82</v>
      </c>
      <c r="AY198" s="215" t="s">
        <v>202</v>
      </c>
    </row>
    <row r="199" spans="1:65" s="2" customFormat="1" ht="21.75" customHeight="1">
      <c r="A199" s="36"/>
      <c r="B199" s="37"/>
      <c r="C199" s="175" t="s">
        <v>318</v>
      </c>
      <c r="D199" s="175" t="s">
        <v>204</v>
      </c>
      <c r="E199" s="176" t="s">
        <v>319</v>
      </c>
      <c r="F199" s="177" t="s">
        <v>320</v>
      </c>
      <c r="G199" s="178" t="s">
        <v>301</v>
      </c>
      <c r="H199" s="179">
        <v>2.3450000000000002</v>
      </c>
      <c r="I199" s="180"/>
      <c r="J199" s="181">
        <f>ROUND(I199*H199,2)</f>
        <v>0</v>
      </c>
      <c r="K199" s="177" t="s">
        <v>208</v>
      </c>
      <c r="L199" s="41"/>
      <c r="M199" s="182" t="s">
        <v>19</v>
      </c>
      <c r="N199" s="183" t="s">
        <v>45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209</v>
      </c>
      <c r="AT199" s="186" t="s">
        <v>204</v>
      </c>
      <c r="AU199" s="186" t="s">
        <v>84</v>
      </c>
      <c r="AY199" s="19" t="s">
        <v>202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82</v>
      </c>
      <c r="BK199" s="187">
        <f>ROUND(I199*H199,2)</f>
        <v>0</v>
      </c>
      <c r="BL199" s="19" t="s">
        <v>209</v>
      </c>
      <c r="BM199" s="186" t="s">
        <v>321</v>
      </c>
    </row>
    <row r="200" spans="1:65" s="2" customFormat="1" ht="11.25">
      <c r="A200" s="36"/>
      <c r="B200" s="37"/>
      <c r="C200" s="38"/>
      <c r="D200" s="188" t="s">
        <v>211</v>
      </c>
      <c r="E200" s="38"/>
      <c r="F200" s="189" t="s">
        <v>322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211</v>
      </c>
      <c r="AU200" s="19" t="s">
        <v>84</v>
      </c>
    </row>
    <row r="201" spans="1:65" s="2" customFormat="1" ht="11.25">
      <c r="A201" s="36"/>
      <c r="B201" s="37"/>
      <c r="C201" s="38"/>
      <c r="D201" s="193" t="s">
        <v>213</v>
      </c>
      <c r="E201" s="38"/>
      <c r="F201" s="194" t="s">
        <v>323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213</v>
      </c>
      <c r="AU201" s="19" t="s">
        <v>84</v>
      </c>
    </row>
    <row r="202" spans="1:65" s="13" customFormat="1" ht="11.25">
      <c r="B202" s="195"/>
      <c r="C202" s="196"/>
      <c r="D202" s="188" t="s">
        <v>215</v>
      </c>
      <c r="E202" s="197" t="s">
        <v>19</v>
      </c>
      <c r="F202" s="198" t="s">
        <v>324</v>
      </c>
      <c r="G202" s="196"/>
      <c r="H202" s="197" t="s">
        <v>19</v>
      </c>
      <c r="I202" s="199"/>
      <c r="J202" s="196"/>
      <c r="K202" s="196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215</v>
      </c>
      <c r="AU202" s="204" t="s">
        <v>84</v>
      </c>
      <c r="AV202" s="13" t="s">
        <v>82</v>
      </c>
      <c r="AW202" s="13" t="s">
        <v>35</v>
      </c>
      <c r="AX202" s="13" t="s">
        <v>74</v>
      </c>
      <c r="AY202" s="204" t="s">
        <v>202</v>
      </c>
    </row>
    <row r="203" spans="1:65" s="14" customFormat="1" ht="11.25">
      <c r="B203" s="205"/>
      <c r="C203" s="206"/>
      <c r="D203" s="188" t="s">
        <v>215</v>
      </c>
      <c r="E203" s="207" t="s">
        <v>19</v>
      </c>
      <c r="F203" s="208" t="s">
        <v>325</v>
      </c>
      <c r="G203" s="206"/>
      <c r="H203" s="209">
        <v>2.3450000000000002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215</v>
      </c>
      <c r="AU203" s="215" t="s">
        <v>84</v>
      </c>
      <c r="AV203" s="14" t="s">
        <v>84</v>
      </c>
      <c r="AW203" s="14" t="s">
        <v>35</v>
      </c>
      <c r="AX203" s="14" t="s">
        <v>74</v>
      </c>
      <c r="AY203" s="215" t="s">
        <v>202</v>
      </c>
    </row>
    <row r="204" spans="1:65" s="15" customFormat="1" ht="11.25">
      <c r="B204" s="216"/>
      <c r="C204" s="217"/>
      <c r="D204" s="188" t="s">
        <v>215</v>
      </c>
      <c r="E204" s="218" t="s">
        <v>19</v>
      </c>
      <c r="F204" s="219" t="s">
        <v>220</v>
      </c>
      <c r="G204" s="217"/>
      <c r="H204" s="220">
        <v>2.3450000000000002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215</v>
      </c>
      <c r="AU204" s="226" t="s">
        <v>84</v>
      </c>
      <c r="AV204" s="15" t="s">
        <v>209</v>
      </c>
      <c r="AW204" s="15" t="s">
        <v>35</v>
      </c>
      <c r="AX204" s="15" t="s">
        <v>82</v>
      </c>
      <c r="AY204" s="226" t="s">
        <v>202</v>
      </c>
    </row>
    <row r="205" spans="1:65" s="2" customFormat="1" ht="21.75" customHeight="1">
      <c r="A205" s="36"/>
      <c r="B205" s="37"/>
      <c r="C205" s="175" t="s">
        <v>8</v>
      </c>
      <c r="D205" s="175" t="s">
        <v>204</v>
      </c>
      <c r="E205" s="176" t="s">
        <v>326</v>
      </c>
      <c r="F205" s="177" t="s">
        <v>327</v>
      </c>
      <c r="G205" s="178" t="s">
        <v>301</v>
      </c>
      <c r="H205" s="179">
        <v>20.925999999999998</v>
      </c>
      <c r="I205" s="180"/>
      <c r="J205" s="181">
        <f>ROUND(I205*H205,2)</f>
        <v>0</v>
      </c>
      <c r="K205" s="177" t="s">
        <v>208</v>
      </c>
      <c r="L205" s="41"/>
      <c r="M205" s="182" t="s">
        <v>19</v>
      </c>
      <c r="N205" s="183" t="s">
        <v>45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209</v>
      </c>
      <c r="AT205" s="186" t="s">
        <v>204</v>
      </c>
      <c r="AU205" s="186" t="s">
        <v>84</v>
      </c>
      <c r="AY205" s="19" t="s">
        <v>202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82</v>
      </c>
      <c r="BK205" s="187">
        <f>ROUND(I205*H205,2)</f>
        <v>0</v>
      </c>
      <c r="BL205" s="19" t="s">
        <v>209</v>
      </c>
      <c r="BM205" s="186" t="s">
        <v>328</v>
      </c>
    </row>
    <row r="206" spans="1:65" s="2" customFormat="1" ht="19.5">
      <c r="A206" s="36"/>
      <c r="B206" s="37"/>
      <c r="C206" s="38"/>
      <c r="D206" s="188" t="s">
        <v>211</v>
      </c>
      <c r="E206" s="38"/>
      <c r="F206" s="189" t="s">
        <v>329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211</v>
      </c>
      <c r="AU206" s="19" t="s">
        <v>84</v>
      </c>
    </row>
    <row r="207" spans="1:65" s="2" customFormat="1" ht="11.25">
      <c r="A207" s="36"/>
      <c r="B207" s="37"/>
      <c r="C207" s="38"/>
      <c r="D207" s="193" t="s">
        <v>213</v>
      </c>
      <c r="E207" s="38"/>
      <c r="F207" s="194" t="s">
        <v>330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213</v>
      </c>
      <c r="AU207" s="19" t="s">
        <v>84</v>
      </c>
    </row>
    <row r="208" spans="1:65" s="13" customFormat="1" ht="11.25">
      <c r="B208" s="195"/>
      <c r="C208" s="196"/>
      <c r="D208" s="188" t="s">
        <v>215</v>
      </c>
      <c r="E208" s="197" t="s">
        <v>19</v>
      </c>
      <c r="F208" s="198" t="s">
        <v>331</v>
      </c>
      <c r="G208" s="196"/>
      <c r="H208" s="197" t="s">
        <v>19</v>
      </c>
      <c r="I208" s="199"/>
      <c r="J208" s="196"/>
      <c r="K208" s="196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215</v>
      </c>
      <c r="AU208" s="204" t="s">
        <v>84</v>
      </c>
      <c r="AV208" s="13" t="s">
        <v>82</v>
      </c>
      <c r="AW208" s="13" t="s">
        <v>35</v>
      </c>
      <c r="AX208" s="13" t="s">
        <v>74</v>
      </c>
      <c r="AY208" s="204" t="s">
        <v>202</v>
      </c>
    </row>
    <row r="209" spans="1:65" s="14" customFormat="1" ht="11.25">
      <c r="B209" s="205"/>
      <c r="C209" s="206"/>
      <c r="D209" s="188" t="s">
        <v>215</v>
      </c>
      <c r="E209" s="207" t="s">
        <v>19</v>
      </c>
      <c r="F209" s="208" t="s">
        <v>332</v>
      </c>
      <c r="G209" s="206"/>
      <c r="H209" s="209">
        <v>20.925999999999998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215</v>
      </c>
      <c r="AU209" s="215" t="s">
        <v>84</v>
      </c>
      <c r="AV209" s="14" t="s">
        <v>84</v>
      </c>
      <c r="AW209" s="14" t="s">
        <v>35</v>
      </c>
      <c r="AX209" s="14" t="s">
        <v>74</v>
      </c>
      <c r="AY209" s="215" t="s">
        <v>202</v>
      </c>
    </row>
    <row r="210" spans="1:65" s="15" customFormat="1" ht="11.25">
      <c r="B210" s="216"/>
      <c r="C210" s="217"/>
      <c r="D210" s="188" t="s">
        <v>215</v>
      </c>
      <c r="E210" s="218" t="s">
        <v>19</v>
      </c>
      <c r="F210" s="219" t="s">
        <v>220</v>
      </c>
      <c r="G210" s="217"/>
      <c r="H210" s="220">
        <v>20.925999999999998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215</v>
      </c>
      <c r="AU210" s="226" t="s">
        <v>84</v>
      </c>
      <c r="AV210" s="15" t="s">
        <v>209</v>
      </c>
      <c r="AW210" s="15" t="s">
        <v>35</v>
      </c>
      <c r="AX210" s="15" t="s">
        <v>82</v>
      </c>
      <c r="AY210" s="226" t="s">
        <v>202</v>
      </c>
    </row>
    <row r="211" spans="1:65" s="2" customFormat="1" ht="21.75" customHeight="1">
      <c r="A211" s="36"/>
      <c r="B211" s="37"/>
      <c r="C211" s="175" t="s">
        <v>333</v>
      </c>
      <c r="D211" s="175" t="s">
        <v>204</v>
      </c>
      <c r="E211" s="176" t="s">
        <v>334</v>
      </c>
      <c r="F211" s="177" t="s">
        <v>335</v>
      </c>
      <c r="G211" s="178" t="s">
        <v>301</v>
      </c>
      <c r="H211" s="179">
        <v>8.9139999999999997</v>
      </c>
      <c r="I211" s="180"/>
      <c r="J211" s="181">
        <f>ROUND(I211*H211,2)</f>
        <v>0</v>
      </c>
      <c r="K211" s="177" t="s">
        <v>208</v>
      </c>
      <c r="L211" s="41"/>
      <c r="M211" s="182" t="s">
        <v>19</v>
      </c>
      <c r="N211" s="183" t="s">
        <v>45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209</v>
      </c>
      <c r="AT211" s="186" t="s">
        <v>204</v>
      </c>
      <c r="AU211" s="186" t="s">
        <v>84</v>
      </c>
      <c r="AY211" s="19" t="s">
        <v>202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82</v>
      </c>
      <c r="BK211" s="187">
        <f>ROUND(I211*H211,2)</f>
        <v>0</v>
      </c>
      <c r="BL211" s="19" t="s">
        <v>209</v>
      </c>
      <c r="BM211" s="186" t="s">
        <v>336</v>
      </c>
    </row>
    <row r="212" spans="1:65" s="2" customFormat="1" ht="11.25">
      <c r="A212" s="36"/>
      <c r="B212" s="37"/>
      <c r="C212" s="38"/>
      <c r="D212" s="188" t="s">
        <v>211</v>
      </c>
      <c r="E212" s="38"/>
      <c r="F212" s="189" t="s">
        <v>337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211</v>
      </c>
      <c r="AU212" s="19" t="s">
        <v>84</v>
      </c>
    </row>
    <row r="213" spans="1:65" s="2" customFormat="1" ht="11.25">
      <c r="A213" s="36"/>
      <c r="B213" s="37"/>
      <c r="C213" s="38"/>
      <c r="D213" s="193" t="s">
        <v>213</v>
      </c>
      <c r="E213" s="38"/>
      <c r="F213" s="194" t="s">
        <v>338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213</v>
      </c>
      <c r="AU213" s="19" t="s">
        <v>84</v>
      </c>
    </row>
    <row r="214" spans="1:65" s="13" customFormat="1" ht="22.5">
      <c r="B214" s="195"/>
      <c r="C214" s="196"/>
      <c r="D214" s="188" t="s">
        <v>215</v>
      </c>
      <c r="E214" s="197" t="s">
        <v>19</v>
      </c>
      <c r="F214" s="198" t="s">
        <v>339</v>
      </c>
      <c r="G214" s="196"/>
      <c r="H214" s="197" t="s">
        <v>19</v>
      </c>
      <c r="I214" s="199"/>
      <c r="J214" s="196"/>
      <c r="K214" s="196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215</v>
      </c>
      <c r="AU214" s="204" t="s">
        <v>84</v>
      </c>
      <c r="AV214" s="13" t="s">
        <v>82</v>
      </c>
      <c r="AW214" s="13" t="s">
        <v>35</v>
      </c>
      <c r="AX214" s="13" t="s">
        <v>74</v>
      </c>
      <c r="AY214" s="204" t="s">
        <v>202</v>
      </c>
    </row>
    <row r="215" spans="1:65" s="14" customFormat="1" ht="11.25">
      <c r="B215" s="205"/>
      <c r="C215" s="206"/>
      <c r="D215" s="188" t="s">
        <v>215</v>
      </c>
      <c r="E215" s="207" t="s">
        <v>19</v>
      </c>
      <c r="F215" s="208" t="s">
        <v>340</v>
      </c>
      <c r="G215" s="206"/>
      <c r="H215" s="209">
        <v>8.9139999999999997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215</v>
      </c>
      <c r="AU215" s="215" t="s">
        <v>84</v>
      </c>
      <c r="AV215" s="14" t="s">
        <v>84</v>
      </c>
      <c r="AW215" s="14" t="s">
        <v>35</v>
      </c>
      <c r="AX215" s="14" t="s">
        <v>74</v>
      </c>
      <c r="AY215" s="215" t="s">
        <v>202</v>
      </c>
    </row>
    <row r="216" spans="1:65" s="15" customFormat="1" ht="11.25">
      <c r="B216" s="216"/>
      <c r="C216" s="217"/>
      <c r="D216" s="188" t="s">
        <v>215</v>
      </c>
      <c r="E216" s="218" t="s">
        <v>19</v>
      </c>
      <c r="F216" s="219" t="s">
        <v>220</v>
      </c>
      <c r="G216" s="217"/>
      <c r="H216" s="220">
        <v>8.9139999999999997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215</v>
      </c>
      <c r="AU216" s="226" t="s">
        <v>84</v>
      </c>
      <c r="AV216" s="15" t="s">
        <v>209</v>
      </c>
      <c r="AW216" s="15" t="s">
        <v>35</v>
      </c>
      <c r="AX216" s="15" t="s">
        <v>82</v>
      </c>
      <c r="AY216" s="226" t="s">
        <v>202</v>
      </c>
    </row>
    <row r="217" spans="1:65" s="2" customFormat="1" ht="21.75" customHeight="1">
      <c r="A217" s="36"/>
      <c r="B217" s="37"/>
      <c r="C217" s="175" t="s">
        <v>341</v>
      </c>
      <c r="D217" s="175" t="s">
        <v>204</v>
      </c>
      <c r="E217" s="176" t="s">
        <v>342</v>
      </c>
      <c r="F217" s="177" t="s">
        <v>343</v>
      </c>
      <c r="G217" s="178" t="s">
        <v>301</v>
      </c>
      <c r="H217" s="179">
        <v>0.29699999999999999</v>
      </c>
      <c r="I217" s="180"/>
      <c r="J217" s="181">
        <f>ROUND(I217*H217,2)</f>
        <v>0</v>
      </c>
      <c r="K217" s="177" t="s">
        <v>208</v>
      </c>
      <c r="L217" s="41"/>
      <c r="M217" s="182" t="s">
        <v>19</v>
      </c>
      <c r="N217" s="183" t="s">
        <v>45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209</v>
      </c>
      <c r="AT217" s="186" t="s">
        <v>204</v>
      </c>
      <c r="AU217" s="186" t="s">
        <v>84</v>
      </c>
      <c r="AY217" s="19" t="s">
        <v>202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82</v>
      </c>
      <c r="BK217" s="187">
        <f>ROUND(I217*H217,2)</f>
        <v>0</v>
      </c>
      <c r="BL217" s="19" t="s">
        <v>209</v>
      </c>
      <c r="BM217" s="186" t="s">
        <v>344</v>
      </c>
    </row>
    <row r="218" spans="1:65" s="2" customFormat="1" ht="19.5">
      <c r="A218" s="36"/>
      <c r="B218" s="37"/>
      <c r="C218" s="38"/>
      <c r="D218" s="188" t="s">
        <v>211</v>
      </c>
      <c r="E218" s="38"/>
      <c r="F218" s="189" t="s">
        <v>345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211</v>
      </c>
      <c r="AU218" s="19" t="s">
        <v>84</v>
      </c>
    </row>
    <row r="219" spans="1:65" s="2" customFormat="1" ht="11.25">
      <c r="A219" s="36"/>
      <c r="B219" s="37"/>
      <c r="C219" s="38"/>
      <c r="D219" s="193" t="s">
        <v>213</v>
      </c>
      <c r="E219" s="38"/>
      <c r="F219" s="194" t="s">
        <v>346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213</v>
      </c>
      <c r="AU219" s="19" t="s">
        <v>84</v>
      </c>
    </row>
    <row r="220" spans="1:65" s="13" customFormat="1" ht="11.25">
      <c r="B220" s="195"/>
      <c r="C220" s="196"/>
      <c r="D220" s="188" t="s">
        <v>215</v>
      </c>
      <c r="E220" s="197" t="s">
        <v>19</v>
      </c>
      <c r="F220" s="198" t="s">
        <v>347</v>
      </c>
      <c r="G220" s="196"/>
      <c r="H220" s="197" t="s">
        <v>19</v>
      </c>
      <c r="I220" s="199"/>
      <c r="J220" s="196"/>
      <c r="K220" s="196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215</v>
      </c>
      <c r="AU220" s="204" t="s">
        <v>84</v>
      </c>
      <c r="AV220" s="13" t="s">
        <v>82</v>
      </c>
      <c r="AW220" s="13" t="s">
        <v>35</v>
      </c>
      <c r="AX220" s="13" t="s">
        <v>74</v>
      </c>
      <c r="AY220" s="204" t="s">
        <v>202</v>
      </c>
    </row>
    <row r="221" spans="1:65" s="14" customFormat="1" ht="11.25">
      <c r="B221" s="205"/>
      <c r="C221" s="206"/>
      <c r="D221" s="188" t="s">
        <v>215</v>
      </c>
      <c r="E221" s="207" t="s">
        <v>19</v>
      </c>
      <c r="F221" s="208" t="s">
        <v>348</v>
      </c>
      <c r="G221" s="206"/>
      <c r="H221" s="209">
        <v>1.7999999999999999E-2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215</v>
      </c>
      <c r="AU221" s="215" t="s">
        <v>84</v>
      </c>
      <c r="AV221" s="14" t="s">
        <v>84</v>
      </c>
      <c r="AW221" s="14" t="s">
        <v>35</v>
      </c>
      <c r="AX221" s="14" t="s">
        <v>74</v>
      </c>
      <c r="AY221" s="215" t="s">
        <v>202</v>
      </c>
    </row>
    <row r="222" spans="1:65" s="13" customFormat="1" ht="11.25">
      <c r="B222" s="195"/>
      <c r="C222" s="196"/>
      <c r="D222" s="188" t="s">
        <v>215</v>
      </c>
      <c r="E222" s="197" t="s">
        <v>19</v>
      </c>
      <c r="F222" s="198" t="s">
        <v>349</v>
      </c>
      <c r="G222" s="196"/>
      <c r="H222" s="197" t="s">
        <v>19</v>
      </c>
      <c r="I222" s="199"/>
      <c r="J222" s="196"/>
      <c r="K222" s="196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215</v>
      </c>
      <c r="AU222" s="204" t="s">
        <v>84</v>
      </c>
      <c r="AV222" s="13" t="s">
        <v>82</v>
      </c>
      <c r="AW222" s="13" t="s">
        <v>35</v>
      </c>
      <c r="AX222" s="13" t="s">
        <v>74</v>
      </c>
      <c r="AY222" s="204" t="s">
        <v>202</v>
      </c>
    </row>
    <row r="223" spans="1:65" s="14" customFormat="1" ht="11.25">
      <c r="B223" s="205"/>
      <c r="C223" s="206"/>
      <c r="D223" s="188" t="s">
        <v>215</v>
      </c>
      <c r="E223" s="207" t="s">
        <v>19</v>
      </c>
      <c r="F223" s="208" t="s">
        <v>350</v>
      </c>
      <c r="G223" s="206"/>
      <c r="H223" s="209">
        <v>0.1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215</v>
      </c>
      <c r="AU223" s="215" t="s">
        <v>84</v>
      </c>
      <c r="AV223" s="14" t="s">
        <v>84</v>
      </c>
      <c r="AW223" s="14" t="s">
        <v>35</v>
      </c>
      <c r="AX223" s="14" t="s">
        <v>74</v>
      </c>
      <c r="AY223" s="215" t="s">
        <v>202</v>
      </c>
    </row>
    <row r="224" spans="1:65" s="13" customFormat="1" ht="11.25">
      <c r="B224" s="195"/>
      <c r="C224" s="196"/>
      <c r="D224" s="188" t="s">
        <v>215</v>
      </c>
      <c r="E224" s="197" t="s">
        <v>19</v>
      </c>
      <c r="F224" s="198" t="s">
        <v>351</v>
      </c>
      <c r="G224" s="196"/>
      <c r="H224" s="197" t="s">
        <v>19</v>
      </c>
      <c r="I224" s="199"/>
      <c r="J224" s="196"/>
      <c r="K224" s="196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215</v>
      </c>
      <c r="AU224" s="204" t="s">
        <v>84</v>
      </c>
      <c r="AV224" s="13" t="s">
        <v>82</v>
      </c>
      <c r="AW224" s="13" t="s">
        <v>35</v>
      </c>
      <c r="AX224" s="13" t="s">
        <v>74</v>
      </c>
      <c r="AY224" s="204" t="s">
        <v>202</v>
      </c>
    </row>
    <row r="225" spans="1:65" s="14" customFormat="1" ht="11.25">
      <c r="B225" s="205"/>
      <c r="C225" s="206"/>
      <c r="D225" s="188" t="s">
        <v>215</v>
      </c>
      <c r="E225" s="207" t="s">
        <v>19</v>
      </c>
      <c r="F225" s="208" t="s">
        <v>352</v>
      </c>
      <c r="G225" s="206"/>
      <c r="H225" s="209">
        <v>4.2000000000000003E-2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215</v>
      </c>
      <c r="AU225" s="215" t="s">
        <v>84</v>
      </c>
      <c r="AV225" s="14" t="s">
        <v>84</v>
      </c>
      <c r="AW225" s="14" t="s">
        <v>35</v>
      </c>
      <c r="AX225" s="14" t="s">
        <v>74</v>
      </c>
      <c r="AY225" s="215" t="s">
        <v>202</v>
      </c>
    </row>
    <row r="226" spans="1:65" s="13" customFormat="1" ht="11.25">
      <c r="B226" s="195"/>
      <c r="C226" s="196"/>
      <c r="D226" s="188" t="s">
        <v>215</v>
      </c>
      <c r="E226" s="197" t="s">
        <v>19</v>
      </c>
      <c r="F226" s="198" t="s">
        <v>353</v>
      </c>
      <c r="G226" s="196"/>
      <c r="H226" s="197" t="s">
        <v>19</v>
      </c>
      <c r="I226" s="199"/>
      <c r="J226" s="196"/>
      <c r="K226" s="196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215</v>
      </c>
      <c r="AU226" s="204" t="s">
        <v>84</v>
      </c>
      <c r="AV226" s="13" t="s">
        <v>82</v>
      </c>
      <c r="AW226" s="13" t="s">
        <v>35</v>
      </c>
      <c r="AX226" s="13" t="s">
        <v>74</v>
      </c>
      <c r="AY226" s="204" t="s">
        <v>202</v>
      </c>
    </row>
    <row r="227" spans="1:65" s="14" customFormat="1" ht="11.25">
      <c r="B227" s="205"/>
      <c r="C227" s="206"/>
      <c r="D227" s="188" t="s">
        <v>215</v>
      </c>
      <c r="E227" s="207" t="s">
        <v>19</v>
      </c>
      <c r="F227" s="208" t="s">
        <v>354</v>
      </c>
      <c r="G227" s="206"/>
      <c r="H227" s="209">
        <v>0.13700000000000001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215</v>
      </c>
      <c r="AU227" s="215" t="s">
        <v>84</v>
      </c>
      <c r="AV227" s="14" t="s">
        <v>84</v>
      </c>
      <c r="AW227" s="14" t="s">
        <v>35</v>
      </c>
      <c r="AX227" s="14" t="s">
        <v>74</v>
      </c>
      <c r="AY227" s="215" t="s">
        <v>202</v>
      </c>
    </row>
    <row r="228" spans="1:65" s="15" customFormat="1" ht="11.25">
      <c r="B228" s="216"/>
      <c r="C228" s="217"/>
      <c r="D228" s="188" t="s">
        <v>215</v>
      </c>
      <c r="E228" s="218" t="s">
        <v>19</v>
      </c>
      <c r="F228" s="219" t="s">
        <v>220</v>
      </c>
      <c r="G228" s="217"/>
      <c r="H228" s="220">
        <v>0.29700000000000004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215</v>
      </c>
      <c r="AU228" s="226" t="s">
        <v>84</v>
      </c>
      <c r="AV228" s="15" t="s">
        <v>209</v>
      </c>
      <c r="AW228" s="15" t="s">
        <v>35</v>
      </c>
      <c r="AX228" s="15" t="s">
        <v>82</v>
      </c>
      <c r="AY228" s="226" t="s">
        <v>202</v>
      </c>
    </row>
    <row r="229" spans="1:65" s="2" customFormat="1" ht="16.5" customHeight="1">
      <c r="A229" s="36"/>
      <c r="B229" s="37"/>
      <c r="C229" s="175" t="s">
        <v>355</v>
      </c>
      <c r="D229" s="175" t="s">
        <v>204</v>
      </c>
      <c r="E229" s="176" t="s">
        <v>356</v>
      </c>
      <c r="F229" s="177" t="s">
        <v>357</v>
      </c>
      <c r="G229" s="178" t="s">
        <v>301</v>
      </c>
      <c r="H229" s="179">
        <v>17.806999999999999</v>
      </c>
      <c r="I229" s="180"/>
      <c r="J229" s="181">
        <f>ROUND(I229*H229,2)</f>
        <v>0</v>
      </c>
      <c r="K229" s="177" t="s">
        <v>208</v>
      </c>
      <c r="L229" s="41"/>
      <c r="M229" s="182" t="s">
        <v>19</v>
      </c>
      <c r="N229" s="183" t="s">
        <v>45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209</v>
      </c>
      <c r="AT229" s="186" t="s">
        <v>204</v>
      </c>
      <c r="AU229" s="186" t="s">
        <v>84</v>
      </c>
      <c r="AY229" s="19" t="s">
        <v>202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82</v>
      </c>
      <c r="BK229" s="187">
        <f>ROUND(I229*H229,2)</f>
        <v>0</v>
      </c>
      <c r="BL229" s="19" t="s">
        <v>209</v>
      </c>
      <c r="BM229" s="186" t="s">
        <v>358</v>
      </c>
    </row>
    <row r="230" spans="1:65" s="2" customFormat="1" ht="11.25">
      <c r="A230" s="36"/>
      <c r="B230" s="37"/>
      <c r="C230" s="38"/>
      <c r="D230" s="188" t="s">
        <v>211</v>
      </c>
      <c r="E230" s="38"/>
      <c r="F230" s="189" t="s">
        <v>359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211</v>
      </c>
      <c r="AU230" s="19" t="s">
        <v>84</v>
      </c>
    </row>
    <row r="231" spans="1:65" s="2" customFormat="1" ht="11.25">
      <c r="A231" s="36"/>
      <c r="B231" s="37"/>
      <c r="C231" s="38"/>
      <c r="D231" s="193" t="s">
        <v>213</v>
      </c>
      <c r="E231" s="38"/>
      <c r="F231" s="194" t="s">
        <v>360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213</v>
      </c>
      <c r="AU231" s="19" t="s">
        <v>84</v>
      </c>
    </row>
    <row r="232" spans="1:65" s="13" customFormat="1" ht="11.25">
      <c r="B232" s="195"/>
      <c r="C232" s="196"/>
      <c r="D232" s="188" t="s">
        <v>215</v>
      </c>
      <c r="E232" s="197" t="s">
        <v>19</v>
      </c>
      <c r="F232" s="198" t="s">
        <v>272</v>
      </c>
      <c r="G232" s="196"/>
      <c r="H232" s="197" t="s">
        <v>19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215</v>
      </c>
      <c r="AU232" s="204" t="s">
        <v>84</v>
      </c>
      <c r="AV232" s="13" t="s">
        <v>82</v>
      </c>
      <c r="AW232" s="13" t="s">
        <v>35</v>
      </c>
      <c r="AX232" s="13" t="s">
        <v>74</v>
      </c>
      <c r="AY232" s="204" t="s">
        <v>202</v>
      </c>
    </row>
    <row r="233" spans="1:65" s="14" customFormat="1" ht="11.25">
      <c r="B233" s="205"/>
      <c r="C233" s="206"/>
      <c r="D233" s="188" t="s">
        <v>215</v>
      </c>
      <c r="E233" s="207" t="s">
        <v>19</v>
      </c>
      <c r="F233" s="208" t="s">
        <v>361</v>
      </c>
      <c r="G233" s="206"/>
      <c r="H233" s="209">
        <v>17.806999999999999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215</v>
      </c>
      <c r="AU233" s="215" t="s">
        <v>84</v>
      </c>
      <c r="AV233" s="14" t="s">
        <v>84</v>
      </c>
      <c r="AW233" s="14" t="s">
        <v>35</v>
      </c>
      <c r="AX233" s="14" t="s">
        <v>74</v>
      </c>
      <c r="AY233" s="215" t="s">
        <v>202</v>
      </c>
    </row>
    <row r="234" spans="1:65" s="15" customFormat="1" ht="11.25">
      <c r="B234" s="216"/>
      <c r="C234" s="217"/>
      <c r="D234" s="188" t="s">
        <v>215</v>
      </c>
      <c r="E234" s="218" t="s">
        <v>19</v>
      </c>
      <c r="F234" s="219" t="s">
        <v>220</v>
      </c>
      <c r="G234" s="217"/>
      <c r="H234" s="220">
        <v>17.806999999999999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215</v>
      </c>
      <c r="AU234" s="226" t="s">
        <v>84</v>
      </c>
      <c r="AV234" s="15" t="s">
        <v>209</v>
      </c>
      <c r="AW234" s="15" t="s">
        <v>35</v>
      </c>
      <c r="AX234" s="15" t="s">
        <v>82</v>
      </c>
      <c r="AY234" s="226" t="s">
        <v>202</v>
      </c>
    </row>
    <row r="235" spans="1:65" s="2" customFormat="1" ht="16.5" customHeight="1">
      <c r="A235" s="36"/>
      <c r="B235" s="37"/>
      <c r="C235" s="175" t="s">
        <v>362</v>
      </c>
      <c r="D235" s="175" t="s">
        <v>204</v>
      </c>
      <c r="E235" s="176" t="s">
        <v>363</v>
      </c>
      <c r="F235" s="177" t="s">
        <v>364</v>
      </c>
      <c r="G235" s="178" t="s">
        <v>301</v>
      </c>
      <c r="H235" s="179">
        <v>0.13200000000000001</v>
      </c>
      <c r="I235" s="180"/>
      <c r="J235" s="181">
        <f>ROUND(I235*H235,2)</f>
        <v>0</v>
      </c>
      <c r="K235" s="177" t="s">
        <v>208</v>
      </c>
      <c r="L235" s="41"/>
      <c r="M235" s="182" t="s">
        <v>19</v>
      </c>
      <c r="N235" s="183" t="s">
        <v>45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209</v>
      </c>
      <c r="AT235" s="186" t="s">
        <v>204</v>
      </c>
      <c r="AU235" s="186" t="s">
        <v>84</v>
      </c>
      <c r="AY235" s="19" t="s">
        <v>202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82</v>
      </c>
      <c r="BK235" s="187">
        <f>ROUND(I235*H235,2)</f>
        <v>0</v>
      </c>
      <c r="BL235" s="19" t="s">
        <v>209</v>
      </c>
      <c r="BM235" s="186" t="s">
        <v>365</v>
      </c>
    </row>
    <row r="236" spans="1:65" s="2" customFormat="1" ht="11.25">
      <c r="A236" s="36"/>
      <c r="B236" s="37"/>
      <c r="C236" s="38"/>
      <c r="D236" s="188" t="s">
        <v>211</v>
      </c>
      <c r="E236" s="38"/>
      <c r="F236" s="189" t="s">
        <v>366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211</v>
      </c>
      <c r="AU236" s="19" t="s">
        <v>84</v>
      </c>
    </row>
    <row r="237" spans="1:65" s="2" customFormat="1" ht="11.25">
      <c r="A237" s="36"/>
      <c r="B237" s="37"/>
      <c r="C237" s="38"/>
      <c r="D237" s="193" t="s">
        <v>213</v>
      </c>
      <c r="E237" s="38"/>
      <c r="F237" s="194" t="s">
        <v>367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213</v>
      </c>
      <c r="AU237" s="19" t="s">
        <v>84</v>
      </c>
    </row>
    <row r="238" spans="1:65" s="13" customFormat="1" ht="11.25">
      <c r="B238" s="195"/>
      <c r="C238" s="196"/>
      <c r="D238" s="188" t="s">
        <v>215</v>
      </c>
      <c r="E238" s="197" t="s">
        <v>19</v>
      </c>
      <c r="F238" s="198" t="s">
        <v>368</v>
      </c>
      <c r="G238" s="196"/>
      <c r="H238" s="197" t="s">
        <v>19</v>
      </c>
      <c r="I238" s="199"/>
      <c r="J238" s="196"/>
      <c r="K238" s="196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215</v>
      </c>
      <c r="AU238" s="204" t="s">
        <v>84</v>
      </c>
      <c r="AV238" s="13" t="s">
        <v>82</v>
      </c>
      <c r="AW238" s="13" t="s">
        <v>35</v>
      </c>
      <c r="AX238" s="13" t="s">
        <v>74</v>
      </c>
      <c r="AY238" s="204" t="s">
        <v>202</v>
      </c>
    </row>
    <row r="239" spans="1:65" s="14" customFormat="1" ht="11.25">
      <c r="B239" s="205"/>
      <c r="C239" s="206"/>
      <c r="D239" s="188" t="s">
        <v>215</v>
      </c>
      <c r="E239" s="207" t="s">
        <v>19</v>
      </c>
      <c r="F239" s="208" t="s">
        <v>369</v>
      </c>
      <c r="G239" s="206"/>
      <c r="H239" s="209">
        <v>0.13200000000000001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215</v>
      </c>
      <c r="AU239" s="215" t="s">
        <v>84</v>
      </c>
      <c r="AV239" s="14" t="s">
        <v>84</v>
      </c>
      <c r="AW239" s="14" t="s">
        <v>35</v>
      </c>
      <c r="AX239" s="14" t="s">
        <v>74</v>
      </c>
      <c r="AY239" s="215" t="s">
        <v>202</v>
      </c>
    </row>
    <row r="240" spans="1:65" s="15" customFormat="1" ht="11.25">
      <c r="B240" s="216"/>
      <c r="C240" s="217"/>
      <c r="D240" s="188" t="s">
        <v>215</v>
      </c>
      <c r="E240" s="218" t="s">
        <v>19</v>
      </c>
      <c r="F240" s="219" t="s">
        <v>220</v>
      </c>
      <c r="G240" s="217"/>
      <c r="H240" s="220">
        <v>0.13200000000000001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215</v>
      </c>
      <c r="AU240" s="226" t="s">
        <v>84</v>
      </c>
      <c r="AV240" s="15" t="s">
        <v>209</v>
      </c>
      <c r="AW240" s="15" t="s">
        <v>35</v>
      </c>
      <c r="AX240" s="15" t="s">
        <v>82</v>
      </c>
      <c r="AY240" s="226" t="s">
        <v>202</v>
      </c>
    </row>
    <row r="241" spans="1:65" s="2" customFormat="1" ht="21.75" customHeight="1">
      <c r="A241" s="36"/>
      <c r="B241" s="37"/>
      <c r="C241" s="175" t="s">
        <v>370</v>
      </c>
      <c r="D241" s="175" t="s">
        <v>204</v>
      </c>
      <c r="E241" s="176" t="s">
        <v>371</v>
      </c>
      <c r="F241" s="177" t="s">
        <v>372</v>
      </c>
      <c r="G241" s="178" t="s">
        <v>301</v>
      </c>
      <c r="H241" s="179">
        <v>0.378</v>
      </c>
      <c r="I241" s="180"/>
      <c r="J241" s="181">
        <f>ROUND(I241*H241,2)</f>
        <v>0</v>
      </c>
      <c r="K241" s="177" t="s">
        <v>208</v>
      </c>
      <c r="L241" s="41"/>
      <c r="M241" s="182" t="s">
        <v>19</v>
      </c>
      <c r="N241" s="183" t="s">
        <v>45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209</v>
      </c>
      <c r="AT241" s="186" t="s">
        <v>204</v>
      </c>
      <c r="AU241" s="186" t="s">
        <v>84</v>
      </c>
      <c r="AY241" s="19" t="s">
        <v>202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82</v>
      </c>
      <c r="BK241" s="187">
        <f>ROUND(I241*H241,2)</f>
        <v>0</v>
      </c>
      <c r="BL241" s="19" t="s">
        <v>209</v>
      </c>
      <c r="BM241" s="186" t="s">
        <v>373</v>
      </c>
    </row>
    <row r="242" spans="1:65" s="2" customFormat="1" ht="11.25">
      <c r="A242" s="36"/>
      <c r="B242" s="37"/>
      <c r="C242" s="38"/>
      <c r="D242" s="188" t="s">
        <v>211</v>
      </c>
      <c r="E242" s="38"/>
      <c r="F242" s="189" t="s">
        <v>374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211</v>
      </c>
      <c r="AU242" s="19" t="s">
        <v>84</v>
      </c>
    </row>
    <row r="243" spans="1:65" s="2" customFormat="1" ht="11.25">
      <c r="A243" s="36"/>
      <c r="B243" s="37"/>
      <c r="C243" s="38"/>
      <c r="D243" s="193" t="s">
        <v>213</v>
      </c>
      <c r="E243" s="38"/>
      <c r="F243" s="194" t="s">
        <v>375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213</v>
      </c>
      <c r="AU243" s="19" t="s">
        <v>84</v>
      </c>
    </row>
    <row r="244" spans="1:65" s="13" customFormat="1" ht="11.25">
      <c r="B244" s="195"/>
      <c r="C244" s="196"/>
      <c r="D244" s="188" t="s">
        <v>215</v>
      </c>
      <c r="E244" s="197" t="s">
        <v>19</v>
      </c>
      <c r="F244" s="198" t="s">
        <v>376</v>
      </c>
      <c r="G244" s="196"/>
      <c r="H244" s="197" t="s">
        <v>19</v>
      </c>
      <c r="I244" s="199"/>
      <c r="J244" s="196"/>
      <c r="K244" s="196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215</v>
      </c>
      <c r="AU244" s="204" t="s">
        <v>84</v>
      </c>
      <c r="AV244" s="13" t="s">
        <v>82</v>
      </c>
      <c r="AW244" s="13" t="s">
        <v>35</v>
      </c>
      <c r="AX244" s="13" t="s">
        <v>74</v>
      </c>
      <c r="AY244" s="204" t="s">
        <v>202</v>
      </c>
    </row>
    <row r="245" spans="1:65" s="14" customFormat="1" ht="11.25">
      <c r="B245" s="205"/>
      <c r="C245" s="206"/>
      <c r="D245" s="188" t="s">
        <v>215</v>
      </c>
      <c r="E245" s="207" t="s">
        <v>19</v>
      </c>
      <c r="F245" s="208" t="s">
        <v>377</v>
      </c>
      <c r="G245" s="206"/>
      <c r="H245" s="209">
        <v>0.13800000000000001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215</v>
      </c>
      <c r="AU245" s="215" t="s">
        <v>84</v>
      </c>
      <c r="AV245" s="14" t="s">
        <v>84</v>
      </c>
      <c r="AW245" s="14" t="s">
        <v>35</v>
      </c>
      <c r="AX245" s="14" t="s">
        <v>74</v>
      </c>
      <c r="AY245" s="215" t="s">
        <v>202</v>
      </c>
    </row>
    <row r="246" spans="1:65" s="13" customFormat="1" ht="22.5">
      <c r="B246" s="195"/>
      <c r="C246" s="196"/>
      <c r="D246" s="188" t="s">
        <v>215</v>
      </c>
      <c r="E246" s="197" t="s">
        <v>19</v>
      </c>
      <c r="F246" s="198" t="s">
        <v>378</v>
      </c>
      <c r="G246" s="196"/>
      <c r="H246" s="197" t="s">
        <v>19</v>
      </c>
      <c r="I246" s="199"/>
      <c r="J246" s="196"/>
      <c r="K246" s="196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215</v>
      </c>
      <c r="AU246" s="204" t="s">
        <v>84</v>
      </c>
      <c r="AV246" s="13" t="s">
        <v>82</v>
      </c>
      <c r="AW246" s="13" t="s">
        <v>35</v>
      </c>
      <c r="AX246" s="13" t="s">
        <v>74</v>
      </c>
      <c r="AY246" s="204" t="s">
        <v>202</v>
      </c>
    </row>
    <row r="247" spans="1:65" s="14" customFormat="1" ht="11.25">
      <c r="B247" s="205"/>
      <c r="C247" s="206"/>
      <c r="D247" s="188" t="s">
        <v>215</v>
      </c>
      <c r="E247" s="207" t="s">
        <v>19</v>
      </c>
      <c r="F247" s="208" t="s">
        <v>379</v>
      </c>
      <c r="G247" s="206"/>
      <c r="H247" s="209">
        <v>0.06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215</v>
      </c>
      <c r="AU247" s="215" t="s">
        <v>84</v>
      </c>
      <c r="AV247" s="14" t="s">
        <v>84</v>
      </c>
      <c r="AW247" s="14" t="s">
        <v>35</v>
      </c>
      <c r="AX247" s="14" t="s">
        <v>74</v>
      </c>
      <c r="AY247" s="215" t="s">
        <v>202</v>
      </c>
    </row>
    <row r="248" spans="1:65" s="13" customFormat="1" ht="11.25">
      <c r="B248" s="195"/>
      <c r="C248" s="196"/>
      <c r="D248" s="188" t="s">
        <v>215</v>
      </c>
      <c r="E248" s="197" t="s">
        <v>19</v>
      </c>
      <c r="F248" s="198" t="s">
        <v>380</v>
      </c>
      <c r="G248" s="196"/>
      <c r="H248" s="197" t="s">
        <v>19</v>
      </c>
      <c r="I248" s="199"/>
      <c r="J248" s="196"/>
      <c r="K248" s="196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215</v>
      </c>
      <c r="AU248" s="204" t="s">
        <v>84</v>
      </c>
      <c r="AV248" s="13" t="s">
        <v>82</v>
      </c>
      <c r="AW248" s="13" t="s">
        <v>35</v>
      </c>
      <c r="AX248" s="13" t="s">
        <v>74</v>
      </c>
      <c r="AY248" s="204" t="s">
        <v>202</v>
      </c>
    </row>
    <row r="249" spans="1:65" s="14" customFormat="1" ht="11.25">
      <c r="B249" s="205"/>
      <c r="C249" s="206"/>
      <c r="D249" s="188" t="s">
        <v>215</v>
      </c>
      <c r="E249" s="207" t="s">
        <v>19</v>
      </c>
      <c r="F249" s="208" t="s">
        <v>381</v>
      </c>
      <c r="G249" s="206"/>
      <c r="H249" s="209">
        <v>5.1999999999999998E-2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215</v>
      </c>
      <c r="AU249" s="215" t="s">
        <v>84</v>
      </c>
      <c r="AV249" s="14" t="s">
        <v>84</v>
      </c>
      <c r="AW249" s="14" t="s">
        <v>35</v>
      </c>
      <c r="AX249" s="14" t="s">
        <v>74</v>
      </c>
      <c r="AY249" s="215" t="s">
        <v>202</v>
      </c>
    </row>
    <row r="250" spans="1:65" s="13" customFormat="1" ht="11.25">
      <c r="B250" s="195"/>
      <c r="C250" s="196"/>
      <c r="D250" s="188" t="s">
        <v>215</v>
      </c>
      <c r="E250" s="197" t="s">
        <v>19</v>
      </c>
      <c r="F250" s="198" t="s">
        <v>382</v>
      </c>
      <c r="G250" s="196"/>
      <c r="H250" s="197" t="s">
        <v>19</v>
      </c>
      <c r="I250" s="199"/>
      <c r="J250" s="196"/>
      <c r="K250" s="196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215</v>
      </c>
      <c r="AU250" s="204" t="s">
        <v>84</v>
      </c>
      <c r="AV250" s="13" t="s">
        <v>82</v>
      </c>
      <c r="AW250" s="13" t="s">
        <v>35</v>
      </c>
      <c r="AX250" s="13" t="s">
        <v>74</v>
      </c>
      <c r="AY250" s="204" t="s">
        <v>202</v>
      </c>
    </row>
    <row r="251" spans="1:65" s="14" customFormat="1" ht="11.25">
      <c r="B251" s="205"/>
      <c r="C251" s="206"/>
      <c r="D251" s="188" t="s">
        <v>215</v>
      </c>
      <c r="E251" s="207" t="s">
        <v>19</v>
      </c>
      <c r="F251" s="208" t="s">
        <v>383</v>
      </c>
      <c r="G251" s="206"/>
      <c r="H251" s="209">
        <v>3.7999999999999999E-2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215</v>
      </c>
      <c r="AU251" s="215" t="s">
        <v>84</v>
      </c>
      <c r="AV251" s="14" t="s">
        <v>84</v>
      </c>
      <c r="AW251" s="14" t="s">
        <v>35</v>
      </c>
      <c r="AX251" s="14" t="s">
        <v>74</v>
      </c>
      <c r="AY251" s="215" t="s">
        <v>202</v>
      </c>
    </row>
    <row r="252" spans="1:65" s="13" customFormat="1" ht="22.5">
      <c r="B252" s="195"/>
      <c r="C252" s="196"/>
      <c r="D252" s="188" t="s">
        <v>215</v>
      </c>
      <c r="E252" s="197" t="s">
        <v>19</v>
      </c>
      <c r="F252" s="198" t="s">
        <v>384</v>
      </c>
      <c r="G252" s="196"/>
      <c r="H252" s="197" t="s">
        <v>19</v>
      </c>
      <c r="I252" s="199"/>
      <c r="J252" s="196"/>
      <c r="K252" s="196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215</v>
      </c>
      <c r="AU252" s="204" t="s">
        <v>84</v>
      </c>
      <c r="AV252" s="13" t="s">
        <v>82</v>
      </c>
      <c r="AW252" s="13" t="s">
        <v>35</v>
      </c>
      <c r="AX252" s="13" t="s">
        <v>74</v>
      </c>
      <c r="AY252" s="204" t="s">
        <v>202</v>
      </c>
    </row>
    <row r="253" spans="1:65" s="14" customFormat="1" ht="11.25">
      <c r="B253" s="205"/>
      <c r="C253" s="206"/>
      <c r="D253" s="188" t="s">
        <v>215</v>
      </c>
      <c r="E253" s="207" t="s">
        <v>19</v>
      </c>
      <c r="F253" s="208" t="s">
        <v>385</v>
      </c>
      <c r="G253" s="206"/>
      <c r="H253" s="209">
        <v>0.09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215</v>
      </c>
      <c r="AU253" s="215" t="s">
        <v>84</v>
      </c>
      <c r="AV253" s="14" t="s">
        <v>84</v>
      </c>
      <c r="AW253" s="14" t="s">
        <v>35</v>
      </c>
      <c r="AX253" s="14" t="s">
        <v>74</v>
      </c>
      <c r="AY253" s="215" t="s">
        <v>202</v>
      </c>
    </row>
    <row r="254" spans="1:65" s="15" customFormat="1" ht="11.25">
      <c r="B254" s="216"/>
      <c r="C254" s="217"/>
      <c r="D254" s="188" t="s">
        <v>215</v>
      </c>
      <c r="E254" s="218" t="s">
        <v>19</v>
      </c>
      <c r="F254" s="219" t="s">
        <v>220</v>
      </c>
      <c r="G254" s="217"/>
      <c r="H254" s="220">
        <v>0.378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215</v>
      </c>
      <c r="AU254" s="226" t="s">
        <v>84</v>
      </c>
      <c r="AV254" s="15" t="s">
        <v>209</v>
      </c>
      <c r="AW254" s="15" t="s">
        <v>35</v>
      </c>
      <c r="AX254" s="15" t="s">
        <v>82</v>
      </c>
      <c r="AY254" s="226" t="s">
        <v>202</v>
      </c>
    </row>
    <row r="255" spans="1:65" s="12" customFormat="1" ht="25.9" customHeight="1">
      <c r="B255" s="159"/>
      <c r="C255" s="160"/>
      <c r="D255" s="161" t="s">
        <v>73</v>
      </c>
      <c r="E255" s="162" t="s">
        <v>386</v>
      </c>
      <c r="F255" s="162" t="s">
        <v>387</v>
      </c>
      <c r="G255" s="160"/>
      <c r="H255" s="160"/>
      <c r="I255" s="163"/>
      <c r="J255" s="164">
        <f>BK255</f>
        <v>0</v>
      </c>
      <c r="K255" s="160"/>
      <c r="L255" s="165"/>
      <c r="M255" s="166"/>
      <c r="N255" s="167"/>
      <c r="O255" s="167"/>
      <c r="P255" s="168">
        <f>P256+P277+P286+P311</f>
        <v>0</v>
      </c>
      <c r="Q255" s="167"/>
      <c r="R255" s="168">
        <f>R256+R277+R286+R311</f>
        <v>0</v>
      </c>
      <c r="S255" s="167"/>
      <c r="T255" s="169">
        <f>T256+T277+T286+T311</f>
        <v>0.58504800000000001</v>
      </c>
      <c r="AR255" s="170" t="s">
        <v>84</v>
      </c>
      <c r="AT255" s="171" t="s">
        <v>73</v>
      </c>
      <c r="AU255" s="171" t="s">
        <v>74</v>
      </c>
      <c r="AY255" s="170" t="s">
        <v>202</v>
      </c>
      <c r="BK255" s="172">
        <f>BK256+BK277+BK286+BK311</f>
        <v>0</v>
      </c>
    </row>
    <row r="256" spans="1:65" s="12" customFormat="1" ht="22.9" customHeight="1">
      <c r="B256" s="159"/>
      <c r="C256" s="160"/>
      <c r="D256" s="161" t="s">
        <v>73</v>
      </c>
      <c r="E256" s="173" t="s">
        <v>388</v>
      </c>
      <c r="F256" s="173" t="s">
        <v>389</v>
      </c>
      <c r="G256" s="160"/>
      <c r="H256" s="160"/>
      <c r="I256" s="163"/>
      <c r="J256" s="174">
        <f>BK256</f>
        <v>0</v>
      </c>
      <c r="K256" s="160"/>
      <c r="L256" s="165"/>
      <c r="M256" s="166"/>
      <c r="N256" s="167"/>
      <c r="O256" s="167"/>
      <c r="P256" s="168">
        <f>SUM(P257:P276)</f>
        <v>0</v>
      </c>
      <c r="Q256" s="167"/>
      <c r="R256" s="168">
        <f>SUM(R257:R276)</f>
        <v>0</v>
      </c>
      <c r="S256" s="167"/>
      <c r="T256" s="169">
        <f>SUM(T257:T276)</f>
        <v>0.19839999999999999</v>
      </c>
      <c r="AR256" s="170" t="s">
        <v>84</v>
      </c>
      <c r="AT256" s="171" t="s">
        <v>73</v>
      </c>
      <c r="AU256" s="171" t="s">
        <v>82</v>
      </c>
      <c r="AY256" s="170" t="s">
        <v>202</v>
      </c>
      <c r="BK256" s="172">
        <f>SUM(BK257:BK276)</f>
        <v>0</v>
      </c>
    </row>
    <row r="257" spans="1:65" s="2" customFormat="1" ht="16.5" customHeight="1">
      <c r="A257" s="36"/>
      <c r="B257" s="37"/>
      <c r="C257" s="175" t="s">
        <v>7</v>
      </c>
      <c r="D257" s="175" t="s">
        <v>204</v>
      </c>
      <c r="E257" s="176" t="s">
        <v>390</v>
      </c>
      <c r="F257" s="177" t="s">
        <v>391</v>
      </c>
      <c r="G257" s="178" t="s">
        <v>263</v>
      </c>
      <c r="H257" s="179">
        <v>17.3</v>
      </c>
      <c r="I257" s="180"/>
      <c r="J257" s="181">
        <f>ROUND(I257*H257,2)</f>
        <v>0</v>
      </c>
      <c r="K257" s="177" t="s">
        <v>208</v>
      </c>
      <c r="L257" s="41"/>
      <c r="M257" s="182" t="s">
        <v>19</v>
      </c>
      <c r="N257" s="183" t="s">
        <v>45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8.0000000000000002E-3</v>
      </c>
      <c r="T257" s="185">
        <f>S257*H257</f>
        <v>0.1384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333</v>
      </c>
      <c r="AT257" s="186" t="s">
        <v>204</v>
      </c>
      <c r="AU257" s="186" t="s">
        <v>84</v>
      </c>
      <c r="AY257" s="19" t="s">
        <v>202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82</v>
      </c>
      <c r="BK257" s="187">
        <f>ROUND(I257*H257,2)</f>
        <v>0</v>
      </c>
      <c r="BL257" s="19" t="s">
        <v>333</v>
      </c>
      <c r="BM257" s="186" t="s">
        <v>392</v>
      </c>
    </row>
    <row r="258" spans="1:65" s="2" customFormat="1" ht="11.25">
      <c r="A258" s="36"/>
      <c r="B258" s="37"/>
      <c r="C258" s="38"/>
      <c r="D258" s="188" t="s">
        <v>211</v>
      </c>
      <c r="E258" s="38"/>
      <c r="F258" s="189" t="s">
        <v>393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211</v>
      </c>
      <c r="AU258" s="19" t="s">
        <v>84</v>
      </c>
    </row>
    <row r="259" spans="1:65" s="2" customFormat="1" ht="11.25">
      <c r="A259" s="36"/>
      <c r="B259" s="37"/>
      <c r="C259" s="38"/>
      <c r="D259" s="193" t="s">
        <v>213</v>
      </c>
      <c r="E259" s="38"/>
      <c r="F259" s="194" t="s">
        <v>394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213</v>
      </c>
      <c r="AU259" s="19" t="s">
        <v>84</v>
      </c>
    </row>
    <row r="260" spans="1:65" s="13" customFormat="1" ht="11.25">
      <c r="B260" s="195"/>
      <c r="C260" s="196"/>
      <c r="D260" s="188" t="s">
        <v>215</v>
      </c>
      <c r="E260" s="197" t="s">
        <v>19</v>
      </c>
      <c r="F260" s="198" t="s">
        <v>216</v>
      </c>
      <c r="G260" s="196"/>
      <c r="H260" s="197" t="s">
        <v>19</v>
      </c>
      <c r="I260" s="199"/>
      <c r="J260" s="196"/>
      <c r="K260" s="196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215</v>
      </c>
      <c r="AU260" s="204" t="s">
        <v>84</v>
      </c>
      <c r="AV260" s="13" t="s">
        <v>82</v>
      </c>
      <c r="AW260" s="13" t="s">
        <v>35</v>
      </c>
      <c r="AX260" s="13" t="s">
        <v>74</v>
      </c>
      <c r="AY260" s="204" t="s">
        <v>202</v>
      </c>
    </row>
    <row r="261" spans="1:65" s="13" customFormat="1" ht="11.25">
      <c r="B261" s="195"/>
      <c r="C261" s="196"/>
      <c r="D261" s="188" t="s">
        <v>215</v>
      </c>
      <c r="E261" s="197" t="s">
        <v>19</v>
      </c>
      <c r="F261" s="198" t="s">
        <v>217</v>
      </c>
      <c r="G261" s="196"/>
      <c r="H261" s="197" t="s">
        <v>19</v>
      </c>
      <c r="I261" s="199"/>
      <c r="J261" s="196"/>
      <c r="K261" s="196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215</v>
      </c>
      <c r="AU261" s="204" t="s">
        <v>84</v>
      </c>
      <c r="AV261" s="13" t="s">
        <v>82</v>
      </c>
      <c r="AW261" s="13" t="s">
        <v>35</v>
      </c>
      <c r="AX261" s="13" t="s">
        <v>74</v>
      </c>
      <c r="AY261" s="204" t="s">
        <v>202</v>
      </c>
    </row>
    <row r="262" spans="1:65" s="13" customFormat="1" ht="11.25">
      <c r="B262" s="195"/>
      <c r="C262" s="196"/>
      <c r="D262" s="188" t="s">
        <v>215</v>
      </c>
      <c r="E262" s="197" t="s">
        <v>19</v>
      </c>
      <c r="F262" s="198" t="s">
        <v>395</v>
      </c>
      <c r="G262" s="196"/>
      <c r="H262" s="197" t="s">
        <v>19</v>
      </c>
      <c r="I262" s="199"/>
      <c r="J262" s="196"/>
      <c r="K262" s="196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215</v>
      </c>
      <c r="AU262" s="204" t="s">
        <v>84</v>
      </c>
      <c r="AV262" s="13" t="s">
        <v>82</v>
      </c>
      <c r="AW262" s="13" t="s">
        <v>35</v>
      </c>
      <c r="AX262" s="13" t="s">
        <v>74</v>
      </c>
      <c r="AY262" s="204" t="s">
        <v>202</v>
      </c>
    </row>
    <row r="263" spans="1:65" s="14" customFormat="1" ht="11.25">
      <c r="B263" s="205"/>
      <c r="C263" s="206"/>
      <c r="D263" s="188" t="s">
        <v>215</v>
      </c>
      <c r="E263" s="207" t="s">
        <v>19</v>
      </c>
      <c r="F263" s="208" t="s">
        <v>396</v>
      </c>
      <c r="G263" s="206"/>
      <c r="H263" s="209">
        <v>9.3000000000000007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215</v>
      </c>
      <c r="AU263" s="215" t="s">
        <v>84</v>
      </c>
      <c r="AV263" s="14" t="s">
        <v>84</v>
      </c>
      <c r="AW263" s="14" t="s">
        <v>35</v>
      </c>
      <c r="AX263" s="14" t="s">
        <v>74</v>
      </c>
      <c r="AY263" s="215" t="s">
        <v>202</v>
      </c>
    </row>
    <row r="264" spans="1:65" s="13" customFormat="1" ht="11.25">
      <c r="B264" s="195"/>
      <c r="C264" s="196"/>
      <c r="D264" s="188" t="s">
        <v>215</v>
      </c>
      <c r="E264" s="197" t="s">
        <v>19</v>
      </c>
      <c r="F264" s="198" t="s">
        <v>216</v>
      </c>
      <c r="G264" s="196"/>
      <c r="H264" s="197" t="s">
        <v>19</v>
      </c>
      <c r="I264" s="199"/>
      <c r="J264" s="196"/>
      <c r="K264" s="196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215</v>
      </c>
      <c r="AU264" s="204" t="s">
        <v>84</v>
      </c>
      <c r="AV264" s="13" t="s">
        <v>82</v>
      </c>
      <c r="AW264" s="13" t="s">
        <v>35</v>
      </c>
      <c r="AX264" s="13" t="s">
        <v>74</v>
      </c>
      <c r="AY264" s="204" t="s">
        <v>202</v>
      </c>
    </row>
    <row r="265" spans="1:65" s="13" customFormat="1" ht="11.25">
      <c r="B265" s="195"/>
      <c r="C265" s="196"/>
      <c r="D265" s="188" t="s">
        <v>215</v>
      </c>
      <c r="E265" s="197" t="s">
        <v>19</v>
      </c>
      <c r="F265" s="198" t="s">
        <v>217</v>
      </c>
      <c r="G265" s="196"/>
      <c r="H265" s="197" t="s">
        <v>19</v>
      </c>
      <c r="I265" s="199"/>
      <c r="J265" s="196"/>
      <c r="K265" s="196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215</v>
      </c>
      <c r="AU265" s="204" t="s">
        <v>84</v>
      </c>
      <c r="AV265" s="13" t="s">
        <v>82</v>
      </c>
      <c r="AW265" s="13" t="s">
        <v>35</v>
      </c>
      <c r="AX265" s="13" t="s">
        <v>74</v>
      </c>
      <c r="AY265" s="204" t="s">
        <v>202</v>
      </c>
    </row>
    <row r="266" spans="1:65" s="13" customFormat="1" ht="11.25">
      <c r="B266" s="195"/>
      <c r="C266" s="196"/>
      <c r="D266" s="188" t="s">
        <v>215</v>
      </c>
      <c r="E266" s="197" t="s">
        <v>19</v>
      </c>
      <c r="F266" s="198" t="s">
        <v>395</v>
      </c>
      <c r="G266" s="196"/>
      <c r="H266" s="197" t="s">
        <v>19</v>
      </c>
      <c r="I266" s="199"/>
      <c r="J266" s="196"/>
      <c r="K266" s="196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215</v>
      </c>
      <c r="AU266" s="204" t="s">
        <v>84</v>
      </c>
      <c r="AV266" s="13" t="s">
        <v>82</v>
      </c>
      <c r="AW266" s="13" t="s">
        <v>35</v>
      </c>
      <c r="AX266" s="13" t="s">
        <v>74</v>
      </c>
      <c r="AY266" s="204" t="s">
        <v>202</v>
      </c>
    </row>
    <row r="267" spans="1:65" s="14" customFormat="1" ht="11.25">
      <c r="B267" s="205"/>
      <c r="C267" s="206"/>
      <c r="D267" s="188" t="s">
        <v>215</v>
      </c>
      <c r="E267" s="207" t="s">
        <v>19</v>
      </c>
      <c r="F267" s="208" t="s">
        <v>397</v>
      </c>
      <c r="G267" s="206"/>
      <c r="H267" s="209">
        <v>8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215</v>
      </c>
      <c r="AU267" s="215" t="s">
        <v>84</v>
      </c>
      <c r="AV267" s="14" t="s">
        <v>84</v>
      </c>
      <c r="AW267" s="14" t="s">
        <v>35</v>
      </c>
      <c r="AX267" s="14" t="s">
        <v>74</v>
      </c>
      <c r="AY267" s="215" t="s">
        <v>202</v>
      </c>
    </row>
    <row r="268" spans="1:65" s="15" customFormat="1" ht="11.25">
      <c r="B268" s="216"/>
      <c r="C268" s="217"/>
      <c r="D268" s="188" t="s">
        <v>215</v>
      </c>
      <c r="E268" s="218" t="s">
        <v>19</v>
      </c>
      <c r="F268" s="219" t="s">
        <v>220</v>
      </c>
      <c r="G268" s="217"/>
      <c r="H268" s="220">
        <v>17.3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215</v>
      </c>
      <c r="AU268" s="226" t="s">
        <v>84</v>
      </c>
      <c r="AV268" s="15" t="s">
        <v>209</v>
      </c>
      <c r="AW268" s="15" t="s">
        <v>35</v>
      </c>
      <c r="AX268" s="15" t="s">
        <v>82</v>
      </c>
      <c r="AY268" s="226" t="s">
        <v>202</v>
      </c>
    </row>
    <row r="269" spans="1:65" s="2" customFormat="1" ht="21.75" customHeight="1">
      <c r="A269" s="36"/>
      <c r="B269" s="37"/>
      <c r="C269" s="175" t="s">
        <v>398</v>
      </c>
      <c r="D269" s="175" t="s">
        <v>204</v>
      </c>
      <c r="E269" s="176" t="s">
        <v>399</v>
      </c>
      <c r="F269" s="177" t="s">
        <v>400</v>
      </c>
      <c r="G269" s="178" t="s">
        <v>263</v>
      </c>
      <c r="H269" s="179">
        <v>6</v>
      </c>
      <c r="I269" s="180"/>
      <c r="J269" s="181">
        <f>ROUND(I269*H269,2)</f>
        <v>0</v>
      </c>
      <c r="K269" s="177" t="s">
        <v>208</v>
      </c>
      <c r="L269" s="41"/>
      <c r="M269" s="182" t="s">
        <v>19</v>
      </c>
      <c r="N269" s="183" t="s">
        <v>45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0.01</v>
      </c>
      <c r="T269" s="185">
        <f>S269*H269</f>
        <v>0.06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333</v>
      </c>
      <c r="AT269" s="186" t="s">
        <v>204</v>
      </c>
      <c r="AU269" s="186" t="s">
        <v>84</v>
      </c>
      <c r="AY269" s="19" t="s">
        <v>202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82</v>
      </c>
      <c r="BK269" s="187">
        <f>ROUND(I269*H269,2)</f>
        <v>0</v>
      </c>
      <c r="BL269" s="19" t="s">
        <v>333</v>
      </c>
      <c r="BM269" s="186" t="s">
        <v>401</v>
      </c>
    </row>
    <row r="270" spans="1:65" s="2" customFormat="1" ht="11.25">
      <c r="A270" s="36"/>
      <c r="B270" s="37"/>
      <c r="C270" s="38"/>
      <c r="D270" s="188" t="s">
        <v>211</v>
      </c>
      <c r="E270" s="38"/>
      <c r="F270" s="189" t="s">
        <v>402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211</v>
      </c>
      <c r="AU270" s="19" t="s">
        <v>84</v>
      </c>
    </row>
    <row r="271" spans="1:65" s="2" customFormat="1" ht="11.25">
      <c r="A271" s="36"/>
      <c r="B271" s="37"/>
      <c r="C271" s="38"/>
      <c r="D271" s="193" t="s">
        <v>213</v>
      </c>
      <c r="E271" s="38"/>
      <c r="F271" s="194" t="s">
        <v>403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213</v>
      </c>
      <c r="AU271" s="19" t="s">
        <v>84</v>
      </c>
    </row>
    <row r="272" spans="1:65" s="13" customFormat="1" ht="11.25">
      <c r="B272" s="195"/>
      <c r="C272" s="196"/>
      <c r="D272" s="188" t="s">
        <v>215</v>
      </c>
      <c r="E272" s="197" t="s">
        <v>19</v>
      </c>
      <c r="F272" s="198" t="s">
        <v>216</v>
      </c>
      <c r="G272" s="196"/>
      <c r="H272" s="197" t="s">
        <v>19</v>
      </c>
      <c r="I272" s="199"/>
      <c r="J272" s="196"/>
      <c r="K272" s="196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215</v>
      </c>
      <c r="AU272" s="204" t="s">
        <v>84</v>
      </c>
      <c r="AV272" s="13" t="s">
        <v>82</v>
      </c>
      <c r="AW272" s="13" t="s">
        <v>35</v>
      </c>
      <c r="AX272" s="13" t="s">
        <v>74</v>
      </c>
      <c r="AY272" s="204" t="s">
        <v>202</v>
      </c>
    </row>
    <row r="273" spans="1:65" s="13" customFormat="1" ht="11.25">
      <c r="B273" s="195"/>
      <c r="C273" s="196"/>
      <c r="D273" s="188" t="s">
        <v>215</v>
      </c>
      <c r="E273" s="197" t="s">
        <v>19</v>
      </c>
      <c r="F273" s="198" t="s">
        <v>217</v>
      </c>
      <c r="G273" s="196"/>
      <c r="H273" s="197" t="s">
        <v>19</v>
      </c>
      <c r="I273" s="199"/>
      <c r="J273" s="196"/>
      <c r="K273" s="196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215</v>
      </c>
      <c r="AU273" s="204" t="s">
        <v>84</v>
      </c>
      <c r="AV273" s="13" t="s">
        <v>82</v>
      </c>
      <c r="AW273" s="13" t="s">
        <v>35</v>
      </c>
      <c r="AX273" s="13" t="s">
        <v>74</v>
      </c>
      <c r="AY273" s="204" t="s">
        <v>202</v>
      </c>
    </row>
    <row r="274" spans="1:65" s="13" customFormat="1" ht="11.25">
      <c r="B274" s="195"/>
      <c r="C274" s="196"/>
      <c r="D274" s="188" t="s">
        <v>215</v>
      </c>
      <c r="E274" s="197" t="s">
        <v>19</v>
      </c>
      <c r="F274" s="198" t="s">
        <v>404</v>
      </c>
      <c r="G274" s="196"/>
      <c r="H274" s="197" t="s">
        <v>19</v>
      </c>
      <c r="I274" s="199"/>
      <c r="J274" s="196"/>
      <c r="K274" s="196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215</v>
      </c>
      <c r="AU274" s="204" t="s">
        <v>84</v>
      </c>
      <c r="AV274" s="13" t="s">
        <v>82</v>
      </c>
      <c r="AW274" s="13" t="s">
        <v>35</v>
      </c>
      <c r="AX274" s="13" t="s">
        <v>74</v>
      </c>
      <c r="AY274" s="204" t="s">
        <v>202</v>
      </c>
    </row>
    <row r="275" spans="1:65" s="14" customFormat="1" ht="11.25">
      <c r="B275" s="205"/>
      <c r="C275" s="206"/>
      <c r="D275" s="188" t="s">
        <v>215</v>
      </c>
      <c r="E275" s="207" t="s">
        <v>19</v>
      </c>
      <c r="F275" s="208" t="s">
        <v>405</v>
      </c>
      <c r="G275" s="206"/>
      <c r="H275" s="209">
        <v>6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215</v>
      </c>
      <c r="AU275" s="215" t="s">
        <v>84</v>
      </c>
      <c r="AV275" s="14" t="s">
        <v>84</v>
      </c>
      <c r="AW275" s="14" t="s">
        <v>35</v>
      </c>
      <c r="AX275" s="14" t="s">
        <v>74</v>
      </c>
      <c r="AY275" s="215" t="s">
        <v>202</v>
      </c>
    </row>
    <row r="276" spans="1:65" s="15" customFormat="1" ht="11.25">
      <c r="B276" s="216"/>
      <c r="C276" s="217"/>
      <c r="D276" s="188" t="s">
        <v>215</v>
      </c>
      <c r="E276" s="218" t="s">
        <v>19</v>
      </c>
      <c r="F276" s="219" t="s">
        <v>220</v>
      </c>
      <c r="G276" s="217"/>
      <c r="H276" s="220">
        <v>6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215</v>
      </c>
      <c r="AU276" s="226" t="s">
        <v>84</v>
      </c>
      <c r="AV276" s="15" t="s">
        <v>209</v>
      </c>
      <c r="AW276" s="15" t="s">
        <v>35</v>
      </c>
      <c r="AX276" s="15" t="s">
        <v>82</v>
      </c>
      <c r="AY276" s="226" t="s">
        <v>202</v>
      </c>
    </row>
    <row r="277" spans="1:65" s="12" customFormat="1" ht="22.9" customHeight="1">
      <c r="B277" s="159"/>
      <c r="C277" s="160"/>
      <c r="D277" s="161" t="s">
        <v>73</v>
      </c>
      <c r="E277" s="173" t="s">
        <v>406</v>
      </c>
      <c r="F277" s="173" t="s">
        <v>407</v>
      </c>
      <c r="G277" s="160"/>
      <c r="H277" s="160"/>
      <c r="I277" s="163"/>
      <c r="J277" s="174">
        <f>BK277</f>
        <v>0</v>
      </c>
      <c r="K277" s="160"/>
      <c r="L277" s="165"/>
      <c r="M277" s="166"/>
      <c r="N277" s="167"/>
      <c r="O277" s="167"/>
      <c r="P277" s="168">
        <f>SUM(P278:P285)</f>
        <v>0</v>
      </c>
      <c r="Q277" s="167"/>
      <c r="R277" s="168">
        <f>SUM(R278:R285)</f>
        <v>0</v>
      </c>
      <c r="S277" s="167"/>
      <c r="T277" s="169">
        <f>SUM(T278:T285)</f>
        <v>1.75032E-2</v>
      </c>
      <c r="AR277" s="170" t="s">
        <v>84</v>
      </c>
      <c r="AT277" s="171" t="s">
        <v>73</v>
      </c>
      <c r="AU277" s="171" t="s">
        <v>82</v>
      </c>
      <c r="AY277" s="170" t="s">
        <v>202</v>
      </c>
      <c r="BK277" s="172">
        <f>SUM(BK278:BK285)</f>
        <v>0</v>
      </c>
    </row>
    <row r="278" spans="1:65" s="2" customFormat="1" ht="16.5" customHeight="1">
      <c r="A278" s="36"/>
      <c r="B278" s="37"/>
      <c r="C278" s="175" t="s">
        <v>408</v>
      </c>
      <c r="D278" s="175" t="s">
        <v>204</v>
      </c>
      <c r="E278" s="176" t="s">
        <v>409</v>
      </c>
      <c r="F278" s="177" t="s">
        <v>410</v>
      </c>
      <c r="G278" s="178" t="s">
        <v>280</v>
      </c>
      <c r="H278" s="179">
        <v>5.61</v>
      </c>
      <c r="I278" s="180"/>
      <c r="J278" s="181">
        <f>ROUND(I278*H278,2)</f>
        <v>0</v>
      </c>
      <c r="K278" s="177" t="s">
        <v>208</v>
      </c>
      <c r="L278" s="41"/>
      <c r="M278" s="182" t="s">
        <v>19</v>
      </c>
      <c r="N278" s="183" t="s">
        <v>45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3.1199999999999999E-3</v>
      </c>
      <c r="T278" s="185">
        <f>S278*H278</f>
        <v>1.75032E-2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333</v>
      </c>
      <c r="AT278" s="186" t="s">
        <v>204</v>
      </c>
      <c r="AU278" s="186" t="s">
        <v>84</v>
      </c>
      <c r="AY278" s="19" t="s">
        <v>202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82</v>
      </c>
      <c r="BK278" s="187">
        <f>ROUND(I278*H278,2)</f>
        <v>0</v>
      </c>
      <c r="BL278" s="19" t="s">
        <v>333</v>
      </c>
      <c r="BM278" s="186" t="s">
        <v>411</v>
      </c>
    </row>
    <row r="279" spans="1:65" s="2" customFormat="1" ht="11.25">
      <c r="A279" s="36"/>
      <c r="B279" s="37"/>
      <c r="C279" s="38"/>
      <c r="D279" s="188" t="s">
        <v>211</v>
      </c>
      <c r="E279" s="38"/>
      <c r="F279" s="189" t="s">
        <v>347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211</v>
      </c>
      <c r="AU279" s="19" t="s">
        <v>84</v>
      </c>
    </row>
    <row r="280" spans="1:65" s="2" customFormat="1" ht="11.25">
      <c r="A280" s="36"/>
      <c r="B280" s="37"/>
      <c r="C280" s="38"/>
      <c r="D280" s="193" t="s">
        <v>213</v>
      </c>
      <c r="E280" s="38"/>
      <c r="F280" s="194" t="s">
        <v>412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213</v>
      </c>
      <c r="AU280" s="19" t="s">
        <v>84</v>
      </c>
    </row>
    <row r="281" spans="1:65" s="13" customFormat="1" ht="11.25">
      <c r="B281" s="195"/>
      <c r="C281" s="196"/>
      <c r="D281" s="188" t="s">
        <v>215</v>
      </c>
      <c r="E281" s="197" t="s">
        <v>19</v>
      </c>
      <c r="F281" s="198" t="s">
        <v>216</v>
      </c>
      <c r="G281" s="196"/>
      <c r="H281" s="197" t="s">
        <v>19</v>
      </c>
      <c r="I281" s="199"/>
      <c r="J281" s="196"/>
      <c r="K281" s="196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215</v>
      </c>
      <c r="AU281" s="204" t="s">
        <v>84</v>
      </c>
      <c r="AV281" s="13" t="s">
        <v>82</v>
      </c>
      <c r="AW281" s="13" t="s">
        <v>35</v>
      </c>
      <c r="AX281" s="13" t="s">
        <v>74</v>
      </c>
      <c r="AY281" s="204" t="s">
        <v>202</v>
      </c>
    </row>
    <row r="282" spans="1:65" s="13" customFormat="1" ht="11.25">
      <c r="B282" s="195"/>
      <c r="C282" s="196"/>
      <c r="D282" s="188" t="s">
        <v>215</v>
      </c>
      <c r="E282" s="197" t="s">
        <v>19</v>
      </c>
      <c r="F282" s="198" t="s">
        <v>217</v>
      </c>
      <c r="G282" s="196"/>
      <c r="H282" s="197" t="s">
        <v>19</v>
      </c>
      <c r="I282" s="199"/>
      <c r="J282" s="196"/>
      <c r="K282" s="196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215</v>
      </c>
      <c r="AU282" s="204" t="s">
        <v>84</v>
      </c>
      <c r="AV282" s="13" t="s">
        <v>82</v>
      </c>
      <c r="AW282" s="13" t="s">
        <v>35</v>
      </c>
      <c r="AX282" s="13" t="s">
        <v>74</v>
      </c>
      <c r="AY282" s="204" t="s">
        <v>202</v>
      </c>
    </row>
    <row r="283" spans="1:65" s="13" customFormat="1" ht="11.25">
      <c r="B283" s="195"/>
      <c r="C283" s="196"/>
      <c r="D283" s="188" t="s">
        <v>215</v>
      </c>
      <c r="E283" s="197" t="s">
        <v>19</v>
      </c>
      <c r="F283" s="198" t="s">
        <v>413</v>
      </c>
      <c r="G283" s="196"/>
      <c r="H283" s="197" t="s">
        <v>19</v>
      </c>
      <c r="I283" s="199"/>
      <c r="J283" s="196"/>
      <c r="K283" s="196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215</v>
      </c>
      <c r="AU283" s="204" t="s">
        <v>84</v>
      </c>
      <c r="AV283" s="13" t="s">
        <v>82</v>
      </c>
      <c r="AW283" s="13" t="s">
        <v>35</v>
      </c>
      <c r="AX283" s="13" t="s">
        <v>74</v>
      </c>
      <c r="AY283" s="204" t="s">
        <v>202</v>
      </c>
    </row>
    <row r="284" spans="1:65" s="14" customFormat="1" ht="11.25">
      <c r="B284" s="205"/>
      <c r="C284" s="206"/>
      <c r="D284" s="188" t="s">
        <v>215</v>
      </c>
      <c r="E284" s="207" t="s">
        <v>19</v>
      </c>
      <c r="F284" s="208" t="s">
        <v>414</v>
      </c>
      <c r="G284" s="206"/>
      <c r="H284" s="209">
        <v>5.61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215</v>
      </c>
      <c r="AU284" s="215" t="s">
        <v>84</v>
      </c>
      <c r="AV284" s="14" t="s">
        <v>84</v>
      </c>
      <c r="AW284" s="14" t="s">
        <v>35</v>
      </c>
      <c r="AX284" s="14" t="s">
        <v>74</v>
      </c>
      <c r="AY284" s="215" t="s">
        <v>202</v>
      </c>
    </row>
    <row r="285" spans="1:65" s="15" customFormat="1" ht="11.25">
      <c r="B285" s="216"/>
      <c r="C285" s="217"/>
      <c r="D285" s="188" t="s">
        <v>215</v>
      </c>
      <c r="E285" s="218" t="s">
        <v>19</v>
      </c>
      <c r="F285" s="219" t="s">
        <v>220</v>
      </c>
      <c r="G285" s="217"/>
      <c r="H285" s="220">
        <v>5.61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215</v>
      </c>
      <c r="AU285" s="226" t="s">
        <v>84</v>
      </c>
      <c r="AV285" s="15" t="s">
        <v>209</v>
      </c>
      <c r="AW285" s="15" t="s">
        <v>35</v>
      </c>
      <c r="AX285" s="15" t="s">
        <v>82</v>
      </c>
      <c r="AY285" s="226" t="s">
        <v>202</v>
      </c>
    </row>
    <row r="286" spans="1:65" s="12" customFormat="1" ht="22.9" customHeight="1">
      <c r="B286" s="159"/>
      <c r="C286" s="160"/>
      <c r="D286" s="161" t="s">
        <v>73</v>
      </c>
      <c r="E286" s="173" t="s">
        <v>415</v>
      </c>
      <c r="F286" s="173" t="s">
        <v>416</v>
      </c>
      <c r="G286" s="160"/>
      <c r="H286" s="160"/>
      <c r="I286" s="163"/>
      <c r="J286" s="174">
        <f>BK286</f>
        <v>0</v>
      </c>
      <c r="K286" s="160"/>
      <c r="L286" s="165"/>
      <c r="M286" s="166"/>
      <c r="N286" s="167"/>
      <c r="O286" s="167"/>
      <c r="P286" s="168">
        <f>SUM(P287:P310)</f>
        <v>0</v>
      </c>
      <c r="Q286" s="167"/>
      <c r="R286" s="168">
        <f>SUM(R287:R310)</f>
        <v>0</v>
      </c>
      <c r="S286" s="167"/>
      <c r="T286" s="169">
        <f>SUM(T287:T310)</f>
        <v>9.0344800000000003E-2</v>
      </c>
      <c r="AR286" s="170" t="s">
        <v>84</v>
      </c>
      <c r="AT286" s="171" t="s">
        <v>73</v>
      </c>
      <c r="AU286" s="171" t="s">
        <v>82</v>
      </c>
      <c r="AY286" s="170" t="s">
        <v>202</v>
      </c>
      <c r="BK286" s="172">
        <f>SUM(BK287:BK310)</f>
        <v>0</v>
      </c>
    </row>
    <row r="287" spans="1:65" s="2" customFormat="1" ht="16.5" customHeight="1">
      <c r="A287" s="36"/>
      <c r="B287" s="37"/>
      <c r="C287" s="175" t="s">
        <v>417</v>
      </c>
      <c r="D287" s="175" t="s">
        <v>204</v>
      </c>
      <c r="E287" s="176" t="s">
        <v>418</v>
      </c>
      <c r="F287" s="177" t="s">
        <v>419</v>
      </c>
      <c r="G287" s="178" t="s">
        <v>280</v>
      </c>
      <c r="H287" s="179">
        <v>4.76</v>
      </c>
      <c r="I287" s="180"/>
      <c r="J287" s="181">
        <f>ROUND(I287*H287,2)</f>
        <v>0</v>
      </c>
      <c r="K287" s="177" t="s">
        <v>208</v>
      </c>
      <c r="L287" s="41"/>
      <c r="M287" s="182" t="s">
        <v>19</v>
      </c>
      <c r="N287" s="183" t="s">
        <v>45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1.098E-2</v>
      </c>
      <c r="T287" s="185">
        <f>S287*H287</f>
        <v>5.22648E-2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333</v>
      </c>
      <c r="AT287" s="186" t="s">
        <v>204</v>
      </c>
      <c r="AU287" s="186" t="s">
        <v>84</v>
      </c>
      <c r="AY287" s="19" t="s">
        <v>202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82</v>
      </c>
      <c r="BK287" s="187">
        <f>ROUND(I287*H287,2)</f>
        <v>0</v>
      </c>
      <c r="BL287" s="19" t="s">
        <v>333</v>
      </c>
      <c r="BM287" s="186" t="s">
        <v>420</v>
      </c>
    </row>
    <row r="288" spans="1:65" s="2" customFormat="1" ht="11.25">
      <c r="A288" s="36"/>
      <c r="B288" s="37"/>
      <c r="C288" s="38"/>
      <c r="D288" s="188" t="s">
        <v>211</v>
      </c>
      <c r="E288" s="38"/>
      <c r="F288" s="189" t="s">
        <v>421</v>
      </c>
      <c r="G288" s="38"/>
      <c r="H288" s="38"/>
      <c r="I288" s="190"/>
      <c r="J288" s="38"/>
      <c r="K288" s="38"/>
      <c r="L288" s="41"/>
      <c r="M288" s="191"/>
      <c r="N288" s="19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211</v>
      </c>
      <c r="AU288" s="19" t="s">
        <v>84</v>
      </c>
    </row>
    <row r="289" spans="1:65" s="2" customFormat="1" ht="11.25">
      <c r="A289" s="36"/>
      <c r="B289" s="37"/>
      <c r="C289" s="38"/>
      <c r="D289" s="193" t="s">
        <v>213</v>
      </c>
      <c r="E289" s="38"/>
      <c r="F289" s="194" t="s">
        <v>422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213</v>
      </c>
      <c r="AU289" s="19" t="s">
        <v>84</v>
      </c>
    </row>
    <row r="290" spans="1:65" s="13" customFormat="1" ht="11.25">
      <c r="B290" s="195"/>
      <c r="C290" s="196"/>
      <c r="D290" s="188" t="s">
        <v>215</v>
      </c>
      <c r="E290" s="197" t="s">
        <v>19</v>
      </c>
      <c r="F290" s="198" t="s">
        <v>216</v>
      </c>
      <c r="G290" s="196"/>
      <c r="H290" s="197" t="s">
        <v>19</v>
      </c>
      <c r="I290" s="199"/>
      <c r="J290" s="196"/>
      <c r="K290" s="196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215</v>
      </c>
      <c r="AU290" s="204" t="s">
        <v>84</v>
      </c>
      <c r="AV290" s="13" t="s">
        <v>82</v>
      </c>
      <c r="AW290" s="13" t="s">
        <v>35</v>
      </c>
      <c r="AX290" s="13" t="s">
        <v>74</v>
      </c>
      <c r="AY290" s="204" t="s">
        <v>202</v>
      </c>
    </row>
    <row r="291" spans="1:65" s="13" customFormat="1" ht="11.25">
      <c r="B291" s="195"/>
      <c r="C291" s="196"/>
      <c r="D291" s="188" t="s">
        <v>215</v>
      </c>
      <c r="E291" s="197" t="s">
        <v>19</v>
      </c>
      <c r="F291" s="198" t="s">
        <v>217</v>
      </c>
      <c r="G291" s="196"/>
      <c r="H291" s="197" t="s">
        <v>19</v>
      </c>
      <c r="I291" s="199"/>
      <c r="J291" s="196"/>
      <c r="K291" s="196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215</v>
      </c>
      <c r="AU291" s="204" t="s">
        <v>84</v>
      </c>
      <c r="AV291" s="13" t="s">
        <v>82</v>
      </c>
      <c r="AW291" s="13" t="s">
        <v>35</v>
      </c>
      <c r="AX291" s="13" t="s">
        <v>74</v>
      </c>
      <c r="AY291" s="204" t="s">
        <v>202</v>
      </c>
    </row>
    <row r="292" spans="1:65" s="13" customFormat="1" ht="11.25">
      <c r="B292" s="195"/>
      <c r="C292" s="196"/>
      <c r="D292" s="188" t="s">
        <v>215</v>
      </c>
      <c r="E292" s="197" t="s">
        <v>19</v>
      </c>
      <c r="F292" s="198" t="s">
        <v>423</v>
      </c>
      <c r="G292" s="196"/>
      <c r="H292" s="197" t="s">
        <v>19</v>
      </c>
      <c r="I292" s="199"/>
      <c r="J292" s="196"/>
      <c r="K292" s="196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215</v>
      </c>
      <c r="AU292" s="204" t="s">
        <v>84</v>
      </c>
      <c r="AV292" s="13" t="s">
        <v>82</v>
      </c>
      <c r="AW292" s="13" t="s">
        <v>35</v>
      </c>
      <c r="AX292" s="13" t="s">
        <v>74</v>
      </c>
      <c r="AY292" s="204" t="s">
        <v>202</v>
      </c>
    </row>
    <row r="293" spans="1:65" s="14" customFormat="1" ht="11.25">
      <c r="B293" s="205"/>
      <c r="C293" s="206"/>
      <c r="D293" s="188" t="s">
        <v>215</v>
      </c>
      <c r="E293" s="207" t="s">
        <v>19</v>
      </c>
      <c r="F293" s="208" t="s">
        <v>424</v>
      </c>
      <c r="G293" s="206"/>
      <c r="H293" s="209">
        <v>2.95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215</v>
      </c>
      <c r="AU293" s="215" t="s">
        <v>84</v>
      </c>
      <c r="AV293" s="14" t="s">
        <v>84</v>
      </c>
      <c r="AW293" s="14" t="s">
        <v>35</v>
      </c>
      <c r="AX293" s="14" t="s">
        <v>74</v>
      </c>
      <c r="AY293" s="215" t="s">
        <v>202</v>
      </c>
    </row>
    <row r="294" spans="1:65" s="13" customFormat="1" ht="11.25">
      <c r="B294" s="195"/>
      <c r="C294" s="196"/>
      <c r="D294" s="188" t="s">
        <v>215</v>
      </c>
      <c r="E294" s="197" t="s">
        <v>19</v>
      </c>
      <c r="F294" s="198" t="s">
        <v>216</v>
      </c>
      <c r="G294" s="196"/>
      <c r="H294" s="197" t="s">
        <v>19</v>
      </c>
      <c r="I294" s="199"/>
      <c r="J294" s="196"/>
      <c r="K294" s="196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215</v>
      </c>
      <c r="AU294" s="204" t="s">
        <v>84</v>
      </c>
      <c r="AV294" s="13" t="s">
        <v>82</v>
      </c>
      <c r="AW294" s="13" t="s">
        <v>35</v>
      </c>
      <c r="AX294" s="13" t="s">
        <v>74</v>
      </c>
      <c r="AY294" s="204" t="s">
        <v>202</v>
      </c>
    </row>
    <row r="295" spans="1:65" s="13" customFormat="1" ht="11.25">
      <c r="B295" s="195"/>
      <c r="C295" s="196"/>
      <c r="D295" s="188" t="s">
        <v>215</v>
      </c>
      <c r="E295" s="197" t="s">
        <v>19</v>
      </c>
      <c r="F295" s="198" t="s">
        <v>217</v>
      </c>
      <c r="G295" s="196"/>
      <c r="H295" s="197" t="s">
        <v>19</v>
      </c>
      <c r="I295" s="199"/>
      <c r="J295" s="196"/>
      <c r="K295" s="196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215</v>
      </c>
      <c r="AU295" s="204" t="s">
        <v>84</v>
      </c>
      <c r="AV295" s="13" t="s">
        <v>82</v>
      </c>
      <c r="AW295" s="13" t="s">
        <v>35</v>
      </c>
      <c r="AX295" s="13" t="s">
        <v>74</v>
      </c>
      <c r="AY295" s="204" t="s">
        <v>202</v>
      </c>
    </row>
    <row r="296" spans="1:65" s="13" customFormat="1" ht="11.25">
      <c r="B296" s="195"/>
      <c r="C296" s="196"/>
      <c r="D296" s="188" t="s">
        <v>215</v>
      </c>
      <c r="E296" s="197" t="s">
        <v>19</v>
      </c>
      <c r="F296" s="198" t="s">
        <v>423</v>
      </c>
      <c r="G296" s="196"/>
      <c r="H296" s="197" t="s">
        <v>19</v>
      </c>
      <c r="I296" s="199"/>
      <c r="J296" s="196"/>
      <c r="K296" s="196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215</v>
      </c>
      <c r="AU296" s="204" t="s">
        <v>84</v>
      </c>
      <c r="AV296" s="13" t="s">
        <v>82</v>
      </c>
      <c r="AW296" s="13" t="s">
        <v>35</v>
      </c>
      <c r="AX296" s="13" t="s">
        <v>74</v>
      </c>
      <c r="AY296" s="204" t="s">
        <v>202</v>
      </c>
    </row>
    <row r="297" spans="1:65" s="14" customFormat="1" ht="11.25">
      <c r="B297" s="205"/>
      <c r="C297" s="206"/>
      <c r="D297" s="188" t="s">
        <v>215</v>
      </c>
      <c r="E297" s="207" t="s">
        <v>19</v>
      </c>
      <c r="F297" s="208" t="s">
        <v>425</v>
      </c>
      <c r="G297" s="206"/>
      <c r="H297" s="209">
        <v>1.81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215</v>
      </c>
      <c r="AU297" s="215" t="s">
        <v>84</v>
      </c>
      <c r="AV297" s="14" t="s">
        <v>84</v>
      </c>
      <c r="AW297" s="14" t="s">
        <v>35</v>
      </c>
      <c r="AX297" s="14" t="s">
        <v>74</v>
      </c>
      <c r="AY297" s="215" t="s">
        <v>202</v>
      </c>
    </row>
    <row r="298" spans="1:65" s="15" customFormat="1" ht="11.25">
      <c r="B298" s="216"/>
      <c r="C298" s="217"/>
      <c r="D298" s="188" t="s">
        <v>215</v>
      </c>
      <c r="E298" s="218" t="s">
        <v>19</v>
      </c>
      <c r="F298" s="219" t="s">
        <v>220</v>
      </c>
      <c r="G298" s="217"/>
      <c r="H298" s="220">
        <v>4.76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215</v>
      </c>
      <c r="AU298" s="226" t="s">
        <v>84</v>
      </c>
      <c r="AV298" s="15" t="s">
        <v>209</v>
      </c>
      <c r="AW298" s="15" t="s">
        <v>35</v>
      </c>
      <c r="AX298" s="15" t="s">
        <v>82</v>
      </c>
      <c r="AY298" s="226" t="s">
        <v>202</v>
      </c>
    </row>
    <row r="299" spans="1:65" s="2" customFormat="1" ht="16.5" customHeight="1">
      <c r="A299" s="36"/>
      <c r="B299" s="37"/>
      <c r="C299" s="175" t="s">
        <v>426</v>
      </c>
      <c r="D299" s="175" t="s">
        <v>204</v>
      </c>
      <c r="E299" s="176" t="s">
        <v>427</v>
      </c>
      <c r="F299" s="177" t="s">
        <v>428</v>
      </c>
      <c r="G299" s="178" t="s">
        <v>280</v>
      </c>
      <c r="H299" s="179">
        <v>4.76</v>
      </c>
      <c r="I299" s="180"/>
      <c r="J299" s="181">
        <f>ROUND(I299*H299,2)</f>
        <v>0</v>
      </c>
      <c r="K299" s="177" t="s">
        <v>208</v>
      </c>
      <c r="L299" s="41"/>
      <c r="M299" s="182" t="s">
        <v>19</v>
      </c>
      <c r="N299" s="183" t="s">
        <v>45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8.0000000000000002E-3</v>
      </c>
      <c r="T299" s="185">
        <f>S299*H299</f>
        <v>3.8079999999999996E-2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333</v>
      </c>
      <c r="AT299" s="186" t="s">
        <v>204</v>
      </c>
      <c r="AU299" s="186" t="s">
        <v>84</v>
      </c>
      <c r="AY299" s="19" t="s">
        <v>202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82</v>
      </c>
      <c r="BK299" s="187">
        <f>ROUND(I299*H299,2)</f>
        <v>0</v>
      </c>
      <c r="BL299" s="19" t="s">
        <v>333</v>
      </c>
      <c r="BM299" s="186" t="s">
        <v>429</v>
      </c>
    </row>
    <row r="300" spans="1:65" s="2" customFormat="1" ht="11.25">
      <c r="A300" s="36"/>
      <c r="B300" s="37"/>
      <c r="C300" s="38"/>
      <c r="D300" s="188" t="s">
        <v>211</v>
      </c>
      <c r="E300" s="38"/>
      <c r="F300" s="189" t="s">
        <v>430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211</v>
      </c>
      <c r="AU300" s="19" t="s">
        <v>84</v>
      </c>
    </row>
    <row r="301" spans="1:65" s="2" customFormat="1" ht="11.25">
      <c r="A301" s="36"/>
      <c r="B301" s="37"/>
      <c r="C301" s="38"/>
      <c r="D301" s="193" t="s">
        <v>213</v>
      </c>
      <c r="E301" s="38"/>
      <c r="F301" s="194" t="s">
        <v>431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213</v>
      </c>
      <c r="AU301" s="19" t="s">
        <v>84</v>
      </c>
    </row>
    <row r="302" spans="1:65" s="13" customFormat="1" ht="11.25">
      <c r="B302" s="195"/>
      <c r="C302" s="196"/>
      <c r="D302" s="188" t="s">
        <v>215</v>
      </c>
      <c r="E302" s="197" t="s">
        <v>19</v>
      </c>
      <c r="F302" s="198" t="s">
        <v>216</v>
      </c>
      <c r="G302" s="196"/>
      <c r="H302" s="197" t="s">
        <v>19</v>
      </c>
      <c r="I302" s="199"/>
      <c r="J302" s="196"/>
      <c r="K302" s="196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215</v>
      </c>
      <c r="AU302" s="204" t="s">
        <v>84</v>
      </c>
      <c r="AV302" s="13" t="s">
        <v>82</v>
      </c>
      <c r="AW302" s="13" t="s">
        <v>35</v>
      </c>
      <c r="AX302" s="13" t="s">
        <v>74</v>
      </c>
      <c r="AY302" s="204" t="s">
        <v>202</v>
      </c>
    </row>
    <row r="303" spans="1:65" s="13" customFormat="1" ht="11.25">
      <c r="B303" s="195"/>
      <c r="C303" s="196"/>
      <c r="D303" s="188" t="s">
        <v>215</v>
      </c>
      <c r="E303" s="197" t="s">
        <v>19</v>
      </c>
      <c r="F303" s="198" t="s">
        <v>217</v>
      </c>
      <c r="G303" s="196"/>
      <c r="H303" s="197" t="s">
        <v>19</v>
      </c>
      <c r="I303" s="199"/>
      <c r="J303" s="196"/>
      <c r="K303" s="196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215</v>
      </c>
      <c r="AU303" s="204" t="s">
        <v>84</v>
      </c>
      <c r="AV303" s="13" t="s">
        <v>82</v>
      </c>
      <c r="AW303" s="13" t="s">
        <v>35</v>
      </c>
      <c r="AX303" s="13" t="s">
        <v>74</v>
      </c>
      <c r="AY303" s="204" t="s">
        <v>202</v>
      </c>
    </row>
    <row r="304" spans="1:65" s="13" customFormat="1" ht="11.25">
      <c r="B304" s="195"/>
      <c r="C304" s="196"/>
      <c r="D304" s="188" t="s">
        <v>215</v>
      </c>
      <c r="E304" s="197" t="s">
        <v>19</v>
      </c>
      <c r="F304" s="198" t="s">
        <v>423</v>
      </c>
      <c r="G304" s="196"/>
      <c r="H304" s="197" t="s">
        <v>19</v>
      </c>
      <c r="I304" s="199"/>
      <c r="J304" s="196"/>
      <c r="K304" s="196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215</v>
      </c>
      <c r="AU304" s="204" t="s">
        <v>84</v>
      </c>
      <c r="AV304" s="13" t="s">
        <v>82</v>
      </c>
      <c r="AW304" s="13" t="s">
        <v>35</v>
      </c>
      <c r="AX304" s="13" t="s">
        <v>74</v>
      </c>
      <c r="AY304" s="204" t="s">
        <v>202</v>
      </c>
    </row>
    <row r="305" spans="1:65" s="14" customFormat="1" ht="11.25">
      <c r="B305" s="205"/>
      <c r="C305" s="206"/>
      <c r="D305" s="188" t="s">
        <v>215</v>
      </c>
      <c r="E305" s="207" t="s">
        <v>19</v>
      </c>
      <c r="F305" s="208" t="s">
        <v>424</v>
      </c>
      <c r="G305" s="206"/>
      <c r="H305" s="209">
        <v>2.95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215</v>
      </c>
      <c r="AU305" s="215" t="s">
        <v>84</v>
      </c>
      <c r="AV305" s="14" t="s">
        <v>84</v>
      </c>
      <c r="AW305" s="14" t="s">
        <v>35</v>
      </c>
      <c r="AX305" s="14" t="s">
        <v>74</v>
      </c>
      <c r="AY305" s="215" t="s">
        <v>202</v>
      </c>
    </row>
    <row r="306" spans="1:65" s="13" customFormat="1" ht="11.25">
      <c r="B306" s="195"/>
      <c r="C306" s="196"/>
      <c r="D306" s="188" t="s">
        <v>215</v>
      </c>
      <c r="E306" s="197" t="s">
        <v>19</v>
      </c>
      <c r="F306" s="198" t="s">
        <v>216</v>
      </c>
      <c r="G306" s="196"/>
      <c r="H306" s="197" t="s">
        <v>19</v>
      </c>
      <c r="I306" s="199"/>
      <c r="J306" s="196"/>
      <c r="K306" s="196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215</v>
      </c>
      <c r="AU306" s="204" t="s">
        <v>84</v>
      </c>
      <c r="AV306" s="13" t="s">
        <v>82</v>
      </c>
      <c r="AW306" s="13" t="s">
        <v>35</v>
      </c>
      <c r="AX306" s="13" t="s">
        <v>74</v>
      </c>
      <c r="AY306" s="204" t="s">
        <v>202</v>
      </c>
    </row>
    <row r="307" spans="1:65" s="13" customFormat="1" ht="11.25">
      <c r="B307" s="195"/>
      <c r="C307" s="196"/>
      <c r="D307" s="188" t="s">
        <v>215</v>
      </c>
      <c r="E307" s="197" t="s">
        <v>19</v>
      </c>
      <c r="F307" s="198" t="s">
        <v>217</v>
      </c>
      <c r="G307" s="196"/>
      <c r="H307" s="197" t="s">
        <v>19</v>
      </c>
      <c r="I307" s="199"/>
      <c r="J307" s="196"/>
      <c r="K307" s="196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215</v>
      </c>
      <c r="AU307" s="204" t="s">
        <v>84</v>
      </c>
      <c r="AV307" s="13" t="s">
        <v>82</v>
      </c>
      <c r="AW307" s="13" t="s">
        <v>35</v>
      </c>
      <c r="AX307" s="13" t="s">
        <v>74</v>
      </c>
      <c r="AY307" s="204" t="s">
        <v>202</v>
      </c>
    </row>
    <row r="308" spans="1:65" s="13" customFormat="1" ht="11.25">
      <c r="B308" s="195"/>
      <c r="C308" s="196"/>
      <c r="D308" s="188" t="s">
        <v>215</v>
      </c>
      <c r="E308" s="197" t="s">
        <v>19</v>
      </c>
      <c r="F308" s="198" t="s">
        <v>423</v>
      </c>
      <c r="G308" s="196"/>
      <c r="H308" s="197" t="s">
        <v>19</v>
      </c>
      <c r="I308" s="199"/>
      <c r="J308" s="196"/>
      <c r="K308" s="196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215</v>
      </c>
      <c r="AU308" s="204" t="s">
        <v>84</v>
      </c>
      <c r="AV308" s="13" t="s">
        <v>82</v>
      </c>
      <c r="AW308" s="13" t="s">
        <v>35</v>
      </c>
      <c r="AX308" s="13" t="s">
        <v>74</v>
      </c>
      <c r="AY308" s="204" t="s">
        <v>202</v>
      </c>
    </row>
    <row r="309" spans="1:65" s="14" customFormat="1" ht="11.25">
      <c r="B309" s="205"/>
      <c r="C309" s="206"/>
      <c r="D309" s="188" t="s">
        <v>215</v>
      </c>
      <c r="E309" s="207" t="s">
        <v>19</v>
      </c>
      <c r="F309" s="208" t="s">
        <v>425</v>
      </c>
      <c r="G309" s="206"/>
      <c r="H309" s="209">
        <v>1.81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215</v>
      </c>
      <c r="AU309" s="215" t="s">
        <v>84</v>
      </c>
      <c r="AV309" s="14" t="s">
        <v>84</v>
      </c>
      <c r="AW309" s="14" t="s">
        <v>35</v>
      </c>
      <c r="AX309" s="14" t="s">
        <v>74</v>
      </c>
      <c r="AY309" s="215" t="s">
        <v>202</v>
      </c>
    </row>
    <row r="310" spans="1:65" s="15" customFormat="1" ht="11.25">
      <c r="B310" s="216"/>
      <c r="C310" s="217"/>
      <c r="D310" s="188" t="s">
        <v>215</v>
      </c>
      <c r="E310" s="218" t="s">
        <v>19</v>
      </c>
      <c r="F310" s="219" t="s">
        <v>220</v>
      </c>
      <c r="G310" s="217"/>
      <c r="H310" s="220">
        <v>4.76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215</v>
      </c>
      <c r="AU310" s="226" t="s">
        <v>84</v>
      </c>
      <c r="AV310" s="15" t="s">
        <v>209</v>
      </c>
      <c r="AW310" s="15" t="s">
        <v>35</v>
      </c>
      <c r="AX310" s="15" t="s">
        <v>82</v>
      </c>
      <c r="AY310" s="226" t="s">
        <v>202</v>
      </c>
    </row>
    <row r="311" spans="1:65" s="12" customFormat="1" ht="22.9" customHeight="1">
      <c r="B311" s="159"/>
      <c r="C311" s="160"/>
      <c r="D311" s="161" t="s">
        <v>73</v>
      </c>
      <c r="E311" s="173" t="s">
        <v>432</v>
      </c>
      <c r="F311" s="173" t="s">
        <v>433</v>
      </c>
      <c r="G311" s="160"/>
      <c r="H311" s="160"/>
      <c r="I311" s="163"/>
      <c r="J311" s="174">
        <f>BK311</f>
        <v>0</v>
      </c>
      <c r="K311" s="160"/>
      <c r="L311" s="165"/>
      <c r="M311" s="166"/>
      <c r="N311" s="167"/>
      <c r="O311" s="167"/>
      <c r="P311" s="168">
        <f>SUM(P312:P336)</f>
        <v>0</v>
      </c>
      <c r="Q311" s="167"/>
      <c r="R311" s="168">
        <f>SUM(R312:R336)</f>
        <v>0</v>
      </c>
      <c r="S311" s="167"/>
      <c r="T311" s="169">
        <f>SUM(T312:T336)</f>
        <v>0.27879999999999999</v>
      </c>
      <c r="AR311" s="170" t="s">
        <v>84</v>
      </c>
      <c r="AT311" s="171" t="s">
        <v>73</v>
      </c>
      <c r="AU311" s="171" t="s">
        <v>82</v>
      </c>
      <c r="AY311" s="170" t="s">
        <v>202</v>
      </c>
      <c r="BK311" s="172">
        <f>SUM(BK312:BK336)</f>
        <v>0</v>
      </c>
    </row>
    <row r="312" spans="1:65" s="2" customFormat="1" ht="16.5" customHeight="1">
      <c r="A312" s="36"/>
      <c r="B312" s="37"/>
      <c r="C312" s="175" t="s">
        <v>434</v>
      </c>
      <c r="D312" s="175" t="s">
        <v>204</v>
      </c>
      <c r="E312" s="176" t="s">
        <v>435</v>
      </c>
      <c r="F312" s="177" t="s">
        <v>436</v>
      </c>
      <c r="G312" s="178" t="s">
        <v>263</v>
      </c>
      <c r="H312" s="179">
        <v>4</v>
      </c>
      <c r="I312" s="180"/>
      <c r="J312" s="181">
        <f>ROUND(I312*H312,2)</f>
        <v>0</v>
      </c>
      <c r="K312" s="177" t="s">
        <v>208</v>
      </c>
      <c r="L312" s="41"/>
      <c r="M312" s="182" t="s">
        <v>19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2.5000000000000001E-2</v>
      </c>
      <c r="T312" s="185">
        <f>S312*H312</f>
        <v>0.1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333</v>
      </c>
      <c r="AT312" s="186" t="s">
        <v>204</v>
      </c>
      <c r="AU312" s="186" t="s">
        <v>84</v>
      </c>
      <c r="AY312" s="19" t="s">
        <v>202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333</v>
      </c>
      <c r="BM312" s="186" t="s">
        <v>437</v>
      </c>
    </row>
    <row r="313" spans="1:65" s="2" customFormat="1" ht="11.25">
      <c r="A313" s="36"/>
      <c r="B313" s="37"/>
      <c r="C313" s="38"/>
      <c r="D313" s="188" t="s">
        <v>211</v>
      </c>
      <c r="E313" s="38"/>
      <c r="F313" s="189" t="s">
        <v>349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211</v>
      </c>
      <c r="AU313" s="19" t="s">
        <v>84</v>
      </c>
    </row>
    <row r="314" spans="1:65" s="2" customFormat="1" ht="11.25">
      <c r="A314" s="36"/>
      <c r="B314" s="37"/>
      <c r="C314" s="38"/>
      <c r="D314" s="193" t="s">
        <v>213</v>
      </c>
      <c r="E314" s="38"/>
      <c r="F314" s="194" t="s">
        <v>438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213</v>
      </c>
      <c r="AU314" s="19" t="s">
        <v>84</v>
      </c>
    </row>
    <row r="315" spans="1:65" s="13" customFormat="1" ht="11.25">
      <c r="B315" s="195"/>
      <c r="C315" s="196"/>
      <c r="D315" s="188" t="s">
        <v>215</v>
      </c>
      <c r="E315" s="197" t="s">
        <v>19</v>
      </c>
      <c r="F315" s="198" t="s">
        <v>216</v>
      </c>
      <c r="G315" s="196"/>
      <c r="H315" s="197" t="s">
        <v>19</v>
      </c>
      <c r="I315" s="199"/>
      <c r="J315" s="196"/>
      <c r="K315" s="196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215</v>
      </c>
      <c r="AU315" s="204" t="s">
        <v>84</v>
      </c>
      <c r="AV315" s="13" t="s">
        <v>82</v>
      </c>
      <c r="AW315" s="13" t="s">
        <v>35</v>
      </c>
      <c r="AX315" s="13" t="s">
        <v>74</v>
      </c>
      <c r="AY315" s="204" t="s">
        <v>202</v>
      </c>
    </row>
    <row r="316" spans="1:65" s="13" customFormat="1" ht="11.25">
      <c r="B316" s="195"/>
      <c r="C316" s="196"/>
      <c r="D316" s="188" t="s">
        <v>215</v>
      </c>
      <c r="E316" s="197" t="s">
        <v>19</v>
      </c>
      <c r="F316" s="198" t="s">
        <v>439</v>
      </c>
      <c r="G316" s="196"/>
      <c r="H316" s="197" t="s">
        <v>19</v>
      </c>
      <c r="I316" s="199"/>
      <c r="J316" s="196"/>
      <c r="K316" s="196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215</v>
      </c>
      <c r="AU316" s="204" t="s">
        <v>84</v>
      </c>
      <c r="AV316" s="13" t="s">
        <v>82</v>
      </c>
      <c r="AW316" s="13" t="s">
        <v>35</v>
      </c>
      <c r="AX316" s="13" t="s">
        <v>74</v>
      </c>
      <c r="AY316" s="204" t="s">
        <v>202</v>
      </c>
    </row>
    <row r="317" spans="1:65" s="13" customFormat="1" ht="11.25">
      <c r="B317" s="195"/>
      <c r="C317" s="196"/>
      <c r="D317" s="188" t="s">
        <v>215</v>
      </c>
      <c r="E317" s="197" t="s">
        <v>19</v>
      </c>
      <c r="F317" s="198" t="s">
        <v>440</v>
      </c>
      <c r="G317" s="196"/>
      <c r="H317" s="197" t="s">
        <v>19</v>
      </c>
      <c r="I317" s="199"/>
      <c r="J317" s="196"/>
      <c r="K317" s="196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215</v>
      </c>
      <c r="AU317" s="204" t="s">
        <v>84</v>
      </c>
      <c r="AV317" s="13" t="s">
        <v>82</v>
      </c>
      <c r="AW317" s="13" t="s">
        <v>35</v>
      </c>
      <c r="AX317" s="13" t="s">
        <v>74</v>
      </c>
      <c r="AY317" s="204" t="s">
        <v>202</v>
      </c>
    </row>
    <row r="318" spans="1:65" s="14" customFormat="1" ht="11.25">
      <c r="B318" s="205"/>
      <c r="C318" s="206"/>
      <c r="D318" s="188" t="s">
        <v>215</v>
      </c>
      <c r="E318" s="207" t="s">
        <v>19</v>
      </c>
      <c r="F318" s="208" t="s">
        <v>441</v>
      </c>
      <c r="G318" s="206"/>
      <c r="H318" s="209">
        <v>4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215</v>
      </c>
      <c r="AU318" s="215" t="s">
        <v>84</v>
      </c>
      <c r="AV318" s="14" t="s">
        <v>84</v>
      </c>
      <c r="AW318" s="14" t="s">
        <v>35</v>
      </c>
      <c r="AX318" s="14" t="s">
        <v>74</v>
      </c>
      <c r="AY318" s="215" t="s">
        <v>202</v>
      </c>
    </row>
    <row r="319" spans="1:65" s="15" customFormat="1" ht="11.25">
      <c r="B319" s="216"/>
      <c r="C319" s="217"/>
      <c r="D319" s="188" t="s">
        <v>215</v>
      </c>
      <c r="E319" s="218" t="s">
        <v>19</v>
      </c>
      <c r="F319" s="219" t="s">
        <v>220</v>
      </c>
      <c r="G319" s="217"/>
      <c r="H319" s="220">
        <v>4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215</v>
      </c>
      <c r="AU319" s="226" t="s">
        <v>84</v>
      </c>
      <c r="AV319" s="15" t="s">
        <v>209</v>
      </c>
      <c r="AW319" s="15" t="s">
        <v>35</v>
      </c>
      <c r="AX319" s="15" t="s">
        <v>82</v>
      </c>
      <c r="AY319" s="226" t="s">
        <v>202</v>
      </c>
    </row>
    <row r="320" spans="1:65" s="2" customFormat="1" ht="16.5" customHeight="1">
      <c r="A320" s="36"/>
      <c r="B320" s="37"/>
      <c r="C320" s="175" t="s">
        <v>442</v>
      </c>
      <c r="D320" s="175" t="s">
        <v>204</v>
      </c>
      <c r="E320" s="176" t="s">
        <v>443</v>
      </c>
      <c r="F320" s="177" t="s">
        <v>444</v>
      </c>
      <c r="G320" s="178" t="s">
        <v>263</v>
      </c>
      <c r="H320" s="179">
        <v>2.6</v>
      </c>
      <c r="I320" s="180"/>
      <c r="J320" s="181">
        <f>ROUND(I320*H320,2)</f>
        <v>0</v>
      </c>
      <c r="K320" s="177" t="s">
        <v>208</v>
      </c>
      <c r="L320" s="41"/>
      <c r="M320" s="182" t="s">
        <v>19</v>
      </c>
      <c r="N320" s="183" t="s">
        <v>45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1.6E-2</v>
      </c>
      <c r="T320" s="185">
        <f>S320*H320</f>
        <v>4.1600000000000005E-2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333</v>
      </c>
      <c r="AT320" s="186" t="s">
        <v>204</v>
      </c>
      <c r="AU320" s="186" t="s">
        <v>84</v>
      </c>
      <c r="AY320" s="19" t="s">
        <v>202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82</v>
      </c>
      <c r="BK320" s="187">
        <f>ROUND(I320*H320,2)</f>
        <v>0</v>
      </c>
      <c r="BL320" s="19" t="s">
        <v>333</v>
      </c>
      <c r="BM320" s="186" t="s">
        <v>445</v>
      </c>
    </row>
    <row r="321" spans="1:65" s="2" customFormat="1" ht="11.25">
      <c r="A321" s="36"/>
      <c r="B321" s="37"/>
      <c r="C321" s="38"/>
      <c r="D321" s="188" t="s">
        <v>211</v>
      </c>
      <c r="E321" s="38"/>
      <c r="F321" s="189" t="s">
        <v>351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211</v>
      </c>
      <c r="AU321" s="19" t="s">
        <v>84</v>
      </c>
    </row>
    <row r="322" spans="1:65" s="2" customFormat="1" ht="11.25">
      <c r="A322" s="36"/>
      <c r="B322" s="37"/>
      <c r="C322" s="38"/>
      <c r="D322" s="193" t="s">
        <v>213</v>
      </c>
      <c r="E322" s="38"/>
      <c r="F322" s="194" t="s">
        <v>446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213</v>
      </c>
      <c r="AU322" s="19" t="s">
        <v>84</v>
      </c>
    </row>
    <row r="323" spans="1:65" s="13" customFormat="1" ht="11.25">
      <c r="B323" s="195"/>
      <c r="C323" s="196"/>
      <c r="D323" s="188" t="s">
        <v>215</v>
      </c>
      <c r="E323" s="197" t="s">
        <v>19</v>
      </c>
      <c r="F323" s="198" t="s">
        <v>216</v>
      </c>
      <c r="G323" s="196"/>
      <c r="H323" s="197" t="s">
        <v>19</v>
      </c>
      <c r="I323" s="199"/>
      <c r="J323" s="196"/>
      <c r="K323" s="196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215</v>
      </c>
      <c r="AU323" s="204" t="s">
        <v>84</v>
      </c>
      <c r="AV323" s="13" t="s">
        <v>82</v>
      </c>
      <c r="AW323" s="13" t="s">
        <v>35</v>
      </c>
      <c r="AX323" s="13" t="s">
        <v>74</v>
      </c>
      <c r="AY323" s="204" t="s">
        <v>202</v>
      </c>
    </row>
    <row r="324" spans="1:65" s="13" customFormat="1" ht="11.25">
      <c r="B324" s="195"/>
      <c r="C324" s="196"/>
      <c r="D324" s="188" t="s">
        <v>215</v>
      </c>
      <c r="E324" s="197" t="s">
        <v>19</v>
      </c>
      <c r="F324" s="198" t="s">
        <v>439</v>
      </c>
      <c r="G324" s="196"/>
      <c r="H324" s="197" t="s">
        <v>19</v>
      </c>
      <c r="I324" s="199"/>
      <c r="J324" s="196"/>
      <c r="K324" s="196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215</v>
      </c>
      <c r="AU324" s="204" t="s">
        <v>84</v>
      </c>
      <c r="AV324" s="13" t="s">
        <v>82</v>
      </c>
      <c r="AW324" s="13" t="s">
        <v>35</v>
      </c>
      <c r="AX324" s="13" t="s">
        <v>74</v>
      </c>
      <c r="AY324" s="204" t="s">
        <v>202</v>
      </c>
    </row>
    <row r="325" spans="1:65" s="13" customFormat="1" ht="11.25">
      <c r="B325" s="195"/>
      <c r="C325" s="196"/>
      <c r="D325" s="188" t="s">
        <v>215</v>
      </c>
      <c r="E325" s="197" t="s">
        <v>19</v>
      </c>
      <c r="F325" s="198" t="s">
        <v>447</v>
      </c>
      <c r="G325" s="196"/>
      <c r="H325" s="197" t="s">
        <v>19</v>
      </c>
      <c r="I325" s="199"/>
      <c r="J325" s="196"/>
      <c r="K325" s="196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215</v>
      </c>
      <c r="AU325" s="204" t="s">
        <v>84</v>
      </c>
      <c r="AV325" s="13" t="s">
        <v>82</v>
      </c>
      <c r="AW325" s="13" t="s">
        <v>35</v>
      </c>
      <c r="AX325" s="13" t="s">
        <v>74</v>
      </c>
      <c r="AY325" s="204" t="s">
        <v>202</v>
      </c>
    </row>
    <row r="326" spans="1:65" s="13" customFormat="1" ht="11.25">
      <c r="B326" s="195"/>
      <c r="C326" s="196"/>
      <c r="D326" s="188" t="s">
        <v>215</v>
      </c>
      <c r="E326" s="197" t="s">
        <v>19</v>
      </c>
      <c r="F326" s="198" t="s">
        <v>448</v>
      </c>
      <c r="G326" s="196"/>
      <c r="H326" s="197" t="s">
        <v>19</v>
      </c>
      <c r="I326" s="199"/>
      <c r="J326" s="196"/>
      <c r="K326" s="196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215</v>
      </c>
      <c r="AU326" s="204" t="s">
        <v>84</v>
      </c>
      <c r="AV326" s="13" t="s">
        <v>82</v>
      </c>
      <c r="AW326" s="13" t="s">
        <v>35</v>
      </c>
      <c r="AX326" s="13" t="s">
        <v>74</v>
      </c>
      <c r="AY326" s="204" t="s">
        <v>202</v>
      </c>
    </row>
    <row r="327" spans="1:65" s="14" customFormat="1" ht="11.25">
      <c r="B327" s="205"/>
      <c r="C327" s="206"/>
      <c r="D327" s="188" t="s">
        <v>215</v>
      </c>
      <c r="E327" s="207" t="s">
        <v>19</v>
      </c>
      <c r="F327" s="208" t="s">
        <v>449</v>
      </c>
      <c r="G327" s="206"/>
      <c r="H327" s="209">
        <v>2.6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215</v>
      </c>
      <c r="AU327" s="215" t="s">
        <v>84</v>
      </c>
      <c r="AV327" s="14" t="s">
        <v>84</v>
      </c>
      <c r="AW327" s="14" t="s">
        <v>35</v>
      </c>
      <c r="AX327" s="14" t="s">
        <v>74</v>
      </c>
      <c r="AY327" s="215" t="s">
        <v>202</v>
      </c>
    </row>
    <row r="328" spans="1:65" s="15" customFormat="1" ht="11.25">
      <c r="B328" s="216"/>
      <c r="C328" s="217"/>
      <c r="D328" s="188" t="s">
        <v>215</v>
      </c>
      <c r="E328" s="218" t="s">
        <v>19</v>
      </c>
      <c r="F328" s="219" t="s">
        <v>220</v>
      </c>
      <c r="G328" s="217"/>
      <c r="H328" s="220">
        <v>2.6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215</v>
      </c>
      <c r="AU328" s="226" t="s">
        <v>84</v>
      </c>
      <c r="AV328" s="15" t="s">
        <v>209</v>
      </c>
      <c r="AW328" s="15" t="s">
        <v>35</v>
      </c>
      <c r="AX328" s="15" t="s">
        <v>82</v>
      </c>
      <c r="AY328" s="226" t="s">
        <v>202</v>
      </c>
    </row>
    <row r="329" spans="1:65" s="2" customFormat="1" ht="16.5" customHeight="1">
      <c r="A329" s="36"/>
      <c r="B329" s="37"/>
      <c r="C329" s="175" t="s">
        <v>450</v>
      </c>
      <c r="D329" s="175" t="s">
        <v>204</v>
      </c>
      <c r="E329" s="176" t="s">
        <v>451</v>
      </c>
      <c r="F329" s="177" t="s">
        <v>452</v>
      </c>
      <c r="G329" s="178" t="s">
        <v>453</v>
      </c>
      <c r="H329" s="179">
        <v>137.19999999999999</v>
      </c>
      <c r="I329" s="180"/>
      <c r="J329" s="181">
        <f>ROUND(I329*H329,2)</f>
        <v>0</v>
      </c>
      <c r="K329" s="177" t="s">
        <v>208</v>
      </c>
      <c r="L329" s="41"/>
      <c r="M329" s="182" t="s">
        <v>19</v>
      </c>
      <c r="N329" s="183" t="s">
        <v>45</v>
      </c>
      <c r="O329" s="66"/>
      <c r="P329" s="184">
        <f>O329*H329</f>
        <v>0</v>
      </c>
      <c r="Q329" s="184">
        <v>0</v>
      </c>
      <c r="R329" s="184">
        <f>Q329*H329</f>
        <v>0</v>
      </c>
      <c r="S329" s="184">
        <v>1E-3</v>
      </c>
      <c r="T329" s="185">
        <f>S329*H329</f>
        <v>0.13719999999999999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333</v>
      </c>
      <c r="AT329" s="186" t="s">
        <v>204</v>
      </c>
      <c r="AU329" s="186" t="s">
        <v>84</v>
      </c>
      <c r="AY329" s="19" t="s">
        <v>202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333</v>
      </c>
      <c r="BM329" s="186" t="s">
        <v>454</v>
      </c>
    </row>
    <row r="330" spans="1:65" s="2" customFormat="1" ht="11.25">
      <c r="A330" s="36"/>
      <c r="B330" s="37"/>
      <c r="C330" s="38"/>
      <c r="D330" s="188" t="s">
        <v>211</v>
      </c>
      <c r="E330" s="38"/>
      <c r="F330" s="189" t="s">
        <v>455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211</v>
      </c>
      <c r="AU330" s="19" t="s">
        <v>84</v>
      </c>
    </row>
    <row r="331" spans="1:65" s="2" customFormat="1" ht="11.25">
      <c r="A331" s="36"/>
      <c r="B331" s="37"/>
      <c r="C331" s="38"/>
      <c r="D331" s="193" t="s">
        <v>213</v>
      </c>
      <c r="E331" s="38"/>
      <c r="F331" s="194" t="s">
        <v>456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213</v>
      </c>
      <c r="AU331" s="19" t="s">
        <v>84</v>
      </c>
    </row>
    <row r="332" spans="1:65" s="13" customFormat="1" ht="11.25">
      <c r="B332" s="195"/>
      <c r="C332" s="196"/>
      <c r="D332" s="188" t="s">
        <v>215</v>
      </c>
      <c r="E332" s="197" t="s">
        <v>19</v>
      </c>
      <c r="F332" s="198" t="s">
        <v>216</v>
      </c>
      <c r="G332" s="196"/>
      <c r="H332" s="197" t="s">
        <v>19</v>
      </c>
      <c r="I332" s="199"/>
      <c r="J332" s="196"/>
      <c r="K332" s="196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215</v>
      </c>
      <c r="AU332" s="204" t="s">
        <v>84</v>
      </c>
      <c r="AV332" s="13" t="s">
        <v>82</v>
      </c>
      <c r="AW332" s="13" t="s">
        <v>35</v>
      </c>
      <c r="AX332" s="13" t="s">
        <v>74</v>
      </c>
      <c r="AY332" s="204" t="s">
        <v>202</v>
      </c>
    </row>
    <row r="333" spans="1:65" s="13" customFormat="1" ht="11.25">
      <c r="B333" s="195"/>
      <c r="C333" s="196"/>
      <c r="D333" s="188" t="s">
        <v>215</v>
      </c>
      <c r="E333" s="197" t="s">
        <v>19</v>
      </c>
      <c r="F333" s="198" t="s">
        <v>439</v>
      </c>
      <c r="G333" s="196"/>
      <c r="H333" s="197" t="s">
        <v>19</v>
      </c>
      <c r="I333" s="199"/>
      <c r="J333" s="196"/>
      <c r="K333" s="196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215</v>
      </c>
      <c r="AU333" s="204" t="s">
        <v>84</v>
      </c>
      <c r="AV333" s="13" t="s">
        <v>82</v>
      </c>
      <c r="AW333" s="13" t="s">
        <v>35</v>
      </c>
      <c r="AX333" s="13" t="s">
        <v>74</v>
      </c>
      <c r="AY333" s="204" t="s">
        <v>202</v>
      </c>
    </row>
    <row r="334" spans="1:65" s="13" customFormat="1" ht="11.25">
      <c r="B334" s="195"/>
      <c r="C334" s="196"/>
      <c r="D334" s="188" t="s">
        <v>215</v>
      </c>
      <c r="E334" s="197" t="s">
        <v>19</v>
      </c>
      <c r="F334" s="198" t="s">
        <v>457</v>
      </c>
      <c r="G334" s="196"/>
      <c r="H334" s="197" t="s">
        <v>19</v>
      </c>
      <c r="I334" s="199"/>
      <c r="J334" s="196"/>
      <c r="K334" s="196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215</v>
      </c>
      <c r="AU334" s="204" t="s">
        <v>84</v>
      </c>
      <c r="AV334" s="13" t="s">
        <v>82</v>
      </c>
      <c r="AW334" s="13" t="s">
        <v>35</v>
      </c>
      <c r="AX334" s="13" t="s">
        <v>74</v>
      </c>
      <c r="AY334" s="204" t="s">
        <v>202</v>
      </c>
    </row>
    <row r="335" spans="1:65" s="14" customFormat="1" ht="11.25">
      <c r="B335" s="205"/>
      <c r="C335" s="206"/>
      <c r="D335" s="188" t="s">
        <v>215</v>
      </c>
      <c r="E335" s="207" t="s">
        <v>19</v>
      </c>
      <c r="F335" s="208" t="s">
        <v>458</v>
      </c>
      <c r="G335" s="206"/>
      <c r="H335" s="209">
        <v>137.19999999999999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215</v>
      </c>
      <c r="AU335" s="215" t="s">
        <v>84</v>
      </c>
      <c r="AV335" s="14" t="s">
        <v>84</v>
      </c>
      <c r="AW335" s="14" t="s">
        <v>35</v>
      </c>
      <c r="AX335" s="14" t="s">
        <v>74</v>
      </c>
      <c r="AY335" s="215" t="s">
        <v>202</v>
      </c>
    </row>
    <row r="336" spans="1:65" s="15" customFormat="1" ht="11.25">
      <c r="B336" s="216"/>
      <c r="C336" s="217"/>
      <c r="D336" s="188" t="s">
        <v>215</v>
      </c>
      <c r="E336" s="218" t="s">
        <v>19</v>
      </c>
      <c r="F336" s="219" t="s">
        <v>220</v>
      </c>
      <c r="G336" s="217"/>
      <c r="H336" s="220">
        <v>137.19999999999999</v>
      </c>
      <c r="I336" s="221"/>
      <c r="J336" s="217"/>
      <c r="K336" s="217"/>
      <c r="L336" s="222"/>
      <c r="M336" s="238"/>
      <c r="N336" s="239"/>
      <c r="O336" s="239"/>
      <c r="P336" s="239"/>
      <c r="Q336" s="239"/>
      <c r="R336" s="239"/>
      <c r="S336" s="239"/>
      <c r="T336" s="240"/>
      <c r="AT336" s="226" t="s">
        <v>215</v>
      </c>
      <c r="AU336" s="226" t="s">
        <v>84</v>
      </c>
      <c r="AV336" s="15" t="s">
        <v>209</v>
      </c>
      <c r="AW336" s="15" t="s">
        <v>35</v>
      </c>
      <c r="AX336" s="15" t="s">
        <v>82</v>
      </c>
      <c r="AY336" s="226" t="s">
        <v>202</v>
      </c>
    </row>
    <row r="337" spans="1:31" s="2" customFormat="1" ht="6.95" customHeight="1">
      <c r="A337" s="36"/>
      <c r="B337" s="49"/>
      <c r="C337" s="50"/>
      <c r="D337" s="50"/>
      <c r="E337" s="50"/>
      <c r="F337" s="50"/>
      <c r="G337" s="50"/>
      <c r="H337" s="50"/>
      <c r="I337" s="50"/>
      <c r="J337" s="50"/>
      <c r="K337" s="50"/>
      <c r="L337" s="41"/>
      <c r="M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</row>
  </sheetData>
  <sheetProtection algorithmName="SHA-512" hashValue="JHMu1B4xit90RqgUNqzV1hxVJM/4K2fgTCmAWuPY8rJ0cVVOsrjgzxKBsNWp4kg8i6OXIEiqCuj2HC+2mmClOQ==" saltValue="Myzy2bhu18QK150idi4EYJeqkzXFL7F/8mBjsOU4WGp5JlIqWclz8ooqpLdF05ttDnXgGl2oQ048iC5VmIXX1A==" spinCount="100000" sheet="1" objects="1" scenarios="1" formatColumns="0" formatRows="0" autoFilter="0"/>
  <autoFilter ref="C88:K336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102" r:id="rId2"/>
    <hyperlink ref="F110" r:id="rId3"/>
    <hyperlink ref="F118" r:id="rId4"/>
    <hyperlink ref="F127" r:id="rId5"/>
    <hyperlink ref="F139" r:id="rId6"/>
    <hyperlink ref="F153" r:id="rId7"/>
    <hyperlink ref="F161" r:id="rId8"/>
    <hyperlink ref="F173" r:id="rId9"/>
    <hyperlink ref="F182" r:id="rId10"/>
    <hyperlink ref="F191" r:id="rId11"/>
    <hyperlink ref="F194" r:id="rId12"/>
    <hyperlink ref="F197" r:id="rId13"/>
    <hyperlink ref="F201" r:id="rId14"/>
    <hyperlink ref="F207" r:id="rId15"/>
    <hyperlink ref="F213" r:id="rId16"/>
    <hyperlink ref="F219" r:id="rId17"/>
    <hyperlink ref="F231" r:id="rId18"/>
    <hyperlink ref="F237" r:id="rId19"/>
    <hyperlink ref="F243" r:id="rId20"/>
    <hyperlink ref="F259" r:id="rId21"/>
    <hyperlink ref="F271" r:id="rId22"/>
    <hyperlink ref="F280" r:id="rId23"/>
    <hyperlink ref="F289" r:id="rId24"/>
    <hyperlink ref="F301" r:id="rId25"/>
    <hyperlink ref="F314" r:id="rId26"/>
    <hyperlink ref="F322" r:id="rId27"/>
    <hyperlink ref="F331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459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ROUND((SUM(BE89:BE435)),  2)</f>
        <v>0</v>
      </c>
      <c r="G33" s="36"/>
      <c r="H33" s="36"/>
      <c r="I33" s="120">
        <v>0.21</v>
      </c>
      <c r="J33" s="119">
        <f>ROUND(((SUM(BE89:BE435))*I33),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ROUND((SUM(BF89:BF435)),  2)</f>
        <v>0</v>
      </c>
      <c r="G34" s="36"/>
      <c r="H34" s="36"/>
      <c r="I34" s="120">
        <v>0.15</v>
      </c>
      <c r="J34" s="119">
        <f>ROUND(((SUM(BF89:BF435))*I34),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ROUND((SUM(BG89:BG435)),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ROUND((SUM(BH89:BH435)),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ROUND((SUM(BI89:BI435)),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2021-112-01-N - Nové kce - schodiště 1 a 2, stříšky, luxfery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460</v>
      </c>
      <c r="E62" s="145"/>
      <c r="F62" s="145"/>
      <c r="G62" s="145"/>
      <c r="H62" s="145"/>
      <c r="I62" s="145"/>
      <c r="J62" s="146">
        <f>J198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461</v>
      </c>
      <c r="E63" s="145"/>
      <c r="F63" s="145"/>
      <c r="G63" s="145"/>
      <c r="H63" s="145"/>
      <c r="I63" s="145"/>
      <c r="J63" s="146">
        <f>J267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462</v>
      </c>
      <c r="E64" s="145"/>
      <c r="F64" s="145"/>
      <c r="G64" s="145"/>
      <c r="H64" s="145"/>
      <c r="I64" s="145"/>
      <c r="J64" s="146">
        <f>J273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463</v>
      </c>
      <c r="E65" s="145"/>
      <c r="F65" s="145"/>
      <c r="G65" s="145"/>
      <c r="H65" s="145"/>
      <c r="I65" s="145"/>
      <c r="J65" s="146">
        <f>J288</f>
        <v>0</v>
      </c>
      <c r="K65" s="143"/>
      <c r="L65" s="147"/>
    </row>
    <row r="66" spans="1:31" s="9" customFormat="1" ht="24.95" customHeight="1">
      <c r="B66" s="136"/>
      <c r="C66" s="137"/>
      <c r="D66" s="138" t="s">
        <v>182</v>
      </c>
      <c r="E66" s="139"/>
      <c r="F66" s="139"/>
      <c r="G66" s="139"/>
      <c r="H66" s="139"/>
      <c r="I66" s="139"/>
      <c r="J66" s="140">
        <f>J292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464</v>
      </c>
      <c r="E67" s="145"/>
      <c r="F67" s="145"/>
      <c r="G67" s="145"/>
      <c r="H67" s="145"/>
      <c r="I67" s="145"/>
      <c r="J67" s="146">
        <f>J293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185</v>
      </c>
      <c r="E68" s="145"/>
      <c r="F68" s="145"/>
      <c r="G68" s="145"/>
      <c r="H68" s="145"/>
      <c r="I68" s="145"/>
      <c r="J68" s="146">
        <f>J308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186</v>
      </c>
      <c r="E69" s="145"/>
      <c r="F69" s="145"/>
      <c r="G69" s="145"/>
      <c r="H69" s="145"/>
      <c r="I69" s="145"/>
      <c r="J69" s="146">
        <f>J334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187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97" t="str">
        <f>E7</f>
        <v>MŠ Šponarova - zateplení a zpevněné plochy</v>
      </c>
      <c r="F79" s="398"/>
      <c r="G79" s="398"/>
      <c r="H79" s="39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170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5" t="str">
        <f>E9</f>
        <v>2021-112-01-N - Nové kce - schodiště 1 a 2, stříšky, luxfery</v>
      </c>
      <c r="F81" s="399"/>
      <c r="G81" s="399"/>
      <c r="H81" s="399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MŠ Šponarova 16, Ostrava - Hrabůvka</v>
      </c>
      <c r="G83" s="38"/>
      <c r="H83" s="38"/>
      <c r="I83" s="31" t="s">
        <v>23</v>
      </c>
      <c r="J83" s="61" t="str">
        <f>IF(J12="","",J12)</f>
        <v>27. 11. 2021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>
      <c r="A85" s="36"/>
      <c r="B85" s="37"/>
      <c r="C85" s="31" t="s">
        <v>25</v>
      </c>
      <c r="D85" s="38"/>
      <c r="E85" s="38"/>
      <c r="F85" s="29" t="str">
        <f>E15</f>
        <v>Ostrava, městský obvod Ostrava-Jih,Horní 791/3,</v>
      </c>
      <c r="G85" s="38"/>
      <c r="H85" s="38"/>
      <c r="I85" s="31" t="s">
        <v>33</v>
      </c>
      <c r="J85" s="34" t="str">
        <f>E21</f>
        <v>ČOS exim s.r.o, Alešova 26, České Budějovice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Ing. Dana Mlejnková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188</v>
      </c>
      <c r="D88" s="151" t="s">
        <v>59</v>
      </c>
      <c r="E88" s="151" t="s">
        <v>55</v>
      </c>
      <c r="F88" s="151" t="s">
        <v>56</v>
      </c>
      <c r="G88" s="151" t="s">
        <v>189</v>
      </c>
      <c r="H88" s="151" t="s">
        <v>190</v>
      </c>
      <c r="I88" s="151" t="s">
        <v>191</v>
      </c>
      <c r="J88" s="151" t="s">
        <v>175</v>
      </c>
      <c r="K88" s="152" t="s">
        <v>192</v>
      </c>
      <c r="L88" s="153"/>
      <c r="M88" s="70" t="s">
        <v>19</v>
      </c>
      <c r="N88" s="71" t="s">
        <v>44</v>
      </c>
      <c r="O88" s="71" t="s">
        <v>193</v>
      </c>
      <c r="P88" s="71" t="s">
        <v>194</v>
      </c>
      <c r="Q88" s="71" t="s">
        <v>195</v>
      </c>
      <c r="R88" s="71" t="s">
        <v>196</v>
      </c>
      <c r="S88" s="71" t="s">
        <v>197</v>
      </c>
      <c r="T88" s="72" t="s">
        <v>198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199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P90+P292</f>
        <v>0</v>
      </c>
      <c r="Q89" s="74"/>
      <c r="R89" s="156">
        <f>R90+R292</f>
        <v>50.896721469999996</v>
      </c>
      <c r="S89" s="74"/>
      <c r="T89" s="157">
        <f>T90+T292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176</v>
      </c>
      <c r="BK89" s="158">
        <f>BK90+BK292</f>
        <v>0</v>
      </c>
    </row>
    <row r="90" spans="1:65" s="12" customFormat="1" ht="25.9" customHeight="1">
      <c r="B90" s="159"/>
      <c r="C90" s="160"/>
      <c r="D90" s="161" t="s">
        <v>73</v>
      </c>
      <c r="E90" s="162" t="s">
        <v>200</v>
      </c>
      <c r="F90" s="162" t="s">
        <v>201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P91+P198+P267+P273+P288</f>
        <v>0</v>
      </c>
      <c r="Q90" s="167"/>
      <c r="R90" s="168">
        <f>R91+R198+R267+R273+R288</f>
        <v>40.040462159999997</v>
      </c>
      <c r="S90" s="167"/>
      <c r="T90" s="169">
        <f>T91+T198+T267+T273+T288</f>
        <v>0</v>
      </c>
      <c r="AR90" s="170" t="s">
        <v>82</v>
      </c>
      <c r="AT90" s="171" t="s">
        <v>73</v>
      </c>
      <c r="AU90" s="171" t="s">
        <v>74</v>
      </c>
      <c r="AY90" s="170" t="s">
        <v>202</v>
      </c>
      <c r="BK90" s="172">
        <f>BK91+BK198+BK267+BK273+BK288</f>
        <v>0</v>
      </c>
    </row>
    <row r="91" spans="1:65" s="12" customFormat="1" ht="22.9" customHeight="1">
      <c r="B91" s="159"/>
      <c r="C91" s="160"/>
      <c r="D91" s="161" t="s">
        <v>73</v>
      </c>
      <c r="E91" s="173" t="s">
        <v>82</v>
      </c>
      <c r="F91" s="173" t="s">
        <v>203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SUM(P92:P197)</f>
        <v>0</v>
      </c>
      <c r="Q91" s="167"/>
      <c r="R91" s="168">
        <f>SUM(R92:R197)</f>
        <v>0</v>
      </c>
      <c r="S91" s="167"/>
      <c r="T91" s="169">
        <f>SUM(T92:T197)</f>
        <v>0</v>
      </c>
      <c r="AR91" s="170" t="s">
        <v>82</v>
      </c>
      <c r="AT91" s="171" t="s">
        <v>73</v>
      </c>
      <c r="AU91" s="171" t="s">
        <v>82</v>
      </c>
      <c r="AY91" s="170" t="s">
        <v>202</v>
      </c>
      <c r="BK91" s="172">
        <f>SUM(BK92:BK197)</f>
        <v>0</v>
      </c>
    </row>
    <row r="92" spans="1:65" s="2" customFormat="1" ht="16.5" customHeight="1">
      <c r="A92" s="36"/>
      <c r="B92" s="37"/>
      <c r="C92" s="175" t="s">
        <v>82</v>
      </c>
      <c r="D92" s="175" t="s">
        <v>204</v>
      </c>
      <c r="E92" s="176" t="s">
        <v>465</v>
      </c>
      <c r="F92" s="177" t="s">
        <v>466</v>
      </c>
      <c r="G92" s="178" t="s">
        <v>207</v>
      </c>
      <c r="H92" s="179">
        <v>7.4640000000000004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467</v>
      </c>
    </row>
    <row r="93" spans="1:65" s="2" customFormat="1" ht="19.5">
      <c r="A93" s="36"/>
      <c r="B93" s="37"/>
      <c r="C93" s="38"/>
      <c r="D93" s="188" t="s">
        <v>211</v>
      </c>
      <c r="E93" s="38"/>
      <c r="F93" s="189" t="s">
        <v>468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469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3" customFormat="1" ht="11.25">
      <c r="B95" s="195"/>
      <c r="C95" s="196"/>
      <c r="D95" s="188" t="s">
        <v>215</v>
      </c>
      <c r="E95" s="197" t="s">
        <v>19</v>
      </c>
      <c r="F95" s="198" t="s">
        <v>470</v>
      </c>
      <c r="G95" s="196"/>
      <c r="H95" s="197" t="s">
        <v>19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215</v>
      </c>
      <c r="AU95" s="204" t="s">
        <v>84</v>
      </c>
      <c r="AV95" s="13" t="s">
        <v>82</v>
      </c>
      <c r="AW95" s="13" t="s">
        <v>35</v>
      </c>
      <c r="AX95" s="13" t="s">
        <v>74</v>
      </c>
      <c r="AY95" s="204" t="s">
        <v>202</v>
      </c>
    </row>
    <row r="96" spans="1:65" s="13" customFormat="1" ht="11.25">
      <c r="B96" s="195"/>
      <c r="C96" s="196"/>
      <c r="D96" s="188" t="s">
        <v>215</v>
      </c>
      <c r="E96" s="197" t="s">
        <v>19</v>
      </c>
      <c r="F96" s="198" t="s">
        <v>471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2:51" s="13" customFormat="1" ht="11.25">
      <c r="B97" s="195"/>
      <c r="C97" s="196"/>
      <c r="D97" s="188" t="s">
        <v>215</v>
      </c>
      <c r="E97" s="197" t="s">
        <v>19</v>
      </c>
      <c r="F97" s="198" t="s">
        <v>472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2:51" s="14" customFormat="1" ht="11.25">
      <c r="B98" s="205"/>
      <c r="C98" s="206"/>
      <c r="D98" s="188" t="s">
        <v>215</v>
      </c>
      <c r="E98" s="207" t="s">
        <v>19</v>
      </c>
      <c r="F98" s="208" t="s">
        <v>473</v>
      </c>
      <c r="G98" s="206"/>
      <c r="H98" s="209">
        <v>2.1120000000000001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215</v>
      </c>
      <c r="AU98" s="215" t="s">
        <v>84</v>
      </c>
      <c r="AV98" s="14" t="s">
        <v>84</v>
      </c>
      <c r="AW98" s="14" t="s">
        <v>35</v>
      </c>
      <c r="AX98" s="14" t="s">
        <v>74</v>
      </c>
      <c r="AY98" s="215" t="s">
        <v>202</v>
      </c>
    </row>
    <row r="99" spans="2:51" s="13" customFormat="1" ht="11.25">
      <c r="B99" s="195"/>
      <c r="C99" s="196"/>
      <c r="D99" s="188" t="s">
        <v>215</v>
      </c>
      <c r="E99" s="197" t="s">
        <v>19</v>
      </c>
      <c r="F99" s="198" t="s">
        <v>474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2:51" s="13" customFormat="1" ht="11.25">
      <c r="B100" s="195"/>
      <c r="C100" s="196"/>
      <c r="D100" s="188" t="s">
        <v>215</v>
      </c>
      <c r="E100" s="197" t="s">
        <v>19</v>
      </c>
      <c r="F100" s="198" t="s">
        <v>470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2:51" s="13" customFormat="1" ht="11.25">
      <c r="B101" s="195"/>
      <c r="C101" s="196"/>
      <c r="D101" s="188" t="s">
        <v>215</v>
      </c>
      <c r="E101" s="197" t="s">
        <v>19</v>
      </c>
      <c r="F101" s="198" t="s">
        <v>471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2:51" s="13" customFormat="1" ht="11.25">
      <c r="B102" s="195"/>
      <c r="C102" s="196"/>
      <c r="D102" s="188" t="s">
        <v>215</v>
      </c>
      <c r="E102" s="197" t="s">
        <v>19</v>
      </c>
      <c r="F102" s="198" t="s">
        <v>475</v>
      </c>
      <c r="G102" s="196"/>
      <c r="H102" s="197" t="s">
        <v>19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215</v>
      </c>
      <c r="AU102" s="204" t="s">
        <v>84</v>
      </c>
      <c r="AV102" s="13" t="s">
        <v>82</v>
      </c>
      <c r="AW102" s="13" t="s">
        <v>35</v>
      </c>
      <c r="AX102" s="13" t="s">
        <v>74</v>
      </c>
      <c r="AY102" s="204" t="s">
        <v>202</v>
      </c>
    </row>
    <row r="103" spans="2:51" s="14" customFormat="1" ht="11.25">
      <c r="B103" s="205"/>
      <c r="C103" s="206"/>
      <c r="D103" s="188" t="s">
        <v>215</v>
      </c>
      <c r="E103" s="207" t="s">
        <v>19</v>
      </c>
      <c r="F103" s="208" t="s">
        <v>473</v>
      </c>
      <c r="G103" s="206"/>
      <c r="H103" s="209">
        <v>2.1120000000000001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215</v>
      </c>
      <c r="AU103" s="215" t="s">
        <v>84</v>
      </c>
      <c r="AV103" s="14" t="s">
        <v>84</v>
      </c>
      <c r="AW103" s="14" t="s">
        <v>35</v>
      </c>
      <c r="AX103" s="14" t="s">
        <v>74</v>
      </c>
      <c r="AY103" s="215" t="s">
        <v>202</v>
      </c>
    </row>
    <row r="104" spans="2:51" s="13" customFormat="1" ht="11.25">
      <c r="B104" s="195"/>
      <c r="C104" s="196"/>
      <c r="D104" s="188" t="s">
        <v>215</v>
      </c>
      <c r="E104" s="197" t="s">
        <v>19</v>
      </c>
      <c r="F104" s="198" t="s">
        <v>474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2:51" s="13" customFormat="1" ht="11.25">
      <c r="B105" s="195"/>
      <c r="C105" s="196"/>
      <c r="D105" s="188" t="s">
        <v>215</v>
      </c>
      <c r="E105" s="197" t="s">
        <v>19</v>
      </c>
      <c r="F105" s="198" t="s">
        <v>470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2:51" s="13" customFormat="1" ht="11.25">
      <c r="B106" s="195"/>
      <c r="C106" s="196"/>
      <c r="D106" s="188" t="s">
        <v>215</v>
      </c>
      <c r="E106" s="197" t="s">
        <v>19</v>
      </c>
      <c r="F106" s="198" t="s">
        <v>471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2:51" s="13" customFormat="1" ht="11.25">
      <c r="B107" s="195"/>
      <c r="C107" s="196"/>
      <c r="D107" s="188" t="s">
        <v>215</v>
      </c>
      <c r="E107" s="197" t="s">
        <v>19</v>
      </c>
      <c r="F107" s="198" t="s">
        <v>476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2:51" s="14" customFormat="1" ht="11.25">
      <c r="B108" s="205"/>
      <c r="C108" s="206"/>
      <c r="D108" s="188" t="s">
        <v>215</v>
      </c>
      <c r="E108" s="207" t="s">
        <v>19</v>
      </c>
      <c r="F108" s="208" t="s">
        <v>477</v>
      </c>
      <c r="G108" s="206"/>
      <c r="H108" s="209">
        <v>1.62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2:51" s="13" customFormat="1" ht="11.25">
      <c r="B109" s="195"/>
      <c r="C109" s="196"/>
      <c r="D109" s="188" t="s">
        <v>215</v>
      </c>
      <c r="E109" s="197" t="s">
        <v>19</v>
      </c>
      <c r="F109" s="198" t="s">
        <v>474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2:51" s="13" customFormat="1" ht="11.25">
      <c r="B110" s="195"/>
      <c r="C110" s="196"/>
      <c r="D110" s="188" t="s">
        <v>215</v>
      </c>
      <c r="E110" s="197" t="s">
        <v>19</v>
      </c>
      <c r="F110" s="198" t="s">
        <v>470</v>
      </c>
      <c r="G110" s="196"/>
      <c r="H110" s="197" t="s">
        <v>19</v>
      </c>
      <c r="I110" s="199"/>
      <c r="J110" s="196"/>
      <c r="K110" s="196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215</v>
      </c>
      <c r="AU110" s="204" t="s">
        <v>84</v>
      </c>
      <c r="AV110" s="13" t="s">
        <v>82</v>
      </c>
      <c r="AW110" s="13" t="s">
        <v>35</v>
      </c>
      <c r="AX110" s="13" t="s">
        <v>74</v>
      </c>
      <c r="AY110" s="204" t="s">
        <v>202</v>
      </c>
    </row>
    <row r="111" spans="2:51" s="13" customFormat="1" ht="11.25">
      <c r="B111" s="195"/>
      <c r="C111" s="196"/>
      <c r="D111" s="188" t="s">
        <v>215</v>
      </c>
      <c r="E111" s="197" t="s">
        <v>19</v>
      </c>
      <c r="F111" s="198" t="s">
        <v>471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215</v>
      </c>
      <c r="AU111" s="204" t="s">
        <v>84</v>
      </c>
      <c r="AV111" s="13" t="s">
        <v>82</v>
      </c>
      <c r="AW111" s="13" t="s">
        <v>35</v>
      </c>
      <c r="AX111" s="13" t="s">
        <v>74</v>
      </c>
      <c r="AY111" s="204" t="s">
        <v>202</v>
      </c>
    </row>
    <row r="112" spans="2:51" s="13" customFormat="1" ht="11.25">
      <c r="B112" s="195"/>
      <c r="C112" s="196"/>
      <c r="D112" s="188" t="s">
        <v>215</v>
      </c>
      <c r="E112" s="197" t="s">
        <v>19</v>
      </c>
      <c r="F112" s="198" t="s">
        <v>478</v>
      </c>
      <c r="G112" s="196"/>
      <c r="H112" s="197" t="s">
        <v>19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215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202</v>
      </c>
    </row>
    <row r="113" spans="1:65" s="14" customFormat="1" ht="11.25">
      <c r="B113" s="205"/>
      <c r="C113" s="206"/>
      <c r="D113" s="188" t="s">
        <v>215</v>
      </c>
      <c r="E113" s="207" t="s">
        <v>19</v>
      </c>
      <c r="F113" s="208" t="s">
        <v>477</v>
      </c>
      <c r="G113" s="206"/>
      <c r="H113" s="209">
        <v>1.62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215</v>
      </c>
      <c r="AU113" s="215" t="s">
        <v>84</v>
      </c>
      <c r="AV113" s="14" t="s">
        <v>84</v>
      </c>
      <c r="AW113" s="14" t="s">
        <v>35</v>
      </c>
      <c r="AX113" s="14" t="s">
        <v>74</v>
      </c>
      <c r="AY113" s="215" t="s">
        <v>202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474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5" customFormat="1" ht="11.25">
      <c r="B115" s="216"/>
      <c r="C115" s="217"/>
      <c r="D115" s="188" t="s">
        <v>215</v>
      </c>
      <c r="E115" s="218" t="s">
        <v>19</v>
      </c>
      <c r="F115" s="219" t="s">
        <v>220</v>
      </c>
      <c r="G115" s="217"/>
      <c r="H115" s="220">
        <v>7.4640000000000004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215</v>
      </c>
      <c r="AU115" s="226" t="s">
        <v>84</v>
      </c>
      <c r="AV115" s="15" t="s">
        <v>209</v>
      </c>
      <c r="AW115" s="15" t="s">
        <v>35</v>
      </c>
      <c r="AX115" s="15" t="s">
        <v>82</v>
      </c>
      <c r="AY115" s="226" t="s">
        <v>202</v>
      </c>
    </row>
    <row r="116" spans="1:65" s="2" customFormat="1" ht="16.5" customHeight="1">
      <c r="A116" s="36"/>
      <c r="B116" s="37"/>
      <c r="C116" s="175" t="s">
        <v>84</v>
      </c>
      <c r="D116" s="175" t="s">
        <v>204</v>
      </c>
      <c r="E116" s="176" t="s">
        <v>479</v>
      </c>
      <c r="F116" s="177" t="s">
        <v>480</v>
      </c>
      <c r="G116" s="178" t="s">
        <v>207</v>
      </c>
      <c r="H116" s="179">
        <v>1.3440000000000001</v>
      </c>
      <c r="I116" s="180"/>
      <c r="J116" s="181">
        <f>ROUND(I116*H116,2)</f>
        <v>0</v>
      </c>
      <c r="K116" s="177" t="s">
        <v>208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209</v>
      </c>
      <c r="AT116" s="186" t="s">
        <v>204</v>
      </c>
      <c r="AU116" s="186" t="s">
        <v>84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209</v>
      </c>
      <c r="BM116" s="186" t="s">
        <v>481</v>
      </c>
    </row>
    <row r="117" spans="1:65" s="2" customFormat="1" ht="19.5">
      <c r="A117" s="36"/>
      <c r="B117" s="37"/>
      <c r="C117" s="38"/>
      <c r="D117" s="188" t="s">
        <v>211</v>
      </c>
      <c r="E117" s="38"/>
      <c r="F117" s="189" t="s">
        <v>482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211</v>
      </c>
      <c r="AU117" s="19" t="s">
        <v>84</v>
      </c>
    </row>
    <row r="118" spans="1:65" s="2" customFormat="1" ht="11.25">
      <c r="A118" s="36"/>
      <c r="B118" s="37"/>
      <c r="C118" s="38"/>
      <c r="D118" s="193" t="s">
        <v>213</v>
      </c>
      <c r="E118" s="38"/>
      <c r="F118" s="194" t="s">
        <v>483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213</v>
      </c>
      <c r="AU118" s="19" t="s">
        <v>84</v>
      </c>
    </row>
    <row r="119" spans="1:65" s="13" customFormat="1" ht="11.25">
      <c r="B119" s="195"/>
      <c r="C119" s="196"/>
      <c r="D119" s="188" t="s">
        <v>215</v>
      </c>
      <c r="E119" s="197" t="s">
        <v>19</v>
      </c>
      <c r="F119" s="198" t="s">
        <v>470</v>
      </c>
      <c r="G119" s="196"/>
      <c r="H119" s="197" t="s">
        <v>19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215</v>
      </c>
      <c r="AU119" s="204" t="s">
        <v>84</v>
      </c>
      <c r="AV119" s="13" t="s">
        <v>82</v>
      </c>
      <c r="AW119" s="13" t="s">
        <v>35</v>
      </c>
      <c r="AX119" s="13" t="s">
        <v>74</v>
      </c>
      <c r="AY119" s="204" t="s">
        <v>202</v>
      </c>
    </row>
    <row r="120" spans="1:65" s="13" customFormat="1" ht="11.25">
      <c r="B120" s="195"/>
      <c r="C120" s="196"/>
      <c r="D120" s="188" t="s">
        <v>215</v>
      </c>
      <c r="E120" s="197" t="s">
        <v>19</v>
      </c>
      <c r="F120" s="198" t="s">
        <v>471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484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4" customFormat="1" ht="11.25">
      <c r="B122" s="205"/>
      <c r="C122" s="206"/>
      <c r="D122" s="188" t="s">
        <v>215</v>
      </c>
      <c r="E122" s="207" t="s">
        <v>19</v>
      </c>
      <c r="F122" s="208" t="s">
        <v>485</v>
      </c>
      <c r="G122" s="206"/>
      <c r="H122" s="209">
        <v>0.432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215</v>
      </c>
      <c r="AU122" s="215" t="s">
        <v>84</v>
      </c>
      <c r="AV122" s="14" t="s">
        <v>84</v>
      </c>
      <c r="AW122" s="14" t="s">
        <v>35</v>
      </c>
      <c r="AX122" s="14" t="s">
        <v>74</v>
      </c>
      <c r="AY122" s="215" t="s">
        <v>202</v>
      </c>
    </row>
    <row r="123" spans="1:65" s="13" customFormat="1" ht="11.25">
      <c r="B123" s="195"/>
      <c r="C123" s="196"/>
      <c r="D123" s="188" t="s">
        <v>215</v>
      </c>
      <c r="E123" s="197" t="s">
        <v>19</v>
      </c>
      <c r="F123" s="198" t="s">
        <v>470</v>
      </c>
      <c r="G123" s="196"/>
      <c r="H123" s="197" t="s">
        <v>19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215</v>
      </c>
      <c r="AU123" s="204" t="s">
        <v>84</v>
      </c>
      <c r="AV123" s="13" t="s">
        <v>82</v>
      </c>
      <c r="AW123" s="13" t="s">
        <v>35</v>
      </c>
      <c r="AX123" s="13" t="s">
        <v>74</v>
      </c>
      <c r="AY123" s="204" t="s">
        <v>202</v>
      </c>
    </row>
    <row r="124" spans="1:65" s="13" customFormat="1" ht="11.25">
      <c r="B124" s="195"/>
      <c r="C124" s="196"/>
      <c r="D124" s="188" t="s">
        <v>215</v>
      </c>
      <c r="E124" s="197" t="s">
        <v>19</v>
      </c>
      <c r="F124" s="198" t="s">
        <v>471</v>
      </c>
      <c r="G124" s="196"/>
      <c r="H124" s="197" t="s">
        <v>19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215</v>
      </c>
      <c r="AU124" s="204" t="s">
        <v>84</v>
      </c>
      <c r="AV124" s="13" t="s">
        <v>82</v>
      </c>
      <c r="AW124" s="13" t="s">
        <v>35</v>
      </c>
      <c r="AX124" s="13" t="s">
        <v>74</v>
      </c>
      <c r="AY124" s="204" t="s">
        <v>202</v>
      </c>
    </row>
    <row r="125" spans="1:65" s="13" customFormat="1" ht="11.25">
      <c r="B125" s="195"/>
      <c r="C125" s="196"/>
      <c r="D125" s="188" t="s">
        <v>215</v>
      </c>
      <c r="E125" s="197" t="s">
        <v>19</v>
      </c>
      <c r="F125" s="198" t="s">
        <v>486</v>
      </c>
      <c r="G125" s="196"/>
      <c r="H125" s="197" t="s">
        <v>19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215</v>
      </c>
      <c r="AU125" s="204" t="s">
        <v>84</v>
      </c>
      <c r="AV125" s="13" t="s">
        <v>82</v>
      </c>
      <c r="AW125" s="13" t="s">
        <v>35</v>
      </c>
      <c r="AX125" s="13" t="s">
        <v>74</v>
      </c>
      <c r="AY125" s="204" t="s">
        <v>202</v>
      </c>
    </row>
    <row r="126" spans="1:65" s="14" customFormat="1" ht="11.25">
      <c r="B126" s="205"/>
      <c r="C126" s="206"/>
      <c r="D126" s="188" t="s">
        <v>215</v>
      </c>
      <c r="E126" s="207" t="s">
        <v>19</v>
      </c>
      <c r="F126" s="208" t="s">
        <v>485</v>
      </c>
      <c r="G126" s="206"/>
      <c r="H126" s="209">
        <v>0.432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215</v>
      </c>
      <c r="AU126" s="215" t="s">
        <v>84</v>
      </c>
      <c r="AV126" s="14" t="s">
        <v>84</v>
      </c>
      <c r="AW126" s="14" t="s">
        <v>35</v>
      </c>
      <c r="AX126" s="14" t="s">
        <v>74</v>
      </c>
      <c r="AY126" s="215" t="s">
        <v>202</v>
      </c>
    </row>
    <row r="127" spans="1:65" s="13" customFormat="1" ht="11.25">
      <c r="B127" s="195"/>
      <c r="C127" s="196"/>
      <c r="D127" s="188" t="s">
        <v>215</v>
      </c>
      <c r="E127" s="197" t="s">
        <v>19</v>
      </c>
      <c r="F127" s="198" t="s">
        <v>470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65" s="13" customFormat="1" ht="11.25">
      <c r="B128" s="195"/>
      <c r="C128" s="196"/>
      <c r="D128" s="188" t="s">
        <v>215</v>
      </c>
      <c r="E128" s="197" t="s">
        <v>19</v>
      </c>
      <c r="F128" s="198" t="s">
        <v>471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215</v>
      </c>
      <c r="AU128" s="204" t="s">
        <v>84</v>
      </c>
      <c r="AV128" s="13" t="s">
        <v>82</v>
      </c>
      <c r="AW128" s="13" t="s">
        <v>35</v>
      </c>
      <c r="AX128" s="13" t="s">
        <v>74</v>
      </c>
      <c r="AY128" s="204" t="s">
        <v>202</v>
      </c>
    </row>
    <row r="129" spans="1:65" s="13" customFormat="1" ht="11.25">
      <c r="B129" s="195"/>
      <c r="C129" s="196"/>
      <c r="D129" s="188" t="s">
        <v>215</v>
      </c>
      <c r="E129" s="197" t="s">
        <v>19</v>
      </c>
      <c r="F129" s="198" t="s">
        <v>487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1:65" s="14" customFormat="1" ht="11.25">
      <c r="B130" s="205"/>
      <c r="C130" s="206"/>
      <c r="D130" s="188" t="s">
        <v>215</v>
      </c>
      <c r="E130" s="207" t="s">
        <v>19</v>
      </c>
      <c r="F130" s="208" t="s">
        <v>488</v>
      </c>
      <c r="G130" s="206"/>
      <c r="H130" s="209">
        <v>0.24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215</v>
      </c>
      <c r="AU130" s="215" t="s">
        <v>84</v>
      </c>
      <c r="AV130" s="14" t="s">
        <v>84</v>
      </c>
      <c r="AW130" s="14" t="s">
        <v>35</v>
      </c>
      <c r="AX130" s="14" t="s">
        <v>74</v>
      </c>
      <c r="AY130" s="215" t="s">
        <v>202</v>
      </c>
    </row>
    <row r="131" spans="1:65" s="13" customFormat="1" ht="11.25">
      <c r="B131" s="195"/>
      <c r="C131" s="196"/>
      <c r="D131" s="188" t="s">
        <v>215</v>
      </c>
      <c r="E131" s="197" t="s">
        <v>19</v>
      </c>
      <c r="F131" s="198" t="s">
        <v>470</v>
      </c>
      <c r="G131" s="196"/>
      <c r="H131" s="197" t="s">
        <v>19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215</v>
      </c>
      <c r="AU131" s="204" t="s">
        <v>84</v>
      </c>
      <c r="AV131" s="13" t="s">
        <v>82</v>
      </c>
      <c r="AW131" s="13" t="s">
        <v>35</v>
      </c>
      <c r="AX131" s="13" t="s">
        <v>74</v>
      </c>
      <c r="AY131" s="204" t="s">
        <v>202</v>
      </c>
    </row>
    <row r="132" spans="1:65" s="13" customFormat="1" ht="11.25">
      <c r="B132" s="195"/>
      <c r="C132" s="196"/>
      <c r="D132" s="188" t="s">
        <v>215</v>
      </c>
      <c r="E132" s="197" t="s">
        <v>19</v>
      </c>
      <c r="F132" s="198" t="s">
        <v>471</v>
      </c>
      <c r="G132" s="196"/>
      <c r="H132" s="197" t="s">
        <v>19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215</v>
      </c>
      <c r="AU132" s="204" t="s">
        <v>84</v>
      </c>
      <c r="AV132" s="13" t="s">
        <v>82</v>
      </c>
      <c r="AW132" s="13" t="s">
        <v>35</v>
      </c>
      <c r="AX132" s="13" t="s">
        <v>74</v>
      </c>
      <c r="AY132" s="204" t="s">
        <v>202</v>
      </c>
    </row>
    <row r="133" spans="1:65" s="13" customFormat="1" ht="11.25">
      <c r="B133" s="195"/>
      <c r="C133" s="196"/>
      <c r="D133" s="188" t="s">
        <v>215</v>
      </c>
      <c r="E133" s="197" t="s">
        <v>19</v>
      </c>
      <c r="F133" s="198" t="s">
        <v>489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1:65" s="14" customFormat="1" ht="11.25">
      <c r="B134" s="205"/>
      <c r="C134" s="206"/>
      <c r="D134" s="188" t="s">
        <v>215</v>
      </c>
      <c r="E134" s="207" t="s">
        <v>19</v>
      </c>
      <c r="F134" s="208" t="s">
        <v>488</v>
      </c>
      <c r="G134" s="206"/>
      <c r="H134" s="209">
        <v>0.24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215</v>
      </c>
      <c r="AU134" s="215" t="s">
        <v>84</v>
      </c>
      <c r="AV134" s="14" t="s">
        <v>84</v>
      </c>
      <c r="AW134" s="14" t="s">
        <v>35</v>
      </c>
      <c r="AX134" s="14" t="s">
        <v>74</v>
      </c>
      <c r="AY134" s="215" t="s">
        <v>202</v>
      </c>
    </row>
    <row r="135" spans="1:65" s="15" customFormat="1" ht="11.25">
      <c r="B135" s="216"/>
      <c r="C135" s="217"/>
      <c r="D135" s="188" t="s">
        <v>215</v>
      </c>
      <c r="E135" s="218" t="s">
        <v>19</v>
      </c>
      <c r="F135" s="219" t="s">
        <v>220</v>
      </c>
      <c r="G135" s="217"/>
      <c r="H135" s="220">
        <v>1.3440000000000001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215</v>
      </c>
      <c r="AU135" s="226" t="s">
        <v>84</v>
      </c>
      <c r="AV135" s="15" t="s">
        <v>209</v>
      </c>
      <c r="AW135" s="15" t="s">
        <v>35</v>
      </c>
      <c r="AX135" s="15" t="s">
        <v>82</v>
      </c>
      <c r="AY135" s="226" t="s">
        <v>202</v>
      </c>
    </row>
    <row r="136" spans="1:65" s="2" customFormat="1" ht="16.5" customHeight="1">
      <c r="A136" s="36"/>
      <c r="B136" s="37"/>
      <c r="C136" s="175" t="s">
        <v>226</v>
      </c>
      <c r="D136" s="175" t="s">
        <v>204</v>
      </c>
      <c r="E136" s="176" t="s">
        <v>490</v>
      </c>
      <c r="F136" s="177" t="s">
        <v>233</v>
      </c>
      <c r="G136" s="178" t="s">
        <v>207</v>
      </c>
      <c r="H136" s="179">
        <v>1.3440000000000001</v>
      </c>
      <c r="I136" s="180"/>
      <c r="J136" s="181">
        <f>ROUND(I136*H136,2)</f>
        <v>0</v>
      </c>
      <c r="K136" s="177" t="s">
        <v>208</v>
      </c>
      <c r="L136" s="41"/>
      <c r="M136" s="182" t="s">
        <v>19</v>
      </c>
      <c r="N136" s="183" t="s">
        <v>45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209</v>
      </c>
      <c r="AT136" s="186" t="s">
        <v>204</v>
      </c>
      <c r="AU136" s="186" t="s">
        <v>84</v>
      </c>
      <c r="AY136" s="19" t="s">
        <v>202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209</v>
      </c>
      <c r="BM136" s="186" t="s">
        <v>491</v>
      </c>
    </row>
    <row r="137" spans="1:65" s="2" customFormat="1" ht="11.25">
      <c r="A137" s="36"/>
      <c r="B137" s="37"/>
      <c r="C137" s="38"/>
      <c r="D137" s="188" t="s">
        <v>211</v>
      </c>
      <c r="E137" s="38"/>
      <c r="F137" s="189" t="s">
        <v>235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211</v>
      </c>
      <c r="AU137" s="19" t="s">
        <v>84</v>
      </c>
    </row>
    <row r="138" spans="1:65" s="2" customFormat="1" ht="11.25">
      <c r="A138" s="36"/>
      <c r="B138" s="37"/>
      <c r="C138" s="38"/>
      <c r="D138" s="193" t="s">
        <v>213</v>
      </c>
      <c r="E138" s="38"/>
      <c r="F138" s="194" t="s">
        <v>492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213</v>
      </c>
      <c r="AU138" s="19" t="s">
        <v>84</v>
      </c>
    </row>
    <row r="139" spans="1:65" s="13" customFormat="1" ht="11.25">
      <c r="B139" s="195"/>
      <c r="C139" s="196"/>
      <c r="D139" s="188" t="s">
        <v>215</v>
      </c>
      <c r="E139" s="197" t="s">
        <v>19</v>
      </c>
      <c r="F139" s="198" t="s">
        <v>470</v>
      </c>
      <c r="G139" s="196"/>
      <c r="H139" s="197" t="s">
        <v>19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215</v>
      </c>
      <c r="AU139" s="204" t="s">
        <v>84</v>
      </c>
      <c r="AV139" s="13" t="s">
        <v>82</v>
      </c>
      <c r="AW139" s="13" t="s">
        <v>35</v>
      </c>
      <c r="AX139" s="13" t="s">
        <v>74</v>
      </c>
      <c r="AY139" s="204" t="s">
        <v>202</v>
      </c>
    </row>
    <row r="140" spans="1:65" s="13" customFormat="1" ht="11.25">
      <c r="B140" s="195"/>
      <c r="C140" s="196"/>
      <c r="D140" s="188" t="s">
        <v>215</v>
      </c>
      <c r="E140" s="197" t="s">
        <v>19</v>
      </c>
      <c r="F140" s="198" t="s">
        <v>471</v>
      </c>
      <c r="G140" s="196"/>
      <c r="H140" s="197" t="s">
        <v>19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215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202</v>
      </c>
    </row>
    <row r="141" spans="1:65" s="13" customFormat="1" ht="11.25">
      <c r="B141" s="195"/>
      <c r="C141" s="196"/>
      <c r="D141" s="188" t="s">
        <v>215</v>
      </c>
      <c r="E141" s="197" t="s">
        <v>19</v>
      </c>
      <c r="F141" s="198" t="s">
        <v>484</v>
      </c>
      <c r="G141" s="196"/>
      <c r="H141" s="197" t="s">
        <v>19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215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202</v>
      </c>
    </row>
    <row r="142" spans="1:65" s="14" customFormat="1" ht="11.25">
      <c r="B142" s="205"/>
      <c r="C142" s="206"/>
      <c r="D142" s="188" t="s">
        <v>215</v>
      </c>
      <c r="E142" s="207" t="s">
        <v>19</v>
      </c>
      <c r="F142" s="208" t="s">
        <v>485</v>
      </c>
      <c r="G142" s="206"/>
      <c r="H142" s="209">
        <v>0.432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215</v>
      </c>
      <c r="AU142" s="215" t="s">
        <v>84</v>
      </c>
      <c r="AV142" s="14" t="s">
        <v>84</v>
      </c>
      <c r="AW142" s="14" t="s">
        <v>35</v>
      </c>
      <c r="AX142" s="14" t="s">
        <v>74</v>
      </c>
      <c r="AY142" s="215" t="s">
        <v>202</v>
      </c>
    </row>
    <row r="143" spans="1:65" s="13" customFormat="1" ht="11.25">
      <c r="B143" s="195"/>
      <c r="C143" s="196"/>
      <c r="D143" s="188" t="s">
        <v>215</v>
      </c>
      <c r="E143" s="197" t="s">
        <v>19</v>
      </c>
      <c r="F143" s="198" t="s">
        <v>470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1:65" s="13" customFormat="1" ht="11.25">
      <c r="B144" s="195"/>
      <c r="C144" s="196"/>
      <c r="D144" s="188" t="s">
        <v>215</v>
      </c>
      <c r="E144" s="197" t="s">
        <v>19</v>
      </c>
      <c r="F144" s="198" t="s">
        <v>471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1:65" s="13" customFormat="1" ht="11.25">
      <c r="B145" s="195"/>
      <c r="C145" s="196"/>
      <c r="D145" s="188" t="s">
        <v>215</v>
      </c>
      <c r="E145" s="197" t="s">
        <v>19</v>
      </c>
      <c r="F145" s="198" t="s">
        <v>486</v>
      </c>
      <c r="G145" s="196"/>
      <c r="H145" s="197" t="s">
        <v>19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215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202</v>
      </c>
    </row>
    <row r="146" spans="1:65" s="14" customFormat="1" ht="11.25">
      <c r="B146" s="205"/>
      <c r="C146" s="206"/>
      <c r="D146" s="188" t="s">
        <v>215</v>
      </c>
      <c r="E146" s="207" t="s">
        <v>19</v>
      </c>
      <c r="F146" s="208" t="s">
        <v>485</v>
      </c>
      <c r="G146" s="206"/>
      <c r="H146" s="209">
        <v>0.432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215</v>
      </c>
      <c r="AU146" s="215" t="s">
        <v>84</v>
      </c>
      <c r="AV146" s="14" t="s">
        <v>84</v>
      </c>
      <c r="AW146" s="14" t="s">
        <v>35</v>
      </c>
      <c r="AX146" s="14" t="s">
        <v>74</v>
      </c>
      <c r="AY146" s="215" t="s">
        <v>202</v>
      </c>
    </row>
    <row r="147" spans="1:65" s="13" customFormat="1" ht="11.25">
      <c r="B147" s="195"/>
      <c r="C147" s="196"/>
      <c r="D147" s="188" t="s">
        <v>215</v>
      </c>
      <c r="E147" s="197" t="s">
        <v>19</v>
      </c>
      <c r="F147" s="198" t="s">
        <v>470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1:65" s="13" customFormat="1" ht="11.25">
      <c r="B148" s="195"/>
      <c r="C148" s="196"/>
      <c r="D148" s="188" t="s">
        <v>215</v>
      </c>
      <c r="E148" s="197" t="s">
        <v>19</v>
      </c>
      <c r="F148" s="198" t="s">
        <v>471</v>
      </c>
      <c r="G148" s="196"/>
      <c r="H148" s="197" t="s">
        <v>19</v>
      </c>
      <c r="I148" s="199"/>
      <c r="J148" s="196"/>
      <c r="K148" s="196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215</v>
      </c>
      <c r="AU148" s="204" t="s">
        <v>84</v>
      </c>
      <c r="AV148" s="13" t="s">
        <v>82</v>
      </c>
      <c r="AW148" s="13" t="s">
        <v>35</v>
      </c>
      <c r="AX148" s="13" t="s">
        <v>74</v>
      </c>
      <c r="AY148" s="204" t="s">
        <v>202</v>
      </c>
    </row>
    <row r="149" spans="1:65" s="13" customFormat="1" ht="11.25">
      <c r="B149" s="195"/>
      <c r="C149" s="196"/>
      <c r="D149" s="188" t="s">
        <v>215</v>
      </c>
      <c r="E149" s="197" t="s">
        <v>19</v>
      </c>
      <c r="F149" s="198" t="s">
        <v>487</v>
      </c>
      <c r="G149" s="196"/>
      <c r="H149" s="197" t="s">
        <v>19</v>
      </c>
      <c r="I149" s="199"/>
      <c r="J149" s="196"/>
      <c r="K149" s="196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215</v>
      </c>
      <c r="AU149" s="204" t="s">
        <v>84</v>
      </c>
      <c r="AV149" s="13" t="s">
        <v>82</v>
      </c>
      <c r="AW149" s="13" t="s">
        <v>35</v>
      </c>
      <c r="AX149" s="13" t="s">
        <v>74</v>
      </c>
      <c r="AY149" s="204" t="s">
        <v>202</v>
      </c>
    </row>
    <row r="150" spans="1:65" s="14" customFormat="1" ht="11.25">
      <c r="B150" s="205"/>
      <c r="C150" s="206"/>
      <c r="D150" s="188" t="s">
        <v>215</v>
      </c>
      <c r="E150" s="207" t="s">
        <v>19</v>
      </c>
      <c r="F150" s="208" t="s">
        <v>488</v>
      </c>
      <c r="G150" s="206"/>
      <c r="H150" s="209">
        <v>0.24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215</v>
      </c>
      <c r="AU150" s="215" t="s">
        <v>84</v>
      </c>
      <c r="AV150" s="14" t="s">
        <v>84</v>
      </c>
      <c r="AW150" s="14" t="s">
        <v>35</v>
      </c>
      <c r="AX150" s="14" t="s">
        <v>74</v>
      </c>
      <c r="AY150" s="215" t="s">
        <v>202</v>
      </c>
    </row>
    <row r="151" spans="1:65" s="13" customFormat="1" ht="11.25">
      <c r="B151" s="195"/>
      <c r="C151" s="196"/>
      <c r="D151" s="188" t="s">
        <v>215</v>
      </c>
      <c r="E151" s="197" t="s">
        <v>19</v>
      </c>
      <c r="F151" s="198" t="s">
        <v>470</v>
      </c>
      <c r="G151" s="196"/>
      <c r="H151" s="197" t="s">
        <v>19</v>
      </c>
      <c r="I151" s="199"/>
      <c r="J151" s="196"/>
      <c r="K151" s="196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215</v>
      </c>
      <c r="AU151" s="204" t="s">
        <v>84</v>
      </c>
      <c r="AV151" s="13" t="s">
        <v>82</v>
      </c>
      <c r="AW151" s="13" t="s">
        <v>35</v>
      </c>
      <c r="AX151" s="13" t="s">
        <v>74</v>
      </c>
      <c r="AY151" s="204" t="s">
        <v>202</v>
      </c>
    </row>
    <row r="152" spans="1:65" s="13" customFormat="1" ht="11.25">
      <c r="B152" s="195"/>
      <c r="C152" s="196"/>
      <c r="D152" s="188" t="s">
        <v>215</v>
      </c>
      <c r="E152" s="197" t="s">
        <v>19</v>
      </c>
      <c r="F152" s="198" t="s">
        <v>471</v>
      </c>
      <c r="G152" s="196"/>
      <c r="H152" s="197" t="s">
        <v>19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215</v>
      </c>
      <c r="AU152" s="204" t="s">
        <v>84</v>
      </c>
      <c r="AV152" s="13" t="s">
        <v>82</v>
      </c>
      <c r="AW152" s="13" t="s">
        <v>35</v>
      </c>
      <c r="AX152" s="13" t="s">
        <v>74</v>
      </c>
      <c r="AY152" s="204" t="s">
        <v>202</v>
      </c>
    </row>
    <row r="153" spans="1:65" s="13" customFormat="1" ht="11.25">
      <c r="B153" s="195"/>
      <c r="C153" s="196"/>
      <c r="D153" s="188" t="s">
        <v>215</v>
      </c>
      <c r="E153" s="197" t="s">
        <v>19</v>
      </c>
      <c r="F153" s="198" t="s">
        <v>489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215</v>
      </c>
      <c r="AU153" s="204" t="s">
        <v>84</v>
      </c>
      <c r="AV153" s="13" t="s">
        <v>82</v>
      </c>
      <c r="AW153" s="13" t="s">
        <v>35</v>
      </c>
      <c r="AX153" s="13" t="s">
        <v>74</v>
      </c>
      <c r="AY153" s="204" t="s">
        <v>202</v>
      </c>
    </row>
    <row r="154" spans="1:65" s="14" customFormat="1" ht="11.25">
      <c r="B154" s="205"/>
      <c r="C154" s="206"/>
      <c r="D154" s="188" t="s">
        <v>215</v>
      </c>
      <c r="E154" s="207" t="s">
        <v>19</v>
      </c>
      <c r="F154" s="208" t="s">
        <v>488</v>
      </c>
      <c r="G154" s="206"/>
      <c r="H154" s="209">
        <v>0.24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215</v>
      </c>
      <c r="AU154" s="215" t="s">
        <v>84</v>
      </c>
      <c r="AV154" s="14" t="s">
        <v>84</v>
      </c>
      <c r="AW154" s="14" t="s">
        <v>35</v>
      </c>
      <c r="AX154" s="14" t="s">
        <v>74</v>
      </c>
      <c r="AY154" s="215" t="s">
        <v>202</v>
      </c>
    </row>
    <row r="155" spans="1:65" s="15" customFormat="1" ht="11.25">
      <c r="B155" s="216"/>
      <c r="C155" s="217"/>
      <c r="D155" s="188" t="s">
        <v>215</v>
      </c>
      <c r="E155" s="218" t="s">
        <v>19</v>
      </c>
      <c r="F155" s="219" t="s">
        <v>220</v>
      </c>
      <c r="G155" s="217"/>
      <c r="H155" s="220">
        <v>1.3440000000000001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215</v>
      </c>
      <c r="AU155" s="226" t="s">
        <v>84</v>
      </c>
      <c r="AV155" s="15" t="s">
        <v>209</v>
      </c>
      <c r="AW155" s="15" t="s">
        <v>35</v>
      </c>
      <c r="AX155" s="15" t="s">
        <v>82</v>
      </c>
      <c r="AY155" s="226" t="s">
        <v>202</v>
      </c>
    </row>
    <row r="156" spans="1:65" s="2" customFormat="1" ht="16.5" customHeight="1">
      <c r="A156" s="36"/>
      <c r="B156" s="37"/>
      <c r="C156" s="175" t="s">
        <v>209</v>
      </c>
      <c r="D156" s="175" t="s">
        <v>204</v>
      </c>
      <c r="E156" s="176" t="s">
        <v>493</v>
      </c>
      <c r="F156" s="177" t="s">
        <v>357</v>
      </c>
      <c r="G156" s="178" t="s">
        <v>301</v>
      </c>
      <c r="H156" s="179">
        <v>2.15</v>
      </c>
      <c r="I156" s="180"/>
      <c r="J156" s="181">
        <f>ROUND(I156*H156,2)</f>
        <v>0</v>
      </c>
      <c r="K156" s="177" t="s">
        <v>208</v>
      </c>
      <c r="L156" s="41"/>
      <c r="M156" s="182" t="s">
        <v>19</v>
      </c>
      <c r="N156" s="183" t="s">
        <v>45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209</v>
      </c>
      <c r="AT156" s="186" t="s">
        <v>204</v>
      </c>
      <c r="AU156" s="186" t="s">
        <v>84</v>
      </c>
      <c r="AY156" s="19" t="s">
        <v>202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82</v>
      </c>
      <c r="BK156" s="187">
        <f>ROUND(I156*H156,2)</f>
        <v>0</v>
      </c>
      <c r="BL156" s="19" t="s">
        <v>209</v>
      </c>
      <c r="BM156" s="186" t="s">
        <v>494</v>
      </c>
    </row>
    <row r="157" spans="1:65" s="2" customFormat="1" ht="11.25">
      <c r="A157" s="36"/>
      <c r="B157" s="37"/>
      <c r="C157" s="38"/>
      <c r="D157" s="188" t="s">
        <v>211</v>
      </c>
      <c r="E157" s="38"/>
      <c r="F157" s="189" t="s">
        <v>359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211</v>
      </c>
      <c r="AU157" s="19" t="s">
        <v>84</v>
      </c>
    </row>
    <row r="158" spans="1:65" s="2" customFormat="1" ht="11.25">
      <c r="A158" s="36"/>
      <c r="B158" s="37"/>
      <c r="C158" s="38"/>
      <c r="D158" s="193" t="s">
        <v>213</v>
      </c>
      <c r="E158" s="38"/>
      <c r="F158" s="194" t="s">
        <v>495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213</v>
      </c>
      <c r="AU158" s="19" t="s">
        <v>84</v>
      </c>
    </row>
    <row r="159" spans="1:65" s="13" customFormat="1" ht="11.25">
      <c r="B159" s="195"/>
      <c r="C159" s="196"/>
      <c r="D159" s="188" t="s">
        <v>215</v>
      </c>
      <c r="E159" s="197" t="s">
        <v>19</v>
      </c>
      <c r="F159" s="198" t="s">
        <v>470</v>
      </c>
      <c r="G159" s="196"/>
      <c r="H159" s="197" t="s">
        <v>19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215</v>
      </c>
      <c r="AU159" s="204" t="s">
        <v>84</v>
      </c>
      <c r="AV159" s="13" t="s">
        <v>82</v>
      </c>
      <c r="AW159" s="13" t="s">
        <v>35</v>
      </c>
      <c r="AX159" s="13" t="s">
        <v>74</v>
      </c>
      <c r="AY159" s="204" t="s">
        <v>202</v>
      </c>
    </row>
    <row r="160" spans="1:65" s="13" customFormat="1" ht="11.25">
      <c r="B160" s="195"/>
      <c r="C160" s="196"/>
      <c r="D160" s="188" t="s">
        <v>215</v>
      </c>
      <c r="E160" s="197" t="s">
        <v>19</v>
      </c>
      <c r="F160" s="198" t="s">
        <v>471</v>
      </c>
      <c r="G160" s="196"/>
      <c r="H160" s="197" t="s">
        <v>19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215</v>
      </c>
      <c r="AU160" s="204" t="s">
        <v>84</v>
      </c>
      <c r="AV160" s="13" t="s">
        <v>82</v>
      </c>
      <c r="AW160" s="13" t="s">
        <v>35</v>
      </c>
      <c r="AX160" s="13" t="s">
        <v>74</v>
      </c>
      <c r="AY160" s="204" t="s">
        <v>202</v>
      </c>
    </row>
    <row r="161" spans="2:51" s="13" customFormat="1" ht="11.25">
      <c r="B161" s="195"/>
      <c r="C161" s="196"/>
      <c r="D161" s="188" t="s">
        <v>215</v>
      </c>
      <c r="E161" s="197" t="s">
        <v>19</v>
      </c>
      <c r="F161" s="198" t="s">
        <v>484</v>
      </c>
      <c r="G161" s="196"/>
      <c r="H161" s="197" t="s">
        <v>19</v>
      </c>
      <c r="I161" s="199"/>
      <c r="J161" s="196"/>
      <c r="K161" s="196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215</v>
      </c>
      <c r="AU161" s="204" t="s">
        <v>84</v>
      </c>
      <c r="AV161" s="13" t="s">
        <v>82</v>
      </c>
      <c r="AW161" s="13" t="s">
        <v>35</v>
      </c>
      <c r="AX161" s="13" t="s">
        <v>74</v>
      </c>
      <c r="AY161" s="204" t="s">
        <v>202</v>
      </c>
    </row>
    <row r="162" spans="2:51" s="14" customFormat="1" ht="11.25">
      <c r="B162" s="205"/>
      <c r="C162" s="206"/>
      <c r="D162" s="188" t="s">
        <v>215</v>
      </c>
      <c r="E162" s="207" t="s">
        <v>19</v>
      </c>
      <c r="F162" s="208" t="s">
        <v>485</v>
      </c>
      <c r="G162" s="206"/>
      <c r="H162" s="209">
        <v>0.432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215</v>
      </c>
      <c r="AU162" s="215" t="s">
        <v>84</v>
      </c>
      <c r="AV162" s="14" t="s">
        <v>84</v>
      </c>
      <c r="AW162" s="14" t="s">
        <v>35</v>
      </c>
      <c r="AX162" s="14" t="s">
        <v>74</v>
      </c>
      <c r="AY162" s="215" t="s">
        <v>202</v>
      </c>
    </row>
    <row r="163" spans="2:51" s="13" customFormat="1" ht="11.25">
      <c r="B163" s="195"/>
      <c r="C163" s="196"/>
      <c r="D163" s="188" t="s">
        <v>215</v>
      </c>
      <c r="E163" s="197" t="s">
        <v>19</v>
      </c>
      <c r="F163" s="198" t="s">
        <v>470</v>
      </c>
      <c r="G163" s="196"/>
      <c r="H163" s="197" t="s">
        <v>19</v>
      </c>
      <c r="I163" s="199"/>
      <c r="J163" s="196"/>
      <c r="K163" s="196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215</v>
      </c>
      <c r="AU163" s="204" t="s">
        <v>84</v>
      </c>
      <c r="AV163" s="13" t="s">
        <v>82</v>
      </c>
      <c r="AW163" s="13" t="s">
        <v>35</v>
      </c>
      <c r="AX163" s="13" t="s">
        <v>74</v>
      </c>
      <c r="AY163" s="204" t="s">
        <v>202</v>
      </c>
    </row>
    <row r="164" spans="2:51" s="13" customFormat="1" ht="11.25">
      <c r="B164" s="195"/>
      <c r="C164" s="196"/>
      <c r="D164" s="188" t="s">
        <v>215</v>
      </c>
      <c r="E164" s="197" t="s">
        <v>19</v>
      </c>
      <c r="F164" s="198" t="s">
        <v>471</v>
      </c>
      <c r="G164" s="196"/>
      <c r="H164" s="197" t="s">
        <v>19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215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202</v>
      </c>
    </row>
    <row r="165" spans="2:51" s="13" customFormat="1" ht="11.25">
      <c r="B165" s="195"/>
      <c r="C165" s="196"/>
      <c r="D165" s="188" t="s">
        <v>215</v>
      </c>
      <c r="E165" s="197" t="s">
        <v>19</v>
      </c>
      <c r="F165" s="198" t="s">
        <v>486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2:51" s="14" customFormat="1" ht="11.25">
      <c r="B166" s="205"/>
      <c r="C166" s="206"/>
      <c r="D166" s="188" t="s">
        <v>215</v>
      </c>
      <c r="E166" s="207" t="s">
        <v>19</v>
      </c>
      <c r="F166" s="208" t="s">
        <v>485</v>
      </c>
      <c r="G166" s="206"/>
      <c r="H166" s="209">
        <v>0.432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215</v>
      </c>
      <c r="AU166" s="215" t="s">
        <v>84</v>
      </c>
      <c r="AV166" s="14" t="s">
        <v>84</v>
      </c>
      <c r="AW166" s="14" t="s">
        <v>35</v>
      </c>
      <c r="AX166" s="14" t="s">
        <v>74</v>
      </c>
      <c r="AY166" s="215" t="s">
        <v>202</v>
      </c>
    </row>
    <row r="167" spans="2:51" s="13" customFormat="1" ht="11.25">
      <c r="B167" s="195"/>
      <c r="C167" s="196"/>
      <c r="D167" s="188" t="s">
        <v>215</v>
      </c>
      <c r="E167" s="197" t="s">
        <v>19</v>
      </c>
      <c r="F167" s="198" t="s">
        <v>470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2:51" s="13" customFormat="1" ht="11.25">
      <c r="B168" s="195"/>
      <c r="C168" s="196"/>
      <c r="D168" s="188" t="s">
        <v>215</v>
      </c>
      <c r="E168" s="197" t="s">
        <v>19</v>
      </c>
      <c r="F168" s="198" t="s">
        <v>471</v>
      </c>
      <c r="G168" s="196"/>
      <c r="H168" s="197" t="s">
        <v>19</v>
      </c>
      <c r="I168" s="199"/>
      <c r="J168" s="196"/>
      <c r="K168" s="196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215</v>
      </c>
      <c r="AU168" s="204" t="s">
        <v>84</v>
      </c>
      <c r="AV168" s="13" t="s">
        <v>82</v>
      </c>
      <c r="AW168" s="13" t="s">
        <v>35</v>
      </c>
      <c r="AX168" s="13" t="s">
        <v>74</v>
      </c>
      <c r="AY168" s="204" t="s">
        <v>202</v>
      </c>
    </row>
    <row r="169" spans="2:51" s="13" customFormat="1" ht="11.25">
      <c r="B169" s="195"/>
      <c r="C169" s="196"/>
      <c r="D169" s="188" t="s">
        <v>215</v>
      </c>
      <c r="E169" s="197" t="s">
        <v>19</v>
      </c>
      <c r="F169" s="198" t="s">
        <v>487</v>
      </c>
      <c r="G169" s="196"/>
      <c r="H169" s="197" t="s">
        <v>19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215</v>
      </c>
      <c r="AU169" s="204" t="s">
        <v>84</v>
      </c>
      <c r="AV169" s="13" t="s">
        <v>82</v>
      </c>
      <c r="AW169" s="13" t="s">
        <v>35</v>
      </c>
      <c r="AX169" s="13" t="s">
        <v>74</v>
      </c>
      <c r="AY169" s="204" t="s">
        <v>202</v>
      </c>
    </row>
    <row r="170" spans="2:51" s="14" customFormat="1" ht="11.25">
      <c r="B170" s="205"/>
      <c r="C170" s="206"/>
      <c r="D170" s="188" t="s">
        <v>215</v>
      </c>
      <c r="E170" s="207" t="s">
        <v>19</v>
      </c>
      <c r="F170" s="208" t="s">
        <v>488</v>
      </c>
      <c r="G170" s="206"/>
      <c r="H170" s="209">
        <v>0.24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215</v>
      </c>
      <c r="AU170" s="215" t="s">
        <v>84</v>
      </c>
      <c r="AV170" s="14" t="s">
        <v>84</v>
      </c>
      <c r="AW170" s="14" t="s">
        <v>35</v>
      </c>
      <c r="AX170" s="14" t="s">
        <v>74</v>
      </c>
      <c r="AY170" s="215" t="s">
        <v>202</v>
      </c>
    </row>
    <row r="171" spans="2:51" s="13" customFormat="1" ht="11.25">
      <c r="B171" s="195"/>
      <c r="C171" s="196"/>
      <c r="D171" s="188" t="s">
        <v>215</v>
      </c>
      <c r="E171" s="197" t="s">
        <v>19</v>
      </c>
      <c r="F171" s="198" t="s">
        <v>470</v>
      </c>
      <c r="G171" s="196"/>
      <c r="H171" s="197" t="s">
        <v>19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215</v>
      </c>
      <c r="AU171" s="204" t="s">
        <v>84</v>
      </c>
      <c r="AV171" s="13" t="s">
        <v>82</v>
      </c>
      <c r="AW171" s="13" t="s">
        <v>35</v>
      </c>
      <c r="AX171" s="13" t="s">
        <v>74</v>
      </c>
      <c r="AY171" s="204" t="s">
        <v>202</v>
      </c>
    </row>
    <row r="172" spans="2:51" s="13" customFormat="1" ht="11.25">
      <c r="B172" s="195"/>
      <c r="C172" s="196"/>
      <c r="D172" s="188" t="s">
        <v>215</v>
      </c>
      <c r="E172" s="197" t="s">
        <v>19</v>
      </c>
      <c r="F172" s="198" t="s">
        <v>471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2:51" s="13" customFormat="1" ht="11.25">
      <c r="B173" s="195"/>
      <c r="C173" s="196"/>
      <c r="D173" s="188" t="s">
        <v>215</v>
      </c>
      <c r="E173" s="197" t="s">
        <v>19</v>
      </c>
      <c r="F173" s="198" t="s">
        <v>489</v>
      </c>
      <c r="G173" s="196"/>
      <c r="H173" s="197" t="s">
        <v>19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215</v>
      </c>
      <c r="AU173" s="204" t="s">
        <v>84</v>
      </c>
      <c r="AV173" s="13" t="s">
        <v>82</v>
      </c>
      <c r="AW173" s="13" t="s">
        <v>35</v>
      </c>
      <c r="AX173" s="13" t="s">
        <v>74</v>
      </c>
      <c r="AY173" s="204" t="s">
        <v>202</v>
      </c>
    </row>
    <row r="174" spans="2:51" s="14" customFormat="1" ht="11.25">
      <c r="B174" s="205"/>
      <c r="C174" s="206"/>
      <c r="D174" s="188" t="s">
        <v>215</v>
      </c>
      <c r="E174" s="207" t="s">
        <v>19</v>
      </c>
      <c r="F174" s="208" t="s">
        <v>488</v>
      </c>
      <c r="G174" s="206"/>
      <c r="H174" s="209">
        <v>0.24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215</v>
      </c>
      <c r="AU174" s="215" t="s">
        <v>84</v>
      </c>
      <c r="AV174" s="14" t="s">
        <v>84</v>
      </c>
      <c r="AW174" s="14" t="s">
        <v>35</v>
      </c>
      <c r="AX174" s="14" t="s">
        <v>74</v>
      </c>
      <c r="AY174" s="215" t="s">
        <v>202</v>
      </c>
    </row>
    <row r="175" spans="2:51" s="15" customFormat="1" ht="11.25">
      <c r="B175" s="216"/>
      <c r="C175" s="217"/>
      <c r="D175" s="188" t="s">
        <v>215</v>
      </c>
      <c r="E175" s="218" t="s">
        <v>19</v>
      </c>
      <c r="F175" s="219" t="s">
        <v>220</v>
      </c>
      <c r="G175" s="217"/>
      <c r="H175" s="220">
        <v>1.3440000000000001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215</v>
      </c>
      <c r="AU175" s="226" t="s">
        <v>84</v>
      </c>
      <c r="AV175" s="15" t="s">
        <v>209</v>
      </c>
      <c r="AW175" s="15" t="s">
        <v>35</v>
      </c>
      <c r="AX175" s="15" t="s">
        <v>74</v>
      </c>
      <c r="AY175" s="226" t="s">
        <v>202</v>
      </c>
    </row>
    <row r="176" spans="2:51" s="14" customFormat="1" ht="11.25">
      <c r="B176" s="205"/>
      <c r="C176" s="206"/>
      <c r="D176" s="188" t="s">
        <v>215</v>
      </c>
      <c r="E176" s="207" t="s">
        <v>19</v>
      </c>
      <c r="F176" s="208" t="s">
        <v>496</v>
      </c>
      <c r="G176" s="206"/>
      <c r="H176" s="209">
        <v>2.15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215</v>
      </c>
      <c r="AU176" s="215" t="s">
        <v>84</v>
      </c>
      <c r="AV176" s="14" t="s">
        <v>84</v>
      </c>
      <c r="AW176" s="14" t="s">
        <v>35</v>
      </c>
      <c r="AX176" s="14" t="s">
        <v>74</v>
      </c>
      <c r="AY176" s="215" t="s">
        <v>202</v>
      </c>
    </row>
    <row r="177" spans="1:65" s="16" customFormat="1" ht="11.25">
      <c r="B177" s="227"/>
      <c r="C177" s="228"/>
      <c r="D177" s="188" t="s">
        <v>215</v>
      </c>
      <c r="E177" s="229" t="s">
        <v>19</v>
      </c>
      <c r="F177" s="230" t="s">
        <v>497</v>
      </c>
      <c r="G177" s="228"/>
      <c r="H177" s="231">
        <v>2.15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215</v>
      </c>
      <c r="AU177" s="237" t="s">
        <v>84</v>
      </c>
      <c r="AV177" s="16" t="s">
        <v>226</v>
      </c>
      <c r="AW177" s="16" t="s">
        <v>35</v>
      </c>
      <c r="AX177" s="16" t="s">
        <v>82</v>
      </c>
      <c r="AY177" s="237" t="s">
        <v>202</v>
      </c>
    </row>
    <row r="178" spans="1:65" s="2" customFormat="1" ht="16.5" customHeight="1">
      <c r="A178" s="36"/>
      <c r="B178" s="37"/>
      <c r="C178" s="175" t="s">
        <v>239</v>
      </c>
      <c r="D178" s="175" t="s">
        <v>204</v>
      </c>
      <c r="E178" s="176" t="s">
        <v>498</v>
      </c>
      <c r="F178" s="177" t="s">
        <v>499</v>
      </c>
      <c r="G178" s="178" t="s">
        <v>207</v>
      </c>
      <c r="H178" s="179">
        <v>6.12</v>
      </c>
      <c r="I178" s="180"/>
      <c r="J178" s="181">
        <f>ROUND(I178*H178,2)</f>
        <v>0</v>
      </c>
      <c r="K178" s="177" t="s">
        <v>208</v>
      </c>
      <c r="L178" s="41"/>
      <c r="M178" s="182" t="s">
        <v>19</v>
      </c>
      <c r="N178" s="183" t="s">
        <v>45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209</v>
      </c>
      <c r="AT178" s="186" t="s">
        <v>204</v>
      </c>
      <c r="AU178" s="186" t="s">
        <v>84</v>
      </c>
      <c r="AY178" s="19" t="s">
        <v>202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82</v>
      </c>
      <c r="BK178" s="187">
        <f>ROUND(I178*H178,2)</f>
        <v>0</v>
      </c>
      <c r="BL178" s="19" t="s">
        <v>209</v>
      </c>
      <c r="BM178" s="186" t="s">
        <v>500</v>
      </c>
    </row>
    <row r="179" spans="1:65" s="2" customFormat="1" ht="19.5">
      <c r="A179" s="36"/>
      <c r="B179" s="37"/>
      <c r="C179" s="38"/>
      <c r="D179" s="188" t="s">
        <v>211</v>
      </c>
      <c r="E179" s="38"/>
      <c r="F179" s="189" t="s">
        <v>501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211</v>
      </c>
      <c r="AU179" s="19" t="s">
        <v>84</v>
      </c>
    </row>
    <row r="180" spans="1:65" s="2" customFormat="1" ht="11.25">
      <c r="A180" s="36"/>
      <c r="B180" s="37"/>
      <c r="C180" s="38"/>
      <c r="D180" s="193" t="s">
        <v>213</v>
      </c>
      <c r="E180" s="38"/>
      <c r="F180" s="194" t="s">
        <v>502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213</v>
      </c>
      <c r="AU180" s="19" t="s">
        <v>84</v>
      </c>
    </row>
    <row r="181" spans="1:65" s="13" customFormat="1" ht="11.25">
      <c r="B181" s="195"/>
      <c r="C181" s="196"/>
      <c r="D181" s="188" t="s">
        <v>215</v>
      </c>
      <c r="E181" s="197" t="s">
        <v>19</v>
      </c>
      <c r="F181" s="198" t="s">
        <v>470</v>
      </c>
      <c r="G181" s="196"/>
      <c r="H181" s="197" t="s">
        <v>19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215</v>
      </c>
      <c r="AU181" s="204" t="s">
        <v>84</v>
      </c>
      <c r="AV181" s="13" t="s">
        <v>82</v>
      </c>
      <c r="AW181" s="13" t="s">
        <v>35</v>
      </c>
      <c r="AX181" s="13" t="s">
        <v>74</v>
      </c>
      <c r="AY181" s="204" t="s">
        <v>202</v>
      </c>
    </row>
    <row r="182" spans="1:65" s="13" customFormat="1" ht="11.25">
      <c r="B182" s="195"/>
      <c r="C182" s="196"/>
      <c r="D182" s="188" t="s">
        <v>215</v>
      </c>
      <c r="E182" s="197" t="s">
        <v>19</v>
      </c>
      <c r="F182" s="198" t="s">
        <v>471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1:65" s="13" customFormat="1" ht="11.25">
      <c r="B183" s="195"/>
      <c r="C183" s="196"/>
      <c r="D183" s="188" t="s">
        <v>215</v>
      </c>
      <c r="E183" s="197" t="s">
        <v>19</v>
      </c>
      <c r="F183" s="198" t="s">
        <v>503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1:65" s="14" customFormat="1" ht="11.25">
      <c r="B184" s="205"/>
      <c r="C184" s="206"/>
      <c r="D184" s="188" t="s">
        <v>215</v>
      </c>
      <c r="E184" s="207" t="s">
        <v>19</v>
      </c>
      <c r="F184" s="208" t="s">
        <v>504</v>
      </c>
      <c r="G184" s="206"/>
      <c r="H184" s="209">
        <v>1.68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215</v>
      </c>
      <c r="AU184" s="215" t="s">
        <v>84</v>
      </c>
      <c r="AV184" s="14" t="s">
        <v>84</v>
      </c>
      <c r="AW184" s="14" t="s">
        <v>35</v>
      </c>
      <c r="AX184" s="14" t="s">
        <v>74</v>
      </c>
      <c r="AY184" s="215" t="s">
        <v>202</v>
      </c>
    </row>
    <row r="185" spans="1:65" s="13" customFormat="1" ht="11.25">
      <c r="B185" s="195"/>
      <c r="C185" s="196"/>
      <c r="D185" s="188" t="s">
        <v>215</v>
      </c>
      <c r="E185" s="197" t="s">
        <v>19</v>
      </c>
      <c r="F185" s="198" t="s">
        <v>470</v>
      </c>
      <c r="G185" s="196"/>
      <c r="H185" s="197" t="s">
        <v>19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215</v>
      </c>
      <c r="AU185" s="204" t="s">
        <v>84</v>
      </c>
      <c r="AV185" s="13" t="s">
        <v>82</v>
      </c>
      <c r="AW185" s="13" t="s">
        <v>35</v>
      </c>
      <c r="AX185" s="13" t="s">
        <v>74</v>
      </c>
      <c r="AY185" s="204" t="s">
        <v>202</v>
      </c>
    </row>
    <row r="186" spans="1:65" s="13" customFormat="1" ht="11.25">
      <c r="B186" s="195"/>
      <c r="C186" s="196"/>
      <c r="D186" s="188" t="s">
        <v>215</v>
      </c>
      <c r="E186" s="197" t="s">
        <v>19</v>
      </c>
      <c r="F186" s="198" t="s">
        <v>471</v>
      </c>
      <c r="G186" s="196"/>
      <c r="H186" s="197" t="s">
        <v>19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215</v>
      </c>
      <c r="AU186" s="204" t="s">
        <v>84</v>
      </c>
      <c r="AV186" s="13" t="s">
        <v>82</v>
      </c>
      <c r="AW186" s="13" t="s">
        <v>35</v>
      </c>
      <c r="AX186" s="13" t="s">
        <v>74</v>
      </c>
      <c r="AY186" s="204" t="s">
        <v>202</v>
      </c>
    </row>
    <row r="187" spans="1:65" s="13" customFormat="1" ht="11.25">
      <c r="B187" s="195"/>
      <c r="C187" s="196"/>
      <c r="D187" s="188" t="s">
        <v>215</v>
      </c>
      <c r="E187" s="197" t="s">
        <v>19</v>
      </c>
      <c r="F187" s="198" t="s">
        <v>505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1:65" s="14" customFormat="1" ht="11.25">
      <c r="B188" s="205"/>
      <c r="C188" s="206"/>
      <c r="D188" s="188" t="s">
        <v>215</v>
      </c>
      <c r="E188" s="207" t="s">
        <v>19</v>
      </c>
      <c r="F188" s="208" t="s">
        <v>504</v>
      </c>
      <c r="G188" s="206"/>
      <c r="H188" s="209">
        <v>1.68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215</v>
      </c>
      <c r="AU188" s="215" t="s">
        <v>84</v>
      </c>
      <c r="AV188" s="14" t="s">
        <v>84</v>
      </c>
      <c r="AW188" s="14" t="s">
        <v>35</v>
      </c>
      <c r="AX188" s="14" t="s">
        <v>74</v>
      </c>
      <c r="AY188" s="215" t="s">
        <v>202</v>
      </c>
    </row>
    <row r="189" spans="1:65" s="13" customFormat="1" ht="11.25">
      <c r="B189" s="195"/>
      <c r="C189" s="196"/>
      <c r="D189" s="188" t="s">
        <v>215</v>
      </c>
      <c r="E189" s="197" t="s">
        <v>19</v>
      </c>
      <c r="F189" s="198" t="s">
        <v>470</v>
      </c>
      <c r="G189" s="196"/>
      <c r="H189" s="197" t="s">
        <v>19</v>
      </c>
      <c r="I189" s="199"/>
      <c r="J189" s="196"/>
      <c r="K189" s="196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215</v>
      </c>
      <c r="AU189" s="204" t="s">
        <v>84</v>
      </c>
      <c r="AV189" s="13" t="s">
        <v>82</v>
      </c>
      <c r="AW189" s="13" t="s">
        <v>35</v>
      </c>
      <c r="AX189" s="13" t="s">
        <v>74</v>
      </c>
      <c r="AY189" s="204" t="s">
        <v>202</v>
      </c>
    </row>
    <row r="190" spans="1:65" s="13" customFormat="1" ht="11.25">
      <c r="B190" s="195"/>
      <c r="C190" s="196"/>
      <c r="D190" s="188" t="s">
        <v>215</v>
      </c>
      <c r="E190" s="197" t="s">
        <v>19</v>
      </c>
      <c r="F190" s="198" t="s">
        <v>471</v>
      </c>
      <c r="G190" s="196"/>
      <c r="H190" s="197" t="s">
        <v>19</v>
      </c>
      <c r="I190" s="199"/>
      <c r="J190" s="196"/>
      <c r="K190" s="196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215</v>
      </c>
      <c r="AU190" s="204" t="s">
        <v>84</v>
      </c>
      <c r="AV190" s="13" t="s">
        <v>82</v>
      </c>
      <c r="AW190" s="13" t="s">
        <v>35</v>
      </c>
      <c r="AX190" s="13" t="s">
        <v>74</v>
      </c>
      <c r="AY190" s="204" t="s">
        <v>202</v>
      </c>
    </row>
    <row r="191" spans="1:65" s="13" customFormat="1" ht="11.25">
      <c r="B191" s="195"/>
      <c r="C191" s="196"/>
      <c r="D191" s="188" t="s">
        <v>215</v>
      </c>
      <c r="E191" s="197" t="s">
        <v>19</v>
      </c>
      <c r="F191" s="198" t="s">
        <v>506</v>
      </c>
      <c r="G191" s="196"/>
      <c r="H191" s="197" t="s">
        <v>19</v>
      </c>
      <c r="I191" s="199"/>
      <c r="J191" s="196"/>
      <c r="K191" s="196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215</v>
      </c>
      <c r="AU191" s="204" t="s">
        <v>84</v>
      </c>
      <c r="AV191" s="13" t="s">
        <v>82</v>
      </c>
      <c r="AW191" s="13" t="s">
        <v>35</v>
      </c>
      <c r="AX191" s="13" t="s">
        <v>74</v>
      </c>
      <c r="AY191" s="204" t="s">
        <v>202</v>
      </c>
    </row>
    <row r="192" spans="1:65" s="14" customFormat="1" ht="11.25">
      <c r="B192" s="205"/>
      <c r="C192" s="206"/>
      <c r="D192" s="188" t="s">
        <v>215</v>
      </c>
      <c r="E192" s="207" t="s">
        <v>19</v>
      </c>
      <c r="F192" s="208" t="s">
        <v>507</v>
      </c>
      <c r="G192" s="206"/>
      <c r="H192" s="209">
        <v>1.38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215</v>
      </c>
      <c r="AU192" s="215" t="s">
        <v>84</v>
      </c>
      <c r="AV192" s="14" t="s">
        <v>84</v>
      </c>
      <c r="AW192" s="14" t="s">
        <v>35</v>
      </c>
      <c r="AX192" s="14" t="s">
        <v>74</v>
      </c>
      <c r="AY192" s="215" t="s">
        <v>202</v>
      </c>
    </row>
    <row r="193" spans="1:65" s="13" customFormat="1" ht="11.25">
      <c r="B193" s="195"/>
      <c r="C193" s="196"/>
      <c r="D193" s="188" t="s">
        <v>215</v>
      </c>
      <c r="E193" s="197" t="s">
        <v>19</v>
      </c>
      <c r="F193" s="198" t="s">
        <v>470</v>
      </c>
      <c r="G193" s="196"/>
      <c r="H193" s="197" t="s">
        <v>19</v>
      </c>
      <c r="I193" s="199"/>
      <c r="J193" s="196"/>
      <c r="K193" s="196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215</v>
      </c>
      <c r="AU193" s="204" t="s">
        <v>84</v>
      </c>
      <c r="AV193" s="13" t="s">
        <v>82</v>
      </c>
      <c r="AW193" s="13" t="s">
        <v>35</v>
      </c>
      <c r="AX193" s="13" t="s">
        <v>74</v>
      </c>
      <c r="AY193" s="204" t="s">
        <v>202</v>
      </c>
    </row>
    <row r="194" spans="1:65" s="13" customFormat="1" ht="11.25">
      <c r="B194" s="195"/>
      <c r="C194" s="196"/>
      <c r="D194" s="188" t="s">
        <v>215</v>
      </c>
      <c r="E194" s="197" t="s">
        <v>19</v>
      </c>
      <c r="F194" s="198" t="s">
        <v>471</v>
      </c>
      <c r="G194" s="196"/>
      <c r="H194" s="197" t="s">
        <v>19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215</v>
      </c>
      <c r="AU194" s="204" t="s">
        <v>84</v>
      </c>
      <c r="AV194" s="13" t="s">
        <v>82</v>
      </c>
      <c r="AW194" s="13" t="s">
        <v>35</v>
      </c>
      <c r="AX194" s="13" t="s">
        <v>74</v>
      </c>
      <c r="AY194" s="204" t="s">
        <v>202</v>
      </c>
    </row>
    <row r="195" spans="1:65" s="13" customFormat="1" ht="11.25">
      <c r="B195" s="195"/>
      <c r="C195" s="196"/>
      <c r="D195" s="188" t="s">
        <v>215</v>
      </c>
      <c r="E195" s="197" t="s">
        <v>19</v>
      </c>
      <c r="F195" s="198" t="s">
        <v>508</v>
      </c>
      <c r="G195" s="196"/>
      <c r="H195" s="197" t="s">
        <v>19</v>
      </c>
      <c r="I195" s="199"/>
      <c r="J195" s="196"/>
      <c r="K195" s="196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215</v>
      </c>
      <c r="AU195" s="204" t="s">
        <v>84</v>
      </c>
      <c r="AV195" s="13" t="s">
        <v>82</v>
      </c>
      <c r="AW195" s="13" t="s">
        <v>35</v>
      </c>
      <c r="AX195" s="13" t="s">
        <v>74</v>
      </c>
      <c r="AY195" s="204" t="s">
        <v>202</v>
      </c>
    </row>
    <row r="196" spans="1:65" s="14" customFormat="1" ht="11.25">
      <c r="B196" s="205"/>
      <c r="C196" s="206"/>
      <c r="D196" s="188" t="s">
        <v>215</v>
      </c>
      <c r="E196" s="207" t="s">
        <v>19</v>
      </c>
      <c r="F196" s="208" t="s">
        <v>507</v>
      </c>
      <c r="G196" s="206"/>
      <c r="H196" s="209">
        <v>1.38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215</v>
      </c>
      <c r="AU196" s="215" t="s">
        <v>84</v>
      </c>
      <c r="AV196" s="14" t="s">
        <v>84</v>
      </c>
      <c r="AW196" s="14" t="s">
        <v>35</v>
      </c>
      <c r="AX196" s="14" t="s">
        <v>74</v>
      </c>
      <c r="AY196" s="215" t="s">
        <v>202</v>
      </c>
    </row>
    <row r="197" spans="1:65" s="15" customFormat="1" ht="11.25">
      <c r="B197" s="216"/>
      <c r="C197" s="217"/>
      <c r="D197" s="188" t="s">
        <v>215</v>
      </c>
      <c r="E197" s="218" t="s">
        <v>19</v>
      </c>
      <c r="F197" s="219" t="s">
        <v>220</v>
      </c>
      <c r="G197" s="217"/>
      <c r="H197" s="220">
        <v>6.12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215</v>
      </c>
      <c r="AU197" s="226" t="s">
        <v>84</v>
      </c>
      <c r="AV197" s="15" t="s">
        <v>209</v>
      </c>
      <c r="AW197" s="15" t="s">
        <v>35</v>
      </c>
      <c r="AX197" s="15" t="s">
        <v>82</v>
      </c>
      <c r="AY197" s="226" t="s">
        <v>202</v>
      </c>
    </row>
    <row r="198" spans="1:65" s="12" customFormat="1" ht="22.9" customHeight="1">
      <c r="B198" s="159"/>
      <c r="C198" s="160"/>
      <c r="D198" s="161" t="s">
        <v>73</v>
      </c>
      <c r="E198" s="173" t="s">
        <v>84</v>
      </c>
      <c r="F198" s="173" t="s">
        <v>509</v>
      </c>
      <c r="G198" s="160"/>
      <c r="H198" s="160"/>
      <c r="I198" s="163"/>
      <c r="J198" s="174">
        <f>BK198</f>
        <v>0</v>
      </c>
      <c r="K198" s="160"/>
      <c r="L198" s="165"/>
      <c r="M198" s="166"/>
      <c r="N198" s="167"/>
      <c r="O198" s="167"/>
      <c r="P198" s="168">
        <f>SUM(P199:P266)</f>
        <v>0</v>
      </c>
      <c r="Q198" s="167"/>
      <c r="R198" s="168">
        <f>SUM(R199:R266)</f>
        <v>3.0591321599999999</v>
      </c>
      <c r="S198" s="167"/>
      <c r="T198" s="169">
        <f>SUM(T199:T266)</f>
        <v>0</v>
      </c>
      <c r="AR198" s="170" t="s">
        <v>82</v>
      </c>
      <c r="AT198" s="171" t="s">
        <v>73</v>
      </c>
      <c r="AU198" s="171" t="s">
        <v>82</v>
      </c>
      <c r="AY198" s="170" t="s">
        <v>202</v>
      </c>
      <c r="BK198" s="172">
        <f>SUM(BK199:BK266)</f>
        <v>0</v>
      </c>
    </row>
    <row r="199" spans="1:65" s="2" customFormat="1" ht="16.5" customHeight="1">
      <c r="A199" s="36"/>
      <c r="B199" s="37"/>
      <c r="C199" s="175" t="s">
        <v>249</v>
      </c>
      <c r="D199" s="175" t="s">
        <v>204</v>
      </c>
      <c r="E199" s="176" t="s">
        <v>510</v>
      </c>
      <c r="F199" s="177" t="s">
        <v>511</v>
      </c>
      <c r="G199" s="178" t="s">
        <v>280</v>
      </c>
      <c r="H199" s="179">
        <v>1.1200000000000001</v>
      </c>
      <c r="I199" s="180"/>
      <c r="J199" s="181">
        <f>ROUND(I199*H199,2)</f>
        <v>0</v>
      </c>
      <c r="K199" s="177" t="s">
        <v>208</v>
      </c>
      <c r="L199" s="41"/>
      <c r="M199" s="182" t="s">
        <v>19</v>
      </c>
      <c r="N199" s="183" t="s">
        <v>45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209</v>
      </c>
      <c r="AT199" s="186" t="s">
        <v>204</v>
      </c>
      <c r="AU199" s="186" t="s">
        <v>84</v>
      </c>
      <c r="AY199" s="19" t="s">
        <v>202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82</v>
      </c>
      <c r="BK199" s="187">
        <f>ROUND(I199*H199,2)</f>
        <v>0</v>
      </c>
      <c r="BL199" s="19" t="s">
        <v>209</v>
      </c>
      <c r="BM199" s="186" t="s">
        <v>512</v>
      </c>
    </row>
    <row r="200" spans="1:65" s="2" customFormat="1" ht="11.25">
      <c r="A200" s="36"/>
      <c r="B200" s="37"/>
      <c r="C200" s="38"/>
      <c r="D200" s="188" t="s">
        <v>211</v>
      </c>
      <c r="E200" s="38"/>
      <c r="F200" s="189" t="s">
        <v>513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211</v>
      </c>
      <c r="AU200" s="19" t="s">
        <v>84</v>
      </c>
    </row>
    <row r="201" spans="1:65" s="2" customFormat="1" ht="11.25">
      <c r="A201" s="36"/>
      <c r="B201" s="37"/>
      <c r="C201" s="38"/>
      <c r="D201" s="193" t="s">
        <v>213</v>
      </c>
      <c r="E201" s="38"/>
      <c r="F201" s="194" t="s">
        <v>514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213</v>
      </c>
      <c r="AU201" s="19" t="s">
        <v>84</v>
      </c>
    </row>
    <row r="202" spans="1:65" s="13" customFormat="1" ht="11.25">
      <c r="B202" s="195"/>
      <c r="C202" s="196"/>
      <c r="D202" s="188" t="s">
        <v>215</v>
      </c>
      <c r="E202" s="197" t="s">
        <v>19</v>
      </c>
      <c r="F202" s="198" t="s">
        <v>470</v>
      </c>
      <c r="G202" s="196"/>
      <c r="H202" s="197" t="s">
        <v>19</v>
      </c>
      <c r="I202" s="199"/>
      <c r="J202" s="196"/>
      <c r="K202" s="196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215</v>
      </c>
      <c r="AU202" s="204" t="s">
        <v>84</v>
      </c>
      <c r="AV202" s="13" t="s">
        <v>82</v>
      </c>
      <c r="AW202" s="13" t="s">
        <v>35</v>
      </c>
      <c r="AX202" s="13" t="s">
        <v>74</v>
      </c>
      <c r="AY202" s="204" t="s">
        <v>202</v>
      </c>
    </row>
    <row r="203" spans="1:65" s="13" customFormat="1" ht="11.25">
      <c r="B203" s="195"/>
      <c r="C203" s="196"/>
      <c r="D203" s="188" t="s">
        <v>215</v>
      </c>
      <c r="E203" s="197" t="s">
        <v>19</v>
      </c>
      <c r="F203" s="198" t="s">
        <v>471</v>
      </c>
      <c r="G203" s="196"/>
      <c r="H203" s="197" t="s">
        <v>19</v>
      </c>
      <c r="I203" s="199"/>
      <c r="J203" s="196"/>
      <c r="K203" s="196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215</v>
      </c>
      <c r="AU203" s="204" t="s">
        <v>84</v>
      </c>
      <c r="AV203" s="13" t="s">
        <v>82</v>
      </c>
      <c r="AW203" s="13" t="s">
        <v>35</v>
      </c>
      <c r="AX203" s="13" t="s">
        <v>74</v>
      </c>
      <c r="AY203" s="204" t="s">
        <v>202</v>
      </c>
    </row>
    <row r="204" spans="1:65" s="13" customFormat="1" ht="11.25">
      <c r="B204" s="195"/>
      <c r="C204" s="196"/>
      <c r="D204" s="188" t="s">
        <v>215</v>
      </c>
      <c r="E204" s="197" t="s">
        <v>19</v>
      </c>
      <c r="F204" s="198" t="s">
        <v>515</v>
      </c>
      <c r="G204" s="196"/>
      <c r="H204" s="197" t="s">
        <v>19</v>
      </c>
      <c r="I204" s="199"/>
      <c r="J204" s="196"/>
      <c r="K204" s="196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215</v>
      </c>
      <c r="AU204" s="204" t="s">
        <v>84</v>
      </c>
      <c r="AV204" s="13" t="s">
        <v>82</v>
      </c>
      <c r="AW204" s="13" t="s">
        <v>35</v>
      </c>
      <c r="AX204" s="13" t="s">
        <v>74</v>
      </c>
      <c r="AY204" s="204" t="s">
        <v>202</v>
      </c>
    </row>
    <row r="205" spans="1:65" s="14" customFormat="1" ht="11.25">
      <c r="B205" s="205"/>
      <c r="C205" s="206"/>
      <c r="D205" s="188" t="s">
        <v>215</v>
      </c>
      <c r="E205" s="207" t="s">
        <v>19</v>
      </c>
      <c r="F205" s="208" t="s">
        <v>516</v>
      </c>
      <c r="G205" s="206"/>
      <c r="H205" s="209">
        <v>1.1200000000000001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215</v>
      </c>
      <c r="AU205" s="215" t="s">
        <v>84</v>
      </c>
      <c r="AV205" s="14" t="s">
        <v>84</v>
      </c>
      <c r="AW205" s="14" t="s">
        <v>35</v>
      </c>
      <c r="AX205" s="14" t="s">
        <v>74</v>
      </c>
      <c r="AY205" s="215" t="s">
        <v>202</v>
      </c>
    </row>
    <row r="206" spans="1:65" s="15" customFormat="1" ht="11.25">
      <c r="B206" s="216"/>
      <c r="C206" s="217"/>
      <c r="D206" s="188" t="s">
        <v>215</v>
      </c>
      <c r="E206" s="218" t="s">
        <v>19</v>
      </c>
      <c r="F206" s="219" t="s">
        <v>220</v>
      </c>
      <c r="G206" s="217"/>
      <c r="H206" s="220">
        <v>1.1200000000000001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215</v>
      </c>
      <c r="AU206" s="226" t="s">
        <v>84</v>
      </c>
      <c r="AV206" s="15" t="s">
        <v>209</v>
      </c>
      <c r="AW206" s="15" t="s">
        <v>35</v>
      </c>
      <c r="AX206" s="15" t="s">
        <v>82</v>
      </c>
      <c r="AY206" s="226" t="s">
        <v>202</v>
      </c>
    </row>
    <row r="207" spans="1:65" s="2" customFormat="1" ht="16.5" customHeight="1">
      <c r="A207" s="36"/>
      <c r="B207" s="37"/>
      <c r="C207" s="175" t="s">
        <v>268</v>
      </c>
      <c r="D207" s="175" t="s">
        <v>204</v>
      </c>
      <c r="E207" s="176" t="s">
        <v>517</v>
      </c>
      <c r="F207" s="177" t="s">
        <v>518</v>
      </c>
      <c r="G207" s="178" t="s">
        <v>207</v>
      </c>
      <c r="H207" s="179">
        <v>1.3440000000000001</v>
      </c>
      <c r="I207" s="180"/>
      <c r="J207" s="181">
        <f>ROUND(I207*H207,2)</f>
        <v>0</v>
      </c>
      <c r="K207" s="177" t="s">
        <v>208</v>
      </c>
      <c r="L207" s="41"/>
      <c r="M207" s="182" t="s">
        <v>19</v>
      </c>
      <c r="N207" s="183" t="s">
        <v>45</v>
      </c>
      <c r="O207" s="66"/>
      <c r="P207" s="184">
        <f>O207*H207</f>
        <v>0</v>
      </c>
      <c r="Q207" s="184">
        <v>2.2563399999999998</v>
      </c>
      <c r="R207" s="184">
        <f>Q207*H207</f>
        <v>3.0325209599999998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209</v>
      </c>
      <c r="AT207" s="186" t="s">
        <v>204</v>
      </c>
      <c r="AU207" s="186" t="s">
        <v>84</v>
      </c>
      <c r="AY207" s="19" t="s">
        <v>202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82</v>
      </c>
      <c r="BK207" s="187">
        <f>ROUND(I207*H207,2)</f>
        <v>0</v>
      </c>
      <c r="BL207" s="19" t="s">
        <v>209</v>
      </c>
      <c r="BM207" s="186" t="s">
        <v>519</v>
      </c>
    </row>
    <row r="208" spans="1:65" s="2" customFormat="1" ht="11.25">
      <c r="A208" s="36"/>
      <c r="B208" s="37"/>
      <c r="C208" s="38"/>
      <c r="D208" s="188" t="s">
        <v>211</v>
      </c>
      <c r="E208" s="38"/>
      <c r="F208" s="189" t="s">
        <v>520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211</v>
      </c>
      <c r="AU208" s="19" t="s">
        <v>84</v>
      </c>
    </row>
    <row r="209" spans="1:51" s="2" customFormat="1" ht="11.25">
      <c r="A209" s="36"/>
      <c r="B209" s="37"/>
      <c r="C209" s="38"/>
      <c r="D209" s="193" t="s">
        <v>213</v>
      </c>
      <c r="E209" s="38"/>
      <c r="F209" s="194" t="s">
        <v>521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213</v>
      </c>
      <c r="AU209" s="19" t="s">
        <v>84</v>
      </c>
    </row>
    <row r="210" spans="1:51" s="13" customFormat="1" ht="11.25">
      <c r="B210" s="195"/>
      <c r="C210" s="196"/>
      <c r="D210" s="188" t="s">
        <v>215</v>
      </c>
      <c r="E210" s="197" t="s">
        <v>19</v>
      </c>
      <c r="F210" s="198" t="s">
        <v>470</v>
      </c>
      <c r="G210" s="196"/>
      <c r="H210" s="197" t="s">
        <v>19</v>
      </c>
      <c r="I210" s="199"/>
      <c r="J210" s="196"/>
      <c r="K210" s="196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215</v>
      </c>
      <c r="AU210" s="204" t="s">
        <v>84</v>
      </c>
      <c r="AV210" s="13" t="s">
        <v>82</v>
      </c>
      <c r="AW210" s="13" t="s">
        <v>35</v>
      </c>
      <c r="AX210" s="13" t="s">
        <v>74</v>
      </c>
      <c r="AY210" s="204" t="s">
        <v>202</v>
      </c>
    </row>
    <row r="211" spans="1:51" s="13" customFormat="1" ht="11.25">
      <c r="B211" s="195"/>
      <c r="C211" s="196"/>
      <c r="D211" s="188" t="s">
        <v>215</v>
      </c>
      <c r="E211" s="197" t="s">
        <v>19</v>
      </c>
      <c r="F211" s="198" t="s">
        <v>471</v>
      </c>
      <c r="G211" s="196"/>
      <c r="H211" s="197" t="s">
        <v>19</v>
      </c>
      <c r="I211" s="199"/>
      <c r="J211" s="196"/>
      <c r="K211" s="196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215</v>
      </c>
      <c r="AU211" s="204" t="s">
        <v>84</v>
      </c>
      <c r="AV211" s="13" t="s">
        <v>82</v>
      </c>
      <c r="AW211" s="13" t="s">
        <v>35</v>
      </c>
      <c r="AX211" s="13" t="s">
        <v>74</v>
      </c>
      <c r="AY211" s="204" t="s">
        <v>202</v>
      </c>
    </row>
    <row r="212" spans="1:51" s="13" customFormat="1" ht="11.25">
      <c r="B212" s="195"/>
      <c r="C212" s="196"/>
      <c r="D212" s="188" t="s">
        <v>215</v>
      </c>
      <c r="E212" s="197" t="s">
        <v>19</v>
      </c>
      <c r="F212" s="198" t="s">
        <v>522</v>
      </c>
      <c r="G212" s="196"/>
      <c r="H212" s="197" t="s">
        <v>19</v>
      </c>
      <c r="I212" s="199"/>
      <c r="J212" s="196"/>
      <c r="K212" s="196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215</v>
      </c>
      <c r="AU212" s="204" t="s">
        <v>84</v>
      </c>
      <c r="AV212" s="13" t="s">
        <v>82</v>
      </c>
      <c r="AW212" s="13" t="s">
        <v>35</v>
      </c>
      <c r="AX212" s="13" t="s">
        <v>74</v>
      </c>
      <c r="AY212" s="204" t="s">
        <v>202</v>
      </c>
    </row>
    <row r="213" spans="1:51" s="14" customFormat="1" ht="11.25">
      <c r="B213" s="205"/>
      <c r="C213" s="206"/>
      <c r="D213" s="188" t="s">
        <v>215</v>
      </c>
      <c r="E213" s="207" t="s">
        <v>19</v>
      </c>
      <c r="F213" s="208" t="s">
        <v>485</v>
      </c>
      <c r="G213" s="206"/>
      <c r="H213" s="209">
        <v>0.432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215</v>
      </c>
      <c r="AU213" s="215" t="s">
        <v>84</v>
      </c>
      <c r="AV213" s="14" t="s">
        <v>84</v>
      </c>
      <c r="AW213" s="14" t="s">
        <v>35</v>
      </c>
      <c r="AX213" s="14" t="s">
        <v>74</v>
      </c>
      <c r="AY213" s="215" t="s">
        <v>202</v>
      </c>
    </row>
    <row r="214" spans="1:51" s="13" customFormat="1" ht="11.25">
      <c r="B214" s="195"/>
      <c r="C214" s="196"/>
      <c r="D214" s="188" t="s">
        <v>215</v>
      </c>
      <c r="E214" s="197" t="s">
        <v>19</v>
      </c>
      <c r="F214" s="198" t="s">
        <v>470</v>
      </c>
      <c r="G214" s="196"/>
      <c r="H214" s="197" t="s">
        <v>19</v>
      </c>
      <c r="I214" s="199"/>
      <c r="J214" s="196"/>
      <c r="K214" s="196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215</v>
      </c>
      <c r="AU214" s="204" t="s">
        <v>84</v>
      </c>
      <c r="AV214" s="13" t="s">
        <v>82</v>
      </c>
      <c r="AW214" s="13" t="s">
        <v>35</v>
      </c>
      <c r="AX214" s="13" t="s">
        <v>74</v>
      </c>
      <c r="AY214" s="204" t="s">
        <v>202</v>
      </c>
    </row>
    <row r="215" spans="1:51" s="13" customFormat="1" ht="11.25">
      <c r="B215" s="195"/>
      <c r="C215" s="196"/>
      <c r="D215" s="188" t="s">
        <v>215</v>
      </c>
      <c r="E215" s="197" t="s">
        <v>19</v>
      </c>
      <c r="F215" s="198" t="s">
        <v>471</v>
      </c>
      <c r="G215" s="196"/>
      <c r="H215" s="197" t="s">
        <v>19</v>
      </c>
      <c r="I215" s="199"/>
      <c r="J215" s="196"/>
      <c r="K215" s="196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215</v>
      </c>
      <c r="AU215" s="204" t="s">
        <v>84</v>
      </c>
      <c r="AV215" s="13" t="s">
        <v>82</v>
      </c>
      <c r="AW215" s="13" t="s">
        <v>35</v>
      </c>
      <c r="AX215" s="13" t="s">
        <v>74</v>
      </c>
      <c r="AY215" s="204" t="s">
        <v>202</v>
      </c>
    </row>
    <row r="216" spans="1:51" s="13" customFormat="1" ht="11.25">
      <c r="B216" s="195"/>
      <c r="C216" s="196"/>
      <c r="D216" s="188" t="s">
        <v>215</v>
      </c>
      <c r="E216" s="197" t="s">
        <v>19</v>
      </c>
      <c r="F216" s="198" t="s">
        <v>523</v>
      </c>
      <c r="G216" s="196"/>
      <c r="H216" s="197" t="s">
        <v>19</v>
      </c>
      <c r="I216" s="199"/>
      <c r="J216" s="196"/>
      <c r="K216" s="196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215</v>
      </c>
      <c r="AU216" s="204" t="s">
        <v>84</v>
      </c>
      <c r="AV216" s="13" t="s">
        <v>82</v>
      </c>
      <c r="AW216" s="13" t="s">
        <v>35</v>
      </c>
      <c r="AX216" s="13" t="s">
        <v>74</v>
      </c>
      <c r="AY216" s="204" t="s">
        <v>202</v>
      </c>
    </row>
    <row r="217" spans="1:51" s="14" customFormat="1" ht="11.25">
      <c r="B217" s="205"/>
      <c r="C217" s="206"/>
      <c r="D217" s="188" t="s">
        <v>215</v>
      </c>
      <c r="E217" s="207" t="s">
        <v>19</v>
      </c>
      <c r="F217" s="208" t="s">
        <v>485</v>
      </c>
      <c r="G217" s="206"/>
      <c r="H217" s="209">
        <v>0.432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215</v>
      </c>
      <c r="AU217" s="215" t="s">
        <v>84</v>
      </c>
      <c r="AV217" s="14" t="s">
        <v>84</v>
      </c>
      <c r="AW217" s="14" t="s">
        <v>35</v>
      </c>
      <c r="AX217" s="14" t="s">
        <v>74</v>
      </c>
      <c r="AY217" s="215" t="s">
        <v>202</v>
      </c>
    </row>
    <row r="218" spans="1:51" s="13" customFormat="1" ht="11.25">
      <c r="B218" s="195"/>
      <c r="C218" s="196"/>
      <c r="D218" s="188" t="s">
        <v>215</v>
      </c>
      <c r="E218" s="197" t="s">
        <v>19</v>
      </c>
      <c r="F218" s="198" t="s">
        <v>470</v>
      </c>
      <c r="G218" s="196"/>
      <c r="H218" s="197" t="s">
        <v>19</v>
      </c>
      <c r="I218" s="199"/>
      <c r="J218" s="196"/>
      <c r="K218" s="196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215</v>
      </c>
      <c r="AU218" s="204" t="s">
        <v>84</v>
      </c>
      <c r="AV218" s="13" t="s">
        <v>82</v>
      </c>
      <c r="AW218" s="13" t="s">
        <v>35</v>
      </c>
      <c r="AX218" s="13" t="s">
        <v>74</v>
      </c>
      <c r="AY218" s="204" t="s">
        <v>202</v>
      </c>
    </row>
    <row r="219" spans="1:51" s="13" customFormat="1" ht="11.25">
      <c r="B219" s="195"/>
      <c r="C219" s="196"/>
      <c r="D219" s="188" t="s">
        <v>215</v>
      </c>
      <c r="E219" s="197" t="s">
        <v>19</v>
      </c>
      <c r="F219" s="198" t="s">
        <v>471</v>
      </c>
      <c r="G219" s="196"/>
      <c r="H219" s="197" t="s">
        <v>19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215</v>
      </c>
      <c r="AU219" s="204" t="s">
        <v>84</v>
      </c>
      <c r="AV219" s="13" t="s">
        <v>82</v>
      </c>
      <c r="AW219" s="13" t="s">
        <v>35</v>
      </c>
      <c r="AX219" s="13" t="s">
        <v>74</v>
      </c>
      <c r="AY219" s="204" t="s">
        <v>202</v>
      </c>
    </row>
    <row r="220" spans="1:51" s="13" customFormat="1" ht="11.25">
      <c r="B220" s="195"/>
      <c r="C220" s="196"/>
      <c r="D220" s="188" t="s">
        <v>215</v>
      </c>
      <c r="E220" s="197" t="s">
        <v>19</v>
      </c>
      <c r="F220" s="198" t="s">
        <v>524</v>
      </c>
      <c r="G220" s="196"/>
      <c r="H220" s="197" t="s">
        <v>19</v>
      </c>
      <c r="I220" s="199"/>
      <c r="J220" s="196"/>
      <c r="K220" s="196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215</v>
      </c>
      <c r="AU220" s="204" t="s">
        <v>84</v>
      </c>
      <c r="AV220" s="13" t="s">
        <v>82</v>
      </c>
      <c r="AW220" s="13" t="s">
        <v>35</v>
      </c>
      <c r="AX220" s="13" t="s">
        <v>74</v>
      </c>
      <c r="AY220" s="204" t="s">
        <v>202</v>
      </c>
    </row>
    <row r="221" spans="1:51" s="14" customFormat="1" ht="11.25">
      <c r="B221" s="205"/>
      <c r="C221" s="206"/>
      <c r="D221" s="188" t="s">
        <v>215</v>
      </c>
      <c r="E221" s="207" t="s">
        <v>19</v>
      </c>
      <c r="F221" s="208" t="s">
        <v>488</v>
      </c>
      <c r="G221" s="206"/>
      <c r="H221" s="209">
        <v>0.24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215</v>
      </c>
      <c r="AU221" s="215" t="s">
        <v>84</v>
      </c>
      <c r="AV221" s="14" t="s">
        <v>84</v>
      </c>
      <c r="AW221" s="14" t="s">
        <v>35</v>
      </c>
      <c r="AX221" s="14" t="s">
        <v>74</v>
      </c>
      <c r="AY221" s="215" t="s">
        <v>202</v>
      </c>
    </row>
    <row r="222" spans="1:51" s="13" customFormat="1" ht="11.25">
      <c r="B222" s="195"/>
      <c r="C222" s="196"/>
      <c r="D222" s="188" t="s">
        <v>215</v>
      </c>
      <c r="E222" s="197" t="s">
        <v>19</v>
      </c>
      <c r="F222" s="198" t="s">
        <v>470</v>
      </c>
      <c r="G222" s="196"/>
      <c r="H222" s="197" t="s">
        <v>19</v>
      </c>
      <c r="I222" s="199"/>
      <c r="J222" s="196"/>
      <c r="K222" s="196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215</v>
      </c>
      <c r="AU222" s="204" t="s">
        <v>84</v>
      </c>
      <c r="AV222" s="13" t="s">
        <v>82</v>
      </c>
      <c r="AW222" s="13" t="s">
        <v>35</v>
      </c>
      <c r="AX222" s="13" t="s">
        <v>74</v>
      </c>
      <c r="AY222" s="204" t="s">
        <v>202</v>
      </c>
    </row>
    <row r="223" spans="1:51" s="13" customFormat="1" ht="11.25">
      <c r="B223" s="195"/>
      <c r="C223" s="196"/>
      <c r="D223" s="188" t="s">
        <v>215</v>
      </c>
      <c r="E223" s="197" t="s">
        <v>19</v>
      </c>
      <c r="F223" s="198" t="s">
        <v>471</v>
      </c>
      <c r="G223" s="196"/>
      <c r="H223" s="197" t="s">
        <v>19</v>
      </c>
      <c r="I223" s="199"/>
      <c r="J223" s="196"/>
      <c r="K223" s="196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215</v>
      </c>
      <c r="AU223" s="204" t="s">
        <v>84</v>
      </c>
      <c r="AV223" s="13" t="s">
        <v>82</v>
      </c>
      <c r="AW223" s="13" t="s">
        <v>35</v>
      </c>
      <c r="AX223" s="13" t="s">
        <v>74</v>
      </c>
      <c r="AY223" s="204" t="s">
        <v>202</v>
      </c>
    </row>
    <row r="224" spans="1:51" s="13" customFormat="1" ht="11.25">
      <c r="B224" s="195"/>
      <c r="C224" s="196"/>
      <c r="D224" s="188" t="s">
        <v>215</v>
      </c>
      <c r="E224" s="197" t="s">
        <v>19</v>
      </c>
      <c r="F224" s="198" t="s">
        <v>525</v>
      </c>
      <c r="G224" s="196"/>
      <c r="H224" s="197" t="s">
        <v>19</v>
      </c>
      <c r="I224" s="199"/>
      <c r="J224" s="196"/>
      <c r="K224" s="196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215</v>
      </c>
      <c r="AU224" s="204" t="s">
        <v>84</v>
      </c>
      <c r="AV224" s="13" t="s">
        <v>82</v>
      </c>
      <c r="AW224" s="13" t="s">
        <v>35</v>
      </c>
      <c r="AX224" s="13" t="s">
        <v>74</v>
      </c>
      <c r="AY224" s="204" t="s">
        <v>202</v>
      </c>
    </row>
    <row r="225" spans="1:65" s="14" customFormat="1" ht="11.25">
      <c r="B225" s="205"/>
      <c r="C225" s="206"/>
      <c r="D225" s="188" t="s">
        <v>215</v>
      </c>
      <c r="E225" s="207" t="s">
        <v>19</v>
      </c>
      <c r="F225" s="208" t="s">
        <v>488</v>
      </c>
      <c r="G225" s="206"/>
      <c r="H225" s="209">
        <v>0.24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215</v>
      </c>
      <c r="AU225" s="215" t="s">
        <v>84</v>
      </c>
      <c r="AV225" s="14" t="s">
        <v>84</v>
      </c>
      <c r="AW225" s="14" t="s">
        <v>35</v>
      </c>
      <c r="AX225" s="14" t="s">
        <v>74</v>
      </c>
      <c r="AY225" s="215" t="s">
        <v>202</v>
      </c>
    </row>
    <row r="226" spans="1:65" s="15" customFormat="1" ht="11.25">
      <c r="B226" s="216"/>
      <c r="C226" s="217"/>
      <c r="D226" s="188" t="s">
        <v>215</v>
      </c>
      <c r="E226" s="218" t="s">
        <v>19</v>
      </c>
      <c r="F226" s="219" t="s">
        <v>220</v>
      </c>
      <c r="G226" s="217"/>
      <c r="H226" s="220">
        <v>1.3440000000000001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215</v>
      </c>
      <c r="AU226" s="226" t="s">
        <v>84</v>
      </c>
      <c r="AV226" s="15" t="s">
        <v>209</v>
      </c>
      <c r="AW226" s="15" t="s">
        <v>35</v>
      </c>
      <c r="AX226" s="15" t="s">
        <v>82</v>
      </c>
      <c r="AY226" s="226" t="s">
        <v>202</v>
      </c>
    </row>
    <row r="227" spans="1:65" s="2" customFormat="1" ht="16.5" customHeight="1">
      <c r="A227" s="36"/>
      <c r="B227" s="37"/>
      <c r="C227" s="175" t="s">
        <v>237</v>
      </c>
      <c r="D227" s="175" t="s">
        <v>204</v>
      </c>
      <c r="E227" s="176" t="s">
        <v>526</v>
      </c>
      <c r="F227" s="177" t="s">
        <v>527</v>
      </c>
      <c r="G227" s="178" t="s">
        <v>280</v>
      </c>
      <c r="H227" s="179">
        <v>10.08</v>
      </c>
      <c r="I227" s="180"/>
      <c r="J227" s="181">
        <f>ROUND(I227*H227,2)</f>
        <v>0</v>
      </c>
      <c r="K227" s="177" t="s">
        <v>208</v>
      </c>
      <c r="L227" s="41"/>
      <c r="M227" s="182" t="s">
        <v>19</v>
      </c>
      <c r="N227" s="183" t="s">
        <v>45</v>
      </c>
      <c r="O227" s="66"/>
      <c r="P227" s="184">
        <f>O227*H227</f>
        <v>0</v>
      </c>
      <c r="Q227" s="184">
        <v>2.64E-3</v>
      </c>
      <c r="R227" s="184">
        <f>Q227*H227</f>
        <v>2.6611200000000002E-2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209</v>
      </c>
      <c r="AT227" s="186" t="s">
        <v>204</v>
      </c>
      <c r="AU227" s="186" t="s">
        <v>84</v>
      </c>
      <c r="AY227" s="19" t="s">
        <v>202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82</v>
      </c>
      <c r="BK227" s="187">
        <f>ROUND(I227*H227,2)</f>
        <v>0</v>
      </c>
      <c r="BL227" s="19" t="s">
        <v>209</v>
      </c>
      <c r="BM227" s="186" t="s">
        <v>528</v>
      </c>
    </row>
    <row r="228" spans="1:65" s="2" customFormat="1" ht="11.25">
      <c r="A228" s="36"/>
      <c r="B228" s="37"/>
      <c r="C228" s="38"/>
      <c r="D228" s="188" t="s">
        <v>211</v>
      </c>
      <c r="E228" s="38"/>
      <c r="F228" s="189" t="s">
        <v>529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211</v>
      </c>
      <c r="AU228" s="19" t="s">
        <v>84</v>
      </c>
    </row>
    <row r="229" spans="1:65" s="2" customFormat="1" ht="11.25">
      <c r="A229" s="36"/>
      <c r="B229" s="37"/>
      <c r="C229" s="38"/>
      <c r="D229" s="193" t="s">
        <v>213</v>
      </c>
      <c r="E229" s="38"/>
      <c r="F229" s="194" t="s">
        <v>530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213</v>
      </c>
      <c r="AU229" s="19" t="s">
        <v>84</v>
      </c>
    </row>
    <row r="230" spans="1:65" s="13" customFormat="1" ht="11.25">
      <c r="B230" s="195"/>
      <c r="C230" s="196"/>
      <c r="D230" s="188" t="s">
        <v>215</v>
      </c>
      <c r="E230" s="197" t="s">
        <v>19</v>
      </c>
      <c r="F230" s="198" t="s">
        <v>470</v>
      </c>
      <c r="G230" s="196"/>
      <c r="H230" s="197" t="s">
        <v>19</v>
      </c>
      <c r="I230" s="199"/>
      <c r="J230" s="196"/>
      <c r="K230" s="196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215</v>
      </c>
      <c r="AU230" s="204" t="s">
        <v>84</v>
      </c>
      <c r="AV230" s="13" t="s">
        <v>82</v>
      </c>
      <c r="AW230" s="13" t="s">
        <v>35</v>
      </c>
      <c r="AX230" s="13" t="s">
        <v>74</v>
      </c>
      <c r="AY230" s="204" t="s">
        <v>202</v>
      </c>
    </row>
    <row r="231" spans="1:65" s="13" customFormat="1" ht="11.25">
      <c r="B231" s="195"/>
      <c r="C231" s="196"/>
      <c r="D231" s="188" t="s">
        <v>215</v>
      </c>
      <c r="E231" s="197" t="s">
        <v>19</v>
      </c>
      <c r="F231" s="198" t="s">
        <v>471</v>
      </c>
      <c r="G231" s="196"/>
      <c r="H231" s="197" t="s">
        <v>19</v>
      </c>
      <c r="I231" s="199"/>
      <c r="J231" s="196"/>
      <c r="K231" s="196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215</v>
      </c>
      <c r="AU231" s="204" t="s">
        <v>84</v>
      </c>
      <c r="AV231" s="13" t="s">
        <v>82</v>
      </c>
      <c r="AW231" s="13" t="s">
        <v>35</v>
      </c>
      <c r="AX231" s="13" t="s">
        <v>74</v>
      </c>
      <c r="AY231" s="204" t="s">
        <v>202</v>
      </c>
    </row>
    <row r="232" spans="1:65" s="13" customFormat="1" ht="11.25">
      <c r="B232" s="195"/>
      <c r="C232" s="196"/>
      <c r="D232" s="188" t="s">
        <v>215</v>
      </c>
      <c r="E232" s="197" t="s">
        <v>19</v>
      </c>
      <c r="F232" s="198" t="s">
        <v>531</v>
      </c>
      <c r="G232" s="196"/>
      <c r="H232" s="197" t="s">
        <v>19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215</v>
      </c>
      <c r="AU232" s="204" t="s">
        <v>84</v>
      </c>
      <c r="AV232" s="13" t="s">
        <v>82</v>
      </c>
      <c r="AW232" s="13" t="s">
        <v>35</v>
      </c>
      <c r="AX232" s="13" t="s">
        <v>74</v>
      </c>
      <c r="AY232" s="204" t="s">
        <v>202</v>
      </c>
    </row>
    <row r="233" spans="1:65" s="14" customFormat="1" ht="11.25">
      <c r="B233" s="205"/>
      <c r="C233" s="206"/>
      <c r="D233" s="188" t="s">
        <v>215</v>
      </c>
      <c r="E233" s="207" t="s">
        <v>19</v>
      </c>
      <c r="F233" s="208" t="s">
        <v>532</v>
      </c>
      <c r="G233" s="206"/>
      <c r="H233" s="209">
        <v>2.88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215</v>
      </c>
      <c r="AU233" s="215" t="s">
        <v>84</v>
      </c>
      <c r="AV233" s="14" t="s">
        <v>84</v>
      </c>
      <c r="AW233" s="14" t="s">
        <v>35</v>
      </c>
      <c r="AX233" s="14" t="s">
        <v>74</v>
      </c>
      <c r="AY233" s="215" t="s">
        <v>202</v>
      </c>
    </row>
    <row r="234" spans="1:65" s="13" customFormat="1" ht="11.25">
      <c r="B234" s="195"/>
      <c r="C234" s="196"/>
      <c r="D234" s="188" t="s">
        <v>215</v>
      </c>
      <c r="E234" s="197" t="s">
        <v>19</v>
      </c>
      <c r="F234" s="198" t="s">
        <v>470</v>
      </c>
      <c r="G234" s="196"/>
      <c r="H234" s="197" t="s">
        <v>19</v>
      </c>
      <c r="I234" s="199"/>
      <c r="J234" s="196"/>
      <c r="K234" s="196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215</v>
      </c>
      <c r="AU234" s="204" t="s">
        <v>84</v>
      </c>
      <c r="AV234" s="13" t="s">
        <v>82</v>
      </c>
      <c r="AW234" s="13" t="s">
        <v>35</v>
      </c>
      <c r="AX234" s="13" t="s">
        <v>74</v>
      </c>
      <c r="AY234" s="204" t="s">
        <v>202</v>
      </c>
    </row>
    <row r="235" spans="1:65" s="13" customFormat="1" ht="11.25">
      <c r="B235" s="195"/>
      <c r="C235" s="196"/>
      <c r="D235" s="188" t="s">
        <v>215</v>
      </c>
      <c r="E235" s="197" t="s">
        <v>19</v>
      </c>
      <c r="F235" s="198" t="s">
        <v>471</v>
      </c>
      <c r="G235" s="196"/>
      <c r="H235" s="197" t="s">
        <v>19</v>
      </c>
      <c r="I235" s="199"/>
      <c r="J235" s="196"/>
      <c r="K235" s="196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215</v>
      </c>
      <c r="AU235" s="204" t="s">
        <v>84</v>
      </c>
      <c r="AV235" s="13" t="s">
        <v>82</v>
      </c>
      <c r="AW235" s="13" t="s">
        <v>35</v>
      </c>
      <c r="AX235" s="13" t="s">
        <v>74</v>
      </c>
      <c r="AY235" s="204" t="s">
        <v>202</v>
      </c>
    </row>
    <row r="236" spans="1:65" s="13" customFormat="1" ht="11.25">
      <c r="B236" s="195"/>
      <c r="C236" s="196"/>
      <c r="D236" s="188" t="s">
        <v>215</v>
      </c>
      <c r="E236" s="197" t="s">
        <v>19</v>
      </c>
      <c r="F236" s="198" t="s">
        <v>533</v>
      </c>
      <c r="G236" s="196"/>
      <c r="H236" s="197" t="s">
        <v>19</v>
      </c>
      <c r="I236" s="199"/>
      <c r="J236" s="196"/>
      <c r="K236" s="196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215</v>
      </c>
      <c r="AU236" s="204" t="s">
        <v>84</v>
      </c>
      <c r="AV236" s="13" t="s">
        <v>82</v>
      </c>
      <c r="AW236" s="13" t="s">
        <v>35</v>
      </c>
      <c r="AX236" s="13" t="s">
        <v>74</v>
      </c>
      <c r="AY236" s="204" t="s">
        <v>202</v>
      </c>
    </row>
    <row r="237" spans="1:65" s="14" customFormat="1" ht="11.25">
      <c r="B237" s="205"/>
      <c r="C237" s="206"/>
      <c r="D237" s="188" t="s">
        <v>215</v>
      </c>
      <c r="E237" s="207" t="s">
        <v>19</v>
      </c>
      <c r="F237" s="208" t="s">
        <v>532</v>
      </c>
      <c r="G237" s="206"/>
      <c r="H237" s="209">
        <v>2.88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215</v>
      </c>
      <c r="AU237" s="215" t="s">
        <v>84</v>
      </c>
      <c r="AV237" s="14" t="s">
        <v>84</v>
      </c>
      <c r="AW237" s="14" t="s">
        <v>35</v>
      </c>
      <c r="AX237" s="14" t="s">
        <v>74</v>
      </c>
      <c r="AY237" s="215" t="s">
        <v>202</v>
      </c>
    </row>
    <row r="238" spans="1:65" s="13" customFormat="1" ht="11.25">
      <c r="B238" s="195"/>
      <c r="C238" s="196"/>
      <c r="D238" s="188" t="s">
        <v>215</v>
      </c>
      <c r="E238" s="197" t="s">
        <v>19</v>
      </c>
      <c r="F238" s="198" t="s">
        <v>470</v>
      </c>
      <c r="G238" s="196"/>
      <c r="H238" s="197" t="s">
        <v>19</v>
      </c>
      <c r="I238" s="199"/>
      <c r="J238" s="196"/>
      <c r="K238" s="196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215</v>
      </c>
      <c r="AU238" s="204" t="s">
        <v>84</v>
      </c>
      <c r="AV238" s="13" t="s">
        <v>82</v>
      </c>
      <c r="AW238" s="13" t="s">
        <v>35</v>
      </c>
      <c r="AX238" s="13" t="s">
        <v>74</v>
      </c>
      <c r="AY238" s="204" t="s">
        <v>202</v>
      </c>
    </row>
    <row r="239" spans="1:65" s="13" customFormat="1" ht="11.25">
      <c r="B239" s="195"/>
      <c r="C239" s="196"/>
      <c r="D239" s="188" t="s">
        <v>215</v>
      </c>
      <c r="E239" s="197" t="s">
        <v>19</v>
      </c>
      <c r="F239" s="198" t="s">
        <v>471</v>
      </c>
      <c r="G239" s="196"/>
      <c r="H239" s="197" t="s">
        <v>19</v>
      </c>
      <c r="I239" s="199"/>
      <c r="J239" s="196"/>
      <c r="K239" s="196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215</v>
      </c>
      <c r="AU239" s="204" t="s">
        <v>84</v>
      </c>
      <c r="AV239" s="13" t="s">
        <v>82</v>
      </c>
      <c r="AW239" s="13" t="s">
        <v>35</v>
      </c>
      <c r="AX239" s="13" t="s">
        <v>74</v>
      </c>
      <c r="AY239" s="204" t="s">
        <v>202</v>
      </c>
    </row>
    <row r="240" spans="1:65" s="13" customFormat="1" ht="11.25">
      <c r="B240" s="195"/>
      <c r="C240" s="196"/>
      <c r="D240" s="188" t="s">
        <v>215</v>
      </c>
      <c r="E240" s="197" t="s">
        <v>19</v>
      </c>
      <c r="F240" s="198" t="s">
        <v>534</v>
      </c>
      <c r="G240" s="196"/>
      <c r="H240" s="197" t="s">
        <v>19</v>
      </c>
      <c r="I240" s="199"/>
      <c r="J240" s="196"/>
      <c r="K240" s="196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215</v>
      </c>
      <c r="AU240" s="204" t="s">
        <v>84</v>
      </c>
      <c r="AV240" s="13" t="s">
        <v>82</v>
      </c>
      <c r="AW240" s="13" t="s">
        <v>35</v>
      </c>
      <c r="AX240" s="13" t="s">
        <v>74</v>
      </c>
      <c r="AY240" s="204" t="s">
        <v>202</v>
      </c>
    </row>
    <row r="241" spans="1:65" s="14" customFormat="1" ht="11.25">
      <c r="B241" s="205"/>
      <c r="C241" s="206"/>
      <c r="D241" s="188" t="s">
        <v>215</v>
      </c>
      <c r="E241" s="207" t="s">
        <v>19</v>
      </c>
      <c r="F241" s="208" t="s">
        <v>535</v>
      </c>
      <c r="G241" s="206"/>
      <c r="H241" s="209">
        <v>2.16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215</v>
      </c>
      <c r="AU241" s="215" t="s">
        <v>84</v>
      </c>
      <c r="AV241" s="14" t="s">
        <v>84</v>
      </c>
      <c r="AW241" s="14" t="s">
        <v>35</v>
      </c>
      <c r="AX241" s="14" t="s">
        <v>74</v>
      </c>
      <c r="AY241" s="215" t="s">
        <v>202</v>
      </c>
    </row>
    <row r="242" spans="1:65" s="13" customFormat="1" ht="11.25">
      <c r="B242" s="195"/>
      <c r="C242" s="196"/>
      <c r="D242" s="188" t="s">
        <v>215</v>
      </c>
      <c r="E242" s="197" t="s">
        <v>19</v>
      </c>
      <c r="F242" s="198" t="s">
        <v>470</v>
      </c>
      <c r="G242" s="196"/>
      <c r="H242" s="197" t="s">
        <v>19</v>
      </c>
      <c r="I242" s="199"/>
      <c r="J242" s="196"/>
      <c r="K242" s="196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215</v>
      </c>
      <c r="AU242" s="204" t="s">
        <v>84</v>
      </c>
      <c r="AV242" s="13" t="s">
        <v>82</v>
      </c>
      <c r="AW242" s="13" t="s">
        <v>35</v>
      </c>
      <c r="AX242" s="13" t="s">
        <v>74</v>
      </c>
      <c r="AY242" s="204" t="s">
        <v>202</v>
      </c>
    </row>
    <row r="243" spans="1:65" s="13" customFormat="1" ht="11.25">
      <c r="B243" s="195"/>
      <c r="C243" s="196"/>
      <c r="D243" s="188" t="s">
        <v>215</v>
      </c>
      <c r="E243" s="197" t="s">
        <v>19</v>
      </c>
      <c r="F243" s="198" t="s">
        <v>471</v>
      </c>
      <c r="G243" s="196"/>
      <c r="H243" s="197" t="s">
        <v>19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215</v>
      </c>
      <c r="AU243" s="204" t="s">
        <v>84</v>
      </c>
      <c r="AV243" s="13" t="s">
        <v>82</v>
      </c>
      <c r="AW243" s="13" t="s">
        <v>35</v>
      </c>
      <c r="AX243" s="13" t="s">
        <v>74</v>
      </c>
      <c r="AY243" s="204" t="s">
        <v>202</v>
      </c>
    </row>
    <row r="244" spans="1:65" s="13" customFormat="1" ht="11.25">
      <c r="B244" s="195"/>
      <c r="C244" s="196"/>
      <c r="D244" s="188" t="s">
        <v>215</v>
      </c>
      <c r="E244" s="197" t="s">
        <v>19</v>
      </c>
      <c r="F244" s="198" t="s">
        <v>536</v>
      </c>
      <c r="G244" s="196"/>
      <c r="H244" s="197" t="s">
        <v>19</v>
      </c>
      <c r="I244" s="199"/>
      <c r="J244" s="196"/>
      <c r="K244" s="196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215</v>
      </c>
      <c r="AU244" s="204" t="s">
        <v>84</v>
      </c>
      <c r="AV244" s="13" t="s">
        <v>82</v>
      </c>
      <c r="AW244" s="13" t="s">
        <v>35</v>
      </c>
      <c r="AX244" s="13" t="s">
        <v>74</v>
      </c>
      <c r="AY244" s="204" t="s">
        <v>202</v>
      </c>
    </row>
    <row r="245" spans="1:65" s="14" customFormat="1" ht="11.25">
      <c r="B245" s="205"/>
      <c r="C245" s="206"/>
      <c r="D245" s="188" t="s">
        <v>215</v>
      </c>
      <c r="E245" s="207" t="s">
        <v>19</v>
      </c>
      <c r="F245" s="208" t="s">
        <v>535</v>
      </c>
      <c r="G245" s="206"/>
      <c r="H245" s="209">
        <v>2.16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215</v>
      </c>
      <c r="AU245" s="215" t="s">
        <v>84</v>
      </c>
      <c r="AV245" s="14" t="s">
        <v>84</v>
      </c>
      <c r="AW245" s="14" t="s">
        <v>35</v>
      </c>
      <c r="AX245" s="14" t="s">
        <v>74</v>
      </c>
      <c r="AY245" s="215" t="s">
        <v>202</v>
      </c>
    </row>
    <row r="246" spans="1:65" s="15" customFormat="1" ht="11.25">
      <c r="B246" s="216"/>
      <c r="C246" s="217"/>
      <c r="D246" s="188" t="s">
        <v>215</v>
      </c>
      <c r="E246" s="218" t="s">
        <v>19</v>
      </c>
      <c r="F246" s="219" t="s">
        <v>220</v>
      </c>
      <c r="G246" s="217"/>
      <c r="H246" s="220">
        <v>10.08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215</v>
      </c>
      <c r="AU246" s="226" t="s">
        <v>84</v>
      </c>
      <c r="AV246" s="15" t="s">
        <v>209</v>
      </c>
      <c r="AW246" s="15" t="s">
        <v>35</v>
      </c>
      <c r="AX246" s="15" t="s">
        <v>82</v>
      </c>
      <c r="AY246" s="226" t="s">
        <v>202</v>
      </c>
    </row>
    <row r="247" spans="1:65" s="2" customFormat="1" ht="16.5" customHeight="1">
      <c r="A247" s="36"/>
      <c r="B247" s="37"/>
      <c r="C247" s="175" t="s">
        <v>288</v>
      </c>
      <c r="D247" s="175" t="s">
        <v>204</v>
      </c>
      <c r="E247" s="176" t="s">
        <v>537</v>
      </c>
      <c r="F247" s="177" t="s">
        <v>538</v>
      </c>
      <c r="G247" s="178" t="s">
        <v>280</v>
      </c>
      <c r="H247" s="179">
        <v>10.08</v>
      </c>
      <c r="I247" s="180"/>
      <c r="J247" s="181">
        <f>ROUND(I247*H247,2)</f>
        <v>0</v>
      </c>
      <c r="K247" s="177" t="s">
        <v>208</v>
      </c>
      <c r="L247" s="41"/>
      <c r="M247" s="182" t="s">
        <v>19</v>
      </c>
      <c r="N247" s="183" t="s">
        <v>45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209</v>
      </c>
      <c r="AT247" s="186" t="s">
        <v>204</v>
      </c>
      <c r="AU247" s="186" t="s">
        <v>84</v>
      </c>
      <c r="AY247" s="19" t="s">
        <v>202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82</v>
      </c>
      <c r="BK247" s="187">
        <f>ROUND(I247*H247,2)</f>
        <v>0</v>
      </c>
      <c r="BL247" s="19" t="s">
        <v>209</v>
      </c>
      <c r="BM247" s="186" t="s">
        <v>539</v>
      </c>
    </row>
    <row r="248" spans="1:65" s="2" customFormat="1" ht="11.25">
      <c r="A248" s="36"/>
      <c r="B248" s="37"/>
      <c r="C248" s="38"/>
      <c r="D248" s="188" t="s">
        <v>211</v>
      </c>
      <c r="E248" s="38"/>
      <c r="F248" s="189" t="s">
        <v>540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211</v>
      </c>
      <c r="AU248" s="19" t="s">
        <v>84</v>
      </c>
    </row>
    <row r="249" spans="1:65" s="2" customFormat="1" ht="11.25">
      <c r="A249" s="36"/>
      <c r="B249" s="37"/>
      <c r="C249" s="38"/>
      <c r="D249" s="193" t="s">
        <v>213</v>
      </c>
      <c r="E249" s="38"/>
      <c r="F249" s="194" t="s">
        <v>541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213</v>
      </c>
      <c r="AU249" s="19" t="s">
        <v>84</v>
      </c>
    </row>
    <row r="250" spans="1:65" s="13" customFormat="1" ht="11.25">
      <c r="B250" s="195"/>
      <c r="C250" s="196"/>
      <c r="D250" s="188" t="s">
        <v>215</v>
      </c>
      <c r="E250" s="197" t="s">
        <v>19</v>
      </c>
      <c r="F250" s="198" t="s">
        <v>470</v>
      </c>
      <c r="G250" s="196"/>
      <c r="H250" s="197" t="s">
        <v>19</v>
      </c>
      <c r="I250" s="199"/>
      <c r="J250" s="196"/>
      <c r="K250" s="196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215</v>
      </c>
      <c r="AU250" s="204" t="s">
        <v>84</v>
      </c>
      <c r="AV250" s="13" t="s">
        <v>82</v>
      </c>
      <c r="AW250" s="13" t="s">
        <v>35</v>
      </c>
      <c r="AX250" s="13" t="s">
        <v>74</v>
      </c>
      <c r="AY250" s="204" t="s">
        <v>202</v>
      </c>
    </row>
    <row r="251" spans="1:65" s="13" customFormat="1" ht="11.25">
      <c r="B251" s="195"/>
      <c r="C251" s="196"/>
      <c r="D251" s="188" t="s">
        <v>215</v>
      </c>
      <c r="E251" s="197" t="s">
        <v>19</v>
      </c>
      <c r="F251" s="198" t="s">
        <v>471</v>
      </c>
      <c r="G251" s="196"/>
      <c r="H251" s="197" t="s">
        <v>19</v>
      </c>
      <c r="I251" s="199"/>
      <c r="J251" s="196"/>
      <c r="K251" s="196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215</v>
      </c>
      <c r="AU251" s="204" t="s">
        <v>84</v>
      </c>
      <c r="AV251" s="13" t="s">
        <v>82</v>
      </c>
      <c r="AW251" s="13" t="s">
        <v>35</v>
      </c>
      <c r="AX251" s="13" t="s">
        <v>74</v>
      </c>
      <c r="AY251" s="204" t="s">
        <v>202</v>
      </c>
    </row>
    <row r="252" spans="1:65" s="13" customFormat="1" ht="11.25">
      <c r="B252" s="195"/>
      <c r="C252" s="196"/>
      <c r="D252" s="188" t="s">
        <v>215</v>
      </c>
      <c r="E252" s="197" t="s">
        <v>19</v>
      </c>
      <c r="F252" s="198" t="s">
        <v>531</v>
      </c>
      <c r="G252" s="196"/>
      <c r="H252" s="197" t="s">
        <v>19</v>
      </c>
      <c r="I252" s="199"/>
      <c r="J252" s="196"/>
      <c r="K252" s="196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215</v>
      </c>
      <c r="AU252" s="204" t="s">
        <v>84</v>
      </c>
      <c r="AV252" s="13" t="s">
        <v>82</v>
      </c>
      <c r="AW252" s="13" t="s">
        <v>35</v>
      </c>
      <c r="AX252" s="13" t="s">
        <v>74</v>
      </c>
      <c r="AY252" s="204" t="s">
        <v>202</v>
      </c>
    </row>
    <row r="253" spans="1:65" s="14" customFormat="1" ht="11.25">
      <c r="B253" s="205"/>
      <c r="C253" s="206"/>
      <c r="D253" s="188" t="s">
        <v>215</v>
      </c>
      <c r="E253" s="207" t="s">
        <v>19</v>
      </c>
      <c r="F253" s="208" t="s">
        <v>532</v>
      </c>
      <c r="G253" s="206"/>
      <c r="H253" s="209">
        <v>2.88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215</v>
      </c>
      <c r="AU253" s="215" t="s">
        <v>84</v>
      </c>
      <c r="AV253" s="14" t="s">
        <v>84</v>
      </c>
      <c r="AW253" s="14" t="s">
        <v>35</v>
      </c>
      <c r="AX253" s="14" t="s">
        <v>74</v>
      </c>
      <c r="AY253" s="215" t="s">
        <v>202</v>
      </c>
    </row>
    <row r="254" spans="1:65" s="13" customFormat="1" ht="11.25">
      <c r="B254" s="195"/>
      <c r="C254" s="196"/>
      <c r="D254" s="188" t="s">
        <v>215</v>
      </c>
      <c r="E254" s="197" t="s">
        <v>19</v>
      </c>
      <c r="F254" s="198" t="s">
        <v>470</v>
      </c>
      <c r="G254" s="196"/>
      <c r="H254" s="197" t="s">
        <v>19</v>
      </c>
      <c r="I254" s="199"/>
      <c r="J254" s="196"/>
      <c r="K254" s="196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215</v>
      </c>
      <c r="AU254" s="204" t="s">
        <v>84</v>
      </c>
      <c r="AV254" s="13" t="s">
        <v>82</v>
      </c>
      <c r="AW254" s="13" t="s">
        <v>35</v>
      </c>
      <c r="AX254" s="13" t="s">
        <v>74</v>
      </c>
      <c r="AY254" s="204" t="s">
        <v>202</v>
      </c>
    </row>
    <row r="255" spans="1:65" s="13" customFormat="1" ht="11.25">
      <c r="B255" s="195"/>
      <c r="C255" s="196"/>
      <c r="D255" s="188" t="s">
        <v>215</v>
      </c>
      <c r="E255" s="197" t="s">
        <v>19</v>
      </c>
      <c r="F255" s="198" t="s">
        <v>471</v>
      </c>
      <c r="G255" s="196"/>
      <c r="H255" s="197" t="s">
        <v>19</v>
      </c>
      <c r="I255" s="199"/>
      <c r="J255" s="196"/>
      <c r="K255" s="196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215</v>
      </c>
      <c r="AU255" s="204" t="s">
        <v>84</v>
      </c>
      <c r="AV255" s="13" t="s">
        <v>82</v>
      </c>
      <c r="AW255" s="13" t="s">
        <v>35</v>
      </c>
      <c r="AX255" s="13" t="s">
        <v>74</v>
      </c>
      <c r="AY255" s="204" t="s">
        <v>202</v>
      </c>
    </row>
    <row r="256" spans="1:65" s="13" customFormat="1" ht="11.25">
      <c r="B256" s="195"/>
      <c r="C256" s="196"/>
      <c r="D256" s="188" t="s">
        <v>215</v>
      </c>
      <c r="E256" s="197" t="s">
        <v>19</v>
      </c>
      <c r="F256" s="198" t="s">
        <v>533</v>
      </c>
      <c r="G256" s="196"/>
      <c r="H256" s="197" t="s">
        <v>19</v>
      </c>
      <c r="I256" s="199"/>
      <c r="J256" s="196"/>
      <c r="K256" s="196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215</v>
      </c>
      <c r="AU256" s="204" t="s">
        <v>84</v>
      </c>
      <c r="AV256" s="13" t="s">
        <v>82</v>
      </c>
      <c r="AW256" s="13" t="s">
        <v>35</v>
      </c>
      <c r="AX256" s="13" t="s">
        <v>74</v>
      </c>
      <c r="AY256" s="204" t="s">
        <v>202</v>
      </c>
    </row>
    <row r="257" spans="1:65" s="14" customFormat="1" ht="11.25">
      <c r="B257" s="205"/>
      <c r="C257" s="206"/>
      <c r="D257" s="188" t="s">
        <v>215</v>
      </c>
      <c r="E257" s="207" t="s">
        <v>19</v>
      </c>
      <c r="F257" s="208" t="s">
        <v>532</v>
      </c>
      <c r="G257" s="206"/>
      <c r="H257" s="209">
        <v>2.88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215</v>
      </c>
      <c r="AU257" s="215" t="s">
        <v>84</v>
      </c>
      <c r="AV257" s="14" t="s">
        <v>84</v>
      </c>
      <c r="AW257" s="14" t="s">
        <v>35</v>
      </c>
      <c r="AX257" s="14" t="s">
        <v>74</v>
      </c>
      <c r="AY257" s="215" t="s">
        <v>202</v>
      </c>
    </row>
    <row r="258" spans="1:65" s="13" customFormat="1" ht="11.25">
      <c r="B258" s="195"/>
      <c r="C258" s="196"/>
      <c r="D258" s="188" t="s">
        <v>215</v>
      </c>
      <c r="E258" s="197" t="s">
        <v>19</v>
      </c>
      <c r="F258" s="198" t="s">
        <v>470</v>
      </c>
      <c r="G258" s="196"/>
      <c r="H258" s="197" t="s">
        <v>19</v>
      </c>
      <c r="I258" s="199"/>
      <c r="J258" s="196"/>
      <c r="K258" s="196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215</v>
      </c>
      <c r="AU258" s="204" t="s">
        <v>84</v>
      </c>
      <c r="AV258" s="13" t="s">
        <v>82</v>
      </c>
      <c r="AW258" s="13" t="s">
        <v>35</v>
      </c>
      <c r="AX258" s="13" t="s">
        <v>74</v>
      </c>
      <c r="AY258" s="204" t="s">
        <v>202</v>
      </c>
    </row>
    <row r="259" spans="1:65" s="13" customFormat="1" ht="11.25">
      <c r="B259" s="195"/>
      <c r="C259" s="196"/>
      <c r="D259" s="188" t="s">
        <v>215</v>
      </c>
      <c r="E259" s="197" t="s">
        <v>19</v>
      </c>
      <c r="F259" s="198" t="s">
        <v>471</v>
      </c>
      <c r="G259" s="196"/>
      <c r="H259" s="197" t="s">
        <v>19</v>
      </c>
      <c r="I259" s="199"/>
      <c r="J259" s="196"/>
      <c r="K259" s="196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215</v>
      </c>
      <c r="AU259" s="204" t="s">
        <v>84</v>
      </c>
      <c r="AV259" s="13" t="s">
        <v>82</v>
      </c>
      <c r="AW259" s="13" t="s">
        <v>35</v>
      </c>
      <c r="AX259" s="13" t="s">
        <v>74</v>
      </c>
      <c r="AY259" s="204" t="s">
        <v>202</v>
      </c>
    </row>
    <row r="260" spans="1:65" s="13" customFormat="1" ht="11.25">
      <c r="B260" s="195"/>
      <c r="C260" s="196"/>
      <c r="D260" s="188" t="s">
        <v>215</v>
      </c>
      <c r="E260" s="197" t="s">
        <v>19</v>
      </c>
      <c r="F260" s="198" t="s">
        <v>534</v>
      </c>
      <c r="G260" s="196"/>
      <c r="H260" s="197" t="s">
        <v>19</v>
      </c>
      <c r="I260" s="199"/>
      <c r="J260" s="196"/>
      <c r="K260" s="196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215</v>
      </c>
      <c r="AU260" s="204" t="s">
        <v>84</v>
      </c>
      <c r="AV260" s="13" t="s">
        <v>82</v>
      </c>
      <c r="AW260" s="13" t="s">
        <v>35</v>
      </c>
      <c r="AX260" s="13" t="s">
        <v>74</v>
      </c>
      <c r="AY260" s="204" t="s">
        <v>202</v>
      </c>
    </row>
    <row r="261" spans="1:65" s="14" customFormat="1" ht="11.25">
      <c r="B261" s="205"/>
      <c r="C261" s="206"/>
      <c r="D261" s="188" t="s">
        <v>215</v>
      </c>
      <c r="E261" s="207" t="s">
        <v>19</v>
      </c>
      <c r="F261" s="208" t="s">
        <v>535</v>
      </c>
      <c r="G261" s="206"/>
      <c r="H261" s="209">
        <v>2.16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215</v>
      </c>
      <c r="AU261" s="215" t="s">
        <v>84</v>
      </c>
      <c r="AV261" s="14" t="s">
        <v>84</v>
      </c>
      <c r="AW261" s="14" t="s">
        <v>35</v>
      </c>
      <c r="AX261" s="14" t="s">
        <v>74</v>
      </c>
      <c r="AY261" s="215" t="s">
        <v>202</v>
      </c>
    </row>
    <row r="262" spans="1:65" s="13" customFormat="1" ht="11.25">
      <c r="B262" s="195"/>
      <c r="C262" s="196"/>
      <c r="D262" s="188" t="s">
        <v>215</v>
      </c>
      <c r="E262" s="197" t="s">
        <v>19</v>
      </c>
      <c r="F262" s="198" t="s">
        <v>470</v>
      </c>
      <c r="G262" s="196"/>
      <c r="H262" s="197" t="s">
        <v>19</v>
      </c>
      <c r="I262" s="199"/>
      <c r="J262" s="196"/>
      <c r="K262" s="196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215</v>
      </c>
      <c r="AU262" s="204" t="s">
        <v>84</v>
      </c>
      <c r="AV262" s="13" t="s">
        <v>82</v>
      </c>
      <c r="AW262" s="13" t="s">
        <v>35</v>
      </c>
      <c r="AX262" s="13" t="s">
        <v>74</v>
      </c>
      <c r="AY262" s="204" t="s">
        <v>202</v>
      </c>
    </row>
    <row r="263" spans="1:65" s="13" customFormat="1" ht="11.25">
      <c r="B263" s="195"/>
      <c r="C263" s="196"/>
      <c r="D263" s="188" t="s">
        <v>215</v>
      </c>
      <c r="E263" s="197" t="s">
        <v>19</v>
      </c>
      <c r="F263" s="198" t="s">
        <v>471</v>
      </c>
      <c r="G263" s="196"/>
      <c r="H263" s="197" t="s">
        <v>19</v>
      </c>
      <c r="I263" s="199"/>
      <c r="J263" s="196"/>
      <c r="K263" s="196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215</v>
      </c>
      <c r="AU263" s="204" t="s">
        <v>84</v>
      </c>
      <c r="AV263" s="13" t="s">
        <v>82</v>
      </c>
      <c r="AW263" s="13" t="s">
        <v>35</v>
      </c>
      <c r="AX263" s="13" t="s">
        <v>74</v>
      </c>
      <c r="AY263" s="204" t="s">
        <v>202</v>
      </c>
    </row>
    <row r="264" spans="1:65" s="13" customFormat="1" ht="11.25">
      <c r="B264" s="195"/>
      <c r="C264" s="196"/>
      <c r="D264" s="188" t="s">
        <v>215</v>
      </c>
      <c r="E264" s="197" t="s">
        <v>19</v>
      </c>
      <c r="F264" s="198" t="s">
        <v>536</v>
      </c>
      <c r="G264" s="196"/>
      <c r="H264" s="197" t="s">
        <v>19</v>
      </c>
      <c r="I264" s="199"/>
      <c r="J264" s="196"/>
      <c r="K264" s="196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215</v>
      </c>
      <c r="AU264" s="204" t="s">
        <v>84</v>
      </c>
      <c r="AV264" s="13" t="s">
        <v>82</v>
      </c>
      <c r="AW264" s="13" t="s">
        <v>35</v>
      </c>
      <c r="AX264" s="13" t="s">
        <v>74</v>
      </c>
      <c r="AY264" s="204" t="s">
        <v>202</v>
      </c>
    </row>
    <row r="265" spans="1:65" s="14" customFormat="1" ht="11.25">
      <c r="B265" s="205"/>
      <c r="C265" s="206"/>
      <c r="D265" s="188" t="s">
        <v>215</v>
      </c>
      <c r="E265" s="207" t="s">
        <v>19</v>
      </c>
      <c r="F265" s="208" t="s">
        <v>535</v>
      </c>
      <c r="G265" s="206"/>
      <c r="H265" s="209">
        <v>2.16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215</v>
      </c>
      <c r="AU265" s="215" t="s">
        <v>84</v>
      </c>
      <c r="AV265" s="14" t="s">
        <v>84</v>
      </c>
      <c r="AW265" s="14" t="s">
        <v>35</v>
      </c>
      <c r="AX265" s="14" t="s">
        <v>74</v>
      </c>
      <c r="AY265" s="215" t="s">
        <v>202</v>
      </c>
    </row>
    <row r="266" spans="1:65" s="15" customFormat="1" ht="11.25">
      <c r="B266" s="216"/>
      <c r="C266" s="217"/>
      <c r="D266" s="188" t="s">
        <v>215</v>
      </c>
      <c r="E266" s="218" t="s">
        <v>19</v>
      </c>
      <c r="F266" s="219" t="s">
        <v>220</v>
      </c>
      <c r="G266" s="217"/>
      <c r="H266" s="220">
        <v>10.08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215</v>
      </c>
      <c r="AU266" s="226" t="s">
        <v>84</v>
      </c>
      <c r="AV266" s="15" t="s">
        <v>209</v>
      </c>
      <c r="AW266" s="15" t="s">
        <v>35</v>
      </c>
      <c r="AX266" s="15" t="s">
        <v>82</v>
      </c>
      <c r="AY266" s="226" t="s">
        <v>202</v>
      </c>
    </row>
    <row r="267" spans="1:65" s="12" customFormat="1" ht="22.9" customHeight="1">
      <c r="B267" s="159"/>
      <c r="C267" s="160"/>
      <c r="D267" s="161" t="s">
        <v>73</v>
      </c>
      <c r="E267" s="173" t="s">
        <v>209</v>
      </c>
      <c r="F267" s="173" t="s">
        <v>542</v>
      </c>
      <c r="G267" s="160"/>
      <c r="H267" s="160"/>
      <c r="I267" s="163"/>
      <c r="J267" s="174">
        <f>BK267</f>
        <v>0</v>
      </c>
      <c r="K267" s="160"/>
      <c r="L267" s="165"/>
      <c r="M267" s="166"/>
      <c r="N267" s="167"/>
      <c r="O267" s="167"/>
      <c r="P267" s="168">
        <f>SUM(P268:P272)</f>
        <v>0</v>
      </c>
      <c r="Q267" s="167"/>
      <c r="R267" s="168">
        <f>SUM(R268:R272)</f>
        <v>36.96</v>
      </c>
      <c r="S267" s="167"/>
      <c r="T267" s="169">
        <f>SUM(T268:T272)</f>
        <v>0</v>
      </c>
      <c r="AR267" s="170" t="s">
        <v>82</v>
      </c>
      <c r="AT267" s="171" t="s">
        <v>73</v>
      </c>
      <c r="AU267" s="171" t="s">
        <v>82</v>
      </c>
      <c r="AY267" s="170" t="s">
        <v>202</v>
      </c>
      <c r="BK267" s="172">
        <f>SUM(BK268:BK272)</f>
        <v>0</v>
      </c>
    </row>
    <row r="268" spans="1:65" s="2" customFormat="1" ht="16.5" customHeight="1">
      <c r="A268" s="36"/>
      <c r="B268" s="37"/>
      <c r="C268" s="175" t="s">
        <v>355</v>
      </c>
      <c r="D268" s="175" t="s">
        <v>204</v>
      </c>
      <c r="E268" s="176" t="s">
        <v>543</v>
      </c>
      <c r="F268" s="177" t="s">
        <v>544</v>
      </c>
      <c r="G268" s="178" t="s">
        <v>545</v>
      </c>
      <c r="H268" s="179">
        <v>1</v>
      </c>
      <c r="I268" s="180"/>
      <c r="J268" s="181">
        <f>ROUND(I268*H268,2)</f>
        <v>0</v>
      </c>
      <c r="K268" s="177" t="s">
        <v>19</v>
      </c>
      <c r="L268" s="41"/>
      <c r="M268" s="182" t="s">
        <v>19</v>
      </c>
      <c r="N268" s="183" t="s">
        <v>45</v>
      </c>
      <c r="O268" s="66"/>
      <c r="P268" s="184">
        <f>O268*H268</f>
        <v>0</v>
      </c>
      <c r="Q268" s="184">
        <v>36.96</v>
      </c>
      <c r="R268" s="184">
        <f>Q268*H268</f>
        <v>36.96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209</v>
      </c>
      <c r="AT268" s="186" t="s">
        <v>204</v>
      </c>
      <c r="AU268" s="186" t="s">
        <v>84</v>
      </c>
      <c r="AY268" s="19" t="s">
        <v>202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82</v>
      </c>
      <c r="BK268" s="187">
        <f>ROUND(I268*H268,2)</f>
        <v>0</v>
      </c>
      <c r="BL268" s="19" t="s">
        <v>209</v>
      </c>
      <c r="BM268" s="186" t="s">
        <v>546</v>
      </c>
    </row>
    <row r="269" spans="1:65" s="2" customFormat="1" ht="11.25">
      <c r="A269" s="36"/>
      <c r="B269" s="37"/>
      <c r="C269" s="38"/>
      <c r="D269" s="188" t="s">
        <v>211</v>
      </c>
      <c r="E269" s="38"/>
      <c r="F269" s="189" t="s">
        <v>547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211</v>
      </c>
      <c r="AU269" s="19" t="s">
        <v>84</v>
      </c>
    </row>
    <row r="270" spans="1:65" s="13" customFormat="1" ht="11.25">
      <c r="B270" s="195"/>
      <c r="C270" s="196"/>
      <c r="D270" s="188" t="s">
        <v>215</v>
      </c>
      <c r="E270" s="197" t="s">
        <v>19</v>
      </c>
      <c r="F270" s="198" t="s">
        <v>548</v>
      </c>
      <c r="G270" s="196"/>
      <c r="H270" s="197" t="s">
        <v>19</v>
      </c>
      <c r="I270" s="199"/>
      <c r="J270" s="196"/>
      <c r="K270" s="196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215</v>
      </c>
      <c r="AU270" s="204" t="s">
        <v>84</v>
      </c>
      <c r="AV270" s="13" t="s">
        <v>82</v>
      </c>
      <c r="AW270" s="13" t="s">
        <v>35</v>
      </c>
      <c r="AX270" s="13" t="s">
        <v>74</v>
      </c>
      <c r="AY270" s="204" t="s">
        <v>202</v>
      </c>
    </row>
    <row r="271" spans="1:65" s="14" customFormat="1" ht="11.25">
      <c r="B271" s="205"/>
      <c r="C271" s="206"/>
      <c r="D271" s="188" t="s">
        <v>215</v>
      </c>
      <c r="E271" s="207" t="s">
        <v>19</v>
      </c>
      <c r="F271" s="208" t="s">
        <v>82</v>
      </c>
      <c r="G271" s="206"/>
      <c r="H271" s="209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215</v>
      </c>
      <c r="AU271" s="215" t="s">
        <v>84</v>
      </c>
      <c r="AV271" s="14" t="s">
        <v>84</v>
      </c>
      <c r="AW271" s="14" t="s">
        <v>35</v>
      </c>
      <c r="AX271" s="14" t="s">
        <v>74</v>
      </c>
      <c r="AY271" s="215" t="s">
        <v>202</v>
      </c>
    </row>
    <row r="272" spans="1:65" s="15" customFormat="1" ht="11.25">
      <c r="B272" s="216"/>
      <c r="C272" s="217"/>
      <c r="D272" s="188" t="s">
        <v>215</v>
      </c>
      <c r="E272" s="218" t="s">
        <v>19</v>
      </c>
      <c r="F272" s="219" t="s">
        <v>220</v>
      </c>
      <c r="G272" s="217"/>
      <c r="H272" s="220">
        <v>1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215</v>
      </c>
      <c r="AU272" s="226" t="s">
        <v>84</v>
      </c>
      <c r="AV272" s="15" t="s">
        <v>209</v>
      </c>
      <c r="AW272" s="15" t="s">
        <v>35</v>
      </c>
      <c r="AX272" s="15" t="s">
        <v>82</v>
      </c>
      <c r="AY272" s="226" t="s">
        <v>202</v>
      </c>
    </row>
    <row r="273" spans="1:65" s="12" customFormat="1" ht="22.9" customHeight="1">
      <c r="B273" s="159"/>
      <c r="C273" s="160"/>
      <c r="D273" s="161" t="s">
        <v>73</v>
      </c>
      <c r="E273" s="173" t="s">
        <v>549</v>
      </c>
      <c r="F273" s="173" t="s">
        <v>550</v>
      </c>
      <c r="G273" s="160"/>
      <c r="H273" s="160"/>
      <c r="I273" s="163"/>
      <c r="J273" s="174">
        <f>BK273</f>
        <v>0</v>
      </c>
      <c r="K273" s="160"/>
      <c r="L273" s="165"/>
      <c r="M273" s="166"/>
      <c r="N273" s="167"/>
      <c r="O273" s="167"/>
      <c r="P273" s="168">
        <f>SUM(P274:P287)</f>
        <v>0</v>
      </c>
      <c r="Q273" s="167"/>
      <c r="R273" s="168">
        <f>SUM(R274:R287)</f>
        <v>2.1330000000000002E-2</v>
      </c>
      <c r="S273" s="167"/>
      <c r="T273" s="169">
        <f>SUM(T274:T287)</f>
        <v>0</v>
      </c>
      <c r="AR273" s="170" t="s">
        <v>82</v>
      </c>
      <c r="AT273" s="171" t="s">
        <v>73</v>
      </c>
      <c r="AU273" s="171" t="s">
        <v>82</v>
      </c>
      <c r="AY273" s="170" t="s">
        <v>202</v>
      </c>
      <c r="BK273" s="172">
        <f>SUM(BK274:BK287)</f>
        <v>0</v>
      </c>
    </row>
    <row r="274" spans="1:65" s="2" customFormat="1" ht="16.5" customHeight="1">
      <c r="A274" s="36"/>
      <c r="B274" s="37"/>
      <c r="C274" s="175" t="s">
        <v>298</v>
      </c>
      <c r="D274" s="175" t="s">
        <v>204</v>
      </c>
      <c r="E274" s="176" t="s">
        <v>551</v>
      </c>
      <c r="F274" s="177" t="s">
        <v>552</v>
      </c>
      <c r="G274" s="178" t="s">
        <v>263</v>
      </c>
      <c r="H274" s="179">
        <v>14.22</v>
      </c>
      <c r="I274" s="180"/>
      <c r="J274" s="181">
        <f>ROUND(I274*H274,2)</f>
        <v>0</v>
      </c>
      <c r="K274" s="177" t="s">
        <v>208</v>
      </c>
      <c r="L274" s="41"/>
      <c r="M274" s="182" t="s">
        <v>19</v>
      </c>
      <c r="N274" s="183" t="s">
        <v>45</v>
      </c>
      <c r="O274" s="66"/>
      <c r="P274" s="184">
        <f>O274*H274</f>
        <v>0</v>
      </c>
      <c r="Q274" s="184">
        <v>1.5E-3</v>
      </c>
      <c r="R274" s="184">
        <f>Q274*H274</f>
        <v>2.1330000000000002E-2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209</v>
      </c>
      <c r="AT274" s="186" t="s">
        <v>204</v>
      </c>
      <c r="AU274" s="186" t="s">
        <v>84</v>
      </c>
      <c r="AY274" s="19" t="s">
        <v>202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82</v>
      </c>
      <c r="BK274" s="187">
        <f>ROUND(I274*H274,2)</f>
        <v>0</v>
      </c>
      <c r="BL274" s="19" t="s">
        <v>209</v>
      </c>
      <c r="BM274" s="186" t="s">
        <v>553</v>
      </c>
    </row>
    <row r="275" spans="1:65" s="2" customFormat="1" ht="11.25">
      <c r="A275" s="36"/>
      <c r="B275" s="37"/>
      <c r="C275" s="38"/>
      <c r="D275" s="188" t="s">
        <v>211</v>
      </c>
      <c r="E275" s="38"/>
      <c r="F275" s="189" t="s">
        <v>554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211</v>
      </c>
      <c r="AU275" s="19" t="s">
        <v>84</v>
      </c>
    </row>
    <row r="276" spans="1:65" s="2" customFormat="1" ht="11.25">
      <c r="A276" s="36"/>
      <c r="B276" s="37"/>
      <c r="C276" s="38"/>
      <c r="D276" s="193" t="s">
        <v>213</v>
      </c>
      <c r="E276" s="38"/>
      <c r="F276" s="194" t="s">
        <v>555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213</v>
      </c>
      <c r="AU276" s="19" t="s">
        <v>84</v>
      </c>
    </row>
    <row r="277" spans="1:65" s="13" customFormat="1" ht="11.25">
      <c r="B277" s="195"/>
      <c r="C277" s="196"/>
      <c r="D277" s="188" t="s">
        <v>215</v>
      </c>
      <c r="E277" s="197" t="s">
        <v>19</v>
      </c>
      <c r="F277" s="198" t="s">
        <v>556</v>
      </c>
      <c r="G277" s="196"/>
      <c r="H277" s="197" t="s">
        <v>19</v>
      </c>
      <c r="I277" s="199"/>
      <c r="J277" s="196"/>
      <c r="K277" s="196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215</v>
      </c>
      <c r="AU277" s="204" t="s">
        <v>84</v>
      </c>
      <c r="AV277" s="13" t="s">
        <v>82</v>
      </c>
      <c r="AW277" s="13" t="s">
        <v>35</v>
      </c>
      <c r="AX277" s="13" t="s">
        <v>74</v>
      </c>
      <c r="AY277" s="204" t="s">
        <v>202</v>
      </c>
    </row>
    <row r="278" spans="1:65" s="13" customFormat="1" ht="11.25">
      <c r="B278" s="195"/>
      <c r="C278" s="196"/>
      <c r="D278" s="188" t="s">
        <v>215</v>
      </c>
      <c r="E278" s="197" t="s">
        <v>19</v>
      </c>
      <c r="F278" s="198" t="s">
        <v>217</v>
      </c>
      <c r="G278" s="196"/>
      <c r="H278" s="197" t="s">
        <v>19</v>
      </c>
      <c r="I278" s="199"/>
      <c r="J278" s="196"/>
      <c r="K278" s="196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215</v>
      </c>
      <c r="AU278" s="204" t="s">
        <v>84</v>
      </c>
      <c r="AV278" s="13" t="s">
        <v>82</v>
      </c>
      <c r="AW278" s="13" t="s">
        <v>35</v>
      </c>
      <c r="AX278" s="13" t="s">
        <v>74</v>
      </c>
      <c r="AY278" s="204" t="s">
        <v>202</v>
      </c>
    </row>
    <row r="279" spans="1:65" s="13" customFormat="1" ht="11.25">
      <c r="B279" s="195"/>
      <c r="C279" s="196"/>
      <c r="D279" s="188" t="s">
        <v>215</v>
      </c>
      <c r="E279" s="197" t="s">
        <v>19</v>
      </c>
      <c r="F279" s="198" t="s">
        <v>557</v>
      </c>
      <c r="G279" s="196"/>
      <c r="H279" s="197" t="s">
        <v>19</v>
      </c>
      <c r="I279" s="199"/>
      <c r="J279" s="196"/>
      <c r="K279" s="196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215</v>
      </c>
      <c r="AU279" s="204" t="s">
        <v>84</v>
      </c>
      <c r="AV279" s="13" t="s">
        <v>82</v>
      </c>
      <c r="AW279" s="13" t="s">
        <v>35</v>
      </c>
      <c r="AX279" s="13" t="s">
        <v>74</v>
      </c>
      <c r="AY279" s="204" t="s">
        <v>202</v>
      </c>
    </row>
    <row r="280" spans="1:65" s="14" customFormat="1" ht="11.25">
      <c r="B280" s="205"/>
      <c r="C280" s="206"/>
      <c r="D280" s="188" t="s">
        <v>215</v>
      </c>
      <c r="E280" s="207" t="s">
        <v>19</v>
      </c>
      <c r="F280" s="208" t="s">
        <v>558</v>
      </c>
      <c r="G280" s="206"/>
      <c r="H280" s="209">
        <v>6.4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215</v>
      </c>
      <c r="AU280" s="215" t="s">
        <v>84</v>
      </c>
      <c r="AV280" s="14" t="s">
        <v>84</v>
      </c>
      <c r="AW280" s="14" t="s">
        <v>35</v>
      </c>
      <c r="AX280" s="14" t="s">
        <v>74</v>
      </c>
      <c r="AY280" s="215" t="s">
        <v>202</v>
      </c>
    </row>
    <row r="281" spans="1:65" s="16" customFormat="1" ht="11.25">
      <c r="B281" s="227"/>
      <c r="C281" s="228"/>
      <c r="D281" s="188" t="s">
        <v>215</v>
      </c>
      <c r="E281" s="229" t="s">
        <v>19</v>
      </c>
      <c r="F281" s="230" t="s">
        <v>257</v>
      </c>
      <c r="G281" s="228"/>
      <c r="H281" s="231">
        <v>6.4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215</v>
      </c>
      <c r="AU281" s="237" t="s">
        <v>84</v>
      </c>
      <c r="AV281" s="16" t="s">
        <v>226</v>
      </c>
      <c r="AW281" s="16" t="s">
        <v>35</v>
      </c>
      <c r="AX281" s="16" t="s">
        <v>74</v>
      </c>
      <c r="AY281" s="237" t="s">
        <v>202</v>
      </c>
    </row>
    <row r="282" spans="1:65" s="13" customFormat="1" ht="11.25">
      <c r="B282" s="195"/>
      <c r="C282" s="196"/>
      <c r="D282" s="188" t="s">
        <v>215</v>
      </c>
      <c r="E282" s="197" t="s">
        <v>19</v>
      </c>
      <c r="F282" s="198" t="s">
        <v>556</v>
      </c>
      <c r="G282" s="196"/>
      <c r="H282" s="197" t="s">
        <v>19</v>
      </c>
      <c r="I282" s="199"/>
      <c r="J282" s="196"/>
      <c r="K282" s="196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215</v>
      </c>
      <c r="AU282" s="204" t="s">
        <v>84</v>
      </c>
      <c r="AV282" s="13" t="s">
        <v>82</v>
      </c>
      <c r="AW282" s="13" t="s">
        <v>35</v>
      </c>
      <c r="AX282" s="13" t="s">
        <v>74</v>
      </c>
      <c r="AY282" s="204" t="s">
        <v>202</v>
      </c>
    </row>
    <row r="283" spans="1:65" s="13" customFormat="1" ht="11.25">
      <c r="B283" s="195"/>
      <c r="C283" s="196"/>
      <c r="D283" s="188" t="s">
        <v>215</v>
      </c>
      <c r="E283" s="197" t="s">
        <v>19</v>
      </c>
      <c r="F283" s="198" t="s">
        <v>217</v>
      </c>
      <c r="G283" s="196"/>
      <c r="H283" s="197" t="s">
        <v>19</v>
      </c>
      <c r="I283" s="199"/>
      <c r="J283" s="196"/>
      <c r="K283" s="196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215</v>
      </c>
      <c r="AU283" s="204" t="s">
        <v>84</v>
      </c>
      <c r="AV283" s="13" t="s">
        <v>82</v>
      </c>
      <c r="AW283" s="13" t="s">
        <v>35</v>
      </c>
      <c r="AX283" s="13" t="s">
        <v>74</v>
      </c>
      <c r="AY283" s="204" t="s">
        <v>202</v>
      </c>
    </row>
    <row r="284" spans="1:65" s="13" customFormat="1" ht="11.25">
      <c r="B284" s="195"/>
      <c r="C284" s="196"/>
      <c r="D284" s="188" t="s">
        <v>215</v>
      </c>
      <c r="E284" s="197" t="s">
        <v>19</v>
      </c>
      <c r="F284" s="198" t="s">
        <v>559</v>
      </c>
      <c r="G284" s="196"/>
      <c r="H284" s="197" t="s">
        <v>19</v>
      </c>
      <c r="I284" s="199"/>
      <c r="J284" s="196"/>
      <c r="K284" s="196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215</v>
      </c>
      <c r="AU284" s="204" t="s">
        <v>84</v>
      </c>
      <c r="AV284" s="13" t="s">
        <v>82</v>
      </c>
      <c r="AW284" s="13" t="s">
        <v>35</v>
      </c>
      <c r="AX284" s="13" t="s">
        <v>74</v>
      </c>
      <c r="AY284" s="204" t="s">
        <v>202</v>
      </c>
    </row>
    <row r="285" spans="1:65" s="14" customFormat="1" ht="11.25">
      <c r="B285" s="205"/>
      <c r="C285" s="206"/>
      <c r="D285" s="188" t="s">
        <v>215</v>
      </c>
      <c r="E285" s="207" t="s">
        <v>19</v>
      </c>
      <c r="F285" s="208" t="s">
        <v>560</v>
      </c>
      <c r="G285" s="206"/>
      <c r="H285" s="209">
        <v>7.82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215</v>
      </c>
      <c r="AU285" s="215" t="s">
        <v>84</v>
      </c>
      <c r="AV285" s="14" t="s">
        <v>84</v>
      </c>
      <c r="AW285" s="14" t="s">
        <v>35</v>
      </c>
      <c r="AX285" s="14" t="s">
        <v>74</v>
      </c>
      <c r="AY285" s="215" t="s">
        <v>202</v>
      </c>
    </row>
    <row r="286" spans="1:65" s="16" customFormat="1" ht="11.25">
      <c r="B286" s="227"/>
      <c r="C286" s="228"/>
      <c r="D286" s="188" t="s">
        <v>215</v>
      </c>
      <c r="E286" s="229" t="s">
        <v>19</v>
      </c>
      <c r="F286" s="230" t="s">
        <v>257</v>
      </c>
      <c r="G286" s="228"/>
      <c r="H286" s="231">
        <v>7.82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215</v>
      </c>
      <c r="AU286" s="237" t="s">
        <v>84</v>
      </c>
      <c r="AV286" s="16" t="s">
        <v>226</v>
      </c>
      <c r="AW286" s="16" t="s">
        <v>35</v>
      </c>
      <c r="AX286" s="16" t="s">
        <v>74</v>
      </c>
      <c r="AY286" s="237" t="s">
        <v>202</v>
      </c>
    </row>
    <row r="287" spans="1:65" s="15" customFormat="1" ht="11.25">
      <c r="B287" s="216"/>
      <c r="C287" s="217"/>
      <c r="D287" s="188" t="s">
        <v>215</v>
      </c>
      <c r="E287" s="218" t="s">
        <v>19</v>
      </c>
      <c r="F287" s="219" t="s">
        <v>220</v>
      </c>
      <c r="G287" s="217"/>
      <c r="H287" s="220">
        <v>14.22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215</v>
      </c>
      <c r="AU287" s="226" t="s">
        <v>84</v>
      </c>
      <c r="AV287" s="15" t="s">
        <v>209</v>
      </c>
      <c r="AW287" s="15" t="s">
        <v>35</v>
      </c>
      <c r="AX287" s="15" t="s">
        <v>82</v>
      </c>
      <c r="AY287" s="226" t="s">
        <v>202</v>
      </c>
    </row>
    <row r="288" spans="1:65" s="12" customFormat="1" ht="22.9" customHeight="1">
      <c r="B288" s="159"/>
      <c r="C288" s="160"/>
      <c r="D288" s="161" t="s">
        <v>73</v>
      </c>
      <c r="E288" s="173" t="s">
        <v>561</v>
      </c>
      <c r="F288" s="173" t="s">
        <v>562</v>
      </c>
      <c r="G288" s="160"/>
      <c r="H288" s="160"/>
      <c r="I288" s="163"/>
      <c r="J288" s="174">
        <f>BK288</f>
        <v>0</v>
      </c>
      <c r="K288" s="160"/>
      <c r="L288" s="165"/>
      <c r="M288" s="166"/>
      <c r="N288" s="167"/>
      <c r="O288" s="167"/>
      <c r="P288" s="168">
        <f>SUM(P289:P291)</f>
        <v>0</v>
      </c>
      <c r="Q288" s="167"/>
      <c r="R288" s="168">
        <f>SUM(R289:R291)</f>
        <v>0</v>
      </c>
      <c r="S288" s="167"/>
      <c r="T288" s="169">
        <f>SUM(T289:T291)</f>
        <v>0</v>
      </c>
      <c r="AR288" s="170" t="s">
        <v>82</v>
      </c>
      <c r="AT288" s="171" t="s">
        <v>73</v>
      </c>
      <c r="AU288" s="171" t="s">
        <v>82</v>
      </c>
      <c r="AY288" s="170" t="s">
        <v>202</v>
      </c>
      <c r="BK288" s="172">
        <f>SUM(BK289:BK291)</f>
        <v>0</v>
      </c>
    </row>
    <row r="289" spans="1:65" s="2" customFormat="1" ht="16.5" customHeight="1">
      <c r="A289" s="36"/>
      <c r="B289" s="37"/>
      <c r="C289" s="175" t="s">
        <v>333</v>
      </c>
      <c r="D289" s="175" t="s">
        <v>204</v>
      </c>
      <c r="E289" s="176" t="s">
        <v>563</v>
      </c>
      <c r="F289" s="177" t="s">
        <v>564</v>
      </c>
      <c r="G289" s="178" t="s">
        <v>301</v>
      </c>
      <c r="H289" s="179">
        <v>40.04</v>
      </c>
      <c r="I289" s="180"/>
      <c r="J289" s="181">
        <f>ROUND(I289*H289,2)</f>
        <v>0</v>
      </c>
      <c r="K289" s="177" t="s">
        <v>208</v>
      </c>
      <c r="L289" s="41"/>
      <c r="M289" s="182" t="s">
        <v>19</v>
      </c>
      <c r="N289" s="183" t="s">
        <v>45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209</v>
      </c>
      <c r="AT289" s="186" t="s">
        <v>204</v>
      </c>
      <c r="AU289" s="186" t="s">
        <v>84</v>
      </c>
      <c r="AY289" s="19" t="s">
        <v>202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209</v>
      </c>
      <c r="BM289" s="186" t="s">
        <v>565</v>
      </c>
    </row>
    <row r="290" spans="1:65" s="2" customFormat="1" ht="19.5">
      <c r="A290" s="36"/>
      <c r="B290" s="37"/>
      <c r="C290" s="38"/>
      <c r="D290" s="188" t="s">
        <v>211</v>
      </c>
      <c r="E290" s="38"/>
      <c r="F290" s="189" t="s">
        <v>566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211</v>
      </c>
      <c r="AU290" s="19" t="s">
        <v>84</v>
      </c>
    </row>
    <row r="291" spans="1:65" s="2" customFormat="1" ht="11.25">
      <c r="A291" s="36"/>
      <c r="B291" s="37"/>
      <c r="C291" s="38"/>
      <c r="D291" s="193" t="s">
        <v>213</v>
      </c>
      <c r="E291" s="38"/>
      <c r="F291" s="194" t="s">
        <v>567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213</v>
      </c>
      <c r="AU291" s="19" t="s">
        <v>84</v>
      </c>
    </row>
    <row r="292" spans="1:65" s="12" customFormat="1" ht="25.9" customHeight="1">
      <c r="B292" s="159"/>
      <c r="C292" s="160"/>
      <c r="D292" s="161" t="s">
        <v>73</v>
      </c>
      <c r="E292" s="162" t="s">
        <v>386</v>
      </c>
      <c r="F292" s="162" t="s">
        <v>387</v>
      </c>
      <c r="G292" s="160"/>
      <c r="H292" s="160"/>
      <c r="I292" s="163"/>
      <c r="J292" s="164">
        <f>BK292</f>
        <v>0</v>
      </c>
      <c r="K292" s="160"/>
      <c r="L292" s="165"/>
      <c r="M292" s="166"/>
      <c r="N292" s="167"/>
      <c r="O292" s="167"/>
      <c r="P292" s="168">
        <f>P293+P308+P334</f>
        <v>0</v>
      </c>
      <c r="Q292" s="167"/>
      <c r="R292" s="168">
        <f>R293+R308+R334</f>
        <v>10.856259309999999</v>
      </c>
      <c r="S292" s="167"/>
      <c r="T292" s="169">
        <f>T293+T308+T334</f>
        <v>0</v>
      </c>
      <c r="AR292" s="170" t="s">
        <v>84</v>
      </c>
      <c r="AT292" s="171" t="s">
        <v>73</v>
      </c>
      <c r="AU292" s="171" t="s">
        <v>74</v>
      </c>
      <c r="AY292" s="170" t="s">
        <v>202</v>
      </c>
      <c r="BK292" s="172">
        <f>BK293+BK308+BK334</f>
        <v>0</v>
      </c>
    </row>
    <row r="293" spans="1:65" s="12" customFormat="1" ht="22.9" customHeight="1">
      <c r="B293" s="159"/>
      <c r="C293" s="160"/>
      <c r="D293" s="161" t="s">
        <v>73</v>
      </c>
      <c r="E293" s="173" t="s">
        <v>568</v>
      </c>
      <c r="F293" s="173" t="s">
        <v>569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SUM(P294:P307)</f>
        <v>0</v>
      </c>
      <c r="Q293" s="167"/>
      <c r="R293" s="168">
        <f>SUM(R294:R307)</f>
        <v>0.24083999999999997</v>
      </c>
      <c r="S293" s="167"/>
      <c r="T293" s="169">
        <f>SUM(T294:T307)</f>
        <v>0</v>
      </c>
      <c r="AR293" s="170" t="s">
        <v>84</v>
      </c>
      <c r="AT293" s="171" t="s">
        <v>73</v>
      </c>
      <c r="AU293" s="171" t="s">
        <v>82</v>
      </c>
      <c r="AY293" s="170" t="s">
        <v>202</v>
      </c>
      <c r="BK293" s="172">
        <f>SUM(BK294:BK307)</f>
        <v>0</v>
      </c>
    </row>
    <row r="294" spans="1:65" s="2" customFormat="1" ht="16.5" customHeight="1">
      <c r="A294" s="36"/>
      <c r="B294" s="37"/>
      <c r="C294" s="175" t="s">
        <v>311</v>
      </c>
      <c r="D294" s="175" t="s">
        <v>204</v>
      </c>
      <c r="E294" s="176" t="s">
        <v>570</v>
      </c>
      <c r="F294" s="177" t="s">
        <v>571</v>
      </c>
      <c r="G294" s="178" t="s">
        <v>280</v>
      </c>
      <c r="H294" s="179">
        <v>2.4</v>
      </c>
      <c r="I294" s="180"/>
      <c r="J294" s="181">
        <f>ROUND(I294*H294,2)</f>
        <v>0</v>
      </c>
      <c r="K294" s="177" t="s">
        <v>208</v>
      </c>
      <c r="L294" s="41"/>
      <c r="M294" s="182" t="s">
        <v>19</v>
      </c>
      <c r="N294" s="183" t="s">
        <v>45</v>
      </c>
      <c r="O294" s="66"/>
      <c r="P294" s="184">
        <f>O294*H294</f>
        <v>0</v>
      </c>
      <c r="Q294" s="184">
        <v>0.10034999999999999</v>
      </c>
      <c r="R294" s="184">
        <f>Q294*H294</f>
        <v>0.24083999999999997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333</v>
      </c>
      <c r="AT294" s="186" t="s">
        <v>204</v>
      </c>
      <c r="AU294" s="186" t="s">
        <v>84</v>
      </c>
      <c r="AY294" s="19" t="s">
        <v>202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82</v>
      </c>
      <c r="BK294" s="187">
        <f>ROUND(I294*H294,2)</f>
        <v>0</v>
      </c>
      <c r="BL294" s="19" t="s">
        <v>333</v>
      </c>
      <c r="BM294" s="186" t="s">
        <v>572</v>
      </c>
    </row>
    <row r="295" spans="1:65" s="2" customFormat="1" ht="11.25">
      <c r="A295" s="36"/>
      <c r="B295" s="37"/>
      <c r="C295" s="38"/>
      <c r="D295" s="188" t="s">
        <v>211</v>
      </c>
      <c r="E295" s="38"/>
      <c r="F295" s="189" t="s">
        <v>573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211</v>
      </c>
      <c r="AU295" s="19" t="s">
        <v>84</v>
      </c>
    </row>
    <row r="296" spans="1:65" s="2" customFormat="1" ht="11.25">
      <c r="A296" s="36"/>
      <c r="B296" s="37"/>
      <c r="C296" s="38"/>
      <c r="D296" s="193" t="s">
        <v>213</v>
      </c>
      <c r="E296" s="38"/>
      <c r="F296" s="194" t="s">
        <v>574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213</v>
      </c>
      <c r="AU296" s="19" t="s">
        <v>84</v>
      </c>
    </row>
    <row r="297" spans="1:65" s="13" customFormat="1" ht="11.25">
      <c r="B297" s="195"/>
      <c r="C297" s="196"/>
      <c r="D297" s="188" t="s">
        <v>215</v>
      </c>
      <c r="E297" s="197" t="s">
        <v>19</v>
      </c>
      <c r="F297" s="198" t="s">
        <v>556</v>
      </c>
      <c r="G297" s="196"/>
      <c r="H297" s="197" t="s">
        <v>19</v>
      </c>
      <c r="I297" s="199"/>
      <c r="J297" s="196"/>
      <c r="K297" s="196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215</v>
      </c>
      <c r="AU297" s="204" t="s">
        <v>84</v>
      </c>
      <c r="AV297" s="13" t="s">
        <v>82</v>
      </c>
      <c r="AW297" s="13" t="s">
        <v>35</v>
      </c>
      <c r="AX297" s="13" t="s">
        <v>74</v>
      </c>
      <c r="AY297" s="204" t="s">
        <v>202</v>
      </c>
    </row>
    <row r="298" spans="1:65" s="13" customFormat="1" ht="11.25">
      <c r="B298" s="195"/>
      <c r="C298" s="196"/>
      <c r="D298" s="188" t="s">
        <v>215</v>
      </c>
      <c r="E298" s="197" t="s">
        <v>19</v>
      </c>
      <c r="F298" s="198" t="s">
        <v>217</v>
      </c>
      <c r="G298" s="196"/>
      <c r="H298" s="197" t="s">
        <v>19</v>
      </c>
      <c r="I298" s="199"/>
      <c r="J298" s="196"/>
      <c r="K298" s="196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215</v>
      </c>
      <c r="AU298" s="204" t="s">
        <v>84</v>
      </c>
      <c r="AV298" s="13" t="s">
        <v>82</v>
      </c>
      <c r="AW298" s="13" t="s">
        <v>35</v>
      </c>
      <c r="AX298" s="13" t="s">
        <v>74</v>
      </c>
      <c r="AY298" s="204" t="s">
        <v>202</v>
      </c>
    </row>
    <row r="299" spans="1:65" s="13" customFormat="1" ht="22.5">
      <c r="B299" s="195"/>
      <c r="C299" s="196"/>
      <c r="D299" s="188" t="s">
        <v>215</v>
      </c>
      <c r="E299" s="197" t="s">
        <v>19</v>
      </c>
      <c r="F299" s="198" t="s">
        <v>575</v>
      </c>
      <c r="G299" s="196"/>
      <c r="H299" s="197" t="s">
        <v>19</v>
      </c>
      <c r="I299" s="199"/>
      <c r="J299" s="196"/>
      <c r="K299" s="196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215</v>
      </c>
      <c r="AU299" s="204" t="s">
        <v>84</v>
      </c>
      <c r="AV299" s="13" t="s">
        <v>82</v>
      </c>
      <c r="AW299" s="13" t="s">
        <v>35</v>
      </c>
      <c r="AX299" s="13" t="s">
        <v>74</v>
      </c>
      <c r="AY299" s="204" t="s">
        <v>202</v>
      </c>
    </row>
    <row r="300" spans="1:65" s="14" customFormat="1" ht="11.25">
      <c r="B300" s="205"/>
      <c r="C300" s="206"/>
      <c r="D300" s="188" t="s">
        <v>215</v>
      </c>
      <c r="E300" s="207" t="s">
        <v>19</v>
      </c>
      <c r="F300" s="208" t="s">
        <v>576</v>
      </c>
      <c r="G300" s="206"/>
      <c r="H300" s="209">
        <v>2.4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215</v>
      </c>
      <c r="AU300" s="215" t="s">
        <v>84</v>
      </c>
      <c r="AV300" s="14" t="s">
        <v>84</v>
      </c>
      <c r="AW300" s="14" t="s">
        <v>35</v>
      </c>
      <c r="AX300" s="14" t="s">
        <v>74</v>
      </c>
      <c r="AY300" s="215" t="s">
        <v>202</v>
      </c>
    </row>
    <row r="301" spans="1:65" s="15" customFormat="1" ht="11.25">
      <c r="B301" s="216"/>
      <c r="C301" s="217"/>
      <c r="D301" s="188" t="s">
        <v>215</v>
      </c>
      <c r="E301" s="218" t="s">
        <v>19</v>
      </c>
      <c r="F301" s="219" t="s">
        <v>220</v>
      </c>
      <c r="G301" s="217"/>
      <c r="H301" s="220">
        <v>2.4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215</v>
      </c>
      <c r="AU301" s="226" t="s">
        <v>84</v>
      </c>
      <c r="AV301" s="15" t="s">
        <v>209</v>
      </c>
      <c r="AW301" s="15" t="s">
        <v>35</v>
      </c>
      <c r="AX301" s="15" t="s">
        <v>82</v>
      </c>
      <c r="AY301" s="226" t="s">
        <v>202</v>
      </c>
    </row>
    <row r="302" spans="1:65" s="2" customFormat="1" ht="16.5" customHeight="1">
      <c r="A302" s="36"/>
      <c r="B302" s="37"/>
      <c r="C302" s="175" t="s">
        <v>341</v>
      </c>
      <c r="D302" s="175" t="s">
        <v>204</v>
      </c>
      <c r="E302" s="176" t="s">
        <v>577</v>
      </c>
      <c r="F302" s="177" t="s">
        <v>578</v>
      </c>
      <c r="G302" s="178" t="s">
        <v>301</v>
      </c>
      <c r="H302" s="179">
        <v>0.24099999999999999</v>
      </c>
      <c r="I302" s="180"/>
      <c r="J302" s="181">
        <f>ROUND(I302*H302,2)</f>
        <v>0</v>
      </c>
      <c r="K302" s="177" t="s">
        <v>208</v>
      </c>
      <c r="L302" s="41"/>
      <c r="M302" s="182" t="s">
        <v>19</v>
      </c>
      <c r="N302" s="183" t="s">
        <v>45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333</v>
      </c>
      <c r="AT302" s="186" t="s">
        <v>204</v>
      </c>
      <c r="AU302" s="186" t="s">
        <v>84</v>
      </c>
      <c r="AY302" s="19" t="s">
        <v>202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82</v>
      </c>
      <c r="BK302" s="187">
        <f>ROUND(I302*H302,2)</f>
        <v>0</v>
      </c>
      <c r="BL302" s="19" t="s">
        <v>333</v>
      </c>
      <c r="BM302" s="186" t="s">
        <v>579</v>
      </c>
    </row>
    <row r="303" spans="1:65" s="2" customFormat="1" ht="19.5">
      <c r="A303" s="36"/>
      <c r="B303" s="37"/>
      <c r="C303" s="38"/>
      <c r="D303" s="188" t="s">
        <v>211</v>
      </c>
      <c r="E303" s="38"/>
      <c r="F303" s="189" t="s">
        <v>580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211</v>
      </c>
      <c r="AU303" s="19" t="s">
        <v>84</v>
      </c>
    </row>
    <row r="304" spans="1:65" s="2" customFormat="1" ht="11.25">
      <c r="A304" s="36"/>
      <c r="B304" s="37"/>
      <c r="C304" s="38"/>
      <c r="D304" s="193" t="s">
        <v>213</v>
      </c>
      <c r="E304" s="38"/>
      <c r="F304" s="194" t="s">
        <v>581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213</v>
      </c>
      <c r="AU304" s="19" t="s">
        <v>84</v>
      </c>
    </row>
    <row r="305" spans="1:65" s="2" customFormat="1" ht="16.5" customHeight="1">
      <c r="A305" s="36"/>
      <c r="B305" s="37"/>
      <c r="C305" s="175" t="s">
        <v>8</v>
      </c>
      <c r="D305" s="175" t="s">
        <v>204</v>
      </c>
      <c r="E305" s="176" t="s">
        <v>582</v>
      </c>
      <c r="F305" s="177" t="s">
        <v>583</v>
      </c>
      <c r="G305" s="178" t="s">
        <v>301</v>
      </c>
      <c r="H305" s="179">
        <v>0.24099999999999999</v>
      </c>
      <c r="I305" s="180"/>
      <c r="J305" s="181">
        <f>ROUND(I305*H305,2)</f>
        <v>0</v>
      </c>
      <c r="K305" s="177" t="s">
        <v>208</v>
      </c>
      <c r="L305" s="41"/>
      <c r="M305" s="182" t="s">
        <v>19</v>
      </c>
      <c r="N305" s="183" t="s">
        <v>45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333</v>
      </c>
      <c r="AT305" s="186" t="s">
        <v>204</v>
      </c>
      <c r="AU305" s="186" t="s">
        <v>84</v>
      </c>
      <c r="AY305" s="19" t="s">
        <v>202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82</v>
      </c>
      <c r="BK305" s="187">
        <f>ROUND(I305*H305,2)</f>
        <v>0</v>
      </c>
      <c r="BL305" s="19" t="s">
        <v>333</v>
      </c>
      <c r="BM305" s="186" t="s">
        <v>584</v>
      </c>
    </row>
    <row r="306" spans="1:65" s="2" customFormat="1" ht="19.5">
      <c r="A306" s="36"/>
      <c r="B306" s="37"/>
      <c r="C306" s="38"/>
      <c r="D306" s="188" t="s">
        <v>211</v>
      </c>
      <c r="E306" s="38"/>
      <c r="F306" s="189" t="s">
        <v>585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211</v>
      </c>
      <c r="AU306" s="19" t="s">
        <v>84</v>
      </c>
    </row>
    <row r="307" spans="1:65" s="2" customFormat="1" ht="11.25">
      <c r="A307" s="36"/>
      <c r="B307" s="37"/>
      <c r="C307" s="38"/>
      <c r="D307" s="193" t="s">
        <v>213</v>
      </c>
      <c r="E307" s="38"/>
      <c r="F307" s="194" t="s">
        <v>586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213</v>
      </c>
      <c r="AU307" s="19" t="s">
        <v>84</v>
      </c>
    </row>
    <row r="308" spans="1:65" s="12" customFormat="1" ht="22.9" customHeight="1">
      <c r="B308" s="159"/>
      <c r="C308" s="160"/>
      <c r="D308" s="161" t="s">
        <v>73</v>
      </c>
      <c r="E308" s="173" t="s">
        <v>415</v>
      </c>
      <c r="F308" s="173" t="s">
        <v>416</v>
      </c>
      <c r="G308" s="160"/>
      <c r="H308" s="160"/>
      <c r="I308" s="163"/>
      <c r="J308" s="174">
        <f>BK308</f>
        <v>0</v>
      </c>
      <c r="K308" s="160"/>
      <c r="L308" s="165"/>
      <c r="M308" s="166"/>
      <c r="N308" s="167"/>
      <c r="O308" s="167"/>
      <c r="P308" s="168">
        <f>SUM(P309:P333)</f>
        <v>0</v>
      </c>
      <c r="Q308" s="167"/>
      <c r="R308" s="168">
        <f>SUM(R309:R333)</f>
        <v>0.99673126000000001</v>
      </c>
      <c r="S308" s="167"/>
      <c r="T308" s="169">
        <f>SUM(T309:T333)</f>
        <v>0</v>
      </c>
      <c r="AR308" s="170" t="s">
        <v>84</v>
      </c>
      <c r="AT308" s="171" t="s">
        <v>73</v>
      </c>
      <c r="AU308" s="171" t="s">
        <v>82</v>
      </c>
      <c r="AY308" s="170" t="s">
        <v>202</v>
      </c>
      <c r="BK308" s="172">
        <f>SUM(BK309:BK333)</f>
        <v>0</v>
      </c>
    </row>
    <row r="309" spans="1:65" s="2" customFormat="1" ht="16.5" customHeight="1">
      <c r="A309" s="36"/>
      <c r="B309" s="37"/>
      <c r="C309" s="175" t="s">
        <v>362</v>
      </c>
      <c r="D309" s="175" t="s">
        <v>204</v>
      </c>
      <c r="E309" s="176" t="s">
        <v>587</v>
      </c>
      <c r="F309" s="177" t="s">
        <v>588</v>
      </c>
      <c r="G309" s="178" t="s">
        <v>589</v>
      </c>
      <c r="H309" s="179">
        <v>1</v>
      </c>
      <c r="I309" s="180"/>
      <c r="J309" s="181">
        <f>ROUND(I309*H309,2)</f>
        <v>0</v>
      </c>
      <c r="K309" s="177" t="s">
        <v>208</v>
      </c>
      <c r="L309" s="41"/>
      <c r="M309" s="182" t="s">
        <v>19</v>
      </c>
      <c r="N309" s="183" t="s">
        <v>45</v>
      </c>
      <c r="O309" s="66"/>
      <c r="P309" s="184">
        <f>O309*H309</f>
        <v>0</v>
      </c>
      <c r="Q309" s="184">
        <v>8.8000000000000003E-4</v>
      </c>
      <c r="R309" s="184">
        <f>Q309*H309</f>
        <v>8.8000000000000003E-4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333</v>
      </c>
      <c r="AT309" s="186" t="s">
        <v>204</v>
      </c>
      <c r="AU309" s="186" t="s">
        <v>84</v>
      </c>
      <c r="AY309" s="19" t="s">
        <v>202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82</v>
      </c>
      <c r="BK309" s="187">
        <f>ROUND(I309*H309,2)</f>
        <v>0</v>
      </c>
      <c r="BL309" s="19" t="s">
        <v>333</v>
      </c>
      <c r="BM309" s="186" t="s">
        <v>590</v>
      </c>
    </row>
    <row r="310" spans="1:65" s="2" customFormat="1" ht="11.25">
      <c r="A310" s="36"/>
      <c r="B310" s="37"/>
      <c r="C310" s="38"/>
      <c r="D310" s="188" t="s">
        <v>211</v>
      </c>
      <c r="E310" s="38"/>
      <c r="F310" s="189" t="s">
        <v>591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211</v>
      </c>
      <c r="AU310" s="19" t="s">
        <v>84</v>
      </c>
    </row>
    <row r="311" spans="1:65" s="2" customFormat="1" ht="11.25">
      <c r="A311" s="36"/>
      <c r="B311" s="37"/>
      <c r="C311" s="38"/>
      <c r="D311" s="193" t="s">
        <v>213</v>
      </c>
      <c r="E311" s="38"/>
      <c r="F311" s="194" t="s">
        <v>592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213</v>
      </c>
      <c r="AU311" s="19" t="s">
        <v>84</v>
      </c>
    </row>
    <row r="312" spans="1:65" s="13" customFormat="1" ht="11.25">
      <c r="B312" s="195"/>
      <c r="C312" s="196"/>
      <c r="D312" s="188" t="s">
        <v>215</v>
      </c>
      <c r="E312" s="197" t="s">
        <v>19</v>
      </c>
      <c r="F312" s="198" t="s">
        <v>556</v>
      </c>
      <c r="G312" s="196"/>
      <c r="H312" s="197" t="s">
        <v>19</v>
      </c>
      <c r="I312" s="199"/>
      <c r="J312" s="196"/>
      <c r="K312" s="196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215</v>
      </c>
      <c r="AU312" s="204" t="s">
        <v>84</v>
      </c>
      <c r="AV312" s="13" t="s">
        <v>82</v>
      </c>
      <c r="AW312" s="13" t="s">
        <v>35</v>
      </c>
      <c r="AX312" s="13" t="s">
        <v>74</v>
      </c>
      <c r="AY312" s="204" t="s">
        <v>202</v>
      </c>
    </row>
    <row r="313" spans="1:65" s="13" customFormat="1" ht="11.25">
      <c r="B313" s="195"/>
      <c r="C313" s="196"/>
      <c r="D313" s="188" t="s">
        <v>215</v>
      </c>
      <c r="E313" s="197" t="s">
        <v>19</v>
      </c>
      <c r="F313" s="198" t="s">
        <v>217</v>
      </c>
      <c r="G313" s="196"/>
      <c r="H313" s="197" t="s">
        <v>19</v>
      </c>
      <c r="I313" s="199"/>
      <c r="J313" s="196"/>
      <c r="K313" s="196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215</v>
      </c>
      <c r="AU313" s="204" t="s">
        <v>84</v>
      </c>
      <c r="AV313" s="13" t="s">
        <v>82</v>
      </c>
      <c r="AW313" s="13" t="s">
        <v>35</v>
      </c>
      <c r="AX313" s="13" t="s">
        <v>74</v>
      </c>
      <c r="AY313" s="204" t="s">
        <v>202</v>
      </c>
    </row>
    <row r="314" spans="1:65" s="13" customFormat="1" ht="22.5">
      <c r="B314" s="195"/>
      <c r="C314" s="196"/>
      <c r="D314" s="188" t="s">
        <v>215</v>
      </c>
      <c r="E314" s="197" t="s">
        <v>19</v>
      </c>
      <c r="F314" s="198" t="s">
        <v>593</v>
      </c>
      <c r="G314" s="196"/>
      <c r="H314" s="197" t="s">
        <v>19</v>
      </c>
      <c r="I314" s="199"/>
      <c r="J314" s="196"/>
      <c r="K314" s="196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215</v>
      </c>
      <c r="AU314" s="204" t="s">
        <v>84</v>
      </c>
      <c r="AV314" s="13" t="s">
        <v>82</v>
      </c>
      <c r="AW314" s="13" t="s">
        <v>35</v>
      </c>
      <c r="AX314" s="13" t="s">
        <v>74</v>
      </c>
      <c r="AY314" s="204" t="s">
        <v>202</v>
      </c>
    </row>
    <row r="315" spans="1:65" s="13" customFormat="1" ht="11.25">
      <c r="B315" s="195"/>
      <c r="C315" s="196"/>
      <c r="D315" s="188" t="s">
        <v>215</v>
      </c>
      <c r="E315" s="197" t="s">
        <v>19</v>
      </c>
      <c r="F315" s="198" t="s">
        <v>594</v>
      </c>
      <c r="G315" s="196"/>
      <c r="H315" s="197" t="s">
        <v>19</v>
      </c>
      <c r="I315" s="199"/>
      <c r="J315" s="196"/>
      <c r="K315" s="196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215</v>
      </c>
      <c r="AU315" s="204" t="s">
        <v>84</v>
      </c>
      <c r="AV315" s="13" t="s">
        <v>82</v>
      </c>
      <c r="AW315" s="13" t="s">
        <v>35</v>
      </c>
      <c r="AX315" s="13" t="s">
        <v>74</v>
      </c>
      <c r="AY315" s="204" t="s">
        <v>202</v>
      </c>
    </row>
    <row r="316" spans="1:65" s="14" customFormat="1" ht="11.25">
      <c r="B316" s="205"/>
      <c r="C316" s="206"/>
      <c r="D316" s="188" t="s">
        <v>215</v>
      </c>
      <c r="E316" s="207" t="s">
        <v>19</v>
      </c>
      <c r="F316" s="208" t="s">
        <v>82</v>
      </c>
      <c r="G316" s="206"/>
      <c r="H316" s="209">
        <v>1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215</v>
      </c>
      <c r="AU316" s="215" t="s">
        <v>84</v>
      </c>
      <c r="AV316" s="14" t="s">
        <v>84</v>
      </c>
      <c r="AW316" s="14" t="s">
        <v>35</v>
      </c>
      <c r="AX316" s="14" t="s">
        <v>74</v>
      </c>
      <c r="AY316" s="215" t="s">
        <v>202</v>
      </c>
    </row>
    <row r="317" spans="1:65" s="15" customFormat="1" ht="11.25">
      <c r="B317" s="216"/>
      <c r="C317" s="217"/>
      <c r="D317" s="188" t="s">
        <v>215</v>
      </c>
      <c r="E317" s="218" t="s">
        <v>19</v>
      </c>
      <c r="F317" s="219" t="s">
        <v>220</v>
      </c>
      <c r="G317" s="217"/>
      <c r="H317" s="220">
        <v>1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215</v>
      </c>
      <c r="AU317" s="226" t="s">
        <v>84</v>
      </c>
      <c r="AV317" s="15" t="s">
        <v>209</v>
      </c>
      <c r="AW317" s="15" t="s">
        <v>35</v>
      </c>
      <c r="AX317" s="15" t="s">
        <v>82</v>
      </c>
      <c r="AY317" s="226" t="s">
        <v>202</v>
      </c>
    </row>
    <row r="318" spans="1:65" s="2" customFormat="1" ht="33" customHeight="1">
      <c r="A318" s="36"/>
      <c r="B318" s="37"/>
      <c r="C318" s="241" t="s">
        <v>370</v>
      </c>
      <c r="D318" s="241" t="s">
        <v>595</v>
      </c>
      <c r="E318" s="242" t="s">
        <v>596</v>
      </c>
      <c r="F318" s="243" t="s">
        <v>597</v>
      </c>
      <c r="G318" s="244" t="s">
        <v>280</v>
      </c>
      <c r="H318" s="245">
        <v>20.721</v>
      </c>
      <c r="I318" s="246"/>
      <c r="J318" s="247">
        <f>ROUND(I318*H318,2)</f>
        <v>0</v>
      </c>
      <c r="K318" s="243" t="s">
        <v>208</v>
      </c>
      <c r="L318" s="248"/>
      <c r="M318" s="249" t="s">
        <v>19</v>
      </c>
      <c r="N318" s="250" t="s">
        <v>45</v>
      </c>
      <c r="O318" s="66"/>
      <c r="P318" s="184">
        <f>O318*H318</f>
        <v>0</v>
      </c>
      <c r="Q318" s="184">
        <v>4.8059999999999999E-2</v>
      </c>
      <c r="R318" s="184">
        <f>Q318*H318</f>
        <v>0.99585126000000002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598</v>
      </c>
      <c r="AT318" s="186" t="s">
        <v>595</v>
      </c>
      <c r="AU318" s="186" t="s">
        <v>84</v>
      </c>
      <c r="AY318" s="19" t="s">
        <v>202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82</v>
      </c>
      <c r="BK318" s="187">
        <f>ROUND(I318*H318,2)</f>
        <v>0</v>
      </c>
      <c r="BL318" s="19" t="s">
        <v>333</v>
      </c>
      <c r="BM318" s="186" t="s">
        <v>599</v>
      </c>
    </row>
    <row r="319" spans="1:65" s="2" customFormat="1" ht="19.5">
      <c r="A319" s="36"/>
      <c r="B319" s="37"/>
      <c r="C319" s="38"/>
      <c r="D319" s="188" t="s">
        <v>211</v>
      </c>
      <c r="E319" s="38"/>
      <c r="F319" s="189" t="s">
        <v>597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211</v>
      </c>
      <c r="AU319" s="19" t="s">
        <v>84</v>
      </c>
    </row>
    <row r="320" spans="1:65" s="13" customFormat="1" ht="11.25">
      <c r="B320" s="195"/>
      <c r="C320" s="196"/>
      <c r="D320" s="188" t="s">
        <v>215</v>
      </c>
      <c r="E320" s="197" t="s">
        <v>19</v>
      </c>
      <c r="F320" s="198" t="s">
        <v>556</v>
      </c>
      <c r="G320" s="196"/>
      <c r="H320" s="197" t="s">
        <v>19</v>
      </c>
      <c r="I320" s="199"/>
      <c r="J320" s="196"/>
      <c r="K320" s="196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215</v>
      </c>
      <c r="AU320" s="204" t="s">
        <v>84</v>
      </c>
      <c r="AV320" s="13" t="s">
        <v>82</v>
      </c>
      <c r="AW320" s="13" t="s">
        <v>35</v>
      </c>
      <c r="AX320" s="13" t="s">
        <v>74</v>
      </c>
      <c r="AY320" s="204" t="s">
        <v>202</v>
      </c>
    </row>
    <row r="321" spans="1:65" s="13" customFormat="1" ht="11.25">
      <c r="B321" s="195"/>
      <c r="C321" s="196"/>
      <c r="D321" s="188" t="s">
        <v>215</v>
      </c>
      <c r="E321" s="197" t="s">
        <v>19</v>
      </c>
      <c r="F321" s="198" t="s">
        <v>217</v>
      </c>
      <c r="G321" s="196"/>
      <c r="H321" s="197" t="s">
        <v>19</v>
      </c>
      <c r="I321" s="199"/>
      <c r="J321" s="196"/>
      <c r="K321" s="196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215</v>
      </c>
      <c r="AU321" s="204" t="s">
        <v>84</v>
      </c>
      <c r="AV321" s="13" t="s">
        <v>82</v>
      </c>
      <c r="AW321" s="13" t="s">
        <v>35</v>
      </c>
      <c r="AX321" s="13" t="s">
        <v>74</v>
      </c>
      <c r="AY321" s="204" t="s">
        <v>202</v>
      </c>
    </row>
    <row r="322" spans="1:65" s="13" customFormat="1" ht="22.5">
      <c r="B322" s="195"/>
      <c r="C322" s="196"/>
      <c r="D322" s="188" t="s">
        <v>215</v>
      </c>
      <c r="E322" s="197" t="s">
        <v>19</v>
      </c>
      <c r="F322" s="198" t="s">
        <v>593</v>
      </c>
      <c r="G322" s="196"/>
      <c r="H322" s="197" t="s">
        <v>19</v>
      </c>
      <c r="I322" s="199"/>
      <c r="J322" s="196"/>
      <c r="K322" s="196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215</v>
      </c>
      <c r="AU322" s="204" t="s">
        <v>84</v>
      </c>
      <c r="AV322" s="13" t="s">
        <v>82</v>
      </c>
      <c r="AW322" s="13" t="s">
        <v>35</v>
      </c>
      <c r="AX322" s="13" t="s">
        <v>74</v>
      </c>
      <c r="AY322" s="204" t="s">
        <v>202</v>
      </c>
    </row>
    <row r="323" spans="1:65" s="13" customFormat="1" ht="11.25">
      <c r="B323" s="195"/>
      <c r="C323" s="196"/>
      <c r="D323" s="188" t="s">
        <v>215</v>
      </c>
      <c r="E323" s="197" t="s">
        <v>19</v>
      </c>
      <c r="F323" s="198" t="s">
        <v>600</v>
      </c>
      <c r="G323" s="196"/>
      <c r="H323" s="197" t="s">
        <v>19</v>
      </c>
      <c r="I323" s="199"/>
      <c r="J323" s="196"/>
      <c r="K323" s="196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215</v>
      </c>
      <c r="AU323" s="204" t="s">
        <v>84</v>
      </c>
      <c r="AV323" s="13" t="s">
        <v>82</v>
      </c>
      <c r="AW323" s="13" t="s">
        <v>35</v>
      </c>
      <c r="AX323" s="13" t="s">
        <v>74</v>
      </c>
      <c r="AY323" s="204" t="s">
        <v>202</v>
      </c>
    </row>
    <row r="324" spans="1:65" s="13" customFormat="1" ht="11.25">
      <c r="B324" s="195"/>
      <c r="C324" s="196"/>
      <c r="D324" s="188" t="s">
        <v>215</v>
      </c>
      <c r="E324" s="197" t="s">
        <v>19</v>
      </c>
      <c r="F324" s="198" t="s">
        <v>601</v>
      </c>
      <c r="G324" s="196"/>
      <c r="H324" s="197" t="s">
        <v>19</v>
      </c>
      <c r="I324" s="199"/>
      <c r="J324" s="196"/>
      <c r="K324" s="196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215</v>
      </c>
      <c r="AU324" s="204" t="s">
        <v>84</v>
      </c>
      <c r="AV324" s="13" t="s">
        <v>82</v>
      </c>
      <c r="AW324" s="13" t="s">
        <v>35</v>
      </c>
      <c r="AX324" s="13" t="s">
        <v>74</v>
      </c>
      <c r="AY324" s="204" t="s">
        <v>202</v>
      </c>
    </row>
    <row r="325" spans="1:65" s="14" customFormat="1" ht="11.25">
      <c r="B325" s="205"/>
      <c r="C325" s="206"/>
      <c r="D325" s="188" t="s">
        <v>215</v>
      </c>
      <c r="E325" s="207" t="s">
        <v>19</v>
      </c>
      <c r="F325" s="208" t="s">
        <v>285</v>
      </c>
      <c r="G325" s="206"/>
      <c r="H325" s="209">
        <v>6.0060000000000002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215</v>
      </c>
      <c r="AU325" s="215" t="s">
        <v>84</v>
      </c>
      <c r="AV325" s="14" t="s">
        <v>84</v>
      </c>
      <c r="AW325" s="14" t="s">
        <v>35</v>
      </c>
      <c r="AX325" s="14" t="s">
        <v>74</v>
      </c>
      <c r="AY325" s="215" t="s">
        <v>202</v>
      </c>
    </row>
    <row r="326" spans="1:65" s="15" customFormat="1" ht="11.25">
      <c r="B326" s="216"/>
      <c r="C326" s="217"/>
      <c r="D326" s="188" t="s">
        <v>215</v>
      </c>
      <c r="E326" s="218" t="s">
        <v>19</v>
      </c>
      <c r="F326" s="219" t="s">
        <v>220</v>
      </c>
      <c r="G326" s="217"/>
      <c r="H326" s="220">
        <v>6.0060000000000002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215</v>
      </c>
      <c r="AU326" s="226" t="s">
        <v>84</v>
      </c>
      <c r="AV326" s="15" t="s">
        <v>209</v>
      </c>
      <c r="AW326" s="15" t="s">
        <v>35</v>
      </c>
      <c r="AX326" s="15" t="s">
        <v>82</v>
      </c>
      <c r="AY326" s="226" t="s">
        <v>202</v>
      </c>
    </row>
    <row r="327" spans="1:65" s="14" customFormat="1" ht="11.25">
      <c r="B327" s="205"/>
      <c r="C327" s="206"/>
      <c r="D327" s="188" t="s">
        <v>215</v>
      </c>
      <c r="E327" s="206"/>
      <c r="F327" s="208" t="s">
        <v>602</v>
      </c>
      <c r="G327" s="206"/>
      <c r="H327" s="209">
        <v>20.721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215</v>
      </c>
      <c r="AU327" s="215" t="s">
        <v>84</v>
      </c>
      <c r="AV327" s="14" t="s">
        <v>84</v>
      </c>
      <c r="AW327" s="14" t="s">
        <v>4</v>
      </c>
      <c r="AX327" s="14" t="s">
        <v>82</v>
      </c>
      <c r="AY327" s="215" t="s">
        <v>202</v>
      </c>
    </row>
    <row r="328" spans="1:65" s="2" customFormat="1" ht="16.5" customHeight="1">
      <c r="A328" s="36"/>
      <c r="B328" s="37"/>
      <c r="C328" s="175" t="s">
        <v>7</v>
      </c>
      <c r="D328" s="175" t="s">
        <v>204</v>
      </c>
      <c r="E328" s="176" t="s">
        <v>603</v>
      </c>
      <c r="F328" s="177" t="s">
        <v>604</v>
      </c>
      <c r="G328" s="178" t="s">
        <v>301</v>
      </c>
      <c r="H328" s="179">
        <v>0.997</v>
      </c>
      <c r="I328" s="180"/>
      <c r="J328" s="181">
        <f>ROUND(I328*H328,2)</f>
        <v>0</v>
      </c>
      <c r="K328" s="177" t="s">
        <v>208</v>
      </c>
      <c r="L328" s="41"/>
      <c r="M328" s="182" t="s">
        <v>19</v>
      </c>
      <c r="N328" s="183" t="s">
        <v>45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333</v>
      </c>
      <c r="AT328" s="186" t="s">
        <v>204</v>
      </c>
      <c r="AU328" s="186" t="s">
        <v>84</v>
      </c>
      <c r="AY328" s="19" t="s">
        <v>202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82</v>
      </c>
      <c r="BK328" s="187">
        <f>ROUND(I328*H328,2)</f>
        <v>0</v>
      </c>
      <c r="BL328" s="19" t="s">
        <v>333</v>
      </c>
      <c r="BM328" s="186" t="s">
        <v>605</v>
      </c>
    </row>
    <row r="329" spans="1:65" s="2" customFormat="1" ht="19.5">
      <c r="A329" s="36"/>
      <c r="B329" s="37"/>
      <c r="C329" s="38"/>
      <c r="D329" s="188" t="s">
        <v>211</v>
      </c>
      <c r="E329" s="38"/>
      <c r="F329" s="189" t="s">
        <v>606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211</v>
      </c>
      <c r="AU329" s="19" t="s">
        <v>84</v>
      </c>
    </row>
    <row r="330" spans="1:65" s="2" customFormat="1" ht="11.25">
      <c r="A330" s="36"/>
      <c r="B330" s="37"/>
      <c r="C330" s="38"/>
      <c r="D330" s="193" t="s">
        <v>213</v>
      </c>
      <c r="E330" s="38"/>
      <c r="F330" s="194" t="s">
        <v>607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213</v>
      </c>
      <c r="AU330" s="19" t="s">
        <v>84</v>
      </c>
    </row>
    <row r="331" spans="1:65" s="2" customFormat="1" ht="16.5" customHeight="1">
      <c r="A331" s="36"/>
      <c r="B331" s="37"/>
      <c r="C331" s="175" t="s">
        <v>398</v>
      </c>
      <c r="D331" s="175" t="s">
        <v>204</v>
      </c>
      <c r="E331" s="176" t="s">
        <v>608</v>
      </c>
      <c r="F331" s="177" t="s">
        <v>609</v>
      </c>
      <c r="G331" s="178" t="s">
        <v>301</v>
      </c>
      <c r="H331" s="179">
        <v>0.997</v>
      </c>
      <c r="I331" s="180"/>
      <c r="J331" s="181">
        <f>ROUND(I331*H331,2)</f>
        <v>0</v>
      </c>
      <c r="K331" s="177" t="s">
        <v>208</v>
      </c>
      <c r="L331" s="41"/>
      <c r="M331" s="182" t="s">
        <v>19</v>
      </c>
      <c r="N331" s="183" t="s">
        <v>45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333</v>
      </c>
      <c r="AT331" s="186" t="s">
        <v>204</v>
      </c>
      <c r="AU331" s="186" t="s">
        <v>84</v>
      </c>
      <c r="AY331" s="19" t="s">
        <v>202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82</v>
      </c>
      <c r="BK331" s="187">
        <f>ROUND(I331*H331,2)</f>
        <v>0</v>
      </c>
      <c r="BL331" s="19" t="s">
        <v>333</v>
      </c>
      <c r="BM331" s="186" t="s">
        <v>610</v>
      </c>
    </row>
    <row r="332" spans="1:65" s="2" customFormat="1" ht="19.5">
      <c r="A332" s="36"/>
      <c r="B332" s="37"/>
      <c r="C332" s="38"/>
      <c r="D332" s="188" t="s">
        <v>211</v>
      </c>
      <c r="E332" s="38"/>
      <c r="F332" s="189" t="s">
        <v>611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211</v>
      </c>
      <c r="AU332" s="19" t="s">
        <v>84</v>
      </c>
    </row>
    <row r="333" spans="1:65" s="2" customFormat="1" ht="11.25">
      <c r="A333" s="36"/>
      <c r="B333" s="37"/>
      <c r="C333" s="38"/>
      <c r="D333" s="193" t="s">
        <v>213</v>
      </c>
      <c r="E333" s="38"/>
      <c r="F333" s="194" t="s">
        <v>612</v>
      </c>
      <c r="G333" s="38"/>
      <c r="H333" s="38"/>
      <c r="I333" s="190"/>
      <c r="J333" s="38"/>
      <c r="K333" s="38"/>
      <c r="L333" s="41"/>
      <c r="M333" s="191"/>
      <c r="N333" s="19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213</v>
      </c>
      <c r="AU333" s="19" t="s">
        <v>84</v>
      </c>
    </row>
    <row r="334" spans="1:65" s="12" customFormat="1" ht="22.9" customHeight="1">
      <c r="B334" s="159"/>
      <c r="C334" s="160"/>
      <c r="D334" s="161" t="s">
        <v>73</v>
      </c>
      <c r="E334" s="173" t="s">
        <v>432</v>
      </c>
      <c r="F334" s="173" t="s">
        <v>433</v>
      </c>
      <c r="G334" s="160"/>
      <c r="H334" s="160"/>
      <c r="I334" s="163"/>
      <c r="J334" s="174">
        <f>BK334</f>
        <v>0</v>
      </c>
      <c r="K334" s="160"/>
      <c r="L334" s="165"/>
      <c r="M334" s="166"/>
      <c r="N334" s="167"/>
      <c r="O334" s="167"/>
      <c r="P334" s="168">
        <f>SUM(P335:P435)</f>
        <v>0</v>
      </c>
      <c r="Q334" s="167"/>
      <c r="R334" s="168">
        <f>SUM(R335:R435)</f>
        <v>9.6186880499999994</v>
      </c>
      <c r="S334" s="167"/>
      <c r="T334" s="169">
        <f>SUM(T335:T435)</f>
        <v>0</v>
      </c>
      <c r="AR334" s="170" t="s">
        <v>84</v>
      </c>
      <c r="AT334" s="171" t="s">
        <v>73</v>
      </c>
      <c r="AU334" s="171" t="s">
        <v>82</v>
      </c>
      <c r="AY334" s="170" t="s">
        <v>202</v>
      </c>
      <c r="BK334" s="172">
        <f>SUM(BK335:BK435)</f>
        <v>0</v>
      </c>
    </row>
    <row r="335" spans="1:65" s="2" customFormat="1" ht="16.5" customHeight="1">
      <c r="A335" s="36"/>
      <c r="B335" s="37"/>
      <c r="C335" s="175" t="s">
        <v>408</v>
      </c>
      <c r="D335" s="175" t="s">
        <v>204</v>
      </c>
      <c r="E335" s="176" t="s">
        <v>613</v>
      </c>
      <c r="F335" s="177" t="s">
        <v>614</v>
      </c>
      <c r="G335" s="178" t="s">
        <v>453</v>
      </c>
      <c r="H335" s="179">
        <v>364.82</v>
      </c>
      <c r="I335" s="180"/>
      <c r="J335" s="181">
        <f>ROUND(I335*H335,2)</f>
        <v>0</v>
      </c>
      <c r="K335" s="177" t="s">
        <v>208</v>
      </c>
      <c r="L335" s="41"/>
      <c r="M335" s="182" t="s">
        <v>19</v>
      </c>
      <c r="N335" s="183" t="s">
        <v>45</v>
      </c>
      <c r="O335" s="66"/>
      <c r="P335" s="184">
        <f>O335*H335</f>
        <v>0</v>
      </c>
      <c r="Q335" s="184">
        <v>5.0000000000000002E-5</v>
      </c>
      <c r="R335" s="184">
        <f>Q335*H335</f>
        <v>1.8241E-2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333</v>
      </c>
      <c r="AT335" s="186" t="s">
        <v>204</v>
      </c>
      <c r="AU335" s="186" t="s">
        <v>84</v>
      </c>
      <c r="AY335" s="19" t="s">
        <v>202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82</v>
      </c>
      <c r="BK335" s="187">
        <f>ROUND(I335*H335,2)</f>
        <v>0</v>
      </c>
      <c r="BL335" s="19" t="s">
        <v>333</v>
      </c>
      <c r="BM335" s="186" t="s">
        <v>615</v>
      </c>
    </row>
    <row r="336" spans="1:65" s="2" customFormat="1" ht="11.25">
      <c r="A336" s="36"/>
      <c r="B336" s="37"/>
      <c r="C336" s="38"/>
      <c r="D336" s="188" t="s">
        <v>211</v>
      </c>
      <c r="E336" s="38"/>
      <c r="F336" s="189" t="s">
        <v>616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211</v>
      </c>
      <c r="AU336" s="19" t="s">
        <v>84</v>
      </c>
    </row>
    <row r="337" spans="1:65" s="2" customFormat="1" ht="11.25">
      <c r="A337" s="36"/>
      <c r="B337" s="37"/>
      <c r="C337" s="38"/>
      <c r="D337" s="193" t="s">
        <v>213</v>
      </c>
      <c r="E337" s="38"/>
      <c r="F337" s="194" t="s">
        <v>617</v>
      </c>
      <c r="G337" s="38"/>
      <c r="H337" s="38"/>
      <c r="I337" s="190"/>
      <c r="J337" s="38"/>
      <c r="K337" s="38"/>
      <c r="L337" s="41"/>
      <c r="M337" s="191"/>
      <c r="N337" s="19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213</v>
      </c>
      <c r="AU337" s="19" t="s">
        <v>84</v>
      </c>
    </row>
    <row r="338" spans="1:65" s="13" customFormat="1" ht="11.25">
      <c r="B338" s="195"/>
      <c r="C338" s="196"/>
      <c r="D338" s="188" t="s">
        <v>215</v>
      </c>
      <c r="E338" s="197" t="s">
        <v>19</v>
      </c>
      <c r="F338" s="198" t="s">
        <v>556</v>
      </c>
      <c r="G338" s="196"/>
      <c r="H338" s="197" t="s">
        <v>19</v>
      </c>
      <c r="I338" s="199"/>
      <c r="J338" s="196"/>
      <c r="K338" s="196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215</v>
      </c>
      <c r="AU338" s="204" t="s">
        <v>84</v>
      </c>
      <c r="AV338" s="13" t="s">
        <v>82</v>
      </c>
      <c r="AW338" s="13" t="s">
        <v>35</v>
      </c>
      <c r="AX338" s="13" t="s">
        <v>74</v>
      </c>
      <c r="AY338" s="204" t="s">
        <v>202</v>
      </c>
    </row>
    <row r="339" spans="1:65" s="13" customFormat="1" ht="11.25">
      <c r="B339" s="195"/>
      <c r="C339" s="196"/>
      <c r="D339" s="188" t="s">
        <v>215</v>
      </c>
      <c r="E339" s="197" t="s">
        <v>19</v>
      </c>
      <c r="F339" s="198" t="s">
        <v>618</v>
      </c>
      <c r="G339" s="196"/>
      <c r="H339" s="197" t="s">
        <v>19</v>
      </c>
      <c r="I339" s="199"/>
      <c r="J339" s="196"/>
      <c r="K339" s="196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215</v>
      </c>
      <c r="AU339" s="204" t="s">
        <v>84</v>
      </c>
      <c r="AV339" s="13" t="s">
        <v>82</v>
      </c>
      <c r="AW339" s="13" t="s">
        <v>35</v>
      </c>
      <c r="AX339" s="13" t="s">
        <v>74</v>
      </c>
      <c r="AY339" s="204" t="s">
        <v>202</v>
      </c>
    </row>
    <row r="340" spans="1:65" s="13" customFormat="1" ht="11.25">
      <c r="B340" s="195"/>
      <c r="C340" s="196"/>
      <c r="D340" s="188" t="s">
        <v>215</v>
      </c>
      <c r="E340" s="197" t="s">
        <v>19</v>
      </c>
      <c r="F340" s="198" t="s">
        <v>619</v>
      </c>
      <c r="G340" s="196"/>
      <c r="H340" s="197" t="s">
        <v>19</v>
      </c>
      <c r="I340" s="199"/>
      <c r="J340" s="196"/>
      <c r="K340" s="196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215</v>
      </c>
      <c r="AU340" s="204" t="s">
        <v>84</v>
      </c>
      <c r="AV340" s="13" t="s">
        <v>82</v>
      </c>
      <c r="AW340" s="13" t="s">
        <v>35</v>
      </c>
      <c r="AX340" s="13" t="s">
        <v>74</v>
      </c>
      <c r="AY340" s="204" t="s">
        <v>202</v>
      </c>
    </row>
    <row r="341" spans="1:65" s="14" customFormat="1" ht="11.25">
      <c r="B341" s="205"/>
      <c r="C341" s="206"/>
      <c r="D341" s="188" t="s">
        <v>215</v>
      </c>
      <c r="E341" s="207" t="s">
        <v>19</v>
      </c>
      <c r="F341" s="208" t="s">
        <v>620</v>
      </c>
      <c r="G341" s="206"/>
      <c r="H341" s="209">
        <v>71.45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215</v>
      </c>
      <c r="AU341" s="215" t="s">
        <v>84</v>
      </c>
      <c r="AV341" s="14" t="s">
        <v>84</v>
      </c>
      <c r="AW341" s="14" t="s">
        <v>35</v>
      </c>
      <c r="AX341" s="14" t="s">
        <v>74</v>
      </c>
      <c r="AY341" s="215" t="s">
        <v>202</v>
      </c>
    </row>
    <row r="342" spans="1:65" s="13" customFormat="1" ht="11.25">
      <c r="B342" s="195"/>
      <c r="C342" s="196"/>
      <c r="D342" s="188" t="s">
        <v>215</v>
      </c>
      <c r="E342" s="197" t="s">
        <v>19</v>
      </c>
      <c r="F342" s="198" t="s">
        <v>556</v>
      </c>
      <c r="G342" s="196"/>
      <c r="H342" s="197" t="s">
        <v>19</v>
      </c>
      <c r="I342" s="199"/>
      <c r="J342" s="196"/>
      <c r="K342" s="196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215</v>
      </c>
      <c r="AU342" s="204" t="s">
        <v>84</v>
      </c>
      <c r="AV342" s="13" t="s">
        <v>82</v>
      </c>
      <c r="AW342" s="13" t="s">
        <v>35</v>
      </c>
      <c r="AX342" s="13" t="s">
        <v>74</v>
      </c>
      <c r="AY342" s="204" t="s">
        <v>202</v>
      </c>
    </row>
    <row r="343" spans="1:65" s="13" customFormat="1" ht="11.25">
      <c r="B343" s="195"/>
      <c r="C343" s="196"/>
      <c r="D343" s="188" t="s">
        <v>215</v>
      </c>
      <c r="E343" s="197" t="s">
        <v>19</v>
      </c>
      <c r="F343" s="198" t="s">
        <v>618</v>
      </c>
      <c r="G343" s="196"/>
      <c r="H343" s="197" t="s">
        <v>19</v>
      </c>
      <c r="I343" s="199"/>
      <c r="J343" s="196"/>
      <c r="K343" s="196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215</v>
      </c>
      <c r="AU343" s="204" t="s">
        <v>84</v>
      </c>
      <c r="AV343" s="13" t="s">
        <v>82</v>
      </c>
      <c r="AW343" s="13" t="s">
        <v>35</v>
      </c>
      <c r="AX343" s="13" t="s">
        <v>74</v>
      </c>
      <c r="AY343" s="204" t="s">
        <v>202</v>
      </c>
    </row>
    <row r="344" spans="1:65" s="13" customFormat="1" ht="11.25">
      <c r="B344" s="195"/>
      <c r="C344" s="196"/>
      <c r="D344" s="188" t="s">
        <v>215</v>
      </c>
      <c r="E344" s="197" t="s">
        <v>19</v>
      </c>
      <c r="F344" s="198" t="s">
        <v>621</v>
      </c>
      <c r="G344" s="196"/>
      <c r="H344" s="197" t="s">
        <v>19</v>
      </c>
      <c r="I344" s="199"/>
      <c r="J344" s="196"/>
      <c r="K344" s="196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215</v>
      </c>
      <c r="AU344" s="204" t="s">
        <v>84</v>
      </c>
      <c r="AV344" s="13" t="s">
        <v>82</v>
      </c>
      <c r="AW344" s="13" t="s">
        <v>35</v>
      </c>
      <c r="AX344" s="13" t="s">
        <v>74</v>
      </c>
      <c r="AY344" s="204" t="s">
        <v>202</v>
      </c>
    </row>
    <row r="345" spans="1:65" s="14" customFormat="1" ht="11.25">
      <c r="B345" s="205"/>
      <c r="C345" s="206"/>
      <c r="D345" s="188" t="s">
        <v>215</v>
      </c>
      <c r="E345" s="207" t="s">
        <v>19</v>
      </c>
      <c r="F345" s="208" t="s">
        <v>622</v>
      </c>
      <c r="G345" s="206"/>
      <c r="H345" s="209">
        <v>112.97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215</v>
      </c>
      <c r="AU345" s="215" t="s">
        <v>84</v>
      </c>
      <c r="AV345" s="14" t="s">
        <v>84</v>
      </c>
      <c r="AW345" s="14" t="s">
        <v>35</v>
      </c>
      <c r="AX345" s="14" t="s">
        <v>74</v>
      </c>
      <c r="AY345" s="215" t="s">
        <v>202</v>
      </c>
    </row>
    <row r="346" spans="1:65" s="13" customFormat="1" ht="11.25">
      <c r="B346" s="195"/>
      <c r="C346" s="196"/>
      <c r="D346" s="188" t="s">
        <v>215</v>
      </c>
      <c r="E346" s="197" t="s">
        <v>19</v>
      </c>
      <c r="F346" s="198" t="s">
        <v>556</v>
      </c>
      <c r="G346" s="196"/>
      <c r="H346" s="197" t="s">
        <v>19</v>
      </c>
      <c r="I346" s="199"/>
      <c r="J346" s="196"/>
      <c r="K346" s="196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215</v>
      </c>
      <c r="AU346" s="204" t="s">
        <v>84</v>
      </c>
      <c r="AV346" s="13" t="s">
        <v>82</v>
      </c>
      <c r="AW346" s="13" t="s">
        <v>35</v>
      </c>
      <c r="AX346" s="13" t="s">
        <v>74</v>
      </c>
      <c r="AY346" s="204" t="s">
        <v>202</v>
      </c>
    </row>
    <row r="347" spans="1:65" s="13" customFormat="1" ht="11.25">
      <c r="B347" s="195"/>
      <c r="C347" s="196"/>
      <c r="D347" s="188" t="s">
        <v>215</v>
      </c>
      <c r="E347" s="197" t="s">
        <v>19</v>
      </c>
      <c r="F347" s="198" t="s">
        <v>618</v>
      </c>
      <c r="G347" s="196"/>
      <c r="H347" s="197" t="s">
        <v>19</v>
      </c>
      <c r="I347" s="199"/>
      <c r="J347" s="196"/>
      <c r="K347" s="196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215</v>
      </c>
      <c r="AU347" s="204" t="s">
        <v>84</v>
      </c>
      <c r="AV347" s="13" t="s">
        <v>82</v>
      </c>
      <c r="AW347" s="13" t="s">
        <v>35</v>
      </c>
      <c r="AX347" s="13" t="s">
        <v>74</v>
      </c>
      <c r="AY347" s="204" t="s">
        <v>202</v>
      </c>
    </row>
    <row r="348" spans="1:65" s="13" customFormat="1" ht="11.25">
      <c r="B348" s="195"/>
      <c r="C348" s="196"/>
      <c r="D348" s="188" t="s">
        <v>215</v>
      </c>
      <c r="E348" s="197" t="s">
        <v>19</v>
      </c>
      <c r="F348" s="198" t="s">
        <v>623</v>
      </c>
      <c r="G348" s="196"/>
      <c r="H348" s="197" t="s">
        <v>19</v>
      </c>
      <c r="I348" s="199"/>
      <c r="J348" s="196"/>
      <c r="K348" s="196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215</v>
      </c>
      <c r="AU348" s="204" t="s">
        <v>84</v>
      </c>
      <c r="AV348" s="13" t="s">
        <v>82</v>
      </c>
      <c r="AW348" s="13" t="s">
        <v>35</v>
      </c>
      <c r="AX348" s="13" t="s">
        <v>74</v>
      </c>
      <c r="AY348" s="204" t="s">
        <v>202</v>
      </c>
    </row>
    <row r="349" spans="1:65" s="14" customFormat="1" ht="11.25">
      <c r="B349" s="205"/>
      <c r="C349" s="206"/>
      <c r="D349" s="188" t="s">
        <v>215</v>
      </c>
      <c r="E349" s="207" t="s">
        <v>19</v>
      </c>
      <c r="F349" s="208" t="s">
        <v>624</v>
      </c>
      <c r="G349" s="206"/>
      <c r="H349" s="209">
        <v>180.4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215</v>
      </c>
      <c r="AU349" s="215" t="s">
        <v>84</v>
      </c>
      <c r="AV349" s="14" t="s">
        <v>84</v>
      </c>
      <c r="AW349" s="14" t="s">
        <v>35</v>
      </c>
      <c r="AX349" s="14" t="s">
        <v>74</v>
      </c>
      <c r="AY349" s="215" t="s">
        <v>202</v>
      </c>
    </row>
    <row r="350" spans="1:65" s="15" customFormat="1" ht="11.25">
      <c r="B350" s="216"/>
      <c r="C350" s="217"/>
      <c r="D350" s="188" t="s">
        <v>215</v>
      </c>
      <c r="E350" s="218" t="s">
        <v>19</v>
      </c>
      <c r="F350" s="219" t="s">
        <v>220</v>
      </c>
      <c r="G350" s="217"/>
      <c r="H350" s="220">
        <v>364.82000000000005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215</v>
      </c>
      <c r="AU350" s="226" t="s">
        <v>84</v>
      </c>
      <c r="AV350" s="15" t="s">
        <v>209</v>
      </c>
      <c r="AW350" s="15" t="s">
        <v>35</v>
      </c>
      <c r="AX350" s="15" t="s">
        <v>82</v>
      </c>
      <c r="AY350" s="226" t="s">
        <v>202</v>
      </c>
    </row>
    <row r="351" spans="1:65" s="2" customFormat="1" ht="16.5" customHeight="1">
      <c r="A351" s="36"/>
      <c r="B351" s="37"/>
      <c r="C351" s="241" t="s">
        <v>417</v>
      </c>
      <c r="D351" s="241" t="s">
        <v>595</v>
      </c>
      <c r="E351" s="242" t="s">
        <v>625</v>
      </c>
      <c r="F351" s="243" t="s">
        <v>626</v>
      </c>
      <c r="G351" s="244" t="s">
        <v>301</v>
      </c>
      <c r="H351" s="245">
        <v>7.9000000000000001E-2</v>
      </c>
      <c r="I351" s="246"/>
      <c r="J351" s="247">
        <f>ROUND(I351*H351,2)</f>
        <v>0</v>
      </c>
      <c r="K351" s="243" t="s">
        <v>208</v>
      </c>
      <c r="L351" s="248"/>
      <c r="M351" s="249" t="s">
        <v>19</v>
      </c>
      <c r="N351" s="250" t="s">
        <v>45</v>
      </c>
      <c r="O351" s="66"/>
      <c r="P351" s="184">
        <f>O351*H351</f>
        <v>0</v>
      </c>
      <c r="Q351" s="184">
        <v>1</v>
      </c>
      <c r="R351" s="184">
        <f>Q351*H351</f>
        <v>7.9000000000000001E-2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598</v>
      </c>
      <c r="AT351" s="186" t="s">
        <v>595</v>
      </c>
      <c r="AU351" s="186" t="s">
        <v>84</v>
      </c>
      <c r="AY351" s="19" t="s">
        <v>202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82</v>
      </c>
      <c r="BK351" s="187">
        <f>ROUND(I351*H351,2)</f>
        <v>0</v>
      </c>
      <c r="BL351" s="19" t="s">
        <v>333</v>
      </c>
      <c r="BM351" s="186" t="s">
        <v>627</v>
      </c>
    </row>
    <row r="352" spans="1:65" s="2" customFormat="1" ht="11.25">
      <c r="A352" s="36"/>
      <c r="B352" s="37"/>
      <c r="C352" s="38"/>
      <c r="D352" s="188" t="s">
        <v>211</v>
      </c>
      <c r="E352" s="38"/>
      <c r="F352" s="189" t="s">
        <v>626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211</v>
      </c>
      <c r="AU352" s="19" t="s">
        <v>84</v>
      </c>
    </row>
    <row r="353" spans="1:65" s="13" customFormat="1" ht="11.25">
      <c r="B353" s="195"/>
      <c r="C353" s="196"/>
      <c r="D353" s="188" t="s">
        <v>215</v>
      </c>
      <c r="E353" s="197" t="s">
        <v>19</v>
      </c>
      <c r="F353" s="198" t="s">
        <v>556</v>
      </c>
      <c r="G353" s="196"/>
      <c r="H353" s="197" t="s">
        <v>19</v>
      </c>
      <c r="I353" s="199"/>
      <c r="J353" s="196"/>
      <c r="K353" s="196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215</v>
      </c>
      <c r="AU353" s="204" t="s">
        <v>84</v>
      </c>
      <c r="AV353" s="13" t="s">
        <v>82</v>
      </c>
      <c r="AW353" s="13" t="s">
        <v>35</v>
      </c>
      <c r="AX353" s="13" t="s">
        <v>74</v>
      </c>
      <c r="AY353" s="204" t="s">
        <v>202</v>
      </c>
    </row>
    <row r="354" spans="1:65" s="13" customFormat="1" ht="11.25">
      <c r="B354" s="195"/>
      <c r="C354" s="196"/>
      <c r="D354" s="188" t="s">
        <v>215</v>
      </c>
      <c r="E354" s="197" t="s">
        <v>19</v>
      </c>
      <c r="F354" s="198" t="s">
        <v>618</v>
      </c>
      <c r="G354" s="196"/>
      <c r="H354" s="197" t="s">
        <v>19</v>
      </c>
      <c r="I354" s="199"/>
      <c r="J354" s="196"/>
      <c r="K354" s="196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215</v>
      </c>
      <c r="AU354" s="204" t="s">
        <v>84</v>
      </c>
      <c r="AV354" s="13" t="s">
        <v>82</v>
      </c>
      <c r="AW354" s="13" t="s">
        <v>35</v>
      </c>
      <c r="AX354" s="13" t="s">
        <v>74</v>
      </c>
      <c r="AY354" s="204" t="s">
        <v>202</v>
      </c>
    </row>
    <row r="355" spans="1:65" s="13" customFormat="1" ht="11.25">
      <c r="B355" s="195"/>
      <c r="C355" s="196"/>
      <c r="D355" s="188" t="s">
        <v>215</v>
      </c>
      <c r="E355" s="197" t="s">
        <v>19</v>
      </c>
      <c r="F355" s="198" t="s">
        <v>619</v>
      </c>
      <c r="G355" s="196"/>
      <c r="H355" s="197" t="s">
        <v>19</v>
      </c>
      <c r="I355" s="199"/>
      <c r="J355" s="196"/>
      <c r="K355" s="196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215</v>
      </c>
      <c r="AU355" s="204" t="s">
        <v>84</v>
      </c>
      <c r="AV355" s="13" t="s">
        <v>82</v>
      </c>
      <c r="AW355" s="13" t="s">
        <v>35</v>
      </c>
      <c r="AX355" s="13" t="s">
        <v>74</v>
      </c>
      <c r="AY355" s="204" t="s">
        <v>202</v>
      </c>
    </row>
    <row r="356" spans="1:65" s="14" customFormat="1" ht="11.25">
      <c r="B356" s="205"/>
      <c r="C356" s="206"/>
      <c r="D356" s="188" t="s">
        <v>215</v>
      </c>
      <c r="E356" s="207" t="s">
        <v>19</v>
      </c>
      <c r="F356" s="208" t="s">
        <v>628</v>
      </c>
      <c r="G356" s="206"/>
      <c r="H356" s="209">
        <v>7.9000000000000001E-2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215</v>
      </c>
      <c r="AU356" s="215" t="s">
        <v>84</v>
      </c>
      <c r="AV356" s="14" t="s">
        <v>84</v>
      </c>
      <c r="AW356" s="14" t="s">
        <v>35</v>
      </c>
      <c r="AX356" s="14" t="s">
        <v>74</v>
      </c>
      <c r="AY356" s="215" t="s">
        <v>202</v>
      </c>
    </row>
    <row r="357" spans="1:65" s="15" customFormat="1" ht="11.25">
      <c r="B357" s="216"/>
      <c r="C357" s="217"/>
      <c r="D357" s="188" t="s">
        <v>215</v>
      </c>
      <c r="E357" s="218" t="s">
        <v>19</v>
      </c>
      <c r="F357" s="219" t="s">
        <v>220</v>
      </c>
      <c r="G357" s="217"/>
      <c r="H357" s="220">
        <v>7.9000000000000001E-2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215</v>
      </c>
      <c r="AU357" s="226" t="s">
        <v>84</v>
      </c>
      <c r="AV357" s="15" t="s">
        <v>209</v>
      </c>
      <c r="AW357" s="15" t="s">
        <v>35</v>
      </c>
      <c r="AX357" s="15" t="s">
        <v>82</v>
      </c>
      <c r="AY357" s="226" t="s">
        <v>202</v>
      </c>
    </row>
    <row r="358" spans="1:65" s="2" customFormat="1" ht="16.5" customHeight="1">
      <c r="A358" s="36"/>
      <c r="B358" s="37"/>
      <c r="C358" s="241" t="s">
        <v>426</v>
      </c>
      <c r="D358" s="241" t="s">
        <v>595</v>
      </c>
      <c r="E358" s="242" t="s">
        <v>629</v>
      </c>
      <c r="F358" s="243" t="s">
        <v>630</v>
      </c>
      <c r="G358" s="244" t="s">
        <v>301</v>
      </c>
      <c r="H358" s="245">
        <v>0.124</v>
      </c>
      <c r="I358" s="246"/>
      <c r="J358" s="247">
        <f>ROUND(I358*H358,2)</f>
        <v>0</v>
      </c>
      <c r="K358" s="243" t="s">
        <v>208</v>
      </c>
      <c r="L358" s="248"/>
      <c r="M358" s="249" t="s">
        <v>19</v>
      </c>
      <c r="N358" s="250" t="s">
        <v>45</v>
      </c>
      <c r="O358" s="66"/>
      <c r="P358" s="184">
        <f>O358*H358</f>
        <v>0</v>
      </c>
      <c r="Q358" s="184">
        <v>1</v>
      </c>
      <c r="R358" s="184">
        <f>Q358*H358</f>
        <v>0.124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598</v>
      </c>
      <c r="AT358" s="186" t="s">
        <v>595</v>
      </c>
      <c r="AU358" s="186" t="s">
        <v>84</v>
      </c>
      <c r="AY358" s="19" t="s">
        <v>202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82</v>
      </c>
      <c r="BK358" s="187">
        <f>ROUND(I358*H358,2)</f>
        <v>0</v>
      </c>
      <c r="BL358" s="19" t="s">
        <v>333</v>
      </c>
      <c r="BM358" s="186" t="s">
        <v>631</v>
      </c>
    </row>
    <row r="359" spans="1:65" s="2" customFormat="1" ht="11.25">
      <c r="A359" s="36"/>
      <c r="B359" s="37"/>
      <c r="C359" s="38"/>
      <c r="D359" s="188" t="s">
        <v>211</v>
      </c>
      <c r="E359" s="38"/>
      <c r="F359" s="189" t="s">
        <v>630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211</v>
      </c>
      <c r="AU359" s="19" t="s">
        <v>84</v>
      </c>
    </row>
    <row r="360" spans="1:65" s="13" customFormat="1" ht="11.25">
      <c r="B360" s="195"/>
      <c r="C360" s="196"/>
      <c r="D360" s="188" t="s">
        <v>215</v>
      </c>
      <c r="E360" s="197" t="s">
        <v>19</v>
      </c>
      <c r="F360" s="198" t="s">
        <v>556</v>
      </c>
      <c r="G360" s="196"/>
      <c r="H360" s="197" t="s">
        <v>19</v>
      </c>
      <c r="I360" s="199"/>
      <c r="J360" s="196"/>
      <c r="K360" s="196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215</v>
      </c>
      <c r="AU360" s="204" t="s">
        <v>84</v>
      </c>
      <c r="AV360" s="13" t="s">
        <v>82</v>
      </c>
      <c r="AW360" s="13" t="s">
        <v>35</v>
      </c>
      <c r="AX360" s="13" t="s">
        <v>74</v>
      </c>
      <c r="AY360" s="204" t="s">
        <v>202</v>
      </c>
    </row>
    <row r="361" spans="1:65" s="13" customFormat="1" ht="11.25">
      <c r="B361" s="195"/>
      <c r="C361" s="196"/>
      <c r="D361" s="188" t="s">
        <v>215</v>
      </c>
      <c r="E361" s="197" t="s">
        <v>19</v>
      </c>
      <c r="F361" s="198" t="s">
        <v>618</v>
      </c>
      <c r="G361" s="196"/>
      <c r="H361" s="197" t="s">
        <v>19</v>
      </c>
      <c r="I361" s="199"/>
      <c r="J361" s="196"/>
      <c r="K361" s="196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215</v>
      </c>
      <c r="AU361" s="204" t="s">
        <v>84</v>
      </c>
      <c r="AV361" s="13" t="s">
        <v>82</v>
      </c>
      <c r="AW361" s="13" t="s">
        <v>35</v>
      </c>
      <c r="AX361" s="13" t="s">
        <v>74</v>
      </c>
      <c r="AY361" s="204" t="s">
        <v>202</v>
      </c>
    </row>
    <row r="362" spans="1:65" s="13" customFormat="1" ht="11.25">
      <c r="B362" s="195"/>
      <c r="C362" s="196"/>
      <c r="D362" s="188" t="s">
        <v>215</v>
      </c>
      <c r="E362" s="197" t="s">
        <v>19</v>
      </c>
      <c r="F362" s="198" t="s">
        <v>621</v>
      </c>
      <c r="G362" s="196"/>
      <c r="H362" s="197" t="s">
        <v>19</v>
      </c>
      <c r="I362" s="199"/>
      <c r="J362" s="196"/>
      <c r="K362" s="196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215</v>
      </c>
      <c r="AU362" s="204" t="s">
        <v>84</v>
      </c>
      <c r="AV362" s="13" t="s">
        <v>82</v>
      </c>
      <c r="AW362" s="13" t="s">
        <v>35</v>
      </c>
      <c r="AX362" s="13" t="s">
        <v>74</v>
      </c>
      <c r="AY362" s="204" t="s">
        <v>202</v>
      </c>
    </row>
    <row r="363" spans="1:65" s="14" customFormat="1" ht="11.25">
      <c r="B363" s="205"/>
      <c r="C363" s="206"/>
      <c r="D363" s="188" t="s">
        <v>215</v>
      </c>
      <c r="E363" s="207" t="s">
        <v>19</v>
      </c>
      <c r="F363" s="208" t="s">
        <v>632</v>
      </c>
      <c r="G363" s="206"/>
      <c r="H363" s="209">
        <v>0.124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215</v>
      </c>
      <c r="AU363" s="215" t="s">
        <v>84</v>
      </c>
      <c r="AV363" s="14" t="s">
        <v>84</v>
      </c>
      <c r="AW363" s="14" t="s">
        <v>35</v>
      </c>
      <c r="AX363" s="14" t="s">
        <v>74</v>
      </c>
      <c r="AY363" s="215" t="s">
        <v>202</v>
      </c>
    </row>
    <row r="364" spans="1:65" s="15" customFormat="1" ht="11.25">
      <c r="B364" s="216"/>
      <c r="C364" s="217"/>
      <c r="D364" s="188" t="s">
        <v>215</v>
      </c>
      <c r="E364" s="218" t="s">
        <v>19</v>
      </c>
      <c r="F364" s="219" t="s">
        <v>220</v>
      </c>
      <c r="G364" s="217"/>
      <c r="H364" s="220">
        <v>0.124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215</v>
      </c>
      <c r="AU364" s="226" t="s">
        <v>84</v>
      </c>
      <c r="AV364" s="15" t="s">
        <v>209</v>
      </c>
      <c r="AW364" s="15" t="s">
        <v>35</v>
      </c>
      <c r="AX364" s="15" t="s">
        <v>82</v>
      </c>
      <c r="AY364" s="226" t="s">
        <v>202</v>
      </c>
    </row>
    <row r="365" spans="1:65" s="2" customFormat="1" ht="16.5" customHeight="1">
      <c r="A365" s="36"/>
      <c r="B365" s="37"/>
      <c r="C365" s="241" t="s">
        <v>434</v>
      </c>
      <c r="D365" s="241" t="s">
        <v>595</v>
      </c>
      <c r="E365" s="242" t="s">
        <v>633</v>
      </c>
      <c r="F365" s="243" t="s">
        <v>634</v>
      </c>
      <c r="G365" s="244" t="s">
        <v>301</v>
      </c>
      <c r="H365" s="245">
        <v>0.19800000000000001</v>
      </c>
      <c r="I365" s="246"/>
      <c r="J365" s="247">
        <f>ROUND(I365*H365,2)</f>
        <v>0</v>
      </c>
      <c r="K365" s="243" t="s">
        <v>208</v>
      </c>
      <c r="L365" s="248"/>
      <c r="M365" s="249" t="s">
        <v>19</v>
      </c>
      <c r="N365" s="250" t="s">
        <v>45</v>
      </c>
      <c r="O365" s="66"/>
      <c r="P365" s="184">
        <f>O365*H365</f>
        <v>0</v>
      </c>
      <c r="Q365" s="184">
        <v>1</v>
      </c>
      <c r="R365" s="184">
        <f>Q365*H365</f>
        <v>0.19800000000000001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598</v>
      </c>
      <c r="AT365" s="186" t="s">
        <v>595</v>
      </c>
      <c r="AU365" s="186" t="s">
        <v>84</v>
      </c>
      <c r="AY365" s="19" t="s">
        <v>202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82</v>
      </c>
      <c r="BK365" s="187">
        <f>ROUND(I365*H365,2)</f>
        <v>0</v>
      </c>
      <c r="BL365" s="19" t="s">
        <v>333</v>
      </c>
      <c r="BM365" s="186" t="s">
        <v>635</v>
      </c>
    </row>
    <row r="366" spans="1:65" s="2" customFormat="1" ht="11.25">
      <c r="A366" s="36"/>
      <c r="B366" s="37"/>
      <c r="C366" s="38"/>
      <c r="D366" s="188" t="s">
        <v>211</v>
      </c>
      <c r="E366" s="38"/>
      <c r="F366" s="189" t="s">
        <v>634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211</v>
      </c>
      <c r="AU366" s="19" t="s">
        <v>84</v>
      </c>
    </row>
    <row r="367" spans="1:65" s="13" customFormat="1" ht="11.25">
      <c r="B367" s="195"/>
      <c r="C367" s="196"/>
      <c r="D367" s="188" t="s">
        <v>215</v>
      </c>
      <c r="E367" s="197" t="s">
        <v>19</v>
      </c>
      <c r="F367" s="198" t="s">
        <v>556</v>
      </c>
      <c r="G367" s="196"/>
      <c r="H367" s="197" t="s">
        <v>19</v>
      </c>
      <c r="I367" s="199"/>
      <c r="J367" s="196"/>
      <c r="K367" s="196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215</v>
      </c>
      <c r="AU367" s="204" t="s">
        <v>84</v>
      </c>
      <c r="AV367" s="13" t="s">
        <v>82</v>
      </c>
      <c r="AW367" s="13" t="s">
        <v>35</v>
      </c>
      <c r="AX367" s="13" t="s">
        <v>74</v>
      </c>
      <c r="AY367" s="204" t="s">
        <v>202</v>
      </c>
    </row>
    <row r="368" spans="1:65" s="13" customFormat="1" ht="11.25">
      <c r="B368" s="195"/>
      <c r="C368" s="196"/>
      <c r="D368" s="188" t="s">
        <v>215</v>
      </c>
      <c r="E368" s="197" t="s">
        <v>19</v>
      </c>
      <c r="F368" s="198" t="s">
        <v>618</v>
      </c>
      <c r="G368" s="196"/>
      <c r="H368" s="197" t="s">
        <v>19</v>
      </c>
      <c r="I368" s="199"/>
      <c r="J368" s="196"/>
      <c r="K368" s="196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215</v>
      </c>
      <c r="AU368" s="204" t="s">
        <v>84</v>
      </c>
      <c r="AV368" s="13" t="s">
        <v>82</v>
      </c>
      <c r="AW368" s="13" t="s">
        <v>35</v>
      </c>
      <c r="AX368" s="13" t="s">
        <v>74</v>
      </c>
      <c r="AY368" s="204" t="s">
        <v>202</v>
      </c>
    </row>
    <row r="369" spans="1:65" s="13" customFormat="1" ht="11.25">
      <c r="B369" s="195"/>
      <c r="C369" s="196"/>
      <c r="D369" s="188" t="s">
        <v>215</v>
      </c>
      <c r="E369" s="197" t="s">
        <v>19</v>
      </c>
      <c r="F369" s="198" t="s">
        <v>623</v>
      </c>
      <c r="G369" s="196"/>
      <c r="H369" s="197" t="s">
        <v>19</v>
      </c>
      <c r="I369" s="199"/>
      <c r="J369" s="196"/>
      <c r="K369" s="196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215</v>
      </c>
      <c r="AU369" s="204" t="s">
        <v>84</v>
      </c>
      <c r="AV369" s="13" t="s">
        <v>82</v>
      </c>
      <c r="AW369" s="13" t="s">
        <v>35</v>
      </c>
      <c r="AX369" s="13" t="s">
        <v>74</v>
      </c>
      <c r="AY369" s="204" t="s">
        <v>202</v>
      </c>
    </row>
    <row r="370" spans="1:65" s="14" customFormat="1" ht="11.25">
      <c r="B370" s="205"/>
      <c r="C370" s="206"/>
      <c r="D370" s="188" t="s">
        <v>215</v>
      </c>
      <c r="E370" s="207" t="s">
        <v>19</v>
      </c>
      <c r="F370" s="208" t="s">
        <v>636</v>
      </c>
      <c r="G370" s="206"/>
      <c r="H370" s="209">
        <v>0.19800000000000001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215</v>
      </c>
      <c r="AU370" s="215" t="s">
        <v>84</v>
      </c>
      <c r="AV370" s="14" t="s">
        <v>84</v>
      </c>
      <c r="AW370" s="14" t="s">
        <v>35</v>
      </c>
      <c r="AX370" s="14" t="s">
        <v>74</v>
      </c>
      <c r="AY370" s="215" t="s">
        <v>202</v>
      </c>
    </row>
    <row r="371" spans="1:65" s="15" customFormat="1" ht="11.25">
      <c r="B371" s="216"/>
      <c r="C371" s="217"/>
      <c r="D371" s="188" t="s">
        <v>215</v>
      </c>
      <c r="E371" s="218" t="s">
        <v>19</v>
      </c>
      <c r="F371" s="219" t="s">
        <v>220</v>
      </c>
      <c r="G371" s="217"/>
      <c r="H371" s="220">
        <v>0.19800000000000001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215</v>
      </c>
      <c r="AU371" s="226" t="s">
        <v>84</v>
      </c>
      <c r="AV371" s="15" t="s">
        <v>209</v>
      </c>
      <c r="AW371" s="15" t="s">
        <v>35</v>
      </c>
      <c r="AX371" s="15" t="s">
        <v>82</v>
      </c>
      <c r="AY371" s="226" t="s">
        <v>202</v>
      </c>
    </row>
    <row r="372" spans="1:65" s="2" customFormat="1" ht="16.5" customHeight="1">
      <c r="A372" s="36"/>
      <c r="B372" s="37"/>
      <c r="C372" s="175" t="s">
        <v>442</v>
      </c>
      <c r="D372" s="175" t="s">
        <v>204</v>
      </c>
      <c r="E372" s="176" t="s">
        <v>637</v>
      </c>
      <c r="F372" s="177" t="s">
        <v>638</v>
      </c>
      <c r="G372" s="178" t="s">
        <v>453</v>
      </c>
      <c r="H372" s="179">
        <v>5780.3490000000002</v>
      </c>
      <c r="I372" s="180"/>
      <c r="J372" s="181">
        <f>ROUND(I372*H372,2)</f>
        <v>0</v>
      </c>
      <c r="K372" s="177" t="s">
        <v>208</v>
      </c>
      <c r="L372" s="41"/>
      <c r="M372" s="182" t="s">
        <v>19</v>
      </c>
      <c r="N372" s="183" t="s">
        <v>45</v>
      </c>
      <c r="O372" s="66"/>
      <c r="P372" s="184">
        <f>O372*H372</f>
        <v>0</v>
      </c>
      <c r="Q372" s="184">
        <v>5.0000000000000002E-5</v>
      </c>
      <c r="R372" s="184">
        <f>Q372*H372</f>
        <v>0.28901745000000001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333</v>
      </c>
      <c r="AT372" s="186" t="s">
        <v>204</v>
      </c>
      <c r="AU372" s="186" t="s">
        <v>84</v>
      </c>
      <c r="AY372" s="19" t="s">
        <v>202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82</v>
      </c>
      <c r="BK372" s="187">
        <f>ROUND(I372*H372,2)</f>
        <v>0</v>
      </c>
      <c r="BL372" s="19" t="s">
        <v>333</v>
      </c>
      <c r="BM372" s="186" t="s">
        <v>639</v>
      </c>
    </row>
    <row r="373" spans="1:65" s="2" customFormat="1" ht="11.25">
      <c r="A373" s="36"/>
      <c r="B373" s="37"/>
      <c r="C373" s="38"/>
      <c r="D373" s="188" t="s">
        <v>211</v>
      </c>
      <c r="E373" s="38"/>
      <c r="F373" s="189" t="s">
        <v>640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211</v>
      </c>
      <c r="AU373" s="19" t="s">
        <v>84</v>
      </c>
    </row>
    <row r="374" spans="1:65" s="2" customFormat="1" ht="11.25">
      <c r="A374" s="36"/>
      <c r="B374" s="37"/>
      <c r="C374" s="38"/>
      <c r="D374" s="193" t="s">
        <v>213</v>
      </c>
      <c r="E374" s="38"/>
      <c r="F374" s="194" t="s">
        <v>641</v>
      </c>
      <c r="G374" s="38"/>
      <c r="H374" s="38"/>
      <c r="I374" s="190"/>
      <c r="J374" s="38"/>
      <c r="K374" s="38"/>
      <c r="L374" s="41"/>
      <c r="M374" s="191"/>
      <c r="N374" s="19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213</v>
      </c>
      <c r="AU374" s="19" t="s">
        <v>84</v>
      </c>
    </row>
    <row r="375" spans="1:65" s="13" customFormat="1" ht="11.25">
      <c r="B375" s="195"/>
      <c r="C375" s="196"/>
      <c r="D375" s="188" t="s">
        <v>215</v>
      </c>
      <c r="E375" s="197" t="s">
        <v>19</v>
      </c>
      <c r="F375" s="198" t="s">
        <v>556</v>
      </c>
      <c r="G375" s="196"/>
      <c r="H375" s="197" t="s">
        <v>19</v>
      </c>
      <c r="I375" s="199"/>
      <c r="J375" s="196"/>
      <c r="K375" s="196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215</v>
      </c>
      <c r="AU375" s="204" t="s">
        <v>84</v>
      </c>
      <c r="AV375" s="13" t="s">
        <v>82</v>
      </c>
      <c r="AW375" s="13" t="s">
        <v>35</v>
      </c>
      <c r="AX375" s="13" t="s">
        <v>74</v>
      </c>
      <c r="AY375" s="204" t="s">
        <v>202</v>
      </c>
    </row>
    <row r="376" spans="1:65" s="13" customFormat="1" ht="11.25">
      <c r="B376" s="195"/>
      <c r="C376" s="196"/>
      <c r="D376" s="188" t="s">
        <v>215</v>
      </c>
      <c r="E376" s="197" t="s">
        <v>19</v>
      </c>
      <c r="F376" s="198" t="s">
        <v>618</v>
      </c>
      <c r="G376" s="196"/>
      <c r="H376" s="197" t="s">
        <v>19</v>
      </c>
      <c r="I376" s="199"/>
      <c r="J376" s="196"/>
      <c r="K376" s="196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215</v>
      </c>
      <c r="AU376" s="204" t="s">
        <v>84</v>
      </c>
      <c r="AV376" s="13" t="s">
        <v>82</v>
      </c>
      <c r="AW376" s="13" t="s">
        <v>35</v>
      </c>
      <c r="AX376" s="13" t="s">
        <v>74</v>
      </c>
      <c r="AY376" s="204" t="s">
        <v>202</v>
      </c>
    </row>
    <row r="377" spans="1:65" s="13" customFormat="1" ht="11.25">
      <c r="B377" s="195"/>
      <c r="C377" s="196"/>
      <c r="D377" s="188" t="s">
        <v>215</v>
      </c>
      <c r="E377" s="197" t="s">
        <v>19</v>
      </c>
      <c r="F377" s="198" t="s">
        <v>642</v>
      </c>
      <c r="G377" s="196"/>
      <c r="H377" s="197" t="s">
        <v>19</v>
      </c>
      <c r="I377" s="199"/>
      <c r="J377" s="196"/>
      <c r="K377" s="196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215</v>
      </c>
      <c r="AU377" s="204" t="s">
        <v>84</v>
      </c>
      <c r="AV377" s="13" t="s">
        <v>82</v>
      </c>
      <c r="AW377" s="13" t="s">
        <v>35</v>
      </c>
      <c r="AX377" s="13" t="s">
        <v>74</v>
      </c>
      <c r="AY377" s="204" t="s">
        <v>202</v>
      </c>
    </row>
    <row r="378" spans="1:65" s="14" customFormat="1" ht="11.25">
      <c r="B378" s="205"/>
      <c r="C378" s="206"/>
      <c r="D378" s="188" t="s">
        <v>215</v>
      </c>
      <c r="E378" s="207" t="s">
        <v>19</v>
      </c>
      <c r="F378" s="208" t="s">
        <v>643</v>
      </c>
      <c r="G378" s="206"/>
      <c r="H378" s="209">
        <v>2359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215</v>
      </c>
      <c r="AU378" s="215" t="s">
        <v>84</v>
      </c>
      <c r="AV378" s="14" t="s">
        <v>84</v>
      </c>
      <c r="AW378" s="14" t="s">
        <v>35</v>
      </c>
      <c r="AX378" s="14" t="s">
        <v>74</v>
      </c>
      <c r="AY378" s="215" t="s">
        <v>202</v>
      </c>
    </row>
    <row r="379" spans="1:65" s="13" customFormat="1" ht="11.25">
      <c r="B379" s="195"/>
      <c r="C379" s="196"/>
      <c r="D379" s="188" t="s">
        <v>215</v>
      </c>
      <c r="E379" s="197" t="s">
        <v>19</v>
      </c>
      <c r="F379" s="198" t="s">
        <v>556</v>
      </c>
      <c r="G379" s="196"/>
      <c r="H379" s="197" t="s">
        <v>19</v>
      </c>
      <c r="I379" s="199"/>
      <c r="J379" s="196"/>
      <c r="K379" s="196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215</v>
      </c>
      <c r="AU379" s="204" t="s">
        <v>84</v>
      </c>
      <c r="AV379" s="13" t="s">
        <v>82</v>
      </c>
      <c r="AW379" s="13" t="s">
        <v>35</v>
      </c>
      <c r="AX379" s="13" t="s">
        <v>74</v>
      </c>
      <c r="AY379" s="204" t="s">
        <v>202</v>
      </c>
    </row>
    <row r="380" spans="1:65" s="13" customFormat="1" ht="11.25">
      <c r="B380" s="195"/>
      <c r="C380" s="196"/>
      <c r="D380" s="188" t="s">
        <v>215</v>
      </c>
      <c r="E380" s="197" t="s">
        <v>19</v>
      </c>
      <c r="F380" s="198" t="s">
        <v>618</v>
      </c>
      <c r="G380" s="196"/>
      <c r="H380" s="197" t="s">
        <v>19</v>
      </c>
      <c r="I380" s="199"/>
      <c r="J380" s="196"/>
      <c r="K380" s="196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215</v>
      </c>
      <c r="AU380" s="204" t="s">
        <v>84</v>
      </c>
      <c r="AV380" s="13" t="s">
        <v>82</v>
      </c>
      <c r="AW380" s="13" t="s">
        <v>35</v>
      </c>
      <c r="AX380" s="13" t="s">
        <v>74</v>
      </c>
      <c r="AY380" s="204" t="s">
        <v>202</v>
      </c>
    </row>
    <row r="381" spans="1:65" s="13" customFormat="1" ht="11.25">
      <c r="B381" s="195"/>
      <c r="C381" s="196"/>
      <c r="D381" s="188" t="s">
        <v>215</v>
      </c>
      <c r="E381" s="197" t="s">
        <v>19</v>
      </c>
      <c r="F381" s="198" t="s">
        <v>644</v>
      </c>
      <c r="G381" s="196"/>
      <c r="H381" s="197" t="s">
        <v>19</v>
      </c>
      <c r="I381" s="199"/>
      <c r="J381" s="196"/>
      <c r="K381" s="196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215</v>
      </c>
      <c r="AU381" s="204" t="s">
        <v>84</v>
      </c>
      <c r="AV381" s="13" t="s">
        <v>82</v>
      </c>
      <c r="AW381" s="13" t="s">
        <v>35</v>
      </c>
      <c r="AX381" s="13" t="s">
        <v>74</v>
      </c>
      <c r="AY381" s="204" t="s">
        <v>202</v>
      </c>
    </row>
    <row r="382" spans="1:65" s="14" customFormat="1" ht="11.25">
      <c r="B382" s="205"/>
      <c r="C382" s="206"/>
      <c r="D382" s="188" t="s">
        <v>215</v>
      </c>
      <c r="E382" s="207" t="s">
        <v>19</v>
      </c>
      <c r="F382" s="208" t="s">
        <v>645</v>
      </c>
      <c r="G382" s="206"/>
      <c r="H382" s="209">
        <v>3135.4479999999999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215</v>
      </c>
      <c r="AU382" s="215" t="s">
        <v>84</v>
      </c>
      <c r="AV382" s="14" t="s">
        <v>84</v>
      </c>
      <c r="AW382" s="14" t="s">
        <v>35</v>
      </c>
      <c r="AX382" s="14" t="s">
        <v>74</v>
      </c>
      <c r="AY382" s="215" t="s">
        <v>202</v>
      </c>
    </row>
    <row r="383" spans="1:65" s="13" customFormat="1" ht="11.25">
      <c r="B383" s="195"/>
      <c r="C383" s="196"/>
      <c r="D383" s="188" t="s">
        <v>215</v>
      </c>
      <c r="E383" s="197" t="s">
        <v>19</v>
      </c>
      <c r="F383" s="198" t="s">
        <v>556</v>
      </c>
      <c r="G383" s="196"/>
      <c r="H383" s="197" t="s">
        <v>19</v>
      </c>
      <c r="I383" s="199"/>
      <c r="J383" s="196"/>
      <c r="K383" s="196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215</v>
      </c>
      <c r="AU383" s="204" t="s">
        <v>84</v>
      </c>
      <c r="AV383" s="13" t="s">
        <v>82</v>
      </c>
      <c r="AW383" s="13" t="s">
        <v>35</v>
      </c>
      <c r="AX383" s="13" t="s">
        <v>74</v>
      </c>
      <c r="AY383" s="204" t="s">
        <v>202</v>
      </c>
    </row>
    <row r="384" spans="1:65" s="13" customFormat="1" ht="11.25">
      <c r="B384" s="195"/>
      <c r="C384" s="196"/>
      <c r="D384" s="188" t="s">
        <v>215</v>
      </c>
      <c r="E384" s="197" t="s">
        <v>19</v>
      </c>
      <c r="F384" s="198" t="s">
        <v>618</v>
      </c>
      <c r="G384" s="196"/>
      <c r="H384" s="197" t="s">
        <v>19</v>
      </c>
      <c r="I384" s="199"/>
      <c r="J384" s="196"/>
      <c r="K384" s="196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215</v>
      </c>
      <c r="AU384" s="204" t="s">
        <v>84</v>
      </c>
      <c r="AV384" s="13" t="s">
        <v>82</v>
      </c>
      <c r="AW384" s="13" t="s">
        <v>35</v>
      </c>
      <c r="AX384" s="13" t="s">
        <v>74</v>
      </c>
      <c r="AY384" s="204" t="s">
        <v>202</v>
      </c>
    </row>
    <row r="385" spans="1:65" s="13" customFormat="1" ht="11.25">
      <c r="B385" s="195"/>
      <c r="C385" s="196"/>
      <c r="D385" s="188" t="s">
        <v>215</v>
      </c>
      <c r="E385" s="197" t="s">
        <v>19</v>
      </c>
      <c r="F385" s="198" t="s">
        <v>646</v>
      </c>
      <c r="G385" s="196"/>
      <c r="H385" s="197" t="s">
        <v>19</v>
      </c>
      <c r="I385" s="199"/>
      <c r="J385" s="196"/>
      <c r="K385" s="196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215</v>
      </c>
      <c r="AU385" s="204" t="s">
        <v>84</v>
      </c>
      <c r="AV385" s="13" t="s">
        <v>82</v>
      </c>
      <c r="AW385" s="13" t="s">
        <v>35</v>
      </c>
      <c r="AX385" s="13" t="s">
        <v>74</v>
      </c>
      <c r="AY385" s="204" t="s">
        <v>202</v>
      </c>
    </row>
    <row r="386" spans="1:65" s="14" customFormat="1" ht="11.25">
      <c r="B386" s="205"/>
      <c r="C386" s="206"/>
      <c r="D386" s="188" t="s">
        <v>215</v>
      </c>
      <c r="E386" s="207" t="s">
        <v>19</v>
      </c>
      <c r="F386" s="208" t="s">
        <v>647</v>
      </c>
      <c r="G386" s="206"/>
      <c r="H386" s="209">
        <v>285.90100000000001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215</v>
      </c>
      <c r="AU386" s="215" t="s">
        <v>84</v>
      </c>
      <c r="AV386" s="14" t="s">
        <v>84</v>
      </c>
      <c r="AW386" s="14" t="s">
        <v>35</v>
      </c>
      <c r="AX386" s="14" t="s">
        <v>74</v>
      </c>
      <c r="AY386" s="215" t="s">
        <v>202</v>
      </c>
    </row>
    <row r="387" spans="1:65" s="15" customFormat="1" ht="11.25">
      <c r="B387" s="216"/>
      <c r="C387" s="217"/>
      <c r="D387" s="188" t="s">
        <v>215</v>
      </c>
      <c r="E387" s="218" t="s">
        <v>19</v>
      </c>
      <c r="F387" s="219" t="s">
        <v>220</v>
      </c>
      <c r="G387" s="217"/>
      <c r="H387" s="220">
        <v>5780.3490000000002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215</v>
      </c>
      <c r="AU387" s="226" t="s">
        <v>84</v>
      </c>
      <c r="AV387" s="15" t="s">
        <v>209</v>
      </c>
      <c r="AW387" s="15" t="s">
        <v>35</v>
      </c>
      <c r="AX387" s="15" t="s">
        <v>82</v>
      </c>
      <c r="AY387" s="226" t="s">
        <v>202</v>
      </c>
    </row>
    <row r="388" spans="1:65" s="2" customFormat="1" ht="16.5" customHeight="1">
      <c r="A388" s="36"/>
      <c r="B388" s="37"/>
      <c r="C388" s="241" t="s">
        <v>450</v>
      </c>
      <c r="D388" s="241" t="s">
        <v>595</v>
      </c>
      <c r="E388" s="242" t="s">
        <v>648</v>
      </c>
      <c r="F388" s="243" t="s">
        <v>649</v>
      </c>
      <c r="G388" s="244" t="s">
        <v>301</v>
      </c>
      <c r="H388" s="245">
        <v>6.0439999999999996</v>
      </c>
      <c r="I388" s="246"/>
      <c r="J388" s="247">
        <f>ROUND(I388*H388,2)</f>
        <v>0</v>
      </c>
      <c r="K388" s="243" t="s">
        <v>208</v>
      </c>
      <c r="L388" s="248"/>
      <c r="M388" s="249" t="s">
        <v>19</v>
      </c>
      <c r="N388" s="250" t="s">
        <v>45</v>
      </c>
      <c r="O388" s="66"/>
      <c r="P388" s="184">
        <f>O388*H388</f>
        <v>0</v>
      </c>
      <c r="Q388" s="184">
        <v>1</v>
      </c>
      <c r="R388" s="184">
        <f>Q388*H388</f>
        <v>6.0439999999999996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598</v>
      </c>
      <c r="AT388" s="186" t="s">
        <v>595</v>
      </c>
      <c r="AU388" s="186" t="s">
        <v>84</v>
      </c>
      <c r="AY388" s="19" t="s">
        <v>202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82</v>
      </c>
      <c r="BK388" s="187">
        <f>ROUND(I388*H388,2)</f>
        <v>0</v>
      </c>
      <c r="BL388" s="19" t="s">
        <v>333</v>
      </c>
      <c r="BM388" s="186" t="s">
        <v>650</v>
      </c>
    </row>
    <row r="389" spans="1:65" s="2" customFormat="1" ht="11.25">
      <c r="A389" s="36"/>
      <c r="B389" s="37"/>
      <c r="C389" s="38"/>
      <c r="D389" s="188" t="s">
        <v>211</v>
      </c>
      <c r="E389" s="38"/>
      <c r="F389" s="189" t="s">
        <v>649</v>
      </c>
      <c r="G389" s="38"/>
      <c r="H389" s="38"/>
      <c r="I389" s="190"/>
      <c r="J389" s="38"/>
      <c r="K389" s="38"/>
      <c r="L389" s="41"/>
      <c r="M389" s="191"/>
      <c r="N389" s="19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211</v>
      </c>
      <c r="AU389" s="19" t="s">
        <v>84</v>
      </c>
    </row>
    <row r="390" spans="1:65" s="13" customFormat="1" ht="11.25">
      <c r="B390" s="195"/>
      <c r="C390" s="196"/>
      <c r="D390" s="188" t="s">
        <v>215</v>
      </c>
      <c r="E390" s="197" t="s">
        <v>19</v>
      </c>
      <c r="F390" s="198" t="s">
        <v>556</v>
      </c>
      <c r="G390" s="196"/>
      <c r="H390" s="197" t="s">
        <v>19</v>
      </c>
      <c r="I390" s="199"/>
      <c r="J390" s="196"/>
      <c r="K390" s="196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215</v>
      </c>
      <c r="AU390" s="204" t="s">
        <v>84</v>
      </c>
      <c r="AV390" s="13" t="s">
        <v>82</v>
      </c>
      <c r="AW390" s="13" t="s">
        <v>35</v>
      </c>
      <c r="AX390" s="13" t="s">
        <v>74</v>
      </c>
      <c r="AY390" s="204" t="s">
        <v>202</v>
      </c>
    </row>
    <row r="391" spans="1:65" s="13" customFormat="1" ht="11.25">
      <c r="B391" s="195"/>
      <c r="C391" s="196"/>
      <c r="D391" s="188" t="s">
        <v>215</v>
      </c>
      <c r="E391" s="197" t="s">
        <v>19</v>
      </c>
      <c r="F391" s="198" t="s">
        <v>618</v>
      </c>
      <c r="G391" s="196"/>
      <c r="H391" s="197" t="s">
        <v>19</v>
      </c>
      <c r="I391" s="199"/>
      <c r="J391" s="196"/>
      <c r="K391" s="196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215</v>
      </c>
      <c r="AU391" s="204" t="s">
        <v>84</v>
      </c>
      <c r="AV391" s="13" t="s">
        <v>82</v>
      </c>
      <c r="AW391" s="13" t="s">
        <v>35</v>
      </c>
      <c r="AX391" s="13" t="s">
        <v>74</v>
      </c>
      <c r="AY391" s="204" t="s">
        <v>202</v>
      </c>
    </row>
    <row r="392" spans="1:65" s="13" customFormat="1" ht="11.25">
      <c r="B392" s="195"/>
      <c r="C392" s="196"/>
      <c r="D392" s="188" t="s">
        <v>215</v>
      </c>
      <c r="E392" s="197" t="s">
        <v>19</v>
      </c>
      <c r="F392" s="198" t="s">
        <v>642</v>
      </c>
      <c r="G392" s="196"/>
      <c r="H392" s="197" t="s">
        <v>19</v>
      </c>
      <c r="I392" s="199"/>
      <c r="J392" s="196"/>
      <c r="K392" s="196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215</v>
      </c>
      <c r="AU392" s="204" t="s">
        <v>84</v>
      </c>
      <c r="AV392" s="13" t="s">
        <v>82</v>
      </c>
      <c r="AW392" s="13" t="s">
        <v>35</v>
      </c>
      <c r="AX392" s="13" t="s">
        <v>74</v>
      </c>
      <c r="AY392" s="204" t="s">
        <v>202</v>
      </c>
    </row>
    <row r="393" spans="1:65" s="14" customFormat="1" ht="11.25">
      <c r="B393" s="205"/>
      <c r="C393" s="206"/>
      <c r="D393" s="188" t="s">
        <v>215</v>
      </c>
      <c r="E393" s="207" t="s">
        <v>19</v>
      </c>
      <c r="F393" s="208" t="s">
        <v>651</v>
      </c>
      <c r="G393" s="206"/>
      <c r="H393" s="209">
        <v>2.5950000000000002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215</v>
      </c>
      <c r="AU393" s="215" t="s">
        <v>84</v>
      </c>
      <c r="AV393" s="14" t="s">
        <v>84</v>
      </c>
      <c r="AW393" s="14" t="s">
        <v>35</v>
      </c>
      <c r="AX393" s="14" t="s">
        <v>74</v>
      </c>
      <c r="AY393" s="215" t="s">
        <v>202</v>
      </c>
    </row>
    <row r="394" spans="1:65" s="13" customFormat="1" ht="11.25">
      <c r="B394" s="195"/>
      <c r="C394" s="196"/>
      <c r="D394" s="188" t="s">
        <v>215</v>
      </c>
      <c r="E394" s="197" t="s">
        <v>19</v>
      </c>
      <c r="F394" s="198" t="s">
        <v>556</v>
      </c>
      <c r="G394" s="196"/>
      <c r="H394" s="197" t="s">
        <v>19</v>
      </c>
      <c r="I394" s="199"/>
      <c r="J394" s="196"/>
      <c r="K394" s="196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215</v>
      </c>
      <c r="AU394" s="204" t="s">
        <v>84</v>
      </c>
      <c r="AV394" s="13" t="s">
        <v>82</v>
      </c>
      <c r="AW394" s="13" t="s">
        <v>35</v>
      </c>
      <c r="AX394" s="13" t="s">
        <v>74</v>
      </c>
      <c r="AY394" s="204" t="s">
        <v>202</v>
      </c>
    </row>
    <row r="395" spans="1:65" s="13" customFormat="1" ht="11.25">
      <c r="B395" s="195"/>
      <c r="C395" s="196"/>
      <c r="D395" s="188" t="s">
        <v>215</v>
      </c>
      <c r="E395" s="197" t="s">
        <v>19</v>
      </c>
      <c r="F395" s="198" t="s">
        <v>618</v>
      </c>
      <c r="G395" s="196"/>
      <c r="H395" s="197" t="s">
        <v>19</v>
      </c>
      <c r="I395" s="199"/>
      <c r="J395" s="196"/>
      <c r="K395" s="196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215</v>
      </c>
      <c r="AU395" s="204" t="s">
        <v>84</v>
      </c>
      <c r="AV395" s="13" t="s">
        <v>82</v>
      </c>
      <c r="AW395" s="13" t="s">
        <v>35</v>
      </c>
      <c r="AX395" s="13" t="s">
        <v>74</v>
      </c>
      <c r="AY395" s="204" t="s">
        <v>202</v>
      </c>
    </row>
    <row r="396" spans="1:65" s="13" customFormat="1" ht="11.25">
      <c r="B396" s="195"/>
      <c r="C396" s="196"/>
      <c r="D396" s="188" t="s">
        <v>215</v>
      </c>
      <c r="E396" s="197" t="s">
        <v>19</v>
      </c>
      <c r="F396" s="198" t="s">
        <v>644</v>
      </c>
      <c r="G396" s="196"/>
      <c r="H396" s="197" t="s">
        <v>19</v>
      </c>
      <c r="I396" s="199"/>
      <c r="J396" s="196"/>
      <c r="K396" s="196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215</v>
      </c>
      <c r="AU396" s="204" t="s">
        <v>84</v>
      </c>
      <c r="AV396" s="13" t="s">
        <v>82</v>
      </c>
      <c r="AW396" s="13" t="s">
        <v>35</v>
      </c>
      <c r="AX396" s="13" t="s">
        <v>74</v>
      </c>
      <c r="AY396" s="204" t="s">
        <v>202</v>
      </c>
    </row>
    <row r="397" spans="1:65" s="14" customFormat="1" ht="11.25">
      <c r="B397" s="205"/>
      <c r="C397" s="206"/>
      <c r="D397" s="188" t="s">
        <v>215</v>
      </c>
      <c r="E397" s="207" t="s">
        <v>19</v>
      </c>
      <c r="F397" s="208" t="s">
        <v>652</v>
      </c>
      <c r="G397" s="206"/>
      <c r="H397" s="209">
        <v>3.4489999999999998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215</v>
      </c>
      <c r="AU397" s="215" t="s">
        <v>84</v>
      </c>
      <c r="AV397" s="14" t="s">
        <v>84</v>
      </c>
      <c r="AW397" s="14" t="s">
        <v>35</v>
      </c>
      <c r="AX397" s="14" t="s">
        <v>74</v>
      </c>
      <c r="AY397" s="215" t="s">
        <v>202</v>
      </c>
    </row>
    <row r="398" spans="1:65" s="15" customFormat="1" ht="11.25">
      <c r="B398" s="216"/>
      <c r="C398" s="217"/>
      <c r="D398" s="188" t="s">
        <v>215</v>
      </c>
      <c r="E398" s="218" t="s">
        <v>19</v>
      </c>
      <c r="F398" s="219" t="s">
        <v>220</v>
      </c>
      <c r="G398" s="217"/>
      <c r="H398" s="220">
        <v>6.0440000000000005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215</v>
      </c>
      <c r="AU398" s="226" t="s">
        <v>84</v>
      </c>
      <c r="AV398" s="15" t="s">
        <v>209</v>
      </c>
      <c r="AW398" s="15" t="s">
        <v>35</v>
      </c>
      <c r="AX398" s="15" t="s">
        <v>82</v>
      </c>
      <c r="AY398" s="226" t="s">
        <v>202</v>
      </c>
    </row>
    <row r="399" spans="1:65" s="2" customFormat="1" ht="16.5" customHeight="1">
      <c r="A399" s="36"/>
      <c r="B399" s="37"/>
      <c r="C399" s="241" t="s">
        <v>653</v>
      </c>
      <c r="D399" s="241" t="s">
        <v>595</v>
      </c>
      <c r="E399" s="242" t="s">
        <v>654</v>
      </c>
      <c r="F399" s="243" t="s">
        <v>655</v>
      </c>
      <c r="G399" s="244" t="s">
        <v>301</v>
      </c>
      <c r="H399" s="245">
        <v>0.314</v>
      </c>
      <c r="I399" s="246"/>
      <c r="J399" s="247">
        <f>ROUND(I399*H399,2)</f>
        <v>0</v>
      </c>
      <c r="K399" s="243" t="s">
        <v>208</v>
      </c>
      <c r="L399" s="248"/>
      <c r="M399" s="249" t="s">
        <v>19</v>
      </c>
      <c r="N399" s="250" t="s">
        <v>45</v>
      </c>
      <c r="O399" s="66"/>
      <c r="P399" s="184">
        <f>O399*H399</f>
        <v>0</v>
      </c>
      <c r="Q399" s="184">
        <v>1</v>
      </c>
      <c r="R399" s="184">
        <f>Q399*H399</f>
        <v>0.314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598</v>
      </c>
      <c r="AT399" s="186" t="s">
        <v>595</v>
      </c>
      <c r="AU399" s="186" t="s">
        <v>84</v>
      </c>
      <c r="AY399" s="19" t="s">
        <v>202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82</v>
      </c>
      <c r="BK399" s="187">
        <f>ROUND(I399*H399,2)</f>
        <v>0</v>
      </c>
      <c r="BL399" s="19" t="s">
        <v>333</v>
      </c>
      <c r="BM399" s="186" t="s">
        <v>656</v>
      </c>
    </row>
    <row r="400" spans="1:65" s="2" customFormat="1" ht="11.25">
      <c r="A400" s="36"/>
      <c r="B400" s="37"/>
      <c r="C400" s="38"/>
      <c r="D400" s="188" t="s">
        <v>211</v>
      </c>
      <c r="E400" s="38"/>
      <c r="F400" s="189" t="s">
        <v>655</v>
      </c>
      <c r="G400" s="38"/>
      <c r="H400" s="38"/>
      <c r="I400" s="190"/>
      <c r="J400" s="38"/>
      <c r="K400" s="38"/>
      <c r="L400" s="41"/>
      <c r="M400" s="191"/>
      <c r="N400" s="192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211</v>
      </c>
      <c r="AU400" s="19" t="s">
        <v>84</v>
      </c>
    </row>
    <row r="401" spans="1:65" s="13" customFormat="1" ht="11.25">
      <c r="B401" s="195"/>
      <c r="C401" s="196"/>
      <c r="D401" s="188" t="s">
        <v>215</v>
      </c>
      <c r="E401" s="197" t="s">
        <v>19</v>
      </c>
      <c r="F401" s="198" t="s">
        <v>556</v>
      </c>
      <c r="G401" s="196"/>
      <c r="H401" s="197" t="s">
        <v>19</v>
      </c>
      <c r="I401" s="199"/>
      <c r="J401" s="196"/>
      <c r="K401" s="196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215</v>
      </c>
      <c r="AU401" s="204" t="s">
        <v>84</v>
      </c>
      <c r="AV401" s="13" t="s">
        <v>82</v>
      </c>
      <c r="AW401" s="13" t="s">
        <v>35</v>
      </c>
      <c r="AX401" s="13" t="s">
        <v>74</v>
      </c>
      <c r="AY401" s="204" t="s">
        <v>202</v>
      </c>
    </row>
    <row r="402" spans="1:65" s="13" customFormat="1" ht="11.25">
      <c r="B402" s="195"/>
      <c r="C402" s="196"/>
      <c r="D402" s="188" t="s">
        <v>215</v>
      </c>
      <c r="E402" s="197" t="s">
        <v>19</v>
      </c>
      <c r="F402" s="198" t="s">
        <v>618</v>
      </c>
      <c r="G402" s="196"/>
      <c r="H402" s="197" t="s">
        <v>19</v>
      </c>
      <c r="I402" s="199"/>
      <c r="J402" s="196"/>
      <c r="K402" s="196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215</v>
      </c>
      <c r="AU402" s="204" t="s">
        <v>84</v>
      </c>
      <c r="AV402" s="13" t="s">
        <v>82</v>
      </c>
      <c r="AW402" s="13" t="s">
        <v>35</v>
      </c>
      <c r="AX402" s="13" t="s">
        <v>74</v>
      </c>
      <c r="AY402" s="204" t="s">
        <v>202</v>
      </c>
    </row>
    <row r="403" spans="1:65" s="13" customFormat="1" ht="11.25">
      <c r="B403" s="195"/>
      <c r="C403" s="196"/>
      <c r="D403" s="188" t="s">
        <v>215</v>
      </c>
      <c r="E403" s="197" t="s">
        <v>19</v>
      </c>
      <c r="F403" s="198" t="s">
        <v>646</v>
      </c>
      <c r="G403" s="196"/>
      <c r="H403" s="197" t="s">
        <v>19</v>
      </c>
      <c r="I403" s="199"/>
      <c r="J403" s="196"/>
      <c r="K403" s="196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215</v>
      </c>
      <c r="AU403" s="204" t="s">
        <v>84</v>
      </c>
      <c r="AV403" s="13" t="s">
        <v>82</v>
      </c>
      <c r="AW403" s="13" t="s">
        <v>35</v>
      </c>
      <c r="AX403" s="13" t="s">
        <v>74</v>
      </c>
      <c r="AY403" s="204" t="s">
        <v>202</v>
      </c>
    </row>
    <row r="404" spans="1:65" s="14" customFormat="1" ht="11.25">
      <c r="B404" s="205"/>
      <c r="C404" s="206"/>
      <c r="D404" s="188" t="s">
        <v>215</v>
      </c>
      <c r="E404" s="207" t="s">
        <v>19</v>
      </c>
      <c r="F404" s="208" t="s">
        <v>657</v>
      </c>
      <c r="G404" s="206"/>
      <c r="H404" s="209">
        <v>0.314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215</v>
      </c>
      <c r="AU404" s="215" t="s">
        <v>84</v>
      </c>
      <c r="AV404" s="14" t="s">
        <v>84</v>
      </c>
      <c r="AW404" s="14" t="s">
        <v>35</v>
      </c>
      <c r="AX404" s="14" t="s">
        <v>74</v>
      </c>
      <c r="AY404" s="215" t="s">
        <v>202</v>
      </c>
    </row>
    <row r="405" spans="1:65" s="15" customFormat="1" ht="11.25">
      <c r="B405" s="216"/>
      <c r="C405" s="217"/>
      <c r="D405" s="188" t="s">
        <v>215</v>
      </c>
      <c r="E405" s="218" t="s">
        <v>19</v>
      </c>
      <c r="F405" s="219" t="s">
        <v>220</v>
      </c>
      <c r="G405" s="217"/>
      <c r="H405" s="220">
        <v>0.314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215</v>
      </c>
      <c r="AU405" s="226" t="s">
        <v>84</v>
      </c>
      <c r="AV405" s="15" t="s">
        <v>209</v>
      </c>
      <c r="AW405" s="15" t="s">
        <v>35</v>
      </c>
      <c r="AX405" s="15" t="s">
        <v>82</v>
      </c>
      <c r="AY405" s="226" t="s">
        <v>202</v>
      </c>
    </row>
    <row r="406" spans="1:65" s="2" customFormat="1" ht="16.5" customHeight="1">
      <c r="A406" s="36"/>
      <c r="B406" s="37"/>
      <c r="C406" s="175" t="s">
        <v>658</v>
      </c>
      <c r="D406" s="175" t="s">
        <v>204</v>
      </c>
      <c r="E406" s="176" t="s">
        <v>659</v>
      </c>
      <c r="F406" s="177" t="s">
        <v>660</v>
      </c>
      <c r="G406" s="178" t="s">
        <v>453</v>
      </c>
      <c r="H406" s="179">
        <v>2373.9520000000002</v>
      </c>
      <c r="I406" s="180"/>
      <c r="J406" s="181">
        <f>ROUND(I406*H406,2)</f>
        <v>0</v>
      </c>
      <c r="K406" s="177" t="s">
        <v>208</v>
      </c>
      <c r="L406" s="41"/>
      <c r="M406" s="182" t="s">
        <v>19</v>
      </c>
      <c r="N406" s="183" t="s">
        <v>45</v>
      </c>
      <c r="O406" s="66"/>
      <c r="P406" s="184">
        <f>O406*H406</f>
        <v>0</v>
      </c>
      <c r="Q406" s="184">
        <v>5.0000000000000002E-5</v>
      </c>
      <c r="R406" s="184">
        <f>Q406*H406</f>
        <v>0.11869760000000001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333</v>
      </c>
      <c r="AT406" s="186" t="s">
        <v>204</v>
      </c>
      <c r="AU406" s="186" t="s">
        <v>84</v>
      </c>
      <c r="AY406" s="19" t="s">
        <v>202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82</v>
      </c>
      <c r="BK406" s="187">
        <f>ROUND(I406*H406,2)</f>
        <v>0</v>
      </c>
      <c r="BL406" s="19" t="s">
        <v>333</v>
      </c>
      <c r="BM406" s="186" t="s">
        <v>661</v>
      </c>
    </row>
    <row r="407" spans="1:65" s="2" customFormat="1" ht="11.25">
      <c r="A407" s="36"/>
      <c r="B407" s="37"/>
      <c r="C407" s="38"/>
      <c r="D407" s="188" t="s">
        <v>211</v>
      </c>
      <c r="E407" s="38"/>
      <c r="F407" s="189" t="s">
        <v>662</v>
      </c>
      <c r="G407" s="38"/>
      <c r="H407" s="38"/>
      <c r="I407" s="190"/>
      <c r="J407" s="38"/>
      <c r="K407" s="38"/>
      <c r="L407" s="41"/>
      <c r="M407" s="191"/>
      <c r="N407" s="19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211</v>
      </c>
      <c r="AU407" s="19" t="s">
        <v>84</v>
      </c>
    </row>
    <row r="408" spans="1:65" s="2" customFormat="1" ht="11.25">
      <c r="A408" s="36"/>
      <c r="B408" s="37"/>
      <c r="C408" s="38"/>
      <c r="D408" s="193" t="s">
        <v>213</v>
      </c>
      <c r="E408" s="38"/>
      <c r="F408" s="194" t="s">
        <v>663</v>
      </c>
      <c r="G408" s="38"/>
      <c r="H408" s="38"/>
      <c r="I408" s="190"/>
      <c r="J408" s="38"/>
      <c r="K408" s="38"/>
      <c r="L408" s="41"/>
      <c r="M408" s="191"/>
      <c r="N408" s="192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213</v>
      </c>
      <c r="AU408" s="19" t="s">
        <v>84</v>
      </c>
    </row>
    <row r="409" spans="1:65" s="13" customFormat="1" ht="11.25">
      <c r="B409" s="195"/>
      <c r="C409" s="196"/>
      <c r="D409" s="188" t="s">
        <v>215</v>
      </c>
      <c r="E409" s="197" t="s">
        <v>19</v>
      </c>
      <c r="F409" s="198" t="s">
        <v>556</v>
      </c>
      <c r="G409" s="196"/>
      <c r="H409" s="197" t="s">
        <v>19</v>
      </c>
      <c r="I409" s="199"/>
      <c r="J409" s="196"/>
      <c r="K409" s="196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215</v>
      </c>
      <c r="AU409" s="204" t="s">
        <v>84</v>
      </c>
      <c r="AV409" s="13" t="s">
        <v>82</v>
      </c>
      <c r="AW409" s="13" t="s">
        <v>35</v>
      </c>
      <c r="AX409" s="13" t="s">
        <v>74</v>
      </c>
      <c r="AY409" s="204" t="s">
        <v>202</v>
      </c>
    </row>
    <row r="410" spans="1:65" s="13" customFormat="1" ht="11.25">
      <c r="B410" s="195"/>
      <c r="C410" s="196"/>
      <c r="D410" s="188" t="s">
        <v>215</v>
      </c>
      <c r="E410" s="197" t="s">
        <v>19</v>
      </c>
      <c r="F410" s="198" t="s">
        <v>618</v>
      </c>
      <c r="G410" s="196"/>
      <c r="H410" s="197" t="s">
        <v>19</v>
      </c>
      <c r="I410" s="199"/>
      <c r="J410" s="196"/>
      <c r="K410" s="196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215</v>
      </c>
      <c r="AU410" s="204" t="s">
        <v>84</v>
      </c>
      <c r="AV410" s="13" t="s">
        <v>82</v>
      </c>
      <c r="AW410" s="13" t="s">
        <v>35</v>
      </c>
      <c r="AX410" s="13" t="s">
        <v>74</v>
      </c>
      <c r="AY410" s="204" t="s">
        <v>202</v>
      </c>
    </row>
    <row r="411" spans="1:65" s="13" customFormat="1" ht="11.25">
      <c r="B411" s="195"/>
      <c r="C411" s="196"/>
      <c r="D411" s="188" t="s">
        <v>215</v>
      </c>
      <c r="E411" s="197" t="s">
        <v>19</v>
      </c>
      <c r="F411" s="198" t="s">
        <v>664</v>
      </c>
      <c r="G411" s="196"/>
      <c r="H411" s="197" t="s">
        <v>19</v>
      </c>
      <c r="I411" s="199"/>
      <c r="J411" s="196"/>
      <c r="K411" s="196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215</v>
      </c>
      <c r="AU411" s="204" t="s">
        <v>84</v>
      </c>
      <c r="AV411" s="13" t="s">
        <v>82</v>
      </c>
      <c r="AW411" s="13" t="s">
        <v>35</v>
      </c>
      <c r="AX411" s="13" t="s">
        <v>74</v>
      </c>
      <c r="AY411" s="204" t="s">
        <v>202</v>
      </c>
    </row>
    <row r="412" spans="1:65" s="14" customFormat="1" ht="11.25">
      <c r="B412" s="205"/>
      <c r="C412" s="206"/>
      <c r="D412" s="188" t="s">
        <v>215</v>
      </c>
      <c r="E412" s="207" t="s">
        <v>19</v>
      </c>
      <c r="F412" s="208" t="s">
        <v>665</v>
      </c>
      <c r="G412" s="206"/>
      <c r="H412" s="209">
        <v>2373.9520000000002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215</v>
      </c>
      <c r="AU412" s="215" t="s">
        <v>84</v>
      </c>
      <c r="AV412" s="14" t="s">
        <v>84</v>
      </c>
      <c r="AW412" s="14" t="s">
        <v>35</v>
      </c>
      <c r="AX412" s="14" t="s">
        <v>74</v>
      </c>
      <c r="AY412" s="215" t="s">
        <v>202</v>
      </c>
    </row>
    <row r="413" spans="1:65" s="15" customFormat="1" ht="11.25">
      <c r="B413" s="216"/>
      <c r="C413" s="217"/>
      <c r="D413" s="188" t="s">
        <v>215</v>
      </c>
      <c r="E413" s="218" t="s">
        <v>19</v>
      </c>
      <c r="F413" s="219" t="s">
        <v>220</v>
      </c>
      <c r="G413" s="217"/>
      <c r="H413" s="220">
        <v>2373.9520000000002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215</v>
      </c>
      <c r="AU413" s="226" t="s">
        <v>84</v>
      </c>
      <c r="AV413" s="15" t="s">
        <v>209</v>
      </c>
      <c r="AW413" s="15" t="s">
        <v>35</v>
      </c>
      <c r="AX413" s="15" t="s">
        <v>82</v>
      </c>
      <c r="AY413" s="226" t="s">
        <v>202</v>
      </c>
    </row>
    <row r="414" spans="1:65" s="2" customFormat="1" ht="16.5" customHeight="1">
      <c r="A414" s="36"/>
      <c r="B414" s="37"/>
      <c r="C414" s="241" t="s">
        <v>666</v>
      </c>
      <c r="D414" s="241" t="s">
        <v>595</v>
      </c>
      <c r="E414" s="242" t="s">
        <v>667</v>
      </c>
      <c r="F414" s="243" t="s">
        <v>664</v>
      </c>
      <c r="G414" s="244" t="s">
        <v>263</v>
      </c>
      <c r="H414" s="245">
        <v>22.4</v>
      </c>
      <c r="I414" s="246"/>
      <c r="J414" s="247">
        <f>ROUND(I414*H414,2)</f>
        <v>0</v>
      </c>
      <c r="K414" s="243" t="s">
        <v>19</v>
      </c>
      <c r="L414" s="248"/>
      <c r="M414" s="249" t="s">
        <v>19</v>
      </c>
      <c r="N414" s="250" t="s">
        <v>45</v>
      </c>
      <c r="O414" s="66"/>
      <c r="P414" s="184">
        <f>O414*H414</f>
        <v>0</v>
      </c>
      <c r="Q414" s="184">
        <v>0.10598</v>
      </c>
      <c r="R414" s="184">
        <f>Q414*H414</f>
        <v>2.3739520000000001</v>
      </c>
      <c r="S414" s="184">
        <v>0</v>
      </c>
      <c r="T414" s="185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6" t="s">
        <v>598</v>
      </c>
      <c r="AT414" s="186" t="s">
        <v>595</v>
      </c>
      <c r="AU414" s="186" t="s">
        <v>84</v>
      </c>
      <c r="AY414" s="19" t="s">
        <v>202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9" t="s">
        <v>82</v>
      </c>
      <c r="BK414" s="187">
        <f>ROUND(I414*H414,2)</f>
        <v>0</v>
      </c>
      <c r="BL414" s="19" t="s">
        <v>333</v>
      </c>
      <c r="BM414" s="186" t="s">
        <v>668</v>
      </c>
    </row>
    <row r="415" spans="1:65" s="2" customFormat="1" ht="11.25">
      <c r="A415" s="36"/>
      <c r="B415" s="37"/>
      <c r="C415" s="38"/>
      <c r="D415" s="188" t="s">
        <v>211</v>
      </c>
      <c r="E415" s="38"/>
      <c r="F415" s="189" t="s">
        <v>664</v>
      </c>
      <c r="G415" s="38"/>
      <c r="H415" s="38"/>
      <c r="I415" s="190"/>
      <c r="J415" s="38"/>
      <c r="K415" s="38"/>
      <c r="L415" s="41"/>
      <c r="M415" s="191"/>
      <c r="N415" s="192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211</v>
      </c>
      <c r="AU415" s="19" t="s">
        <v>84</v>
      </c>
    </row>
    <row r="416" spans="1:65" s="13" customFormat="1" ht="11.25">
      <c r="B416" s="195"/>
      <c r="C416" s="196"/>
      <c r="D416" s="188" t="s">
        <v>215</v>
      </c>
      <c r="E416" s="197" t="s">
        <v>19</v>
      </c>
      <c r="F416" s="198" t="s">
        <v>556</v>
      </c>
      <c r="G416" s="196"/>
      <c r="H416" s="197" t="s">
        <v>19</v>
      </c>
      <c r="I416" s="199"/>
      <c r="J416" s="196"/>
      <c r="K416" s="196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215</v>
      </c>
      <c r="AU416" s="204" t="s">
        <v>84</v>
      </c>
      <c r="AV416" s="13" t="s">
        <v>82</v>
      </c>
      <c r="AW416" s="13" t="s">
        <v>35</v>
      </c>
      <c r="AX416" s="13" t="s">
        <v>74</v>
      </c>
      <c r="AY416" s="204" t="s">
        <v>202</v>
      </c>
    </row>
    <row r="417" spans="1:65" s="13" customFormat="1" ht="11.25">
      <c r="B417" s="195"/>
      <c r="C417" s="196"/>
      <c r="D417" s="188" t="s">
        <v>215</v>
      </c>
      <c r="E417" s="197" t="s">
        <v>19</v>
      </c>
      <c r="F417" s="198" t="s">
        <v>618</v>
      </c>
      <c r="G417" s="196"/>
      <c r="H417" s="197" t="s">
        <v>19</v>
      </c>
      <c r="I417" s="199"/>
      <c r="J417" s="196"/>
      <c r="K417" s="196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215</v>
      </c>
      <c r="AU417" s="204" t="s">
        <v>84</v>
      </c>
      <c r="AV417" s="13" t="s">
        <v>82</v>
      </c>
      <c r="AW417" s="13" t="s">
        <v>35</v>
      </c>
      <c r="AX417" s="13" t="s">
        <v>74</v>
      </c>
      <c r="AY417" s="204" t="s">
        <v>202</v>
      </c>
    </row>
    <row r="418" spans="1:65" s="13" customFormat="1" ht="11.25">
      <c r="B418" s="195"/>
      <c r="C418" s="196"/>
      <c r="D418" s="188" t="s">
        <v>215</v>
      </c>
      <c r="E418" s="197" t="s">
        <v>19</v>
      </c>
      <c r="F418" s="198" t="s">
        <v>664</v>
      </c>
      <c r="G418" s="196"/>
      <c r="H418" s="197" t="s">
        <v>19</v>
      </c>
      <c r="I418" s="199"/>
      <c r="J418" s="196"/>
      <c r="K418" s="196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215</v>
      </c>
      <c r="AU418" s="204" t="s">
        <v>84</v>
      </c>
      <c r="AV418" s="13" t="s">
        <v>82</v>
      </c>
      <c r="AW418" s="13" t="s">
        <v>35</v>
      </c>
      <c r="AX418" s="13" t="s">
        <v>74</v>
      </c>
      <c r="AY418" s="204" t="s">
        <v>202</v>
      </c>
    </row>
    <row r="419" spans="1:65" s="13" customFormat="1" ht="11.25">
      <c r="B419" s="195"/>
      <c r="C419" s="196"/>
      <c r="D419" s="188" t="s">
        <v>215</v>
      </c>
      <c r="E419" s="197" t="s">
        <v>19</v>
      </c>
      <c r="F419" s="198" t="s">
        <v>669</v>
      </c>
      <c r="G419" s="196"/>
      <c r="H419" s="197" t="s">
        <v>19</v>
      </c>
      <c r="I419" s="199"/>
      <c r="J419" s="196"/>
      <c r="K419" s="196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215</v>
      </c>
      <c r="AU419" s="204" t="s">
        <v>84</v>
      </c>
      <c r="AV419" s="13" t="s">
        <v>82</v>
      </c>
      <c r="AW419" s="13" t="s">
        <v>35</v>
      </c>
      <c r="AX419" s="13" t="s">
        <v>74</v>
      </c>
      <c r="AY419" s="204" t="s">
        <v>202</v>
      </c>
    </row>
    <row r="420" spans="1:65" s="14" customFormat="1" ht="11.25">
      <c r="B420" s="205"/>
      <c r="C420" s="206"/>
      <c r="D420" s="188" t="s">
        <v>215</v>
      </c>
      <c r="E420" s="207" t="s">
        <v>19</v>
      </c>
      <c r="F420" s="208" t="s">
        <v>670</v>
      </c>
      <c r="G420" s="206"/>
      <c r="H420" s="209">
        <v>22.4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215</v>
      </c>
      <c r="AU420" s="215" t="s">
        <v>84</v>
      </c>
      <c r="AV420" s="14" t="s">
        <v>84</v>
      </c>
      <c r="AW420" s="14" t="s">
        <v>35</v>
      </c>
      <c r="AX420" s="14" t="s">
        <v>74</v>
      </c>
      <c r="AY420" s="215" t="s">
        <v>202</v>
      </c>
    </row>
    <row r="421" spans="1:65" s="15" customFormat="1" ht="11.25">
      <c r="B421" s="216"/>
      <c r="C421" s="217"/>
      <c r="D421" s="188" t="s">
        <v>215</v>
      </c>
      <c r="E421" s="218" t="s">
        <v>19</v>
      </c>
      <c r="F421" s="219" t="s">
        <v>220</v>
      </c>
      <c r="G421" s="217"/>
      <c r="H421" s="220">
        <v>22.4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215</v>
      </c>
      <c r="AU421" s="226" t="s">
        <v>84</v>
      </c>
      <c r="AV421" s="15" t="s">
        <v>209</v>
      </c>
      <c r="AW421" s="15" t="s">
        <v>35</v>
      </c>
      <c r="AX421" s="15" t="s">
        <v>82</v>
      </c>
      <c r="AY421" s="226" t="s">
        <v>202</v>
      </c>
    </row>
    <row r="422" spans="1:65" s="2" customFormat="1" ht="16.5" customHeight="1">
      <c r="A422" s="36"/>
      <c r="B422" s="37"/>
      <c r="C422" s="175" t="s">
        <v>598</v>
      </c>
      <c r="D422" s="175" t="s">
        <v>204</v>
      </c>
      <c r="E422" s="176" t="s">
        <v>671</v>
      </c>
      <c r="F422" s="177" t="s">
        <v>672</v>
      </c>
      <c r="G422" s="178" t="s">
        <v>453</v>
      </c>
      <c r="H422" s="179">
        <v>854</v>
      </c>
      <c r="I422" s="180"/>
      <c r="J422" s="181">
        <f>ROUND(I422*H422,2)</f>
        <v>0</v>
      </c>
      <c r="K422" s="177" t="s">
        <v>208</v>
      </c>
      <c r="L422" s="41"/>
      <c r="M422" s="182" t="s">
        <v>19</v>
      </c>
      <c r="N422" s="183" t="s">
        <v>45</v>
      </c>
      <c r="O422" s="66"/>
      <c r="P422" s="184">
        <f>O422*H422</f>
        <v>0</v>
      </c>
      <c r="Q422" s="184">
        <v>6.9999999999999994E-5</v>
      </c>
      <c r="R422" s="184">
        <f>Q422*H422</f>
        <v>5.9779999999999993E-2</v>
      </c>
      <c r="S422" s="184">
        <v>0</v>
      </c>
      <c r="T422" s="18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333</v>
      </c>
      <c r="AT422" s="186" t="s">
        <v>204</v>
      </c>
      <c r="AU422" s="186" t="s">
        <v>84</v>
      </c>
      <c r="AY422" s="19" t="s">
        <v>202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82</v>
      </c>
      <c r="BK422" s="187">
        <f>ROUND(I422*H422,2)</f>
        <v>0</v>
      </c>
      <c r="BL422" s="19" t="s">
        <v>333</v>
      </c>
      <c r="BM422" s="186" t="s">
        <v>673</v>
      </c>
    </row>
    <row r="423" spans="1:65" s="2" customFormat="1" ht="11.25">
      <c r="A423" s="36"/>
      <c r="B423" s="37"/>
      <c r="C423" s="38"/>
      <c r="D423" s="188" t="s">
        <v>211</v>
      </c>
      <c r="E423" s="38"/>
      <c r="F423" s="189" t="s">
        <v>674</v>
      </c>
      <c r="G423" s="38"/>
      <c r="H423" s="38"/>
      <c r="I423" s="190"/>
      <c r="J423" s="38"/>
      <c r="K423" s="38"/>
      <c r="L423" s="41"/>
      <c r="M423" s="191"/>
      <c r="N423" s="19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211</v>
      </c>
      <c r="AU423" s="19" t="s">
        <v>84</v>
      </c>
    </row>
    <row r="424" spans="1:65" s="2" customFormat="1" ht="11.25">
      <c r="A424" s="36"/>
      <c r="B424" s="37"/>
      <c r="C424" s="38"/>
      <c r="D424" s="193" t="s">
        <v>213</v>
      </c>
      <c r="E424" s="38"/>
      <c r="F424" s="194" t="s">
        <v>675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213</v>
      </c>
      <c r="AU424" s="19" t="s">
        <v>84</v>
      </c>
    </row>
    <row r="425" spans="1:65" s="13" customFormat="1" ht="11.25">
      <c r="B425" s="195"/>
      <c r="C425" s="196"/>
      <c r="D425" s="188" t="s">
        <v>215</v>
      </c>
      <c r="E425" s="197" t="s">
        <v>19</v>
      </c>
      <c r="F425" s="198" t="s">
        <v>676</v>
      </c>
      <c r="G425" s="196"/>
      <c r="H425" s="197" t="s">
        <v>19</v>
      </c>
      <c r="I425" s="199"/>
      <c r="J425" s="196"/>
      <c r="K425" s="196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215</v>
      </c>
      <c r="AU425" s="204" t="s">
        <v>84</v>
      </c>
      <c r="AV425" s="13" t="s">
        <v>82</v>
      </c>
      <c r="AW425" s="13" t="s">
        <v>35</v>
      </c>
      <c r="AX425" s="13" t="s">
        <v>74</v>
      </c>
      <c r="AY425" s="204" t="s">
        <v>202</v>
      </c>
    </row>
    <row r="426" spans="1:65" s="14" customFormat="1" ht="11.25">
      <c r="B426" s="205"/>
      <c r="C426" s="206"/>
      <c r="D426" s="188" t="s">
        <v>215</v>
      </c>
      <c r="E426" s="207" t="s">
        <v>19</v>
      </c>
      <c r="F426" s="208" t="s">
        <v>677</v>
      </c>
      <c r="G426" s="206"/>
      <c r="H426" s="209">
        <v>854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215</v>
      </c>
      <c r="AU426" s="215" t="s">
        <v>84</v>
      </c>
      <c r="AV426" s="14" t="s">
        <v>84</v>
      </c>
      <c r="AW426" s="14" t="s">
        <v>35</v>
      </c>
      <c r="AX426" s="14" t="s">
        <v>74</v>
      </c>
      <c r="AY426" s="215" t="s">
        <v>202</v>
      </c>
    </row>
    <row r="427" spans="1:65" s="15" customFormat="1" ht="11.25">
      <c r="B427" s="216"/>
      <c r="C427" s="217"/>
      <c r="D427" s="188" t="s">
        <v>215</v>
      </c>
      <c r="E427" s="218" t="s">
        <v>19</v>
      </c>
      <c r="F427" s="219" t="s">
        <v>220</v>
      </c>
      <c r="G427" s="217"/>
      <c r="H427" s="220">
        <v>854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215</v>
      </c>
      <c r="AU427" s="226" t="s">
        <v>84</v>
      </c>
      <c r="AV427" s="15" t="s">
        <v>209</v>
      </c>
      <c r="AW427" s="15" t="s">
        <v>35</v>
      </c>
      <c r="AX427" s="15" t="s">
        <v>82</v>
      </c>
      <c r="AY427" s="226" t="s">
        <v>202</v>
      </c>
    </row>
    <row r="428" spans="1:65" s="2" customFormat="1" ht="16.5" customHeight="1">
      <c r="A428" s="36"/>
      <c r="B428" s="37"/>
      <c r="C428" s="241" t="s">
        <v>678</v>
      </c>
      <c r="D428" s="241" t="s">
        <v>595</v>
      </c>
      <c r="E428" s="242" t="s">
        <v>679</v>
      </c>
      <c r="F428" s="243" t="s">
        <v>676</v>
      </c>
      <c r="G428" s="244" t="s">
        <v>301</v>
      </c>
      <c r="H428" s="245">
        <v>0.93899999999999995</v>
      </c>
      <c r="I428" s="246"/>
      <c r="J428" s="247">
        <f>ROUND(I428*H428,2)</f>
        <v>0</v>
      </c>
      <c r="K428" s="243" t="s">
        <v>19</v>
      </c>
      <c r="L428" s="248"/>
      <c r="M428" s="249" t="s">
        <v>19</v>
      </c>
      <c r="N428" s="250" t="s">
        <v>45</v>
      </c>
      <c r="O428" s="66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598</v>
      </c>
      <c r="AT428" s="186" t="s">
        <v>595</v>
      </c>
      <c r="AU428" s="186" t="s">
        <v>84</v>
      </c>
      <c r="AY428" s="19" t="s">
        <v>202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82</v>
      </c>
      <c r="BK428" s="187">
        <f>ROUND(I428*H428,2)</f>
        <v>0</v>
      </c>
      <c r="BL428" s="19" t="s">
        <v>333</v>
      </c>
      <c r="BM428" s="186" t="s">
        <v>680</v>
      </c>
    </row>
    <row r="429" spans="1:65" s="2" customFormat="1" ht="11.25">
      <c r="A429" s="36"/>
      <c r="B429" s="37"/>
      <c r="C429" s="38"/>
      <c r="D429" s="188" t="s">
        <v>211</v>
      </c>
      <c r="E429" s="38"/>
      <c r="F429" s="189" t="s">
        <v>676</v>
      </c>
      <c r="G429" s="38"/>
      <c r="H429" s="38"/>
      <c r="I429" s="190"/>
      <c r="J429" s="38"/>
      <c r="K429" s="38"/>
      <c r="L429" s="41"/>
      <c r="M429" s="191"/>
      <c r="N429" s="192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211</v>
      </c>
      <c r="AU429" s="19" t="s">
        <v>84</v>
      </c>
    </row>
    <row r="430" spans="1:65" s="13" customFormat="1" ht="11.25">
      <c r="B430" s="195"/>
      <c r="C430" s="196"/>
      <c r="D430" s="188" t="s">
        <v>215</v>
      </c>
      <c r="E430" s="197" t="s">
        <v>19</v>
      </c>
      <c r="F430" s="198" t="s">
        <v>676</v>
      </c>
      <c r="G430" s="196"/>
      <c r="H430" s="197" t="s">
        <v>19</v>
      </c>
      <c r="I430" s="199"/>
      <c r="J430" s="196"/>
      <c r="K430" s="196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215</v>
      </c>
      <c r="AU430" s="204" t="s">
        <v>84</v>
      </c>
      <c r="AV430" s="13" t="s">
        <v>82</v>
      </c>
      <c r="AW430" s="13" t="s">
        <v>35</v>
      </c>
      <c r="AX430" s="13" t="s">
        <v>74</v>
      </c>
      <c r="AY430" s="204" t="s">
        <v>202</v>
      </c>
    </row>
    <row r="431" spans="1:65" s="14" customFormat="1" ht="11.25">
      <c r="B431" s="205"/>
      <c r="C431" s="206"/>
      <c r="D431" s="188" t="s">
        <v>215</v>
      </c>
      <c r="E431" s="207" t="s">
        <v>19</v>
      </c>
      <c r="F431" s="208" t="s">
        <v>681</v>
      </c>
      <c r="G431" s="206"/>
      <c r="H431" s="209">
        <v>0.93899999999999995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215</v>
      </c>
      <c r="AU431" s="215" t="s">
        <v>84</v>
      </c>
      <c r="AV431" s="14" t="s">
        <v>84</v>
      </c>
      <c r="AW431" s="14" t="s">
        <v>35</v>
      </c>
      <c r="AX431" s="14" t="s">
        <v>74</v>
      </c>
      <c r="AY431" s="215" t="s">
        <v>202</v>
      </c>
    </row>
    <row r="432" spans="1:65" s="15" customFormat="1" ht="11.25">
      <c r="B432" s="216"/>
      <c r="C432" s="217"/>
      <c r="D432" s="188" t="s">
        <v>215</v>
      </c>
      <c r="E432" s="218" t="s">
        <v>19</v>
      </c>
      <c r="F432" s="219" t="s">
        <v>220</v>
      </c>
      <c r="G432" s="217"/>
      <c r="H432" s="220">
        <v>0.93899999999999995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215</v>
      </c>
      <c r="AU432" s="226" t="s">
        <v>84</v>
      </c>
      <c r="AV432" s="15" t="s">
        <v>209</v>
      </c>
      <c r="AW432" s="15" t="s">
        <v>35</v>
      </c>
      <c r="AX432" s="15" t="s">
        <v>82</v>
      </c>
      <c r="AY432" s="226" t="s">
        <v>202</v>
      </c>
    </row>
    <row r="433" spans="1:65" s="2" customFormat="1" ht="16.5" customHeight="1">
      <c r="A433" s="36"/>
      <c r="B433" s="37"/>
      <c r="C433" s="175" t="s">
        <v>682</v>
      </c>
      <c r="D433" s="175" t="s">
        <v>204</v>
      </c>
      <c r="E433" s="176" t="s">
        <v>683</v>
      </c>
      <c r="F433" s="177" t="s">
        <v>684</v>
      </c>
      <c r="G433" s="178" t="s">
        <v>685</v>
      </c>
      <c r="H433" s="251"/>
      <c r="I433" s="180"/>
      <c r="J433" s="181">
        <f>ROUND(I433*H433,2)</f>
        <v>0</v>
      </c>
      <c r="K433" s="177" t="s">
        <v>208</v>
      </c>
      <c r="L433" s="41"/>
      <c r="M433" s="182" t="s">
        <v>19</v>
      </c>
      <c r="N433" s="183" t="s">
        <v>45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333</v>
      </c>
      <c r="AT433" s="186" t="s">
        <v>204</v>
      </c>
      <c r="AU433" s="186" t="s">
        <v>84</v>
      </c>
      <c r="AY433" s="19" t="s">
        <v>202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82</v>
      </c>
      <c r="BK433" s="187">
        <f>ROUND(I433*H433,2)</f>
        <v>0</v>
      </c>
      <c r="BL433" s="19" t="s">
        <v>333</v>
      </c>
      <c r="BM433" s="186" t="s">
        <v>686</v>
      </c>
    </row>
    <row r="434" spans="1:65" s="2" customFormat="1" ht="19.5">
      <c r="A434" s="36"/>
      <c r="B434" s="37"/>
      <c r="C434" s="38"/>
      <c r="D434" s="188" t="s">
        <v>211</v>
      </c>
      <c r="E434" s="38"/>
      <c r="F434" s="189" t="s">
        <v>687</v>
      </c>
      <c r="G434" s="38"/>
      <c r="H434" s="38"/>
      <c r="I434" s="190"/>
      <c r="J434" s="38"/>
      <c r="K434" s="38"/>
      <c r="L434" s="41"/>
      <c r="M434" s="191"/>
      <c r="N434" s="192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211</v>
      </c>
      <c r="AU434" s="19" t="s">
        <v>84</v>
      </c>
    </row>
    <row r="435" spans="1:65" s="2" customFormat="1" ht="11.25">
      <c r="A435" s="36"/>
      <c r="B435" s="37"/>
      <c r="C435" s="38"/>
      <c r="D435" s="193" t="s">
        <v>213</v>
      </c>
      <c r="E435" s="38"/>
      <c r="F435" s="194" t="s">
        <v>688</v>
      </c>
      <c r="G435" s="38"/>
      <c r="H435" s="38"/>
      <c r="I435" s="190"/>
      <c r="J435" s="38"/>
      <c r="K435" s="38"/>
      <c r="L435" s="41"/>
      <c r="M435" s="252"/>
      <c r="N435" s="253"/>
      <c r="O435" s="254"/>
      <c r="P435" s="254"/>
      <c r="Q435" s="254"/>
      <c r="R435" s="254"/>
      <c r="S435" s="254"/>
      <c r="T435" s="255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213</v>
      </c>
      <c r="AU435" s="19" t="s">
        <v>84</v>
      </c>
    </row>
    <row r="436" spans="1:65" s="2" customFormat="1" ht="6.95" customHeight="1">
      <c r="A436" s="36"/>
      <c r="B436" s="49"/>
      <c r="C436" s="50"/>
      <c r="D436" s="50"/>
      <c r="E436" s="50"/>
      <c r="F436" s="50"/>
      <c r="G436" s="50"/>
      <c r="H436" s="50"/>
      <c r="I436" s="50"/>
      <c r="J436" s="50"/>
      <c r="K436" s="50"/>
      <c r="L436" s="41"/>
      <c r="M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</row>
  </sheetData>
  <sheetProtection algorithmName="SHA-512" hashValue="ZpgGo28CzNbGdvLknPs5gtOCXNbPJfDtVDn4FQIZCYoZ25QMz9NUl1qUUrx035FlTX0mDA66d/J0Zn7OpZXS8A==" saltValue="Z6T0dOZY3BNFgbpTqnHxY3FT1aXhXXOQZZAxkIajCyeFxmQrC7BM/0Y8CfxfJjmmqrfMRXrVSmTRn9yjhUJczA==" spinCount="100000" sheet="1" objects="1" scenarios="1" formatColumns="0" formatRows="0" autoFilter="0"/>
  <autoFilter ref="C88:K435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118" r:id="rId2"/>
    <hyperlink ref="F138" r:id="rId3"/>
    <hyperlink ref="F158" r:id="rId4"/>
    <hyperlink ref="F180" r:id="rId5"/>
    <hyperlink ref="F201" r:id="rId6"/>
    <hyperlink ref="F209" r:id="rId7"/>
    <hyperlink ref="F229" r:id="rId8"/>
    <hyperlink ref="F249" r:id="rId9"/>
    <hyperlink ref="F276" r:id="rId10"/>
    <hyperlink ref="F291" r:id="rId11"/>
    <hyperlink ref="F296" r:id="rId12"/>
    <hyperlink ref="F304" r:id="rId13"/>
    <hyperlink ref="F307" r:id="rId14"/>
    <hyperlink ref="F311" r:id="rId15"/>
    <hyperlink ref="F330" r:id="rId16"/>
    <hyperlink ref="F333" r:id="rId17"/>
    <hyperlink ref="F337" r:id="rId18"/>
    <hyperlink ref="F374" r:id="rId19"/>
    <hyperlink ref="F408" r:id="rId20"/>
    <hyperlink ref="F424" r:id="rId21"/>
    <hyperlink ref="F435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689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ROUND((SUM(BE85:BE185)),  2)</f>
        <v>0</v>
      </c>
      <c r="G33" s="36"/>
      <c r="H33" s="36"/>
      <c r="I33" s="120">
        <v>0.21</v>
      </c>
      <c r="J33" s="119">
        <f>ROUND(((SUM(BE85:BE185))*I33),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ROUND((SUM(BF85:BF185)),  2)</f>
        <v>0</v>
      </c>
      <c r="G34" s="36"/>
      <c r="H34" s="36"/>
      <c r="I34" s="120">
        <v>0.15</v>
      </c>
      <c r="J34" s="119">
        <f>ROUND(((SUM(BF85:BF185))*I34),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ROUND((SUM(BG85:BG185)),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ROUND((SUM(BH85:BH185)),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ROUND((SUM(BI85:BI185)),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2021-112-02-B - Bourací - okna, dveře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180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181</v>
      </c>
      <c r="E62" s="145"/>
      <c r="F62" s="145"/>
      <c r="G62" s="145"/>
      <c r="H62" s="145"/>
      <c r="I62" s="145"/>
      <c r="J62" s="146">
        <f>J116</f>
        <v>0</v>
      </c>
      <c r="K62" s="143"/>
      <c r="L62" s="147"/>
    </row>
    <row r="63" spans="1:47" s="9" customFormat="1" ht="24.95" customHeight="1">
      <c r="B63" s="136"/>
      <c r="C63" s="137"/>
      <c r="D63" s="138" t="s">
        <v>182</v>
      </c>
      <c r="E63" s="139"/>
      <c r="F63" s="139"/>
      <c r="G63" s="139"/>
      <c r="H63" s="139"/>
      <c r="I63" s="139"/>
      <c r="J63" s="140">
        <f>J146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185</v>
      </c>
      <c r="E64" s="145"/>
      <c r="F64" s="145"/>
      <c r="G64" s="145"/>
      <c r="H64" s="145"/>
      <c r="I64" s="145"/>
      <c r="J64" s="146">
        <f>J147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186</v>
      </c>
      <c r="E65" s="145"/>
      <c r="F65" s="145"/>
      <c r="G65" s="145"/>
      <c r="H65" s="145"/>
      <c r="I65" s="145"/>
      <c r="J65" s="146">
        <f>J179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187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7" t="str">
        <f>E7</f>
        <v>MŠ Šponarova - zateplení a zpevněné plochy</v>
      </c>
      <c r="F75" s="398"/>
      <c r="G75" s="398"/>
      <c r="H75" s="39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170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5" t="str">
        <f>E9</f>
        <v>2021-112-02-B - Bourací - okna, dveře</v>
      </c>
      <c r="F77" s="399"/>
      <c r="G77" s="399"/>
      <c r="H77" s="39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MŠ Šponarova 16, Ostrava - Hrabůvka</v>
      </c>
      <c r="G79" s="38"/>
      <c r="H79" s="38"/>
      <c r="I79" s="31" t="s">
        <v>23</v>
      </c>
      <c r="J79" s="61" t="str">
        <f>IF(J12="","",J12)</f>
        <v>27. 11. 2021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>
      <c r="A81" s="36"/>
      <c r="B81" s="37"/>
      <c r="C81" s="31" t="s">
        <v>25</v>
      </c>
      <c r="D81" s="38"/>
      <c r="E81" s="38"/>
      <c r="F81" s="29" t="str">
        <f>E15</f>
        <v>Ostrava, městský obvod Ostrava-Jih,Horní 791/3,</v>
      </c>
      <c r="G81" s="38"/>
      <c r="H81" s="38"/>
      <c r="I81" s="31" t="s">
        <v>33</v>
      </c>
      <c r="J81" s="34" t="str">
        <f>E21</f>
        <v>ČOS exim s.r.o, Alešova 26, České Budějovice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Dana Mlejnková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188</v>
      </c>
      <c r="D84" s="151" t="s">
        <v>59</v>
      </c>
      <c r="E84" s="151" t="s">
        <v>55</v>
      </c>
      <c r="F84" s="151" t="s">
        <v>56</v>
      </c>
      <c r="G84" s="151" t="s">
        <v>189</v>
      </c>
      <c r="H84" s="151" t="s">
        <v>190</v>
      </c>
      <c r="I84" s="151" t="s">
        <v>191</v>
      </c>
      <c r="J84" s="151" t="s">
        <v>175</v>
      </c>
      <c r="K84" s="152" t="s">
        <v>192</v>
      </c>
      <c r="L84" s="153"/>
      <c r="M84" s="70" t="s">
        <v>19</v>
      </c>
      <c r="N84" s="71" t="s">
        <v>44</v>
      </c>
      <c r="O84" s="71" t="s">
        <v>193</v>
      </c>
      <c r="P84" s="71" t="s">
        <v>194</v>
      </c>
      <c r="Q84" s="71" t="s">
        <v>195</v>
      </c>
      <c r="R84" s="71" t="s">
        <v>196</v>
      </c>
      <c r="S84" s="71" t="s">
        <v>197</v>
      </c>
      <c r="T84" s="72" t="s">
        <v>198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199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P86+P146</f>
        <v>0</v>
      </c>
      <c r="Q85" s="74"/>
      <c r="R85" s="156">
        <f>R86+R146</f>
        <v>0</v>
      </c>
      <c r="S85" s="74"/>
      <c r="T85" s="157">
        <f>T86+T146</f>
        <v>0.69894999999999996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176</v>
      </c>
      <c r="BK85" s="158">
        <f>BK86+BK146</f>
        <v>0</v>
      </c>
    </row>
    <row r="86" spans="1:65" s="12" customFormat="1" ht="25.9" customHeight="1">
      <c r="B86" s="159"/>
      <c r="C86" s="160"/>
      <c r="D86" s="161" t="s">
        <v>73</v>
      </c>
      <c r="E86" s="162" t="s">
        <v>200</v>
      </c>
      <c r="F86" s="162" t="s">
        <v>201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P87+P116</f>
        <v>0</v>
      </c>
      <c r="Q86" s="167"/>
      <c r="R86" s="168">
        <f>R87+R116</f>
        <v>0</v>
      </c>
      <c r="S86" s="167"/>
      <c r="T86" s="169">
        <f>T87+T116</f>
        <v>0.54794999999999994</v>
      </c>
      <c r="AR86" s="170" t="s">
        <v>82</v>
      </c>
      <c r="AT86" s="171" t="s">
        <v>73</v>
      </c>
      <c r="AU86" s="171" t="s">
        <v>74</v>
      </c>
      <c r="AY86" s="170" t="s">
        <v>202</v>
      </c>
      <c r="BK86" s="172">
        <f>BK87+BK116</f>
        <v>0</v>
      </c>
    </row>
    <row r="87" spans="1:65" s="12" customFormat="1" ht="22.9" customHeight="1">
      <c r="B87" s="159"/>
      <c r="C87" s="160"/>
      <c r="D87" s="161" t="s">
        <v>73</v>
      </c>
      <c r="E87" s="173" t="s">
        <v>286</v>
      </c>
      <c r="F87" s="173" t="s">
        <v>287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SUM(P88:P115)</f>
        <v>0</v>
      </c>
      <c r="Q87" s="167"/>
      <c r="R87" s="168">
        <f>SUM(R88:R115)</f>
        <v>0</v>
      </c>
      <c r="S87" s="167"/>
      <c r="T87" s="169">
        <f>SUM(T88:T115)</f>
        <v>0.54794999999999994</v>
      </c>
      <c r="AR87" s="170" t="s">
        <v>82</v>
      </c>
      <c r="AT87" s="171" t="s">
        <v>73</v>
      </c>
      <c r="AU87" s="171" t="s">
        <v>82</v>
      </c>
      <c r="AY87" s="170" t="s">
        <v>202</v>
      </c>
      <c r="BK87" s="172">
        <f>SUM(BK88:BK115)</f>
        <v>0</v>
      </c>
    </row>
    <row r="88" spans="1:65" s="2" customFormat="1" ht="16.5" customHeight="1">
      <c r="A88" s="36"/>
      <c r="B88" s="37"/>
      <c r="C88" s="175" t="s">
        <v>82</v>
      </c>
      <c r="D88" s="175" t="s">
        <v>204</v>
      </c>
      <c r="E88" s="176" t="s">
        <v>690</v>
      </c>
      <c r="F88" s="177" t="s">
        <v>691</v>
      </c>
      <c r="G88" s="178" t="s">
        <v>280</v>
      </c>
      <c r="H88" s="179">
        <v>2.94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6.3E-2</v>
      </c>
      <c r="T88" s="185">
        <f>S88*H88</f>
        <v>0.18522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692</v>
      </c>
    </row>
    <row r="89" spans="1:65" s="2" customFormat="1" ht="11.25">
      <c r="A89" s="36"/>
      <c r="B89" s="37"/>
      <c r="C89" s="38"/>
      <c r="D89" s="188" t="s">
        <v>211</v>
      </c>
      <c r="E89" s="38"/>
      <c r="F89" s="189" t="s">
        <v>693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11.25">
      <c r="A90" s="36"/>
      <c r="B90" s="37"/>
      <c r="C90" s="38"/>
      <c r="D90" s="193" t="s">
        <v>213</v>
      </c>
      <c r="E90" s="38"/>
      <c r="F90" s="194" t="s">
        <v>694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213</v>
      </c>
      <c r="AU90" s="19" t="s">
        <v>84</v>
      </c>
    </row>
    <row r="91" spans="1:65" s="13" customFormat="1" ht="11.25">
      <c r="B91" s="195"/>
      <c r="C91" s="196"/>
      <c r="D91" s="188" t="s">
        <v>215</v>
      </c>
      <c r="E91" s="197" t="s">
        <v>19</v>
      </c>
      <c r="F91" s="198" t="s">
        <v>695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4" customFormat="1" ht="11.25">
      <c r="B92" s="205"/>
      <c r="C92" s="206"/>
      <c r="D92" s="188" t="s">
        <v>215</v>
      </c>
      <c r="E92" s="207" t="s">
        <v>19</v>
      </c>
      <c r="F92" s="208" t="s">
        <v>696</v>
      </c>
      <c r="G92" s="206"/>
      <c r="H92" s="209">
        <v>2.94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215</v>
      </c>
      <c r="AU92" s="215" t="s">
        <v>84</v>
      </c>
      <c r="AV92" s="14" t="s">
        <v>84</v>
      </c>
      <c r="AW92" s="14" t="s">
        <v>35</v>
      </c>
      <c r="AX92" s="14" t="s">
        <v>74</v>
      </c>
      <c r="AY92" s="215" t="s">
        <v>202</v>
      </c>
    </row>
    <row r="93" spans="1:65" s="15" customFormat="1" ht="11.25">
      <c r="B93" s="216"/>
      <c r="C93" s="217"/>
      <c r="D93" s="188" t="s">
        <v>215</v>
      </c>
      <c r="E93" s="218" t="s">
        <v>19</v>
      </c>
      <c r="F93" s="219" t="s">
        <v>220</v>
      </c>
      <c r="G93" s="217"/>
      <c r="H93" s="220">
        <v>2.94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215</v>
      </c>
      <c r="AU93" s="226" t="s">
        <v>84</v>
      </c>
      <c r="AV93" s="15" t="s">
        <v>209</v>
      </c>
      <c r="AW93" s="15" t="s">
        <v>35</v>
      </c>
      <c r="AX93" s="15" t="s">
        <v>82</v>
      </c>
      <c r="AY93" s="226" t="s">
        <v>202</v>
      </c>
    </row>
    <row r="94" spans="1:65" s="2" customFormat="1" ht="16.5" customHeight="1">
      <c r="A94" s="36"/>
      <c r="B94" s="37"/>
      <c r="C94" s="175" t="s">
        <v>84</v>
      </c>
      <c r="D94" s="175" t="s">
        <v>204</v>
      </c>
      <c r="E94" s="176" t="s">
        <v>697</v>
      </c>
      <c r="F94" s="177" t="s">
        <v>698</v>
      </c>
      <c r="G94" s="178" t="s">
        <v>280</v>
      </c>
      <c r="H94" s="179">
        <v>0.9</v>
      </c>
      <c r="I94" s="180"/>
      <c r="J94" s="181">
        <f>ROUND(I94*H94,2)</f>
        <v>0</v>
      </c>
      <c r="K94" s="177" t="s">
        <v>208</v>
      </c>
      <c r="L94" s="41"/>
      <c r="M94" s="182" t="s">
        <v>19</v>
      </c>
      <c r="N94" s="183" t="s">
        <v>45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7.2999999999999995E-2</v>
      </c>
      <c r="T94" s="185">
        <f>S94*H94</f>
        <v>6.5699999999999995E-2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209</v>
      </c>
      <c r="AT94" s="186" t="s">
        <v>204</v>
      </c>
      <c r="AU94" s="186" t="s">
        <v>84</v>
      </c>
      <c r="AY94" s="19" t="s">
        <v>202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82</v>
      </c>
      <c r="BK94" s="187">
        <f>ROUND(I94*H94,2)</f>
        <v>0</v>
      </c>
      <c r="BL94" s="19" t="s">
        <v>209</v>
      </c>
      <c r="BM94" s="186" t="s">
        <v>699</v>
      </c>
    </row>
    <row r="95" spans="1:65" s="2" customFormat="1" ht="11.25">
      <c r="A95" s="36"/>
      <c r="B95" s="37"/>
      <c r="C95" s="38"/>
      <c r="D95" s="188" t="s">
        <v>211</v>
      </c>
      <c r="E95" s="38"/>
      <c r="F95" s="189" t="s">
        <v>700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211</v>
      </c>
      <c r="AU95" s="19" t="s">
        <v>84</v>
      </c>
    </row>
    <row r="96" spans="1:65" s="2" customFormat="1" ht="11.25">
      <c r="A96" s="36"/>
      <c r="B96" s="37"/>
      <c r="C96" s="38"/>
      <c r="D96" s="193" t="s">
        <v>213</v>
      </c>
      <c r="E96" s="38"/>
      <c r="F96" s="194" t="s">
        <v>701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213</v>
      </c>
      <c r="AU96" s="19" t="s">
        <v>84</v>
      </c>
    </row>
    <row r="97" spans="1:65" s="13" customFormat="1" ht="11.25">
      <c r="B97" s="195"/>
      <c r="C97" s="196"/>
      <c r="D97" s="188" t="s">
        <v>215</v>
      </c>
      <c r="E97" s="197" t="s">
        <v>19</v>
      </c>
      <c r="F97" s="198" t="s">
        <v>702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1:65" s="13" customFormat="1" ht="11.25">
      <c r="B98" s="195"/>
      <c r="C98" s="196"/>
      <c r="D98" s="188" t="s">
        <v>215</v>
      </c>
      <c r="E98" s="197" t="s">
        <v>19</v>
      </c>
      <c r="F98" s="198" t="s">
        <v>703</v>
      </c>
      <c r="G98" s="196"/>
      <c r="H98" s="197" t="s">
        <v>19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215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202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704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4" customFormat="1" ht="11.25">
      <c r="B100" s="205"/>
      <c r="C100" s="206"/>
      <c r="D100" s="188" t="s">
        <v>215</v>
      </c>
      <c r="E100" s="207" t="s">
        <v>19</v>
      </c>
      <c r="F100" s="208" t="s">
        <v>705</v>
      </c>
      <c r="G100" s="206"/>
      <c r="H100" s="209">
        <v>0.9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215</v>
      </c>
      <c r="AU100" s="215" t="s">
        <v>84</v>
      </c>
      <c r="AV100" s="14" t="s">
        <v>84</v>
      </c>
      <c r="AW100" s="14" t="s">
        <v>35</v>
      </c>
      <c r="AX100" s="14" t="s">
        <v>74</v>
      </c>
      <c r="AY100" s="215" t="s">
        <v>202</v>
      </c>
    </row>
    <row r="101" spans="1:65" s="15" customFormat="1" ht="11.25">
      <c r="B101" s="216"/>
      <c r="C101" s="217"/>
      <c r="D101" s="188" t="s">
        <v>215</v>
      </c>
      <c r="E101" s="218" t="s">
        <v>19</v>
      </c>
      <c r="F101" s="219" t="s">
        <v>220</v>
      </c>
      <c r="G101" s="217"/>
      <c r="H101" s="220">
        <v>0.9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215</v>
      </c>
      <c r="AU101" s="226" t="s">
        <v>84</v>
      </c>
      <c r="AV101" s="15" t="s">
        <v>209</v>
      </c>
      <c r="AW101" s="15" t="s">
        <v>35</v>
      </c>
      <c r="AX101" s="15" t="s">
        <v>82</v>
      </c>
      <c r="AY101" s="226" t="s">
        <v>202</v>
      </c>
    </row>
    <row r="102" spans="1:65" s="2" customFormat="1" ht="16.5" customHeight="1">
      <c r="A102" s="36"/>
      <c r="B102" s="37"/>
      <c r="C102" s="175" t="s">
        <v>226</v>
      </c>
      <c r="D102" s="175" t="s">
        <v>204</v>
      </c>
      <c r="E102" s="176" t="s">
        <v>706</v>
      </c>
      <c r="F102" s="177" t="s">
        <v>707</v>
      </c>
      <c r="G102" s="178" t="s">
        <v>280</v>
      </c>
      <c r="H102" s="179">
        <v>2.25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5.0999999999999997E-2</v>
      </c>
      <c r="T102" s="185">
        <f>S102*H102</f>
        <v>0.11474999999999999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209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209</v>
      </c>
      <c r="BM102" s="186" t="s">
        <v>708</v>
      </c>
    </row>
    <row r="103" spans="1:65" s="2" customFormat="1" ht="11.25">
      <c r="A103" s="36"/>
      <c r="B103" s="37"/>
      <c r="C103" s="38"/>
      <c r="D103" s="188" t="s">
        <v>211</v>
      </c>
      <c r="E103" s="38"/>
      <c r="F103" s="189" t="s">
        <v>709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2" customFormat="1" ht="11.25">
      <c r="A104" s="36"/>
      <c r="B104" s="37"/>
      <c r="C104" s="38"/>
      <c r="D104" s="193" t="s">
        <v>213</v>
      </c>
      <c r="E104" s="38"/>
      <c r="F104" s="194" t="s">
        <v>710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213</v>
      </c>
      <c r="AU104" s="19" t="s">
        <v>84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702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703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711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4" customFormat="1" ht="11.25">
      <c r="B108" s="205"/>
      <c r="C108" s="206"/>
      <c r="D108" s="188" t="s">
        <v>215</v>
      </c>
      <c r="E108" s="207" t="s">
        <v>19</v>
      </c>
      <c r="F108" s="208" t="s">
        <v>712</v>
      </c>
      <c r="G108" s="206"/>
      <c r="H108" s="209">
        <v>2.25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1:65" s="15" customFormat="1" ht="11.25">
      <c r="B109" s="216"/>
      <c r="C109" s="217"/>
      <c r="D109" s="188" t="s">
        <v>215</v>
      </c>
      <c r="E109" s="218" t="s">
        <v>19</v>
      </c>
      <c r="F109" s="219" t="s">
        <v>220</v>
      </c>
      <c r="G109" s="217"/>
      <c r="H109" s="220">
        <v>2.25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215</v>
      </c>
      <c r="AU109" s="226" t="s">
        <v>84</v>
      </c>
      <c r="AV109" s="15" t="s">
        <v>209</v>
      </c>
      <c r="AW109" s="15" t="s">
        <v>35</v>
      </c>
      <c r="AX109" s="15" t="s">
        <v>82</v>
      </c>
      <c r="AY109" s="226" t="s">
        <v>202</v>
      </c>
    </row>
    <row r="110" spans="1:65" s="2" customFormat="1" ht="16.5" customHeight="1">
      <c r="A110" s="36"/>
      <c r="B110" s="37"/>
      <c r="C110" s="175" t="s">
        <v>209</v>
      </c>
      <c r="D110" s="175" t="s">
        <v>204</v>
      </c>
      <c r="E110" s="176" t="s">
        <v>713</v>
      </c>
      <c r="F110" s="177" t="s">
        <v>714</v>
      </c>
      <c r="G110" s="178" t="s">
        <v>280</v>
      </c>
      <c r="H110" s="179">
        <v>2.94</v>
      </c>
      <c r="I110" s="180"/>
      <c r="J110" s="181">
        <f>ROUND(I110*H110,2)</f>
        <v>0</v>
      </c>
      <c r="K110" s="177" t="s">
        <v>208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6.2E-2</v>
      </c>
      <c r="T110" s="185">
        <f>S110*H110</f>
        <v>0.18228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209</v>
      </c>
      <c r="AT110" s="186" t="s">
        <v>204</v>
      </c>
      <c r="AU110" s="186" t="s">
        <v>84</v>
      </c>
      <c r="AY110" s="19" t="s">
        <v>202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209</v>
      </c>
      <c r="BM110" s="186" t="s">
        <v>715</v>
      </c>
    </row>
    <row r="111" spans="1:65" s="2" customFormat="1" ht="11.25">
      <c r="A111" s="36"/>
      <c r="B111" s="37"/>
      <c r="C111" s="38"/>
      <c r="D111" s="188" t="s">
        <v>211</v>
      </c>
      <c r="E111" s="38"/>
      <c r="F111" s="189" t="s">
        <v>716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211</v>
      </c>
      <c r="AU111" s="19" t="s">
        <v>84</v>
      </c>
    </row>
    <row r="112" spans="1:65" s="2" customFormat="1" ht="11.25">
      <c r="A112" s="36"/>
      <c r="B112" s="37"/>
      <c r="C112" s="38"/>
      <c r="D112" s="193" t="s">
        <v>213</v>
      </c>
      <c r="E112" s="38"/>
      <c r="F112" s="194" t="s">
        <v>717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213</v>
      </c>
      <c r="AU112" s="19" t="s">
        <v>84</v>
      </c>
    </row>
    <row r="113" spans="1:65" s="13" customFormat="1" ht="11.25">
      <c r="B113" s="195"/>
      <c r="C113" s="196"/>
      <c r="D113" s="188" t="s">
        <v>215</v>
      </c>
      <c r="E113" s="197" t="s">
        <v>19</v>
      </c>
      <c r="F113" s="198" t="s">
        <v>718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65" s="14" customFormat="1" ht="11.25">
      <c r="B114" s="205"/>
      <c r="C114" s="206"/>
      <c r="D114" s="188" t="s">
        <v>215</v>
      </c>
      <c r="E114" s="207" t="s">
        <v>19</v>
      </c>
      <c r="F114" s="208" t="s">
        <v>696</v>
      </c>
      <c r="G114" s="206"/>
      <c r="H114" s="209">
        <v>2.94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215</v>
      </c>
      <c r="AU114" s="215" t="s">
        <v>84</v>
      </c>
      <c r="AV114" s="14" t="s">
        <v>84</v>
      </c>
      <c r="AW114" s="14" t="s">
        <v>35</v>
      </c>
      <c r="AX114" s="14" t="s">
        <v>74</v>
      </c>
      <c r="AY114" s="215" t="s">
        <v>202</v>
      </c>
    </row>
    <row r="115" spans="1:65" s="15" customFormat="1" ht="11.25">
      <c r="B115" s="216"/>
      <c r="C115" s="217"/>
      <c r="D115" s="188" t="s">
        <v>215</v>
      </c>
      <c r="E115" s="218" t="s">
        <v>19</v>
      </c>
      <c r="F115" s="219" t="s">
        <v>220</v>
      </c>
      <c r="G115" s="217"/>
      <c r="H115" s="220">
        <v>2.94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215</v>
      </c>
      <c r="AU115" s="226" t="s">
        <v>84</v>
      </c>
      <c r="AV115" s="15" t="s">
        <v>209</v>
      </c>
      <c r="AW115" s="15" t="s">
        <v>35</v>
      </c>
      <c r="AX115" s="15" t="s">
        <v>82</v>
      </c>
      <c r="AY115" s="226" t="s">
        <v>202</v>
      </c>
    </row>
    <row r="116" spans="1:65" s="12" customFormat="1" ht="22.9" customHeight="1">
      <c r="B116" s="159"/>
      <c r="C116" s="160"/>
      <c r="D116" s="161" t="s">
        <v>73</v>
      </c>
      <c r="E116" s="173" t="s">
        <v>296</v>
      </c>
      <c r="F116" s="173" t="s">
        <v>297</v>
      </c>
      <c r="G116" s="160"/>
      <c r="H116" s="160"/>
      <c r="I116" s="163"/>
      <c r="J116" s="174">
        <f>BK116</f>
        <v>0</v>
      </c>
      <c r="K116" s="160"/>
      <c r="L116" s="165"/>
      <c r="M116" s="166"/>
      <c r="N116" s="167"/>
      <c r="O116" s="167"/>
      <c r="P116" s="168">
        <f>SUM(P117:P145)</f>
        <v>0</v>
      </c>
      <c r="Q116" s="167"/>
      <c r="R116" s="168">
        <f>SUM(R117:R145)</f>
        <v>0</v>
      </c>
      <c r="S116" s="167"/>
      <c r="T116" s="169">
        <f>SUM(T117:T145)</f>
        <v>0</v>
      </c>
      <c r="AR116" s="170" t="s">
        <v>82</v>
      </c>
      <c r="AT116" s="171" t="s">
        <v>73</v>
      </c>
      <c r="AU116" s="171" t="s">
        <v>82</v>
      </c>
      <c r="AY116" s="170" t="s">
        <v>202</v>
      </c>
      <c r="BK116" s="172">
        <f>SUM(BK117:BK145)</f>
        <v>0</v>
      </c>
    </row>
    <row r="117" spans="1:65" s="2" customFormat="1" ht="16.5" customHeight="1">
      <c r="A117" s="36"/>
      <c r="B117" s="37"/>
      <c r="C117" s="175" t="s">
        <v>239</v>
      </c>
      <c r="D117" s="175" t="s">
        <v>204</v>
      </c>
      <c r="E117" s="176" t="s">
        <v>299</v>
      </c>
      <c r="F117" s="177" t="s">
        <v>300</v>
      </c>
      <c r="G117" s="178" t="s">
        <v>301</v>
      </c>
      <c r="H117" s="179">
        <v>0.69899999999999995</v>
      </c>
      <c r="I117" s="180"/>
      <c r="J117" s="181">
        <f>ROUND(I117*H117,2)</f>
        <v>0</v>
      </c>
      <c r="K117" s="177" t="s">
        <v>208</v>
      </c>
      <c r="L117" s="41"/>
      <c r="M117" s="182" t="s">
        <v>19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209</v>
      </c>
      <c r="AT117" s="186" t="s">
        <v>204</v>
      </c>
      <c r="AU117" s="186" t="s">
        <v>84</v>
      </c>
      <c r="AY117" s="19" t="s">
        <v>202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209</v>
      </c>
      <c r="BM117" s="186" t="s">
        <v>719</v>
      </c>
    </row>
    <row r="118" spans="1:65" s="2" customFormat="1" ht="11.25">
      <c r="A118" s="36"/>
      <c r="B118" s="37"/>
      <c r="C118" s="38"/>
      <c r="D118" s="188" t="s">
        <v>211</v>
      </c>
      <c r="E118" s="38"/>
      <c r="F118" s="189" t="s">
        <v>303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211</v>
      </c>
      <c r="AU118" s="19" t="s">
        <v>84</v>
      </c>
    </row>
    <row r="119" spans="1:65" s="2" customFormat="1" ht="11.25">
      <c r="A119" s="36"/>
      <c r="B119" s="37"/>
      <c r="C119" s="38"/>
      <c r="D119" s="193" t="s">
        <v>213</v>
      </c>
      <c r="E119" s="38"/>
      <c r="F119" s="194" t="s">
        <v>304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213</v>
      </c>
      <c r="AU119" s="19" t="s">
        <v>84</v>
      </c>
    </row>
    <row r="120" spans="1:65" s="2" customFormat="1" ht="16.5" customHeight="1">
      <c r="A120" s="36"/>
      <c r="B120" s="37"/>
      <c r="C120" s="175" t="s">
        <v>249</v>
      </c>
      <c r="D120" s="175" t="s">
        <v>204</v>
      </c>
      <c r="E120" s="176" t="s">
        <v>306</v>
      </c>
      <c r="F120" s="177" t="s">
        <v>307</v>
      </c>
      <c r="G120" s="178" t="s">
        <v>301</v>
      </c>
      <c r="H120" s="179">
        <v>0.69899999999999995</v>
      </c>
      <c r="I120" s="180"/>
      <c r="J120" s="181">
        <f>ROUND(I120*H120,2)</f>
        <v>0</v>
      </c>
      <c r="K120" s="177" t="s">
        <v>208</v>
      </c>
      <c r="L120" s="41"/>
      <c r="M120" s="182" t="s">
        <v>19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209</v>
      </c>
      <c r="AT120" s="186" t="s">
        <v>204</v>
      </c>
      <c r="AU120" s="186" t="s">
        <v>84</v>
      </c>
      <c r="AY120" s="19" t="s">
        <v>202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209</v>
      </c>
      <c r="BM120" s="186" t="s">
        <v>720</v>
      </c>
    </row>
    <row r="121" spans="1:65" s="2" customFormat="1" ht="11.25">
      <c r="A121" s="36"/>
      <c r="B121" s="37"/>
      <c r="C121" s="38"/>
      <c r="D121" s="188" t="s">
        <v>211</v>
      </c>
      <c r="E121" s="38"/>
      <c r="F121" s="189" t="s">
        <v>309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211</v>
      </c>
      <c r="AU121" s="19" t="s">
        <v>84</v>
      </c>
    </row>
    <row r="122" spans="1:65" s="2" customFormat="1" ht="11.25">
      <c r="A122" s="36"/>
      <c r="B122" s="37"/>
      <c r="C122" s="38"/>
      <c r="D122" s="193" t="s">
        <v>213</v>
      </c>
      <c r="E122" s="38"/>
      <c r="F122" s="194" t="s">
        <v>310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213</v>
      </c>
      <c r="AU122" s="19" t="s">
        <v>84</v>
      </c>
    </row>
    <row r="123" spans="1:65" s="2" customFormat="1" ht="16.5" customHeight="1">
      <c r="A123" s="36"/>
      <c r="B123" s="37"/>
      <c r="C123" s="175" t="s">
        <v>260</v>
      </c>
      <c r="D123" s="175" t="s">
        <v>204</v>
      </c>
      <c r="E123" s="176" t="s">
        <v>312</v>
      </c>
      <c r="F123" s="177" t="s">
        <v>313</v>
      </c>
      <c r="G123" s="178" t="s">
        <v>301</v>
      </c>
      <c r="H123" s="179">
        <v>6.99</v>
      </c>
      <c r="I123" s="180"/>
      <c r="J123" s="181">
        <f>ROUND(I123*H123,2)</f>
        <v>0</v>
      </c>
      <c r="K123" s="177" t="s">
        <v>208</v>
      </c>
      <c r="L123" s="41"/>
      <c r="M123" s="182" t="s">
        <v>19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209</v>
      </c>
      <c r="AT123" s="186" t="s">
        <v>204</v>
      </c>
      <c r="AU123" s="186" t="s">
        <v>84</v>
      </c>
      <c r="AY123" s="19" t="s">
        <v>202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209</v>
      </c>
      <c r="BM123" s="186" t="s">
        <v>721</v>
      </c>
    </row>
    <row r="124" spans="1:65" s="2" customFormat="1" ht="19.5">
      <c r="A124" s="36"/>
      <c r="B124" s="37"/>
      <c r="C124" s="38"/>
      <c r="D124" s="188" t="s">
        <v>211</v>
      </c>
      <c r="E124" s="38"/>
      <c r="F124" s="189" t="s">
        <v>315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211</v>
      </c>
      <c r="AU124" s="19" t="s">
        <v>84</v>
      </c>
    </row>
    <row r="125" spans="1:65" s="2" customFormat="1" ht="11.25">
      <c r="A125" s="36"/>
      <c r="B125" s="37"/>
      <c r="C125" s="38"/>
      <c r="D125" s="193" t="s">
        <v>213</v>
      </c>
      <c r="E125" s="38"/>
      <c r="F125" s="194" t="s">
        <v>316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213</v>
      </c>
      <c r="AU125" s="19" t="s">
        <v>84</v>
      </c>
    </row>
    <row r="126" spans="1:65" s="14" customFormat="1" ht="11.25">
      <c r="B126" s="205"/>
      <c r="C126" s="206"/>
      <c r="D126" s="188" t="s">
        <v>215</v>
      </c>
      <c r="E126" s="206"/>
      <c r="F126" s="208" t="s">
        <v>722</v>
      </c>
      <c r="G126" s="206"/>
      <c r="H126" s="209">
        <v>6.99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215</v>
      </c>
      <c r="AU126" s="215" t="s">
        <v>84</v>
      </c>
      <c r="AV126" s="14" t="s">
        <v>84</v>
      </c>
      <c r="AW126" s="14" t="s">
        <v>4</v>
      </c>
      <c r="AX126" s="14" t="s">
        <v>82</v>
      </c>
      <c r="AY126" s="215" t="s">
        <v>202</v>
      </c>
    </row>
    <row r="127" spans="1:65" s="2" customFormat="1" ht="21.75" customHeight="1">
      <c r="A127" s="36"/>
      <c r="B127" s="37"/>
      <c r="C127" s="175" t="s">
        <v>268</v>
      </c>
      <c r="D127" s="175" t="s">
        <v>204</v>
      </c>
      <c r="E127" s="176" t="s">
        <v>342</v>
      </c>
      <c r="F127" s="177" t="s">
        <v>343</v>
      </c>
      <c r="G127" s="178" t="s">
        <v>301</v>
      </c>
      <c r="H127" s="179">
        <v>0.221</v>
      </c>
      <c r="I127" s="180"/>
      <c r="J127" s="181">
        <f>ROUND(I127*H127,2)</f>
        <v>0</v>
      </c>
      <c r="K127" s="177" t="s">
        <v>208</v>
      </c>
      <c r="L127" s="41"/>
      <c r="M127" s="182" t="s">
        <v>19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209</v>
      </c>
      <c r="AT127" s="186" t="s">
        <v>204</v>
      </c>
      <c r="AU127" s="186" t="s">
        <v>84</v>
      </c>
      <c r="AY127" s="19" t="s">
        <v>202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209</v>
      </c>
      <c r="BM127" s="186" t="s">
        <v>723</v>
      </c>
    </row>
    <row r="128" spans="1:65" s="2" customFormat="1" ht="19.5">
      <c r="A128" s="36"/>
      <c r="B128" s="37"/>
      <c r="C128" s="38"/>
      <c r="D128" s="188" t="s">
        <v>211</v>
      </c>
      <c r="E128" s="38"/>
      <c r="F128" s="189" t="s">
        <v>345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211</v>
      </c>
      <c r="AU128" s="19" t="s">
        <v>84</v>
      </c>
    </row>
    <row r="129" spans="1:65" s="2" customFormat="1" ht="11.25">
      <c r="A129" s="36"/>
      <c r="B129" s="37"/>
      <c r="C129" s="38"/>
      <c r="D129" s="193" t="s">
        <v>213</v>
      </c>
      <c r="E129" s="38"/>
      <c r="F129" s="194" t="s">
        <v>346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213</v>
      </c>
      <c r="AU129" s="19" t="s">
        <v>84</v>
      </c>
    </row>
    <row r="130" spans="1:65" s="14" customFormat="1" ht="11.25">
      <c r="B130" s="205"/>
      <c r="C130" s="206"/>
      <c r="D130" s="188" t="s">
        <v>215</v>
      </c>
      <c r="E130" s="207" t="s">
        <v>19</v>
      </c>
      <c r="F130" s="208" t="s">
        <v>724</v>
      </c>
      <c r="G130" s="206"/>
      <c r="H130" s="209">
        <v>0.185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215</v>
      </c>
      <c r="AU130" s="215" t="s">
        <v>84</v>
      </c>
      <c r="AV130" s="14" t="s">
        <v>84</v>
      </c>
      <c r="AW130" s="14" t="s">
        <v>35</v>
      </c>
      <c r="AX130" s="14" t="s">
        <v>74</v>
      </c>
      <c r="AY130" s="215" t="s">
        <v>202</v>
      </c>
    </row>
    <row r="131" spans="1:65" s="14" customFormat="1" ht="11.25">
      <c r="B131" s="205"/>
      <c r="C131" s="206"/>
      <c r="D131" s="188" t="s">
        <v>215</v>
      </c>
      <c r="E131" s="207" t="s">
        <v>19</v>
      </c>
      <c r="F131" s="208" t="s">
        <v>725</v>
      </c>
      <c r="G131" s="206"/>
      <c r="H131" s="209">
        <v>3.5999999999999997E-2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215</v>
      </c>
      <c r="AU131" s="215" t="s">
        <v>84</v>
      </c>
      <c r="AV131" s="14" t="s">
        <v>84</v>
      </c>
      <c r="AW131" s="14" t="s">
        <v>35</v>
      </c>
      <c r="AX131" s="14" t="s">
        <v>74</v>
      </c>
      <c r="AY131" s="215" t="s">
        <v>202</v>
      </c>
    </row>
    <row r="132" spans="1:65" s="15" customFormat="1" ht="11.25">
      <c r="B132" s="216"/>
      <c r="C132" s="217"/>
      <c r="D132" s="188" t="s">
        <v>215</v>
      </c>
      <c r="E132" s="218" t="s">
        <v>19</v>
      </c>
      <c r="F132" s="219" t="s">
        <v>220</v>
      </c>
      <c r="G132" s="217"/>
      <c r="H132" s="220">
        <v>0.221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215</v>
      </c>
      <c r="AU132" s="226" t="s">
        <v>84</v>
      </c>
      <c r="AV132" s="15" t="s">
        <v>209</v>
      </c>
      <c r="AW132" s="15" t="s">
        <v>35</v>
      </c>
      <c r="AX132" s="15" t="s">
        <v>82</v>
      </c>
      <c r="AY132" s="226" t="s">
        <v>202</v>
      </c>
    </row>
    <row r="133" spans="1:65" s="2" customFormat="1" ht="21.75" customHeight="1">
      <c r="A133" s="36"/>
      <c r="B133" s="37"/>
      <c r="C133" s="175" t="s">
        <v>237</v>
      </c>
      <c r="D133" s="175" t="s">
        <v>204</v>
      </c>
      <c r="E133" s="176" t="s">
        <v>371</v>
      </c>
      <c r="F133" s="177" t="s">
        <v>372</v>
      </c>
      <c r="G133" s="178" t="s">
        <v>301</v>
      </c>
      <c r="H133" s="179">
        <v>0.01</v>
      </c>
      <c r="I133" s="180"/>
      <c r="J133" s="181">
        <f>ROUND(I133*H133,2)</f>
        <v>0</v>
      </c>
      <c r="K133" s="177" t="s">
        <v>208</v>
      </c>
      <c r="L133" s="41"/>
      <c r="M133" s="182" t="s">
        <v>19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209</v>
      </c>
      <c r="AT133" s="186" t="s">
        <v>204</v>
      </c>
      <c r="AU133" s="186" t="s">
        <v>84</v>
      </c>
      <c r="AY133" s="19" t="s">
        <v>202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209</v>
      </c>
      <c r="BM133" s="186" t="s">
        <v>726</v>
      </c>
    </row>
    <row r="134" spans="1:65" s="2" customFormat="1" ht="11.25">
      <c r="A134" s="36"/>
      <c r="B134" s="37"/>
      <c r="C134" s="38"/>
      <c r="D134" s="188" t="s">
        <v>211</v>
      </c>
      <c r="E134" s="38"/>
      <c r="F134" s="189" t="s">
        <v>374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211</v>
      </c>
      <c r="AU134" s="19" t="s">
        <v>84</v>
      </c>
    </row>
    <row r="135" spans="1:65" s="2" customFormat="1" ht="11.25">
      <c r="A135" s="36"/>
      <c r="B135" s="37"/>
      <c r="C135" s="38"/>
      <c r="D135" s="193" t="s">
        <v>213</v>
      </c>
      <c r="E135" s="38"/>
      <c r="F135" s="194" t="s">
        <v>375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213</v>
      </c>
      <c r="AU135" s="19" t="s">
        <v>84</v>
      </c>
    </row>
    <row r="136" spans="1:65" s="14" customFormat="1" ht="11.25">
      <c r="B136" s="205"/>
      <c r="C136" s="206"/>
      <c r="D136" s="188" t="s">
        <v>215</v>
      </c>
      <c r="E136" s="207" t="s">
        <v>19</v>
      </c>
      <c r="F136" s="208" t="s">
        <v>727</v>
      </c>
      <c r="G136" s="206"/>
      <c r="H136" s="209">
        <v>0.01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215</v>
      </c>
      <c r="AU136" s="215" t="s">
        <v>84</v>
      </c>
      <c r="AV136" s="14" t="s">
        <v>84</v>
      </c>
      <c r="AW136" s="14" t="s">
        <v>35</v>
      </c>
      <c r="AX136" s="14" t="s">
        <v>74</v>
      </c>
      <c r="AY136" s="215" t="s">
        <v>202</v>
      </c>
    </row>
    <row r="137" spans="1:65" s="15" customFormat="1" ht="11.25">
      <c r="B137" s="216"/>
      <c r="C137" s="217"/>
      <c r="D137" s="188" t="s">
        <v>215</v>
      </c>
      <c r="E137" s="218" t="s">
        <v>19</v>
      </c>
      <c r="F137" s="219" t="s">
        <v>220</v>
      </c>
      <c r="G137" s="217"/>
      <c r="H137" s="220">
        <v>0.01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215</v>
      </c>
      <c r="AU137" s="226" t="s">
        <v>84</v>
      </c>
      <c r="AV137" s="15" t="s">
        <v>209</v>
      </c>
      <c r="AW137" s="15" t="s">
        <v>35</v>
      </c>
      <c r="AX137" s="15" t="s">
        <v>82</v>
      </c>
      <c r="AY137" s="226" t="s">
        <v>202</v>
      </c>
    </row>
    <row r="138" spans="1:65" s="2" customFormat="1" ht="21.75" customHeight="1">
      <c r="A138" s="36"/>
      <c r="B138" s="37"/>
      <c r="C138" s="175" t="s">
        <v>288</v>
      </c>
      <c r="D138" s="175" t="s">
        <v>204</v>
      </c>
      <c r="E138" s="176" t="s">
        <v>728</v>
      </c>
      <c r="F138" s="177" t="s">
        <v>729</v>
      </c>
      <c r="G138" s="178" t="s">
        <v>301</v>
      </c>
      <c r="H138" s="179">
        <v>0.46800000000000003</v>
      </c>
      <c r="I138" s="180"/>
      <c r="J138" s="181">
        <f>ROUND(I138*H138,2)</f>
        <v>0</v>
      </c>
      <c r="K138" s="177" t="s">
        <v>208</v>
      </c>
      <c r="L138" s="41"/>
      <c r="M138" s="182" t="s">
        <v>19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209</v>
      </c>
      <c r="AT138" s="186" t="s">
        <v>204</v>
      </c>
      <c r="AU138" s="186" t="s">
        <v>84</v>
      </c>
      <c r="AY138" s="19" t="s">
        <v>202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209</v>
      </c>
      <c r="BM138" s="186" t="s">
        <v>730</v>
      </c>
    </row>
    <row r="139" spans="1:65" s="2" customFormat="1" ht="11.25">
      <c r="A139" s="36"/>
      <c r="B139" s="37"/>
      <c r="C139" s="38"/>
      <c r="D139" s="188" t="s">
        <v>211</v>
      </c>
      <c r="E139" s="38"/>
      <c r="F139" s="189" t="s">
        <v>731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211</v>
      </c>
      <c r="AU139" s="19" t="s">
        <v>84</v>
      </c>
    </row>
    <row r="140" spans="1:65" s="2" customFormat="1" ht="11.25">
      <c r="A140" s="36"/>
      <c r="B140" s="37"/>
      <c r="C140" s="38"/>
      <c r="D140" s="193" t="s">
        <v>213</v>
      </c>
      <c r="E140" s="38"/>
      <c r="F140" s="194" t="s">
        <v>732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213</v>
      </c>
      <c r="AU140" s="19" t="s">
        <v>84</v>
      </c>
    </row>
    <row r="141" spans="1:65" s="14" customFormat="1" ht="11.25">
      <c r="B141" s="205"/>
      <c r="C141" s="206"/>
      <c r="D141" s="188" t="s">
        <v>215</v>
      </c>
      <c r="E141" s="207" t="s">
        <v>19</v>
      </c>
      <c r="F141" s="208" t="s">
        <v>733</v>
      </c>
      <c r="G141" s="206"/>
      <c r="H141" s="209">
        <v>0.69899999999999995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215</v>
      </c>
      <c r="AU141" s="215" t="s">
        <v>84</v>
      </c>
      <c r="AV141" s="14" t="s">
        <v>84</v>
      </c>
      <c r="AW141" s="14" t="s">
        <v>35</v>
      </c>
      <c r="AX141" s="14" t="s">
        <v>74</v>
      </c>
      <c r="AY141" s="215" t="s">
        <v>202</v>
      </c>
    </row>
    <row r="142" spans="1:65" s="14" customFormat="1" ht="11.25">
      <c r="B142" s="205"/>
      <c r="C142" s="206"/>
      <c r="D142" s="188" t="s">
        <v>215</v>
      </c>
      <c r="E142" s="207" t="s">
        <v>19</v>
      </c>
      <c r="F142" s="208" t="s">
        <v>734</v>
      </c>
      <c r="G142" s="206"/>
      <c r="H142" s="209">
        <v>-0.185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215</v>
      </c>
      <c r="AU142" s="215" t="s">
        <v>84</v>
      </c>
      <c r="AV142" s="14" t="s">
        <v>84</v>
      </c>
      <c r="AW142" s="14" t="s">
        <v>35</v>
      </c>
      <c r="AX142" s="14" t="s">
        <v>74</v>
      </c>
      <c r="AY142" s="215" t="s">
        <v>202</v>
      </c>
    </row>
    <row r="143" spans="1:65" s="14" customFormat="1" ht="11.25">
      <c r="B143" s="205"/>
      <c r="C143" s="206"/>
      <c r="D143" s="188" t="s">
        <v>215</v>
      </c>
      <c r="E143" s="207" t="s">
        <v>19</v>
      </c>
      <c r="F143" s="208" t="s">
        <v>735</v>
      </c>
      <c r="G143" s="206"/>
      <c r="H143" s="209">
        <v>-3.5999999999999997E-2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215</v>
      </c>
      <c r="AU143" s="215" t="s">
        <v>84</v>
      </c>
      <c r="AV143" s="14" t="s">
        <v>84</v>
      </c>
      <c r="AW143" s="14" t="s">
        <v>35</v>
      </c>
      <c r="AX143" s="14" t="s">
        <v>74</v>
      </c>
      <c r="AY143" s="215" t="s">
        <v>202</v>
      </c>
    </row>
    <row r="144" spans="1:65" s="14" customFormat="1" ht="11.25">
      <c r="B144" s="205"/>
      <c r="C144" s="206"/>
      <c r="D144" s="188" t="s">
        <v>215</v>
      </c>
      <c r="E144" s="207" t="s">
        <v>19</v>
      </c>
      <c r="F144" s="208" t="s">
        <v>736</v>
      </c>
      <c r="G144" s="206"/>
      <c r="H144" s="209">
        <v>-0.01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215</v>
      </c>
      <c r="AU144" s="215" t="s">
        <v>84</v>
      </c>
      <c r="AV144" s="14" t="s">
        <v>84</v>
      </c>
      <c r="AW144" s="14" t="s">
        <v>35</v>
      </c>
      <c r="AX144" s="14" t="s">
        <v>74</v>
      </c>
      <c r="AY144" s="215" t="s">
        <v>202</v>
      </c>
    </row>
    <row r="145" spans="1:65" s="15" customFormat="1" ht="11.25">
      <c r="B145" s="216"/>
      <c r="C145" s="217"/>
      <c r="D145" s="188" t="s">
        <v>215</v>
      </c>
      <c r="E145" s="218" t="s">
        <v>19</v>
      </c>
      <c r="F145" s="219" t="s">
        <v>220</v>
      </c>
      <c r="G145" s="217"/>
      <c r="H145" s="220">
        <v>0.46800000000000003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215</v>
      </c>
      <c r="AU145" s="226" t="s">
        <v>84</v>
      </c>
      <c r="AV145" s="15" t="s">
        <v>209</v>
      </c>
      <c r="AW145" s="15" t="s">
        <v>35</v>
      </c>
      <c r="AX145" s="15" t="s">
        <v>82</v>
      </c>
      <c r="AY145" s="226" t="s">
        <v>202</v>
      </c>
    </row>
    <row r="146" spans="1:65" s="12" customFormat="1" ht="25.9" customHeight="1">
      <c r="B146" s="159"/>
      <c r="C146" s="160"/>
      <c r="D146" s="161" t="s">
        <v>73</v>
      </c>
      <c r="E146" s="162" t="s">
        <v>386</v>
      </c>
      <c r="F146" s="162" t="s">
        <v>387</v>
      </c>
      <c r="G146" s="160"/>
      <c r="H146" s="160"/>
      <c r="I146" s="163"/>
      <c r="J146" s="164">
        <f>BK146</f>
        <v>0</v>
      </c>
      <c r="K146" s="160"/>
      <c r="L146" s="165"/>
      <c r="M146" s="166"/>
      <c r="N146" s="167"/>
      <c r="O146" s="167"/>
      <c r="P146" s="168">
        <f>P147+P179</f>
        <v>0</v>
      </c>
      <c r="Q146" s="167"/>
      <c r="R146" s="168">
        <f>R147+R179</f>
        <v>0</v>
      </c>
      <c r="S146" s="167"/>
      <c r="T146" s="169">
        <f>T147+T179</f>
        <v>0.151</v>
      </c>
      <c r="AR146" s="170" t="s">
        <v>84</v>
      </c>
      <c r="AT146" s="171" t="s">
        <v>73</v>
      </c>
      <c r="AU146" s="171" t="s">
        <v>74</v>
      </c>
      <c r="AY146" s="170" t="s">
        <v>202</v>
      </c>
      <c r="BK146" s="172">
        <f>BK147+BK179</f>
        <v>0</v>
      </c>
    </row>
    <row r="147" spans="1:65" s="12" customFormat="1" ht="22.9" customHeight="1">
      <c r="B147" s="159"/>
      <c r="C147" s="160"/>
      <c r="D147" s="161" t="s">
        <v>73</v>
      </c>
      <c r="E147" s="173" t="s">
        <v>415</v>
      </c>
      <c r="F147" s="173" t="s">
        <v>416</v>
      </c>
      <c r="G147" s="160"/>
      <c r="H147" s="160"/>
      <c r="I147" s="163"/>
      <c r="J147" s="174">
        <f>BK147</f>
        <v>0</v>
      </c>
      <c r="K147" s="160"/>
      <c r="L147" s="165"/>
      <c r="M147" s="166"/>
      <c r="N147" s="167"/>
      <c r="O147" s="167"/>
      <c r="P147" s="168">
        <f>SUM(P148:P178)</f>
        <v>0</v>
      </c>
      <c r="Q147" s="167"/>
      <c r="R147" s="168">
        <f>SUM(R148:R178)</f>
        <v>0</v>
      </c>
      <c r="S147" s="167"/>
      <c r="T147" s="169">
        <f>SUM(T148:T178)</f>
        <v>0.11499999999999999</v>
      </c>
      <c r="AR147" s="170" t="s">
        <v>84</v>
      </c>
      <c r="AT147" s="171" t="s">
        <v>73</v>
      </c>
      <c r="AU147" s="171" t="s">
        <v>82</v>
      </c>
      <c r="AY147" s="170" t="s">
        <v>202</v>
      </c>
      <c r="BK147" s="172">
        <f>SUM(BK148:BK178)</f>
        <v>0</v>
      </c>
    </row>
    <row r="148" spans="1:65" s="2" customFormat="1" ht="16.5" customHeight="1">
      <c r="A148" s="36"/>
      <c r="B148" s="37"/>
      <c r="C148" s="175" t="s">
        <v>298</v>
      </c>
      <c r="D148" s="175" t="s">
        <v>204</v>
      </c>
      <c r="E148" s="176" t="s">
        <v>737</v>
      </c>
      <c r="F148" s="177" t="s">
        <v>738</v>
      </c>
      <c r="G148" s="178" t="s">
        <v>589</v>
      </c>
      <c r="H148" s="179">
        <v>2</v>
      </c>
      <c r="I148" s="180"/>
      <c r="J148" s="181">
        <f>ROUND(I148*H148,2)</f>
        <v>0</v>
      </c>
      <c r="K148" s="177" t="s">
        <v>208</v>
      </c>
      <c r="L148" s="41"/>
      <c r="M148" s="182" t="s">
        <v>19</v>
      </c>
      <c r="N148" s="183" t="s">
        <v>45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5.0000000000000001E-3</v>
      </c>
      <c r="T148" s="185">
        <f>S148*H148</f>
        <v>0.01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333</v>
      </c>
      <c r="AT148" s="186" t="s">
        <v>204</v>
      </c>
      <c r="AU148" s="186" t="s">
        <v>84</v>
      </c>
      <c r="AY148" s="19" t="s">
        <v>202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333</v>
      </c>
      <c r="BM148" s="186" t="s">
        <v>739</v>
      </c>
    </row>
    <row r="149" spans="1:65" s="2" customFormat="1" ht="11.25">
      <c r="A149" s="36"/>
      <c r="B149" s="37"/>
      <c r="C149" s="38"/>
      <c r="D149" s="188" t="s">
        <v>211</v>
      </c>
      <c r="E149" s="38"/>
      <c r="F149" s="189" t="s">
        <v>740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211</v>
      </c>
      <c r="AU149" s="19" t="s">
        <v>84</v>
      </c>
    </row>
    <row r="150" spans="1:65" s="2" customFormat="1" ht="11.25">
      <c r="A150" s="36"/>
      <c r="B150" s="37"/>
      <c r="C150" s="38"/>
      <c r="D150" s="193" t="s">
        <v>213</v>
      </c>
      <c r="E150" s="38"/>
      <c r="F150" s="194" t="s">
        <v>741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213</v>
      </c>
      <c r="AU150" s="19" t="s">
        <v>84</v>
      </c>
    </row>
    <row r="151" spans="1:65" s="13" customFormat="1" ht="11.25">
      <c r="B151" s="195"/>
      <c r="C151" s="196"/>
      <c r="D151" s="188" t="s">
        <v>215</v>
      </c>
      <c r="E151" s="197" t="s">
        <v>19</v>
      </c>
      <c r="F151" s="198" t="s">
        <v>742</v>
      </c>
      <c r="G151" s="196"/>
      <c r="H151" s="197" t="s">
        <v>19</v>
      </c>
      <c r="I151" s="199"/>
      <c r="J151" s="196"/>
      <c r="K151" s="196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215</v>
      </c>
      <c r="AU151" s="204" t="s">
        <v>84</v>
      </c>
      <c r="AV151" s="13" t="s">
        <v>82</v>
      </c>
      <c r="AW151" s="13" t="s">
        <v>35</v>
      </c>
      <c r="AX151" s="13" t="s">
        <v>74</v>
      </c>
      <c r="AY151" s="204" t="s">
        <v>202</v>
      </c>
    </row>
    <row r="152" spans="1:65" s="13" customFormat="1" ht="11.25">
      <c r="B152" s="195"/>
      <c r="C152" s="196"/>
      <c r="D152" s="188" t="s">
        <v>215</v>
      </c>
      <c r="E152" s="197" t="s">
        <v>19</v>
      </c>
      <c r="F152" s="198" t="s">
        <v>743</v>
      </c>
      <c r="G152" s="196"/>
      <c r="H152" s="197" t="s">
        <v>19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215</v>
      </c>
      <c r="AU152" s="204" t="s">
        <v>84</v>
      </c>
      <c r="AV152" s="13" t="s">
        <v>82</v>
      </c>
      <c r="AW152" s="13" t="s">
        <v>35</v>
      </c>
      <c r="AX152" s="13" t="s">
        <v>74</v>
      </c>
      <c r="AY152" s="204" t="s">
        <v>202</v>
      </c>
    </row>
    <row r="153" spans="1:65" s="13" customFormat="1" ht="11.25">
      <c r="B153" s="195"/>
      <c r="C153" s="196"/>
      <c r="D153" s="188" t="s">
        <v>215</v>
      </c>
      <c r="E153" s="197" t="s">
        <v>19</v>
      </c>
      <c r="F153" s="198" t="s">
        <v>744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215</v>
      </c>
      <c r="AU153" s="204" t="s">
        <v>84</v>
      </c>
      <c r="AV153" s="13" t="s">
        <v>82</v>
      </c>
      <c r="AW153" s="13" t="s">
        <v>35</v>
      </c>
      <c r="AX153" s="13" t="s">
        <v>74</v>
      </c>
      <c r="AY153" s="204" t="s">
        <v>202</v>
      </c>
    </row>
    <row r="154" spans="1:65" s="14" customFormat="1" ht="11.25">
      <c r="B154" s="205"/>
      <c r="C154" s="206"/>
      <c r="D154" s="188" t="s">
        <v>215</v>
      </c>
      <c r="E154" s="207" t="s">
        <v>19</v>
      </c>
      <c r="F154" s="208" t="s">
        <v>82</v>
      </c>
      <c r="G154" s="206"/>
      <c r="H154" s="209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215</v>
      </c>
      <c r="AU154" s="215" t="s">
        <v>84</v>
      </c>
      <c r="AV154" s="14" t="s">
        <v>84</v>
      </c>
      <c r="AW154" s="14" t="s">
        <v>35</v>
      </c>
      <c r="AX154" s="14" t="s">
        <v>74</v>
      </c>
      <c r="AY154" s="215" t="s">
        <v>202</v>
      </c>
    </row>
    <row r="155" spans="1:65" s="13" customFormat="1" ht="11.25">
      <c r="B155" s="195"/>
      <c r="C155" s="196"/>
      <c r="D155" s="188" t="s">
        <v>215</v>
      </c>
      <c r="E155" s="197" t="s">
        <v>19</v>
      </c>
      <c r="F155" s="198" t="s">
        <v>702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215</v>
      </c>
      <c r="AU155" s="204" t="s">
        <v>84</v>
      </c>
      <c r="AV155" s="13" t="s">
        <v>82</v>
      </c>
      <c r="AW155" s="13" t="s">
        <v>35</v>
      </c>
      <c r="AX155" s="13" t="s">
        <v>74</v>
      </c>
      <c r="AY155" s="204" t="s">
        <v>202</v>
      </c>
    </row>
    <row r="156" spans="1:65" s="13" customFormat="1" ht="11.25">
      <c r="B156" s="195"/>
      <c r="C156" s="196"/>
      <c r="D156" s="188" t="s">
        <v>215</v>
      </c>
      <c r="E156" s="197" t="s">
        <v>19</v>
      </c>
      <c r="F156" s="198" t="s">
        <v>742</v>
      </c>
      <c r="G156" s="196"/>
      <c r="H156" s="197" t="s">
        <v>19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215</v>
      </c>
      <c r="AU156" s="204" t="s">
        <v>84</v>
      </c>
      <c r="AV156" s="13" t="s">
        <v>82</v>
      </c>
      <c r="AW156" s="13" t="s">
        <v>35</v>
      </c>
      <c r="AX156" s="13" t="s">
        <v>74</v>
      </c>
      <c r="AY156" s="204" t="s">
        <v>202</v>
      </c>
    </row>
    <row r="157" spans="1:65" s="13" customFormat="1" ht="11.25">
      <c r="B157" s="195"/>
      <c r="C157" s="196"/>
      <c r="D157" s="188" t="s">
        <v>215</v>
      </c>
      <c r="E157" s="197" t="s">
        <v>19</v>
      </c>
      <c r="F157" s="198" t="s">
        <v>745</v>
      </c>
      <c r="G157" s="196"/>
      <c r="H157" s="197" t="s">
        <v>19</v>
      </c>
      <c r="I157" s="199"/>
      <c r="J157" s="196"/>
      <c r="K157" s="196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215</v>
      </c>
      <c r="AU157" s="204" t="s">
        <v>84</v>
      </c>
      <c r="AV157" s="13" t="s">
        <v>82</v>
      </c>
      <c r="AW157" s="13" t="s">
        <v>35</v>
      </c>
      <c r="AX157" s="13" t="s">
        <v>74</v>
      </c>
      <c r="AY157" s="204" t="s">
        <v>202</v>
      </c>
    </row>
    <row r="158" spans="1:65" s="13" customFormat="1" ht="11.25">
      <c r="B158" s="195"/>
      <c r="C158" s="196"/>
      <c r="D158" s="188" t="s">
        <v>215</v>
      </c>
      <c r="E158" s="197" t="s">
        <v>19</v>
      </c>
      <c r="F158" s="198" t="s">
        <v>744</v>
      </c>
      <c r="G158" s="196"/>
      <c r="H158" s="197" t="s">
        <v>19</v>
      </c>
      <c r="I158" s="199"/>
      <c r="J158" s="196"/>
      <c r="K158" s="196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215</v>
      </c>
      <c r="AU158" s="204" t="s">
        <v>84</v>
      </c>
      <c r="AV158" s="13" t="s">
        <v>82</v>
      </c>
      <c r="AW158" s="13" t="s">
        <v>35</v>
      </c>
      <c r="AX158" s="13" t="s">
        <v>74</v>
      </c>
      <c r="AY158" s="204" t="s">
        <v>202</v>
      </c>
    </row>
    <row r="159" spans="1:65" s="14" customFormat="1" ht="11.25">
      <c r="B159" s="205"/>
      <c r="C159" s="206"/>
      <c r="D159" s="188" t="s">
        <v>215</v>
      </c>
      <c r="E159" s="207" t="s">
        <v>19</v>
      </c>
      <c r="F159" s="208" t="s">
        <v>82</v>
      </c>
      <c r="G159" s="206"/>
      <c r="H159" s="209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215</v>
      </c>
      <c r="AU159" s="215" t="s">
        <v>84</v>
      </c>
      <c r="AV159" s="14" t="s">
        <v>84</v>
      </c>
      <c r="AW159" s="14" t="s">
        <v>35</v>
      </c>
      <c r="AX159" s="14" t="s">
        <v>74</v>
      </c>
      <c r="AY159" s="215" t="s">
        <v>202</v>
      </c>
    </row>
    <row r="160" spans="1:65" s="15" customFormat="1" ht="11.25">
      <c r="B160" s="216"/>
      <c r="C160" s="217"/>
      <c r="D160" s="188" t="s">
        <v>215</v>
      </c>
      <c r="E160" s="218" t="s">
        <v>19</v>
      </c>
      <c r="F160" s="219" t="s">
        <v>220</v>
      </c>
      <c r="G160" s="217"/>
      <c r="H160" s="220">
        <v>2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215</v>
      </c>
      <c r="AU160" s="226" t="s">
        <v>84</v>
      </c>
      <c r="AV160" s="15" t="s">
        <v>209</v>
      </c>
      <c r="AW160" s="15" t="s">
        <v>35</v>
      </c>
      <c r="AX160" s="15" t="s">
        <v>82</v>
      </c>
      <c r="AY160" s="226" t="s">
        <v>202</v>
      </c>
    </row>
    <row r="161" spans="1:65" s="2" customFormat="1" ht="16.5" customHeight="1">
      <c r="A161" s="36"/>
      <c r="B161" s="37"/>
      <c r="C161" s="175" t="s">
        <v>305</v>
      </c>
      <c r="D161" s="175" t="s">
        <v>204</v>
      </c>
      <c r="E161" s="176" t="s">
        <v>746</v>
      </c>
      <c r="F161" s="177" t="s">
        <v>747</v>
      </c>
      <c r="G161" s="178" t="s">
        <v>589</v>
      </c>
      <c r="H161" s="179">
        <v>3</v>
      </c>
      <c r="I161" s="180"/>
      <c r="J161" s="181">
        <f>ROUND(I161*H161,2)</f>
        <v>0</v>
      </c>
      <c r="K161" s="177" t="s">
        <v>208</v>
      </c>
      <c r="L161" s="41"/>
      <c r="M161" s="182" t="s">
        <v>19</v>
      </c>
      <c r="N161" s="183" t="s">
        <v>45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1.4999999999999999E-2</v>
      </c>
      <c r="T161" s="185">
        <f>S161*H161</f>
        <v>4.4999999999999998E-2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333</v>
      </c>
      <c r="AT161" s="186" t="s">
        <v>204</v>
      </c>
      <c r="AU161" s="186" t="s">
        <v>84</v>
      </c>
      <c r="AY161" s="19" t="s">
        <v>202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82</v>
      </c>
      <c r="BK161" s="187">
        <f>ROUND(I161*H161,2)</f>
        <v>0</v>
      </c>
      <c r="BL161" s="19" t="s">
        <v>333</v>
      </c>
      <c r="BM161" s="186" t="s">
        <v>748</v>
      </c>
    </row>
    <row r="162" spans="1:65" s="2" customFormat="1" ht="11.25">
      <c r="A162" s="36"/>
      <c r="B162" s="37"/>
      <c r="C162" s="38"/>
      <c r="D162" s="188" t="s">
        <v>211</v>
      </c>
      <c r="E162" s="38"/>
      <c r="F162" s="189" t="s">
        <v>747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211</v>
      </c>
      <c r="AU162" s="19" t="s">
        <v>84</v>
      </c>
    </row>
    <row r="163" spans="1:65" s="2" customFormat="1" ht="11.25">
      <c r="A163" s="36"/>
      <c r="B163" s="37"/>
      <c r="C163" s="38"/>
      <c r="D163" s="193" t="s">
        <v>213</v>
      </c>
      <c r="E163" s="38"/>
      <c r="F163" s="194" t="s">
        <v>749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213</v>
      </c>
      <c r="AU163" s="19" t="s">
        <v>84</v>
      </c>
    </row>
    <row r="164" spans="1:65" s="13" customFormat="1" ht="11.25">
      <c r="B164" s="195"/>
      <c r="C164" s="196"/>
      <c r="D164" s="188" t="s">
        <v>215</v>
      </c>
      <c r="E164" s="197" t="s">
        <v>19</v>
      </c>
      <c r="F164" s="198" t="s">
        <v>747</v>
      </c>
      <c r="G164" s="196"/>
      <c r="H164" s="197" t="s">
        <v>19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215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202</v>
      </c>
    </row>
    <row r="165" spans="1:65" s="13" customFormat="1" ht="11.25">
      <c r="B165" s="195"/>
      <c r="C165" s="196"/>
      <c r="D165" s="188" t="s">
        <v>215</v>
      </c>
      <c r="E165" s="197" t="s">
        <v>19</v>
      </c>
      <c r="F165" s="198" t="s">
        <v>702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1:65" s="13" customFormat="1" ht="11.25">
      <c r="B166" s="195"/>
      <c r="C166" s="196"/>
      <c r="D166" s="188" t="s">
        <v>215</v>
      </c>
      <c r="E166" s="197" t="s">
        <v>19</v>
      </c>
      <c r="F166" s="198" t="s">
        <v>703</v>
      </c>
      <c r="G166" s="196"/>
      <c r="H166" s="197" t="s">
        <v>19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215</v>
      </c>
      <c r="AU166" s="204" t="s">
        <v>84</v>
      </c>
      <c r="AV166" s="13" t="s">
        <v>82</v>
      </c>
      <c r="AW166" s="13" t="s">
        <v>35</v>
      </c>
      <c r="AX166" s="13" t="s">
        <v>74</v>
      </c>
      <c r="AY166" s="204" t="s">
        <v>202</v>
      </c>
    </row>
    <row r="167" spans="1:65" s="13" customFormat="1" ht="11.25">
      <c r="B167" s="195"/>
      <c r="C167" s="196"/>
      <c r="D167" s="188" t="s">
        <v>215</v>
      </c>
      <c r="E167" s="197" t="s">
        <v>19</v>
      </c>
      <c r="F167" s="198" t="s">
        <v>704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1:65" s="14" customFormat="1" ht="11.25">
      <c r="B168" s="205"/>
      <c r="C168" s="206"/>
      <c r="D168" s="188" t="s">
        <v>215</v>
      </c>
      <c r="E168" s="207" t="s">
        <v>19</v>
      </c>
      <c r="F168" s="208" t="s">
        <v>82</v>
      </c>
      <c r="G168" s="206"/>
      <c r="H168" s="209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215</v>
      </c>
      <c r="AU168" s="215" t="s">
        <v>84</v>
      </c>
      <c r="AV168" s="14" t="s">
        <v>84</v>
      </c>
      <c r="AW168" s="14" t="s">
        <v>35</v>
      </c>
      <c r="AX168" s="14" t="s">
        <v>74</v>
      </c>
      <c r="AY168" s="215" t="s">
        <v>202</v>
      </c>
    </row>
    <row r="169" spans="1:65" s="13" customFormat="1" ht="11.25">
      <c r="B169" s="195"/>
      <c r="C169" s="196"/>
      <c r="D169" s="188" t="s">
        <v>215</v>
      </c>
      <c r="E169" s="197" t="s">
        <v>19</v>
      </c>
      <c r="F169" s="198" t="s">
        <v>703</v>
      </c>
      <c r="G169" s="196"/>
      <c r="H169" s="197" t="s">
        <v>19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215</v>
      </c>
      <c r="AU169" s="204" t="s">
        <v>84</v>
      </c>
      <c r="AV169" s="13" t="s">
        <v>82</v>
      </c>
      <c r="AW169" s="13" t="s">
        <v>35</v>
      </c>
      <c r="AX169" s="13" t="s">
        <v>74</v>
      </c>
      <c r="AY169" s="204" t="s">
        <v>202</v>
      </c>
    </row>
    <row r="170" spans="1:65" s="13" customFormat="1" ht="11.25">
      <c r="B170" s="195"/>
      <c r="C170" s="196"/>
      <c r="D170" s="188" t="s">
        <v>215</v>
      </c>
      <c r="E170" s="197" t="s">
        <v>19</v>
      </c>
      <c r="F170" s="198" t="s">
        <v>711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1:65" s="14" customFormat="1" ht="11.25">
      <c r="B171" s="205"/>
      <c r="C171" s="206"/>
      <c r="D171" s="188" t="s">
        <v>215</v>
      </c>
      <c r="E171" s="207" t="s">
        <v>19</v>
      </c>
      <c r="F171" s="208" t="s">
        <v>84</v>
      </c>
      <c r="G171" s="206"/>
      <c r="H171" s="209">
        <v>2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215</v>
      </c>
      <c r="AU171" s="215" t="s">
        <v>84</v>
      </c>
      <c r="AV171" s="14" t="s">
        <v>84</v>
      </c>
      <c r="AW171" s="14" t="s">
        <v>35</v>
      </c>
      <c r="AX171" s="14" t="s">
        <v>74</v>
      </c>
      <c r="AY171" s="215" t="s">
        <v>202</v>
      </c>
    </row>
    <row r="172" spans="1:65" s="15" customFormat="1" ht="11.25">
      <c r="B172" s="216"/>
      <c r="C172" s="217"/>
      <c r="D172" s="188" t="s">
        <v>215</v>
      </c>
      <c r="E172" s="218" t="s">
        <v>19</v>
      </c>
      <c r="F172" s="219" t="s">
        <v>220</v>
      </c>
      <c r="G172" s="217"/>
      <c r="H172" s="220">
        <v>3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215</v>
      </c>
      <c r="AU172" s="226" t="s">
        <v>84</v>
      </c>
      <c r="AV172" s="15" t="s">
        <v>209</v>
      </c>
      <c r="AW172" s="15" t="s">
        <v>35</v>
      </c>
      <c r="AX172" s="15" t="s">
        <v>82</v>
      </c>
      <c r="AY172" s="226" t="s">
        <v>202</v>
      </c>
    </row>
    <row r="173" spans="1:65" s="2" customFormat="1" ht="16.5" customHeight="1">
      <c r="A173" s="36"/>
      <c r="B173" s="37"/>
      <c r="C173" s="175" t="s">
        <v>311</v>
      </c>
      <c r="D173" s="175" t="s">
        <v>204</v>
      </c>
      <c r="E173" s="176" t="s">
        <v>750</v>
      </c>
      <c r="F173" s="177" t="s">
        <v>751</v>
      </c>
      <c r="G173" s="178" t="s">
        <v>589</v>
      </c>
      <c r="H173" s="179">
        <v>2</v>
      </c>
      <c r="I173" s="180"/>
      <c r="J173" s="181">
        <f>ROUND(I173*H173,2)</f>
        <v>0</v>
      </c>
      <c r="K173" s="177" t="s">
        <v>208</v>
      </c>
      <c r="L173" s="41"/>
      <c r="M173" s="182" t="s">
        <v>19</v>
      </c>
      <c r="N173" s="183" t="s">
        <v>45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0.03</v>
      </c>
      <c r="T173" s="185">
        <f>S173*H173</f>
        <v>0.06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333</v>
      </c>
      <c r="AT173" s="186" t="s">
        <v>204</v>
      </c>
      <c r="AU173" s="186" t="s">
        <v>84</v>
      </c>
      <c r="AY173" s="19" t="s">
        <v>202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82</v>
      </c>
      <c r="BK173" s="187">
        <f>ROUND(I173*H173,2)</f>
        <v>0</v>
      </c>
      <c r="BL173" s="19" t="s">
        <v>333</v>
      </c>
      <c r="BM173" s="186" t="s">
        <v>752</v>
      </c>
    </row>
    <row r="174" spans="1:65" s="2" customFormat="1" ht="19.5">
      <c r="A174" s="36"/>
      <c r="B174" s="37"/>
      <c r="C174" s="38"/>
      <c r="D174" s="188" t="s">
        <v>211</v>
      </c>
      <c r="E174" s="38"/>
      <c r="F174" s="189" t="s">
        <v>753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211</v>
      </c>
      <c r="AU174" s="19" t="s">
        <v>84</v>
      </c>
    </row>
    <row r="175" spans="1:65" s="2" customFormat="1" ht="11.25">
      <c r="A175" s="36"/>
      <c r="B175" s="37"/>
      <c r="C175" s="38"/>
      <c r="D175" s="193" t="s">
        <v>213</v>
      </c>
      <c r="E175" s="38"/>
      <c r="F175" s="194" t="s">
        <v>754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213</v>
      </c>
      <c r="AU175" s="19" t="s">
        <v>84</v>
      </c>
    </row>
    <row r="176" spans="1:65" s="13" customFormat="1" ht="11.25">
      <c r="B176" s="195"/>
      <c r="C176" s="196"/>
      <c r="D176" s="188" t="s">
        <v>215</v>
      </c>
      <c r="E176" s="197" t="s">
        <v>19</v>
      </c>
      <c r="F176" s="198" t="s">
        <v>718</v>
      </c>
      <c r="G176" s="196"/>
      <c r="H176" s="197" t="s">
        <v>19</v>
      </c>
      <c r="I176" s="199"/>
      <c r="J176" s="196"/>
      <c r="K176" s="196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215</v>
      </c>
      <c r="AU176" s="204" t="s">
        <v>84</v>
      </c>
      <c r="AV176" s="13" t="s">
        <v>82</v>
      </c>
      <c r="AW176" s="13" t="s">
        <v>35</v>
      </c>
      <c r="AX176" s="13" t="s">
        <v>74</v>
      </c>
      <c r="AY176" s="204" t="s">
        <v>202</v>
      </c>
    </row>
    <row r="177" spans="1:65" s="14" customFormat="1" ht="11.25">
      <c r="B177" s="205"/>
      <c r="C177" s="206"/>
      <c r="D177" s="188" t="s">
        <v>215</v>
      </c>
      <c r="E177" s="207" t="s">
        <v>19</v>
      </c>
      <c r="F177" s="208" t="s">
        <v>84</v>
      </c>
      <c r="G177" s="206"/>
      <c r="H177" s="209">
        <v>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215</v>
      </c>
      <c r="AU177" s="215" t="s">
        <v>84</v>
      </c>
      <c r="AV177" s="14" t="s">
        <v>84</v>
      </c>
      <c r="AW177" s="14" t="s">
        <v>35</v>
      </c>
      <c r="AX177" s="14" t="s">
        <v>74</v>
      </c>
      <c r="AY177" s="215" t="s">
        <v>202</v>
      </c>
    </row>
    <row r="178" spans="1:65" s="15" customFormat="1" ht="11.25">
      <c r="B178" s="216"/>
      <c r="C178" s="217"/>
      <c r="D178" s="188" t="s">
        <v>215</v>
      </c>
      <c r="E178" s="218" t="s">
        <v>19</v>
      </c>
      <c r="F178" s="219" t="s">
        <v>220</v>
      </c>
      <c r="G178" s="217"/>
      <c r="H178" s="220">
        <v>2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215</v>
      </c>
      <c r="AU178" s="226" t="s">
        <v>84</v>
      </c>
      <c r="AV178" s="15" t="s">
        <v>209</v>
      </c>
      <c r="AW178" s="15" t="s">
        <v>35</v>
      </c>
      <c r="AX178" s="15" t="s">
        <v>82</v>
      </c>
      <c r="AY178" s="226" t="s">
        <v>202</v>
      </c>
    </row>
    <row r="179" spans="1:65" s="12" customFormat="1" ht="22.9" customHeight="1">
      <c r="B179" s="159"/>
      <c r="C179" s="160"/>
      <c r="D179" s="161" t="s">
        <v>73</v>
      </c>
      <c r="E179" s="173" t="s">
        <v>432</v>
      </c>
      <c r="F179" s="173" t="s">
        <v>433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SUM(P180:P185)</f>
        <v>0</v>
      </c>
      <c r="Q179" s="167"/>
      <c r="R179" s="168">
        <f>SUM(R180:R185)</f>
        <v>0</v>
      </c>
      <c r="S179" s="167"/>
      <c r="T179" s="169">
        <f>SUM(T180:T185)</f>
        <v>3.5999999999999997E-2</v>
      </c>
      <c r="AR179" s="170" t="s">
        <v>84</v>
      </c>
      <c r="AT179" s="171" t="s">
        <v>73</v>
      </c>
      <c r="AU179" s="171" t="s">
        <v>82</v>
      </c>
      <c r="AY179" s="170" t="s">
        <v>202</v>
      </c>
      <c r="BK179" s="172">
        <f>SUM(BK180:BK185)</f>
        <v>0</v>
      </c>
    </row>
    <row r="180" spans="1:65" s="2" customFormat="1" ht="16.5" customHeight="1">
      <c r="A180" s="36"/>
      <c r="B180" s="37"/>
      <c r="C180" s="175" t="s">
        <v>318</v>
      </c>
      <c r="D180" s="175" t="s">
        <v>204</v>
      </c>
      <c r="E180" s="176" t="s">
        <v>755</v>
      </c>
      <c r="F180" s="177" t="s">
        <v>756</v>
      </c>
      <c r="G180" s="178" t="s">
        <v>589</v>
      </c>
      <c r="H180" s="179">
        <v>2</v>
      </c>
      <c r="I180" s="180"/>
      <c r="J180" s="181">
        <f>ROUND(I180*H180,2)</f>
        <v>0</v>
      </c>
      <c r="K180" s="177" t="s">
        <v>208</v>
      </c>
      <c r="L180" s="41"/>
      <c r="M180" s="182" t="s">
        <v>19</v>
      </c>
      <c r="N180" s="183" t="s">
        <v>45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1.7999999999999999E-2</v>
      </c>
      <c r="T180" s="185">
        <f>S180*H180</f>
        <v>3.5999999999999997E-2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333</v>
      </c>
      <c r="AT180" s="186" t="s">
        <v>204</v>
      </c>
      <c r="AU180" s="186" t="s">
        <v>84</v>
      </c>
      <c r="AY180" s="19" t="s">
        <v>202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82</v>
      </c>
      <c r="BK180" s="187">
        <f>ROUND(I180*H180,2)</f>
        <v>0</v>
      </c>
      <c r="BL180" s="19" t="s">
        <v>333</v>
      </c>
      <c r="BM180" s="186" t="s">
        <v>757</v>
      </c>
    </row>
    <row r="181" spans="1:65" s="2" customFormat="1" ht="11.25">
      <c r="A181" s="36"/>
      <c r="B181" s="37"/>
      <c r="C181" s="38"/>
      <c r="D181" s="188" t="s">
        <v>211</v>
      </c>
      <c r="E181" s="38"/>
      <c r="F181" s="189" t="s">
        <v>756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211</v>
      </c>
      <c r="AU181" s="19" t="s">
        <v>84</v>
      </c>
    </row>
    <row r="182" spans="1:65" s="2" customFormat="1" ht="11.25">
      <c r="A182" s="36"/>
      <c r="B182" s="37"/>
      <c r="C182" s="38"/>
      <c r="D182" s="193" t="s">
        <v>213</v>
      </c>
      <c r="E182" s="38"/>
      <c r="F182" s="194" t="s">
        <v>758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213</v>
      </c>
      <c r="AU182" s="19" t="s">
        <v>84</v>
      </c>
    </row>
    <row r="183" spans="1:65" s="13" customFormat="1" ht="11.25">
      <c r="B183" s="195"/>
      <c r="C183" s="196"/>
      <c r="D183" s="188" t="s">
        <v>215</v>
      </c>
      <c r="E183" s="197" t="s">
        <v>19</v>
      </c>
      <c r="F183" s="198" t="s">
        <v>695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1:65" s="14" customFormat="1" ht="11.25">
      <c r="B184" s="205"/>
      <c r="C184" s="206"/>
      <c r="D184" s="188" t="s">
        <v>215</v>
      </c>
      <c r="E184" s="207" t="s">
        <v>19</v>
      </c>
      <c r="F184" s="208" t="s">
        <v>84</v>
      </c>
      <c r="G184" s="206"/>
      <c r="H184" s="209">
        <v>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215</v>
      </c>
      <c r="AU184" s="215" t="s">
        <v>84</v>
      </c>
      <c r="AV184" s="14" t="s">
        <v>84</v>
      </c>
      <c r="AW184" s="14" t="s">
        <v>35</v>
      </c>
      <c r="AX184" s="14" t="s">
        <v>74</v>
      </c>
      <c r="AY184" s="215" t="s">
        <v>202</v>
      </c>
    </row>
    <row r="185" spans="1:65" s="15" customFormat="1" ht="11.25">
      <c r="B185" s="216"/>
      <c r="C185" s="217"/>
      <c r="D185" s="188" t="s">
        <v>215</v>
      </c>
      <c r="E185" s="218" t="s">
        <v>19</v>
      </c>
      <c r="F185" s="219" t="s">
        <v>220</v>
      </c>
      <c r="G185" s="217"/>
      <c r="H185" s="220">
        <v>2</v>
      </c>
      <c r="I185" s="221"/>
      <c r="J185" s="217"/>
      <c r="K185" s="217"/>
      <c r="L185" s="222"/>
      <c r="M185" s="238"/>
      <c r="N185" s="239"/>
      <c r="O185" s="239"/>
      <c r="P185" s="239"/>
      <c r="Q185" s="239"/>
      <c r="R185" s="239"/>
      <c r="S185" s="239"/>
      <c r="T185" s="240"/>
      <c r="AT185" s="226" t="s">
        <v>215</v>
      </c>
      <c r="AU185" s="226" t="s">
        <v>84</v>
      </c>
      <c r="AV185" s="15" t="s">
        <v>209</v>
      </c>
      <c r="AW185" s="15" t="s">
        <v>35</v>
      </c>
      <c r="AX185" s="15" t="s">
        <v>82</v>
      </c>
      <c r="AY185" s="226" t="s">
        <v>202</v>
      </c>
    </row>
    <row r="186" spans="1:65" s="2" customFormat="1" ht="6.95" customHeight="1">
      <c r="A186" s="36"/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41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sheetProtection algorithmName="SHA-512" hashValue="VcYQ5GOG3WeDpoC9PhWVUqx7N3djDmWrusNMMYde5A5z8UVwteSJRl85UF1MIgJhNNrx8JEcnPCGY9FEEd/VoQ==" saltValue="8MY/C2erhAQzu6hgQWe3i2hua0I62bxS+pIf5+wMfYeezx7PBtezCTcKw51ea+SAR5VL6nioJH8aROXED7Iu6g==" spinCount="100000" sheet="1" objects="1" scenarios="1" formatColumns="0" formatRows="0" autoFilter="0"/>
  <autoFilter ref="C84:K18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6" r:id="rId2"/>
    <hyperlink ref="F104" r:id="rId3"/>
    <hyperlink ref="F112" r:id="rId4"/>
    <hyperlink ref="F119" r:id="rId5"/>
    <hyperlink ref="F122" r:id="rId6"/>
    <hyperlink ref="F125" r:id="rId7"/>
    <hyperlink ref="F129" r:id="rId8"/>
    <hyperlink ref="F135" r:id="rId9"/>
    <hyperlink ref="F140" r:id="rId10"/>
    <hyperlink ref="F150" r:id="rId11"/>
    <hyperlink ref="F163" r:id="rId12"/>
    <hyperlink ref="F175" r:id="rId13"/>
    <hyperlink ref="F182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759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ROUND((SUM(BE84:BE204)),  2)</f>
        <v>0</v>
      </c>
      <c r="G33" s="36"/>
      <c r="H33" s="36"/>
      <c r="I33" s="120">
        <v>0.21</v>
      </c>
      <c r="J33" s="119">
        <f>ROUND(((SUM(BE84:BE204))*I33),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ROUND((SUM(BF84:BF204)),  2)</f>
        <v>0</v>
      </c>
      <c r="G34" s="36"/>
      <c r="H34" s="36"/>
      <c r="I34" s="120">
        <v>0.15</v>
      </c>
      <c r="J34" s="119">
        <f>ROUND(((SUM(BF84:BF204))*I34),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ROUND((SUM(BG84:BG204)),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ROUND((SUM(BH84:BH204)),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ROUND((SUM(BI84:BI204)),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2021-112-02-N - Nové kce  - okna, dveře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462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463</v>
      </c>
      <c r="E62" s="145"/>
      <c r="F62" s="145"/>
      <c r="G62" s="145"/>
      <c r="H62" s="145"/>
      <c r="I62" s="145"/>
      <c r="J62" s="146">
        <f>J99</f>
        <v>0</v>
      </c>
      <c r="K62" s="143"/>
      <c r="L62" s="147"/>
    </row>
    <row r="63" spans="1:47" s="9" customFormat="1" ht="24.95" customHeight="1">
      <c r="B63" s="136"/>
      <c r="C63" s="137"/>
      <c r="D63" s="138" t="s">
        <v>182</v>
      </c>
      <c r="E63" s="139"/>
      <c r="F63" s="139"/>
      <c r="G63" s="139"/>
      <c r="H63" s="139"/>
      <c r="I63" s="139"/>
      <c r="J63" s="140">
        <f>J103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185</v>
      </c>
      <c r="E64" s="145"/>
      <c r="F64" s="145"/>
      <c r="G64" s="145"/>
      <c r="H64" s="145"/>
      <c r="I64" s="145"/>
      <c r="J64" s="146">
        <f>J104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5" t="str">
        <f>E9</f>
        <v>2021-112-02-N - Nové kce  - okna, dveře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P85+P103</f>
        <v>0</v>
      </c>
      <c r="Q84" s="74"/>
      <c r="R84" s="156">
        <f>R85+R103</f>
        <v>0.27748489999999998</v>
      </c>
      <c r="S84" s="74"/>
      <c r="T84" s="157">
        <f>T85+T103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BK85+BK103</f>
        <v>0</v>
      </c>
    </row>
    <row r="85" spans="1:65" s="12" customFormat="1" ht="25.9" customHeight="1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P86+P99</f>
        <v>0</v>
      </c>
      <c r="Q85" s="167"/>
      <c r="R85" s="168">
        <f>R86+R99</f>
        <v>2.7119999999999998E-2</v>
      </c>
      <c r="S85" s="167"/>
      <c r="T85" s="169">
        <f>T86+T99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BK86+BK99</f>
        <v>0</v>
      </c>
    </row>
    <row r="86" spans="1:65" s="12" customFormat="1" ht="22.9" customHeight="1">
      <c r="B86" s="159"/>
      <c r="C86" s="160"/>
      <c r="D86" s="161" t="s">
        <v>73</v>
      </c>
      <c r="E86" s="173" t="s">
        <v>549</v>
      </c>
      <c r="F86" s="173" t="s">
        <v>550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SUM(P87:P98)</f>
        <v>0</v>
      </c>
      <c r="Q86" s="167"/>
      <c r="R86" s="168">
        <f>SUM(R87:R98)</f>
        <v>2.7119999999999998E-2</v>
      </c>
      <c r="S86" s="167"/>
      <c r="T86" s="169">
        <f>SUM(T87:T98)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SUM(BK87:BK98)</f>
        <v>0</v>
      </c>
    </row>
    <row r="87" spans="1:65" s="2" customFormat="1" ht="16.5" customHeight="1">
      <c r="A87" s="36"/>
      <c r="B87" s="37"/>
      <c r="C87" s="175" t="s">
        <v>82</v>
      </c>
      <c r="D87" s="175" t="s">
        <v>204</v>
      </c>
      <c r="E87" s="176" t="s">
        <v>551</v>
      </c>
      <c r="F87" s="177" t="s">
        <v>552</v>
      </c>
      <c r="G87" s="178" t="s">
        <v>263</v>
      </c>
      <c r="H87" s="179">
        <v>18.079999999999998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1.5E-3</v>
      </c>
      <c r="R87" s="184">
        <f>Q87*H87</f>
        <v>2.7119999999999998E-2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760</v>
      </c>
    </row>
    <row r="88" spans="1:65" s="2" customFormat="1" ht="11.25">
      <c r="A88" s="36"/>
      <c r="B88" s="37"/>
      <c r="C88" s="38"/>
      <c r="D88" s="188" t="s">
        <v>211</v>
      </c>
      <c r="E88" s="38"/>
      <c r="F88" s="189" t="s">
        <v>554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2" customFormat="1" ht="11.25">
      <c r="A89" s="36"/>
      <c r="B89" s="37"/>
      <c r="C89" s="38"/>
      <c r="D89" s="193" t="s">
        <v>213</v>
      </c>
      <c r="E89" s="38"/>
      <c r="F89" s="194" t="s">
        <v>555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213</v>
      </c>
      <c r="AU89" s="19" t="s">
        <v>84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761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4" customFormat="1" ht="11.25">
      <c r="B91" s="205"/>
      <c r="C91" s="206"/>
      <c r="D91" s="188" t="s">
        <v>215</v>
      </c>
      <c r="E91" s="207" t="s">
        <v>19</v>
      </c>
      <c r="F91" s="208" t="s">
        <v>762</v>
      </c>
      <c r="G91" s="206"/>
      <c r="H91" s="209">
        <v>4.38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215</v>
      </c>
      <c r="AU91" s="215" t="s">
        <v>84</v>
      </c>
      <c r="AV91" s="14" t="s">
        <v>84</v>
      </c>
      <c r="AW91" s="14" t="s">
        <v>35</v>
      </c>
      <c r="AX91" s="14" t="s">
        <v>74</v>
      </c>
      <c r="AY91" s="215" t="s">
        <v>202</v>
      </c>
    </row>
    <row r="92" spans="1:65" s="13" customFormat="1" ht="11.25">
      <c r="B92" s="195"/>
      <c r="C92" s="196"/>
      <c r="D92" s="188" t="s">
        <v>215</v>
      </c>
      <c r="E92" s="197" t="s">
        <v>19</v>
      </c>
      <c r="F92" s="198" t="s">
        <v>763</v>
      </c>
      <c r="G92" s="196"/>
      <c r="H92" s="197" t="s">
        <v>19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215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202</v>
      </c>
    </row>
    <row r="93" spans="1:65" s="14" customFormat="1" ht="11.25">
      <c r="B93" s="205"/>
      <c r="C93" s="206"/>
      <c r="D93" s="188" t="s">
        <v>215</v>
      </c>
      <c r="E93" s="207" t="s">
        <v>19</v>
      </c>
      <c r="F93" s="208" t="s">
        <v>764</v>
      </c>
      <c r="G93" s="206"/>
      <c r="H93" s="209">
        <v>2.5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215</v>
      </c>
      <c r="AU93" s="215" t="s">
        <v>84</v>
      </c>
      <c r="AV93" s="14" t="s">
        <v>84</v>
      </c>
      <c r="AW93" s="14" t="s">
        <v>35</v>
      </c>
      <c r="AX93" s="14" t="s">
        <v>74</v>
      </c>
      <c r="AY93" s="215" t="s">
        <v>202</v>
      </c>
    </row>
    <row r="94" spans="1:65" s="13" customFormat="1" ht="22.5">
      <c r="B94" s="195"/>
      <c r="C94" s="196"/>
      <c r="D94" s="188" t="s">
        <v>215</v>
      </c>
      <c r="E94" s="197" t="s">
        <v>19</v>
      </c>
      <c r="F94" s="198" t="s">
        <v>765</v>
      </c>
      <c r="G94" s="196"/>
      <c r="H94" s="197" t="s">
        <v>19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215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202</v>
      </c>
    </row>
    <row r="95" spans="1:65" s="14" customFormat="1" ht="11.25">
      <c r="B95" s="205"/>
      <c r="C95" s="206"/>
      <c r="D95" s="188" t="s">
        <v>215</v>
      </c>
      <c r="E95" s="207" t="s">
        <v>19</v>
      </c>
      <c r="F95" s="208" t="s">
        <v>766</v>
      </c>
      <c r="G95" s="206"/>
      <c r="H95" s="209">
        <v>5.6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35</v>
      </c>
      <c r="AX95" s="14" t="s">
        <v>74</v>
      </c>
      <c r="AY95" s="215" t="s">
        <v>202</v>
      </c>
    </row>
    <row r="96" spans="1:65" s="13" customFormat="1" ht="22.5">
      <c r="B96" s="195"/>
      <c r="C96" s="196"/>
      <c r="D96" s="188" t="s">
        <v>215</v>
      </c>
      <c r="E96" s="197" t="s">
        <v>19</v>
      </c>
      <c r="F96" s="198" t="s">
        <v>767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1:65" s="14" customFormat="1" ht="11.25">
      <c r="B97" s="205"/>
      <c r="C97" s="206"/>
      <c r="D97" s="188" t="s">
        <v>215</v>
      </c>
      <c r="E97" s="207" t="s">
        <v>19</v>
      </c>
      <c r="F97" s="208" t="s">
        <v>766</v>
      </c>
      <c r="G97" s="206"/>
      <c r="H97" s="209">
        <v>5.6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215</v>
      </c>
      <c r="AU97" s="215" t="s">
        <v>84</v>
      </c>
      <c r="AV97" s="14" t="s">
        <v>84</v>
      </c>
      <c r="AW97" s="14" t="s">
        <v>35</v>
      </c>
      <c r="AX97" s="14" t="s">
        <v>74</v>
      </c>
      <c r="AY97" s="215" t="s">
        <v>202</v>
      </c>
    </row>
    <row r="98" spans="1:65" s="15" customFormat="1" ht="11.25">
      <c r="B98" s="216"/>
      <c r="C98" s="217"/>
      <c r="D98" s="188" t="s">
        <v>215</v>
      </c>
      <c r="E98" s="218" t="s">
        <v>19</v>
      </c>
      <c r="F98" s="219" t="s">
        <v>220</v>
      </c>
      <c r="G98" s="217"/>
      <c r="H98" s="220">
        <v>18.079999999999998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215</v>
      </c>
      <c r="AU98" s="226" t="s">
        <v>84</v>
      </c>
      <c r="AV98" s="15" t="s">
        <v>209</v>
      </c>
      <c r="AW98" s="15" t="s">
        <v>35</v>
      </c>
      <c r="AX98" s="15" t="s">
        <v>82</v>
      </c>
      <c r="AY98" s="226" t="s">
        <v>202</v>
      </c>
    </row>
    <row r="99" spans="1:65" s="12" customFormat="1" ht="22.9" customHeight="1">
      <c r="B99" s="159"/>
      <c r="C99" s="160"/>
      <c r="D99" s="161" t="s">
        <v>73</v>
      </c>
      <c r="E99" s="173" t="s">
        <v>561</v>
      </c>
      <c r="F99" s="173" t="s">
        <v>562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SUM(P100:P102)</f>
        <v>0</v>
      </c>
      <c r="Q99" s="167"/>
      <c r="R99" s="168">
        <f>SUM(R100:R102)</f>
        <v>0</v>
      </c>
      <c r="S99" s="167"/>
      <c r="T99" s="169">
        <f>SUM(T100:T102)</f>
        <v>0</v>
      </c>
      <c r="AR99" s="170" t="s">
        <v>82</v>
      </c>
      <c r="AT99" s="171" t="s">
        <v>73</v>
      </c>
      <c r="AU99" s="171" t="s">
        <v>82</v>
      </c>
      <c r="AY99" s="170" t="s">
        <v>202</v>
      </c>
      <c r="BK99" s="172">
        <f>SUM(BK100:BK102)</f>
        <v>0</v>
      </c>
    </row>
    <row r="100" spans="1:65" s="2" customFormat="1" ht="16.5" customHeight="1">
      <c r="A100" s="36"/>
      <c r="B100" s="37"/>
      <c r="C100" s="175" t="s">
        <v>84</v>
      </c>
      <c r="D100" s="175" t="s">
        <v>204</v>
      </c>
      <c r="E100" s="176" t="s">
        <v>768</v>
      </c>
      <c r="F100" s="177" t="s">
        <v>769</v>
      </c>
      <c r="G100" s="178" t="s">
        <v>301</v>
      </c>
      <c r="H100" s="179">
        <v>2.7E-2</v>
      </c>
      <c r="I100" s="180"/>
      <c r="J100" s="181">
        <f>ROUND(I100*H100,2)</f>
        <v>0</v>
      </c>
      <c r="K100" s="177" t="s">
        <v>208</v>
      </c>
      <c r="L100" s="41"/>
      <c r="M100" s="182" t="s">
        <v>19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209</v>
      </c>
      <c r="AT100" s="186" t="s">
        <v>204</v>
      </c>
      <c r="AU100" s="186" t="s">
        <v>84</v>
      </c>
      <c r="AY100" s="19" t="s">
        <v>202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209</v>
      </c>
      <c r="BM100" s="186" t="s">
        <v>770</v>
      </c>
    </row>
    <row r="101" spans="1:65" s="2" customFormat="1" ht="19.5">
      <c r="A101" s="36"/>
      <c r="B101" s="37"/>
      <c r="C101" s="38"/>
      <c r="D101" s="188" t="s">
        <v>211</v>
      </c>
      <c r="E101" s="38"/>
      <c r="F101" s="189" t="s">
        <v>771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211</v>
      </c>
      <c r="AU101" s="19" t="s">
        <v>84</v>
      </c>
    </row>
    <row r="102" spans="1:65" s="2" customFormat="1" ht="11.25">
      <c r="A102" s="36"/>
      <c r="B102" s="37"/>
      <c r="C102" s="38"/>
      <c r="D102" s="193" t="s">
        <v>213</v>
      </c>
      <c r="E102" s="38"/>
      <c r="F102" s="194" t="s">
        <v>772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213</v>
      </c>
      <c r="AU102" s="19" t="s">
        <v>84</v>
      </c>
    </row>
    <row r="103" spans="1:65" s="12" customFormat="1" ht="25.9" customHeight="1">
      <c r="B103" s="159"/>
      <c r="C103" s="160"/>
      <c r="D103" s="161" t="s">
        <v>73</v>
      </c>
      <c r="E103" s="162" t="s">
        <v>386</v>
      </c>
      <c r="F103" s="162" t="s">
        <v>387</v>
      </c>
      <c r="G103" s="160"/>
      <c r="H103" s="160"/>
      <c r="I103" s="163"/>
      <c r="J103" s="164">
        <f>BK103</f>
        <v>0</v>
      </c>
      <c r="K103" s="160"/>
      <c r="L103" s="165"/>
      <c r="M103" s="166"/>
      <c r="N103" s="167"/>
      <c r="O103" s="167"/>
      <c r="P103" s="168">
        <f>P104</f>
        <v>0</v>
      </c>
      <c r="Q103" s="167"/>
      <c r="R103" s="168">
        <f>R104</f>
        <v>0.2503649</v>
      </c>
      <c r="S103" s="167"/>
      <c r="T103" s="169">
        <f>T104</f>
        <v>0</v>
      </c>
      <c r="AR103" s="170" t="s">
        <v>84</v>
      </c>
      <c r="AT103" s="171" t="s">
        <v>73</v>
      </c>
      <c r="AU103" s="171" t="s">
        <v>74</v>
      </c>
      <c r="AY103" s="170" t="s">
        <v>202</v>
      </c>
      <c r="BK103" s="172">
        <f>BK104</f>
        <v>0</v>
      </c>
    </row>
    <row r="104" spans="1:65" s="12" customFormat="1" ht="22.9" customHeight="1">
      <c r="B104" s="159"/>
      <c r="C104" s="160"/>
      <c r="D104" s="161" t="s">
        <v>73</v>
      </c>
      <c r="E104" s="173" t="s">
        <v>415</v>
      </c>
      <c r="F104" s="173" t="s">
        <v>416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SUM(P105:P204)</f>
        <v>0</v>
      </c>
      <c r="Q104" s="167"/>
      <c r="R104" s="168">
        <f>SUM(R105:R204)</f>
        <v>0.2503649</v>
      </c>
      <c r="S104" s="167"/>
      <c r="T104" s="169">
        <f>SUM(T105:T204)</f>
        <v>0</v>
      </c>
      <c r="AR104" s="170" t="s">
        <v>84</v>
      </c>
      <c r="AT104" s="171" t="s">
        <v>73</v>
      </c>
      <c r="AU104" s="171" t="s">
        <v>82</v>
      </c>
      <c r="AY104" s="170" t="s">
        <v>202</v>
      </c>
      <c r="BK104" s="172">
        <f>SUM(BK105:BK204)</f>
        <v>0</v>
      </c>
    </row>
    <row r="105" spans="1:65" s="2" customFormat="1" ht="16.5" customHeight="1">
      <c r="A105" s="36"/>
      <c r="B105" s="37"/>
      <c r="C105" s="175" t="s">
        <v>226</v>
      </c>
      <c r="D105" s="175" t="s">
        <v>204</v>
      </c>
      <c r="E105" s="176" t="s">
        <v>773</v>
      </c>
      <c r="F105" s="177" t="s">
        <v>774</v>
      </c>
      <c r="G105" s="178" t="s">
        <v>280</v>
      </c>
      <c r="H105" s="179">
        <v>2.0699999999999998</v>
      </c>
      <c r="I105" s="180"/>
      <c r="J105" s="181">
        <f>ROUND(I105*H105,2)</f>
        <v>0</v>
      </c>
      <c r="K105" s="177" t="s">
        <v>208</v>
      </c>
      <c r="L105" s="41"/>
      <c r="M105" s="182" t="s">
        <v>19</v>
      </c>
      <c r="N105" s="183" t="s">
        <v>45</v>
      </c>
      <c r="O105" s="66"/>
      <c r="P105" s="184">
        <f>O105*H105</f>
        <v>0</v>
      </c>
      <c r="Q105" s="184">
        <v>2.7E-4</v>
      </c>
      <c r="R105" s="184">
        <f>Q105*H105</f>
        <v>5.5889999999999998E-4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333</v>
      </c>
      <c r="AT105" s="186" t="s">
        <v>204</v>
      </c>
      <c r="AU105" s="186" t="s">
        <v>84</v>
      </c>
      <c r="AY105" s="19" t="s">
        <v>202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82</v>
      </c>
      <c r="BK105" s="187">
        <f>ROUND(I105*H105,2)</f>
        <v>0</v>
      </c>
      <c r="BL105" s="19" t="s">
        <v>333</v>
      </c>
      <c r="BM105" s="186" t="s">
        <v>775</v>
      </c>
    </row>
    <row r="106" spans="1:65" s="2" customFormat="1" ht="11.25">
      <c r="A106" s="36"/>
      <c r="B106" s="37"/>
      <c r="C106" s="38"/>
      <c r="D106" s="188" t="s">
        <v>211</v>
      </c>
      <c r="E106" s="38"/>
      <c r="F106" s="189" t="s">
        <v>776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211</v>
      </c>
      <c r="AU106" s="19" t="s">
        <v>84</v>
      </c>
    </row>
    <row r="107" spans="1:65" s="2" customFormat="1" ht="11.25">
      <c r="A107" s="36"/>
      <c r="B107" s="37"/>
      <c r="C107" s="38"/>
      <c r="D107" s="193" t="s">
        <v>213</v>
      </c>
      <c r="E107" s="38"/>
      <c r="F107" s="194" t="s">
        <v>777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213</v>
      </c>
      <c r="AU107" s="19" t="s">
        <v>84</v>
      </c>
    </row>
    <row r="108" spans="1:65" s="13" customFormat="1" ht="11.25">
      <c r="B108" s="195"/>
      <c r="C108" s="196"/>
      <c r="D108" s="188" t="s">
        <v>215</v>
      </c>
      <c r="E108" s="197" t="s">
        <v>19</v>
      </c>
      <c r="F108" s="198" t="s">
        <v>761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1:65" s="13" customFormat="1" ht="11.25">
      <c r="B109" s="195"/>
      <c r="C109" s="196"/>
      <c r="D109" s="188" t="s">
        <v>215</v>
      </c>
      <c r="E109" s="197" t="s">
        <v>19</v>
      </c>
      <c r="F109" s="198" t="s">
        <v>601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1:65" s="14" customFormat="1" ht="11.25">
      <c r="B110" s="205"/>
      <c r="C110" s="206"/>
      <c r="D110" s="188" t="s">
        <v>215</v>
      </c>
      <c r="E110" s="207" t="s">
        <v>19</v>
      </c>
      <c r="F110" s="208" t="s">
        <v>778</v>
      </c>
      <c r="G110" s="206"/>
      <c r="H110" s="209">
        <v>2.0699999999999998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215</v>
      </c>
      <c r="AU110" s="215" t="s">
        <v>84</v>
      </c>
      <c r="AV110" s="14" t="s">
        <v>84</v>
      </c>
      <c r="AW110" s="14" t="s">
        <v>35</v>
      </c>
      <c r="AX110" s="14" t="s">
        <v>74</v>
      </c>
      <c r="AY110" s="215" t="s">
        <v>202</v>
      </c>
    </row>
    <row r="111" spans="1:65" s="15" customFormat="1" ht="11.25">
      <c r="B111" s="216"/>
      <c r="C111" s="217"/>
      <c r="D111" s="188" t="s">
        <v>215</v>
      </c>
      <c r="E111" s="218" t="s">
        <v>19</v>
      </c>
      <c r="F111" s="219" t="s">
        <v>220</v>
      </c>
      <c r="G111" s="217"/>
      <c r="H111" s="220">
        <v>2.0699999999999998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215</v>
      </c>
      <c r="AU111" s="226" t="s">
        <v>84</v>
      </c>
      <c r="AV111" s="15" t="s">
        <v>209</v>
      </c>
      <c r="AW111" s="15" t="s">
        <v>35</v>
      </c>
      <c r="AX111" s="15" t="s">
        <v>82</v>
      </c>
      <c r="AY111" s="226" t="s">
        <v>202</v>
      </c>
    </row>
    <row r="112" spans="1:65" s="2" customFormat="1" ht="16.5" customHeight="1">
      <c r="A112" s="36"/>
      <c r="B112" s="37"/>
      <c r="C112" s="241" t="s">
        <v>209</v>
      </c>
      <c r="D112" s="241" t="s">
        <v>595</v>
      </c>
      <c r="E112" s="242" t="s">
        <v>779</v>
      </c>
      <c r="F112" s="243" t="s">
        <v>780</v>
      </c>
      <c r="G112" s="244" t="s">
        <v>280</v>
      </c>
      <c r="H112" s="245">
        <v>2.0699999999999998</v>
      </c>
      <c r="I112" s="246"/>
      <c r="J112" s="247">
        <f>ROUND(I112*H112,2)</f>
        <v>0</v>
      </c>
      <c r="K112" s="243" t="s">
        <v>208</v>
      </c>
      <c r="L112" s="248"/>
      <c r="M112" s="249" t="s">
        <v>19</v>
      </c>
      <c r="N112" s="250" t="s">
        <v>45</v>
      </c>
      <c r="O112" s="66"/>
      <c r="P112" s="184">
        <f>O112*H112</f>
        <v>0</v>
      </c>
      <c r="Q112" s="184">
        <v>3.056E-2</v>
      </c>
      <c r="R112" s="184">
        <f>Q112*H112</f>
        <v>6.3259200000000002E-2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598</v>
      </c>
      <c r="AT112" s="186" t="s">
        <v>595</v>
      </c>
      <c r="AU112" s="186" t="s">
        <v>84</v>
      </c>
      <c r="AY112" s="19" t="s">
        <v>202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333</v>
      </c>
      <c r="BM112" s="186" t="s">
        <v>781</v>
      </c>
    </row>
    <row r="113" spans="1:65" s="2" customFormat="1" ht="11.25">
      <c r="A113" s="36"/>
      <c r="B113" s="37"/>
      <c r="C113" s="38"/>
      <c r="D113" s="188" t="s">
        <v>211</v>
      </c>
      <c r="E113" s="38"/>
      <c r="F113" s="189" t="s">
        <v>780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211</v>
      </c>
      <c r="AU113" s="19" t="s">
        <v>84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761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3" customFormat="1" ht="11.25">
      <c r="B115" s="195"/>
      <c r="C115" s="196"/>
      <c r="D115" s="188" t="s">
        <v>215</v>
      </c>
      <c r="E115" s="197" t="s">
        <v>19</v>
      </c>
      <c r="F115" s="198" t="s">
        <v>601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65" s="14" customFormat="1" ht="11.25">
      <c r="B116" s="205"/>
      <c r="C116" s="206"/>
      <c r="D116" s="188" t="s">
        <v>215</v>
      </c>
      <c r="E116" s="207" t="s">
        <v>19</v>
      </c>
      <c r="F116" s="208" t="s">
        <v>778</v>
      </c>
      <c r="G116" s="206"/>
      <c r="H116" s="209">
        <v>2.0699999999999998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215</v>
      </c>
      <c r="AU116" s="215" t="s">
        <v>84</v>
      </c>
      <c r="AV116" s="14" t="s">
        <v>84</v>
      </c>
      <c r="AW116" s="14" t="s">
        <v>35</v>
      </c>
      <c r="AX116" s="14" t="s">
        <v>74</v>
      </c>
      <c r="AY116" s="215" t="s">
        <v>202</v>
      </c>
    </row>
    <row r="117" spans="1:65" s="15" customFormat="1" ht="11.25">
      <c r="B117" s="216"/>
      <c r="C117" s="217"/>
      <c r="D117" s="188" t="s">
        <v>215</v>
      </c>
      <c r="E117" s="218" t="s">
        <v>19</v>
      </c>
      <c r="F117" s="219" t="s">
        <v>220</v>
      </c>
      <c r="G117" s="217"/>
      <c r="H117" s="220">
        <v>2.0699999999999998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215</v>
      </c>
      <c r="AU117" s="226" t="s">
        <v>84</v>
      </c>
      <c r="AV117" s="15" t="s">
        <v>209</v>
      </c>
      <c r="AW117" s="15" t="s">
        <v>35</v>
      </c>
      <c r="AX117" s="15" t="s">
        <v>82</v>
      </c>
      <c r="AY117" s="226" t="s">
        <v>202</v>
      </c>
    </row>
    <row r="118" spans="1:65" s="2" customFormat="1" ht="16.5" customHeight="1">
      <c r="A118" s="36"/>
      <c r="B118" s="37"/>
      <c r="C118" s="175" t="s">
        <v>239</v>
      </c>
      <c r="D118" s="175" t="s">
        <v>204</v>
      </c>
      <c r="E118" s="176" t="s">
        <v>782</v>
      </c>
      <c r="F118" s="177" t="s">
        <v>783</v>
      </c>
      <c r="G118" s="178" t="s">
        <v>589</v>
      </c>
      <c r="H118" s="179">
        <v>1</v>
      </c>
      <c r="I118" s="180"/>
      <c r="J118" s="181">
        <f>ROUND(I118*H118,2)</f>
        <v>0</v>
      </c>
      <c r="K118" s="177" t="s">
        <v>208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2.7E-4</v>
      </c>
      <c r="R118" s="184">
        <f>Q118*H118</f>
        <v>2.7E-4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333</v>
      </c>
      <c r="AT118" s="186" t="s">
        <v>204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333</v>
      </c>
      <c r="BM118" s="186" t="s">
        <v>784</v>
      </c>
    </row>
    <row r="119" spans="1:65" s="2" customFormat="1" ht="11.25">
      <c r="A119" s="36"/>
      <c r="B119" s="37"/>
      <c r="C119" s="38"/>
      <c r="D119" s="188" t="s">
        <v>211</v>
      </c>
      <c r="E119" s="38"/>
      <c r="F119" s="189" t="s">
        <v>785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2" customFormat="1" ht="11.25">
      <c r="A120" s="36"/>
      <c r="B120" s="37"/>
      <c r="C120" s="38"/>
      <c r="D120" s="193" t="s">
        <v>213</v>
      </c>
      <c r="E120" s="38"/>
      <c r="F120" s="194" t="s">
        <v>786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213</v>
      </c>
      <c r="AU120" s="19" t="s">
        <v>84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763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4" customFormat="1" ht="11.25">
      <c r="B122" s="205"/>
      <c r="C122" s="206"/>
      <c r="D122" s="188" t="s">
        <v>215</v>
      </c>
      <c r="E122" s="207" t="s">
        <v>19</v>
      </c>
      <c r="F122" s="208" t="s">
        <v>82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215</v>
      </c>
      <c r="AU122" s="215" t="s">
        <v>84</v>
      </c>
      <c r="AV122" s="14" t="s">
        <v>84</v>
      </c>
      <c r="AW122" s="14" t="s">
        <v>35</v>
      </c>
      <c r="AX122" s="14" t="s">
        <v>74</v>
      </c>
      <c r="AY122" s="215" t="s">
        <v>202</v>
      </c>
    </row>
    <row r="123" spans="1:65" s="15" customFormat="1" ht="11.25">
      <c r="B123" s="216"/>
      <c r="C123" s="217"/>
      <c r="D123" s="188" t="s">
        <v>215</v>
      </c>
      <c r="E123" s="218" t="s">
        <v>19</v>
      </c>
      <c r="F123" s="219" t="s">
        <v>220</v>
      </c>
      <c r="G123" s="217"/>
      <c r="H123" s="220">
        <v>1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215</v>
      </c>
      <c r="AU123" s="226" t="s">
        <v>84</v>
      </c>
      <c r="AV123" s="15" t="s">
        <v>209</v>
      </c>
      <c r="AW123" s="15" t="s">
        <v>35</v>
      </c>
      <c r="AX123" s="15" t="s">
        <v>82</v>
      </c>
      <c r="AY123" s="226" t="s">
        <v>202</v>
      </c>
    </row>
    <row r="124" spans="1:65" s="2" customFormat="1" ht="16.5" customHeight="1">
      <c r="A124" s="36"/>
      <c r="B124" s="37"/>
      <c r="C124" s="241" t="s">
        <v>249</v>
      </c>
      <c r="D124" s="241" t="s">
        <v>595</v>
      </c>
      <c r="E124" s="242" t="s">
        <v>787</v>
      </c>
      <c r="F124" s="243" t="s">
        <v>788</v>
      </c>
      <c r="G124" s="244" t="s">
        <v>280</v>
      </c>
      <c r="H124" s="245">
        <v>0.78</v>
      </c>
      <c r="I124" s="246"/>
      <c r="J124" s="247">
        <f>ROUND(I124*H124,2)</f>
        <v>0</v>
      </c>
      <c r="K124" s="243" t="s">
        <v>208</v>
      </c>
      <c r="L124" s="248"/>
      <c r="M124" s="249" t="s">
        <v>19</v>
      </c>
      <c r="N124" s="250" t="s">
        <v>45</v>
      </c>
      <c r="O124" s="66"/>
      <c r="P124" s="184">
        <f>O124*H124</f>
        <v>0</v>
      </c>
      <c r="Q124" s="184">
        <v>3.4720000000000001E-2</v>
      </c>
      <c r="R124" s="184">
        <f>Q124*H124</f>
        <v>2.7081600000000001E-2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598</v>
      </c>
      <c r="AT124" s="186" t="s">
        <v>595</v>
      </c>
      <c r="AU124" s="186" t="s">
        <v>84</v>
      </c>
      <c r="AY124" s="19" t="s">
        <v>202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333</v>
      </c>
      <c r="BM124" s="186" t="s">
        <v>789</v>
      </c>
    </row>
    <row r="125" spans="1:65" s="2" customFormat="1" ht="11.25">
      <c r="A125" s="36"/>
      <c r="B125" s="37"/>
      <c r="C125" s="38"/>
      <c r="D125" s="188" t="s">
        <v>211</v>
      </c>
      <c r="E125" s="38"/>
      <c r="F125" s="189" t="s">
        <v>788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211</v>
      </c>
      <c r="AU125" s="19" t="s">
        <v>84</v>
      </c>
    </row>
    <row r="126" spans="1:65" s="13" customFormat="1" ht="11.25">
      <c r="B126" s="195"/>
      <c r="C126" s="196"/>
      <c r="D126" s="188" t="s">
        <v>215</v>
      </c>
      <c r="E126" s="197" t="s">
        <v>19</v>
      </c>
      <c r="F126" s="198" t="s">
        <v>763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65" s="13" customFormat="1" ht="11.25">
      <c r="B127" s="195"/>
      <c r="C127" s="196"/>
      <c r="D127" s="188" t="s">
        <v>215</v>
      </c>
      <c r="E127" s="197" t="s">
        <v>19</v>
      </c>
      <c r="F127" s="198" t="s">
        <v>601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65" s="14" customFormat="1" ht="11.25">
      <c r="B128" s="205"/>
      <c r="C128" s="206"/>
      <c r="D128" s="188" t="s">
        <v>215</v>
      </c>
      <c r="E128" s="207" t="s">
        <v>19</v>
      </c>
      <c r="F128" s="208" t="s">
        <v>790</v>
      </c>
      <c r="G128" s="206"/>
      <c r="H128" s="209">
        <v>0.78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215</v>
      </c>
      <c r="AU128" s="215" t="s">
        <v>84</v>
      </c>
      <c r="AV128" s="14" t="s">
        <v>84</v>
      </c>
      <c r="AW128" s="14" t="s">
        <v>35</v>
      </c>
      <c r="AX128" s="14" t="s">
        <v>74</v>
      </c>
      <c r="AY128" s="215" t="s">
        <v>202</v>
      </c>
    </row>
    <row r="129" spans="1:65" s="15" customFormat="1" ht="11.25">
      <c r="B129" s="216"/>
      <c r="C129" s="217"/>
      <c r="D129" s="188" t="s">
        <v>215</v>
      </c>
      <c r="E129" s="218" t="s">
        <v>19</v>
      </c>
      <c r="F129" s="219" t="s">
        <v>220</v>
      </c>
      <c r="G129" s="217"/>
      <c r="H129" s="220">
        <v>0.78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215</v>
      </c>
      <c r="AU129" s="226" t="s">
        <v>84</v>
      </c>
      <c r="AV129" s="15" t="s">
        <v>209</v>
      </c>
      <c r="AW129" s="15" t="s">
        <v>35</v>
      </c>
      <c r="AX129" s="15" t="s">
        <v>82</v>
      </c>
      <c r="AY129" s="226" t="s">
        <v>202</v>
      </c>
    </row>
    <row r="130" spans="1:65" s="2" customFormat="1" ht="16.5" customHeight="1">
      <c r="A130" s="36"/>
      <c r="B130" s="37"/>
      <c r="C130" s="175" t="s">
        <v>260</v>
      </c>
      <c r="D130" s="175" t="s">
        <v>204</v>
      </c>
      <c r="E130" s="176" t="s">
        <v>791</v>
      </c>
      <c r="F130" s="177" t="s">
        <v>792</v>
      </c>
      <c r="G130" s="178" t="s">
        <v>589</v>
      </c>
      <c r="H130" s="179">
        <v>2</v>
      </c>
      <c r="I130" s="180"/>
      <c r="J130" s="181">
        <f>ROUND(I130*H130,2)</f>
        <v>0</v>
      </c>
      <c r="K130" s="177" t="s">
        <v>208</v>
      </c>
      <c r="L130" s="41"/>
      <c r="M130" s="182" t="s">
        <v>19</v>
      </c>
      <c r="N130" s="183" t="s">
        <v>45</v>
      </c>
      <c r="O130" s="66"/>
      <c r="P130" s="184">
        <f>O130*H130</f>
        <v>0</v>
      </c>
      <c r="Q130" s="184">
        <v>8.8000000000000003E-4</v>
      </c>
      <c r="R130" s="184">
        <f>Q130*H130</f>
        <v>1.7600000000000001E-3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333</v>
      </c>
      <c r="AT130" s="186" t="s">
        <v>204</v>
      </c>
      <c r="AU130" s="186" t="s">
        <v>84</v>
      </c>
      <c r="AY130" s="19" t="s">
        <v>202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333</v>
      </c>
      <c r="BM130" s="186" t="s">
        <v>793</v>
      </c>
    </row>
    <row r="131" spans="1:65" s="2" customFormat="1" ht="11.25">
      <c r="A131" s="36"/>
      <c r="B131" s="37"/>
      <c r="C131" s="38"/>
      <c r="D131" s="188" t="s">
        <v>211</v>
      </c>
      <c r="E131" s="38"/>
      <c r="F131" s="189" t="s">
        <v>794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211</v>
      </c>
      <c r="AU131" s="19" t="s">
        <v>84</v>
      </c>
    </row>
    <row r="132" spans="1:65" s="2" customFormat="1" ht="11.25">
      <c r="A132" s="36"/>
      <c r="B132" s="37"/>
      <c r="C132" s="38"/>
      <c r="D132" s="193" t="s">
        <v>213</v>
      </c>
      <c r="E132" s="38"/>
      <c r="F132" s="194" t="s">
        <v>795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213</v>
      </c>
      <c r="AU132" s="19" t="s">
        <v>84</v>
      </c>
    </row>
    <row r="133" spans="1:65" s="13" customFormat="1" ht="22.5">
      <c r="B133" s="195"/>
      <c r="C133" s="196"/>
      <c r="D133" s="188" t="s">
        <v>215</v>
      </c>
      <c r="E133" s="197" t="s">
        <v>19</v>
      </c>
      <c r="F133" s="198" t="s">
        <v>765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1:65" s="14" customFormat="1" ht="11.25">
      <c r="B134" s="205"/>
      <c r="C134" s="206"/>
      <c r="D134" s="188" t="s">
        <v>215</v>
      </c>
      <c r="E134" s="207" t="s">
        <v>19</v>
      </c>
      <c r="F134" s="208" t="s">
        <v>82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215</v>
      </c>
      <c r="AU134" s="215" t="s">
        <v>84</v>
      </c>
      <c r="AV134" s="14" t="s">
        <v>84</v>
      </c>
      <c r="AW134" s="14" t="s">
        <v>35</v>
      </c>
      <c r="AX134" s="14" t="s">
        <v>74</v>
      </c>
      <c r="AY134" s="215" t="s">
        <v>202</v>
      </c>
    </row>
    <row r="135" spans="1:65" s="13" customFormat="1" ht="22.5">
      <c r="B135" s="195"/>
      <c r="C135" s="196"/>
      <c r="D135" s="188" t="s">
        <v>215</v>
      </c>
      <c r="E135" s="197" t="s">
        <v>19</v>
      </c>
      <c r="F135" s="198" t="s">
        <v>767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1:65" s="14" customFormat="1" ht="11.25">
      <c r="B136" s="205"/>
      <c r="C136" s="206"/>
      <c r="D136" s="188" t="s">
        <v>215</v>
      </c>
      <c r="E136" s="207" t="s">
        <v>19</v>
      </c>
      <c r="F136" s="208" t="s">
        <v>82</v>
      </c>
      <c r="G136" s="206"/>
      <c r="H136" s="209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215</v>
      </c>
      <c r="AU136" s="215" t="s">
        <v>84</v>
      </c>
      <c r="AV136" s="14" t="s">
        <v>84</v>
      </c>
      <c r="AW136" s="14" t="s">
        <v>35</v>
      </c>
      <c r="AX136" s="14" t="s">
        <v>74</v>
      </c>
      <c r="AY136" s="215" t="s">
        <v>202</v>
      </c>
    </row>
    <row r="137" spans="1:65" s="15" customFormat="1" ht="11.25">
      <c r="B137" s="216"/>
      <c r="C137" s="217"/>
      <c r="D137" s="188" t="s">
        <v>215</v>
      </c>
      <c r="E137" s="218" t="s">
        <v>19</v>
      </c>
      <c r="F137" s="219" t="s">
        <v>220</v>
      </c>
      <c r="G137" s="217"/>
      <c r="H137" s="220">
        <v>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215</v>
      </c>
      <c r="AU137" s="226" t="s">
        <v>84</v>
      </c>
      <c r="AV137" s="15" t="s">
        <v>209</v>
      </c>
      <c r="AW137" s="15" t="s">
        <v>35</v>
      </c>
      <c r="AX137" s="15" t="s">
        <v>82</v>
      </c>
      <c r="AY137" s="226" t="s">
        <v>202</v>
      </c>
    </row>
    <row r="138" spans="1:65" s="2" customFormat="1" ht="16.5" customHeight="1">
      <c r="A138" s="36"/>
      <c r="B138" s="37"/>
      <c r="C138" s="241" t="s">
        <v>268</v>
      </c>
      <c r="D138" s="241" t="s">
        <v>595</v>
      </c>
      <c r="E138" s="242" t="s">
        <v>796</v>
      </c>
      <c r="F138" s="243" t="s">
        <v>797</v>
      </c>
      <c r="G138" s="244" t="s">
        <v>280</v>
      </c>
      <c r="H138" s="245">
        <v>5.88</v>
      </c>
      <c r="I138" s="246"/>
      <c r="J138" s="247">
        <f>ROUND(I138*H138,2)</f>
        <v>0</v>
      </c>
      <c r="K138" s="243" t="s">
        <v>208</v>
      </c>
      <c r="L138" s="248"/>
      <c r="M138" s="249" t="s">
        <v>19</v>
      </c>
      <c r="N138" s="250" t="s">
        <v>45</v>
      </c>
      <c r="O138" s="66"/>
      <c r="P138" s="184">
        <f>O138*H138</f>
        <v>0</v>
      </c>
      <c r="Q138" s="184">
        <v>2.5440000000000001E-2</v>
      </c>
      <c r="R138" s="184">
        <f>Q138*H138</f>
        <v>0.1495872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598</v>
      </c>
      <c r="AT138" s="186" t="s">
        <v>595</v>
      </c>
      <c r="AU138" s="186" t="s">
        <v>84</v>
      </c>
      <c r="AY138" s="19" t="s">
        <v>202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333</v>
      </c>
      <c r="BM138" s="186" t="s">
        <v>798</v>
      </c>
    </row>
    <row r="139" spans="1:65" s="2" customFormat="1" ht="11.25">
      <c r="A139" s="36"/>
      <c r="B139" s="37"/>
      <c r="C139" s="38"/>
      <c r="D139" s="188" t="s">
        <v>211</v>
      </c>
      <c r="E139" s="38"/>
      <c r="F139" s="189" t="s">
        <v>797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211</v>
      </c>
      <c r="AU139" s="19" t="s">
        <v>84</v>
      </c>
    </row>
    <row r="140" spans="1:65" s="13" customFormat="1" ht="22.5">
      <c r="B140" s="195"/>
      <c r="C140" s="196"/>
      <c r="D140" s="188" t="s">
        <v>215</v>
      </c>
      <c r="E140" s="197" t="s">
        <v>19</v>
      </c>
      <c r="F140" s="198" t="s">
        <v>765</v>
      </c>
      <c r="G140" s="196"/>
      <c r="H140" s="197" t="s">
        <v>19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215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202</v>
      </c>
    </row>
    <row r="141" spans="1:65" s="13" customFormat="1" ht="11.25">
      <c r="B141" s="195"/>
      <c r="C141" s="196"/>
      <c r="D141" s="188" t="s">
        <v>215</v>
      </c>
      <c r="E141" s="197" t="s">
        <v>19</v>
      </c>
      <c r="F141" s="198" t="s">
        <v>601</v>
      </c>
      <c r="G141" s="196"/>
      <c r="H141" s="197" t="s">
        <v>19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215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202</v>
      </c>
    </row>
    <row r="142" spans="1:65" s="14" customFormat="1" ht="11.25">
      <c r="B142" s="205"/>
      <c r="C142" s="206"/>
      <c r="D142" s="188" t="s">
        <v>215</v>
      </c>
      <c r="E142" s="207" t="s">
        <v>19</v>
      </c>
      <c r="F142" s="208" t="s">
        <v>696</v>
      </c>
      <c r="G142" s="206"/>
      <c r="H142" s="209">
        <v>2.94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215</v>
      </c>
      <c r="AU142" s="215" t="s">
        <v>84</v>
      </c>
      <c r="AV142" s="14" t="s">
        <v>84</v>
      </c>
      <c r="AW142" s="14" t="s">
        <v>35</v>
      </c>
      <c r="AX142" s="14" t="s">
        <v>74</v>
      </c>
      <c r="AY142" s="215" t="s">
        <v>202</v>
      </c>
    </row>
    <row r="143" spans="1:65" s="13" customFormat="1" ht="22.5">
      <c r="B143" s="195"/>
      <c r="C143" s="196"/>
      <c r="D143" s="188" t="s">
        <v>215</v>
      </c>
      <c r="E143" s="197" t="s">
        <v>19</v>
      </c>
      <c r="F143" s="198" t="s">
        <v>767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1:65" s="13" customFormat="1" ht="11.25">
      <c r="B144" s="195"/>
      <c r="C144" s="196"/>
      <c r="D144" s="188" t="s">
        <v>215</v>
      </c>
      <c r="E144" s="197" t="s">
        <v>19</v>
      </c>
      <c r="F144" s="198" t="s">
        <v>601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1:65" s="14" customFormat="1" ht="11.25">
      <c r="B145" s="205"/>
      <c r="C145" s="206"/>
      <c r="D145" s="188" t="s">
        <v>215</v>
      </c>
      <c r="E145" s="207" t="s">
        <v>19</v>
      </c>
      <c r="F145" s="208" t="s">
        <v>696</v>
      </c>
      <c r="G145" s="206"/>
      <c r="H145" s="209">
        <v>2.94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215</v>
      </c>
      <c r="AU145" s="215" t="s">
        <v>84</v>
      </c>
      <c r="AV145" s="14" t="s">
        <v>84</v>
      </c>
      <c r="AW145" s="14" t="s">
        <v>35</v>
      </c>
      <c r="AX145" s="14" t="s">
        <v>74</v>
      </c>
      <c r="AY145" s="215" t="s">
        <v>202</v>
      </c>
    </row>
    <row r="146" spans="1:65" s="15" customFormat="1" ht="11.25">
      <c r="B146" s="216"/>
      <c r="C146" s="217"/>
      <c r="D146" s="188" t="s">
        <v>215</v>
      </c>
      <c r="E146" s="218" t="s">
        <v>19</v>
      </c>
      <c r="F146" s="219" t="s">
        <v>220</v>
      </c>
      <c r="G146" s="217"/>
      <c r="H146" s="220">
        <v>5.88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215</v>
      </c>
      <c r="AU146" s="226" t="s">
        <v>84</v>
      </c>
      <c r="AV146" s="15" t="s">
        <v>209</v>
      </c>
      <c r="AW146" s="15" t="s">
        <v>35</v>
      </c>
      <c r="AX146" s="15" t="s">
        <v>82</v>
      </c>
      <c r="AY146" s="226" t="s">
        <v>202</v>
      </c>
    </row>
    <row r="147" spans="1:65" s="2" customFormat="1" ht="16.5" customHeight="1">
      <c r="A147" s="36"/>
      <c r="B147" s="37"/>
      <c r="C147" s="175" t="s">
        <v>237</v>
      </c>
      <c r="D147" s="175" t="s">
        <v>204</v>
      </c>
      <c r="E147" s="176" t="s">
        <v>799</v>
      </c>
      <c r="F147" s="177" t="s">
        <v>800</v>
      </c>
      <c r="G147" s="178" t="s">
        <v>589</v>
      </c>
      <c r="H147" s="179">
        <v>2</v>
      </c>
      <c r="I147" s="180"/>
      <c r="J147" s="181">
        <f>ROUND(I147*H147,2)</f>
        <v>0</v>
      </c>
      <c r="K147" s="177" t="s">
        <v>208</v>
      </c>
      <c r="L147" s="41"/>
      <c r="M147" s="182" t="s">
        <v>19</v>
      </c>
      <c r="N147" s="183" t="s">
        <v>45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333</v>
      </c>
      <c r="AT147" s="186" t="s">
        <v>204</v>
      </c>
      <c r="AU147" s="186" t="s">
        <v>84</v>
      </c>
      <c r="AY147" s="19" t="s">
        <v>202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333</v>
      </c>
      <c r="BM147" s="186" t="s">
        <v>801</v>
      </c>
    </row>
    <row r="148" spans="1:65" s="2" customFormat="1" ht="11.25">
      <c r="A148" s="36"/>
      <c r="B148" s="37"/>
      <c r="C148" s="38"/>
      <c r="D148" s="188" t="s">
        <v>211</v>
      </c>
      <c r="E148" s="38"/>
      <c r="F148" s="189" t="s">
        <v>802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211</v>
      </c>
      <c r="AU148" s="19" t="s">
        <v>84</v>
      </c>
    </row>
    <row r="149" spans="1:65" s="2" customFormat="1" ht="11.25">
      <c r="A149" s="36"/>
      <c r="B149" s="37"/>
      <c r="C149" s="38"/>
      <c r="D149" s="193" t="s">
        <v>213</v>
      </c>
      <c r="E149" s="38"/>
      <c r="F149" s="194" t="s">
        <v>803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213</v>
      </c>
      <c r="AU149" s="19" t="s">
        <v>84</v>
      </c>
    </row>
    <row r="150" spans="1:65" s="13" customFormat="1" ht="22.5">
      <c r="B150" s="195"/>
      <c r="C150" s="196"/>
      <c r="D150" s="188" t="s">
        <v>215</v>
      </c>
      <c r="E150" s="197" t="s">
        <v>19</v>
      </c>
      <c r="F150" s="198" t="s">
        <v>765</v>
      </c>
      <c r="G150" s="196"/>
      <c r="H150" s="197" t="s">
        <v>19</v>
      </c>
      <c r="I150" s="199"/>
      <c r="J150" s="196"/>
      <c r="K150" s="196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215</v>
      </c>
      <c r="AU150" s="204" t="s">
        <v>84</v>
      </c>
      <c r="AV150" s="13" t="s">
        <v>82</v>
      </c>
      <c r="AW150" s="13" t="s">
        <v>35</v>
      </c>
      <c r="AX150" s="13" t="s">
        <v>74</v>
      </c>
      <c r="AY150" s="204" t="s">
        <v>202</v>
      </c>
    </row>
    <row r="151" spans="1:65" s="14" customFormat="1" ht="11.25">
      <c r="B151" s="205"/>
      <c r="C151" s="206"/>
      <c r="D151" s="188" t="s">
        <v>215</v>
      </c>
      <c r="E151" s="207" t="s">
        <v>19</v>
      </c>
      <c r="F151" s="208" t="s">
        <v>82</v>
      </c>
      <c r="G151" s="206"/>
      <c r="H151" s="209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215</v>
      </c>
      <c r="AU151" s="215" t="s">
        <v>84</v>
      </c>
      <c r="AV151" s="14" t="s">
        <v>84</v>
      </c>
      <c r="AW151" s="14" t="s">
        <v>35</v>
      </c>
      <c r="AX151" s="14" t="s">
        <v>74</v>
      </c>
      <c r="AY151" s="215" t="s">
        <v>202</v>
      </c>
    </row>
    <row r="152" spans="1:65" s="13" customFormat="1" ht="22.5">
      <c r="B152" s="195"/>
      <c r="C152" s="196"/>
      <c r="D152" s="188" t="s">
        <v>215</v>
      </c>
      <c r="E152" s="197" t="s">
        <v>19</v>
      </c>
      <c r="F152" s="198" t="s">
        <v>767</v>
      </c>
      <c r="G152" s="196"/>
      <c r="H152" s="197" t="s">
        <v>19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215</v>
      </c>
      <c r="AU152" s="204" t="s">
        <v>84</v>
      </c>
      <c r="AV152" s="13" t="s">
        <v>82</v>
      </c>
      <c r="AW152" s="13" t="s">
        <v>35</v>
      </c>
      <c r="AX152" s="13" t="s">
        <v>74</v>
      </c>
      <c r="AY152" s="204" t="s">
        <v>202</v>
      </c>
    </row>
    <row r="153" spans="1:65" s="14" customFormat="1" ht="11.25">
      <c r="B153" s="205"/>
      <c r="C153" s="206"/>
      <c r="D153" s="188" t="s">
        <v>215</v>
      </c>
      <c r="E153" s="207" t="s">
        <v>19</v>
      </c>
      <c r="F153" s="208" t="s">
        <v>82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215</v>
      </c>
      <c r="AU153" s="215" t="s">
        <v>84</v>
      </c>
      <c r="AV153" s="14" t="s">
        <v>84</v>
      </c>
      <c r="AW153" s="14" t="s">
        <v>35</v>
      </c>
      <c r="AX153" s="14" t="s">
        <v>74</v>
      </c>
      <c r="AY153" s="215" t="s">
        <v>202</v>
      </c>
    </row>
    <row r="154" spans="1:65" s="15" customFormat="1" ht="11.25">
      <c r="B154" s="216"/>
      <c r="C154" s="217"/>
      <c r="D154" s="188" t="s">
        <v>215</v>
      </c>
      <c r="E154" s="218" t="s">
        <v>19</v>
      </c>
      <c r="F154" s="219" t="s">
        <v>220</v>
      </c>
      <c r="G154" s="217"/>
      <c r="H154" s="220">
        <v>2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215</v>
      </c>
      <c r="AU154" s="226" t="s">
        <v>84</v>
      </c>
      <c r="AV154" s="15" t="s">
        <v>209</v>
      </c>
      <c r="AW154" s="15" t="s">
        <v>35</v>
      </c>
      <c r="AX154" s="15" t="s">
        <v>82</v>
      </c>
      <c r="AY154" s="226" t="s">
        <v>202</v>
      </c>
    </row>
    <row r="155" spans="1:65" s="2" customFormat="1" ht="16.5" customHeight="1">
      <c r="A155" s="36"/>
      <c r="B155" s="37"/>
      <c r="C155" s="241" t="s">
        <v>288</v>
      </c>
      <c r="D155" s="241" t="s">
        <v>595</v>
      </c>
      <c r="E155" s="242" t="s">
        <v>804</v>
      </c>
      <c r="F155" s="243" t="s">
        <v>805</v>
      </c>
      <c r="G155" s="244" t="s">
        <v>589</v>
      </c>
      <c r="H155" s="245">
        <v>2</v>
      </c>
      <c r="I155" s="246"/>
      <c r="J155" s="247">
        <f>ROUND(I155*H155,2)</f>
        <v>0</v>
      </c>
      <c r="K155" s="243" t="s">
        <v>208</v>
      </c>
      <c r="L155" s="248"/>
      <c r="M155" s="249" t="s">
        <v>19</v>
      </c>
      <c r="N155" s="250" t="s">
        <v>45</v>
      </c>
      <c r="O155" s="66"/>
      <c r="P155" s="184">
        <f>O155*H155</f>
        <v>0</v>
      </c>
      <c r="Q155" s="184">
        <v>1.4999999999999999E-4</v>
      </c>
      <c r="R155" s="184">
        <f>Q155*H155</f>
        <v>2.9999999999999997E-4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598</v>
      </c>
      <c r="AT155" s="186" t="s">
        <v>595</v>
      </c>
      <c r="AU155" s="186" t="s">
        <v>84</v>
      </c>
      <c r="AY155" s="19" t="s">
        <v>202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82</v>
      </c>
      <c r="BK155" s="187">
        <f>ROUND(I155*H155,2)</f>
        <v>0</v>
      </c>
      <c r="BL155" s="19" t="s">
        <v>333</v>
      </c>
      <c r="BM155" s="186" t="s">
        <v>806</v>
      </c>
    </row>
    <row r="156" spans="1:65" s="2" customFormat="1" ht="11.25">
      <c r="A156" s="36"/>
      <c r="B156" s="37"/>
      <c r="C156" s="38"/>
      <c r="D156" s="188" t="s">
        <v>211</v>
      </c>
      <c r="E156" s="38"/>
      <c r="F156" s="189" t="s">
        <v>805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211</v>
      </c>
      <c r="AU156" s="19" t="s">
        <v>84</v>
      </c>
    </row>
    <row r="157" spans="1:65" s="13" customFormat="1" ht="22.5">
      <c r="B157" s="195"/>
      <c r="C157" s="196"/>
      <c r="D157" s="188" t="s">
        <v>215</v>
      </c>
      <c r="E157" s="197" t="s">
        <v>19</v>
      </c>
      <c r="F157" s="198" t="s">
        <v>765</v>
      </c>
      <c r="G157" s="196"/>
      <c r="H157" s="197" t="s">
        <v>19</v>
      </c>
      <c r="I157" s="199"/>
      <c r="J157" s="196"/>
      <c r="K157" s="196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215</v>
      </c>
      <c r="AU157" s="204" t="s">
        <v>84</v>
      </c>
      <c r="AV157" s="13" t="s">
        <v>82</v>
      </c>
      <c r="AW157" s="13" t="s">
        <v>35</v>
      </c>
      <c r="AX157" s="13" t="s">
        <v>74</v>
      </c>
      <c r="AY157" s="204" t="s">
        <v>202</v>
      </c>
    </row>
    <row r="158" spans="1:65" s="14" customFormat="1" ht="11.25">
      <c r="B158" s="205"/>
      <c r="C158" s="206"/>
      <c r="D158" s="188" t="s">
        <v>215</v>
      </c>
      <c r="E158" s="207" t="s">
        <v>19</v>
      </c>
      <c r="F158" s="208" t="s">
        <v>82</v>
      </c>
      <c r="G158" s="206"/>
      <c r="H158" s="209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215</v>
      </c>
      <c r="AU158" s="215" t="s">
        <v>84</v>
      </c>
      <c r="AV158" s="14" t="s">
        <v>84</v>
      </c>
      <c r="AW158" s="14" t="s">
        <v>35</v>
      </c>
      <c r="AX158" s="14" t="s">
        <v>74</v>
      </c>
      <c r="AY158" s="215" t="s">
        <v>202</v>
      </c>
    </row>
    <row r="159" spans="1:65" s="13" customFormat="1" ht="22.5">
      <c r="B159" s="195"/>
      <c r="C159" s="196"/>
      <c r="D159" s="188" t="s">
        <v>215</v>
      </c>
      <c r="E159" s="197" t="s">
        <v>19</v>
      </c>
      <c r="F159" s="198" t="s">
        <v>767</v>
      </c>
      <c r="G159" s="196"/>
      <c r="H159" s="197" t="s">
        <v>19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215</v>
      </c>
      <c r="AU159" s="204" t="s">
        <v>84</v>
      </c>
      <c r="AV159" s="13" t="s">
        <v>82</v>
      </c>
      <c r="AW159" s="13" t="s">
        <v>35</v>
      </c>
      <c r="AX159" s="13" t="s">
        <v>74</v>
      </c>
      <c r="AY159" s="204" t="s">
        <v>202</v>
      </c>
    </row>
    <row r="160" spans="1:65" s="14" customFormat="1" ht="11.25">
      <c r="B160" s="205"/>
      <c r="C160" s="206"/>
      <c r="D160" s="188" t="s">
        <v>215</v>
      </c>
      <c r="E160" s="207" t="s">
        <v>19</v>
      </c>
      <c r="F160" s="208" t="s">
        <v>82</v>
      </c>
      <c r="G160" s="206"/>
      <c r="H160" s="209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215</v>
      </c>
      <c r="AU160" s="215" t="s">
        <v>84</v>
      </c>
      <c r="AV160" s="14" t="s">
        <v>84</v>
      </c>
      <c r="AW160" s="14" t="s">
        <v>35</v>
      </c>
      <c r="AX160" s="14" t="s">
        <v>74</v>
      </c>
      <c r="AY160" s="215" t="s">
        <v>202</v>
      </c>
    </row>
    <row r="161" spans="1:65" s="15" customFormat="1" ht="11.25">
      <c r="B161" s="216"/>
      <c r="C161" s="217"/>
      <c r="D161" s="188" t="s">
        <v>215</v>
      </c>
      <c r="E161" s="218" t="s">
        <v>19</v>
      </c>
      <c r="F161" s="219" t="s">
        <v>220</v>
      </c>
      <c r="G161" s="217"/>
      <c r="H161" s="220">
        <v>2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215</v>
      </c>
      <c r="AU161" s="226" t="s">
        <v>84</v>
      </c>
      <c r="AV161" s="15" t="s">
        <v>209</v>
      </c>
      <c r="AW161" s="15" t="s">
        <v>35</v>
      </c>
      <c r="AX161" s="15" t="s">
        <v>82</v>
      </c>
      <c r="AY161" s="226" t="s">
        <v>202</v>
      </c>
    </row>
    <row r="162" spans="1:65" s="2" customFormat="1" ht="16.5" customHeight="1">
      <c r="A162" s="36"/>
      <c r="B162" s="37"/>
      <c r="C162" s="175" t="s">
        <v>298</v>
      </c>
      <c r="D162" s="175" t="s">
        <v>204</v>
      </c>
      <c r="E162" s="176" t="s">
        <v>807</v>
      </c>
      <c r="F162" s="177" t="s">
        <v>808</v>
      </c>
      <c r="G162" s="178" t="s">
        <v>589</v>
      </c>
      <c r="H162" s="179">
        <v>2</v>
      </c>
      <c r="I162" s="180"/>
      <c r="J162" s="181">
        <f>ROUND(I162*H162,2)</f>
        <v>0</v>
      </c>
      <c r="K162" s="177" t="s">
        <v>208</v>
      </c>
      <c r="L162" s="41"/>
      <c r="M162" s="182" t="s">
        <v>19</v>
      </c>
      <c r="N162" s="183" t="s">
        <v>45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333</v>
      </c>
      <c r="AT162" s="186" t="s">
        <v>204</v>
      </c>
      <c r="AU162" s="186" t="s">
        <v>84</v>
      </c>
      <c r="AY162" s="19" t="s">
        <v>202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82</v>
      </c>
      <c r="BK162" s="187">
        <f>ROUND(I162*H162,2)</f>
        <v>0</v>
      </c>
      <c r="BL162" s="19" t="s">
        <v>333</v>
      </c>
      <c r="BM162" s="186" t="s">
        <v>809</v>
      </c>
    </row>
    <row r="163" spans="1:65" s="2" customFormat="1" ht="11.25">
      <c r="A163" s="36"/>
      <c r="B163" s="37"/>
      <c r="C163" s="38"/>
      <c r="D163" s="188" t="s">
        <v>211</v>
      </c>
      <c r="E163" s="38"/>
      <c r="F163" s="189" t="s">
        <v>810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211</v>
      </c>
      <c r="AU163" s="19" t="s">
        <v>84</v>
      </c>
    </row>
    <row r="164" spans="1:65" s="2" customFormat="1" ht="11.25">
      <c r="A164" s="36"/>
      <c r="B164" s="37"/>
      <c r="C164" s="38"/>
      <c r="D164" s="193" t="s">
        <v>213</v>
      </c>
      <c r="E164" s="38"/>
      <c r="F164" s="194" t="s">
        <v>811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213</v>
      </c>
      <c r="AU164" s="19" t="s">
        <v>84</v>
      </c>
    </row>
    <row r="165" spans="1:65" s="13" customFormat="1" ht="22.5">
      <c r="B165" s="195"/>
      <c r="C165" s="196"/>
      <c r="D165" s="188" t="s">
        <v>215</v>
      </c>
      <c r="E165" s="197" t="s">
        <v>19</v>
      </c>
      <c r="F165" s="198" t="s">
        <v>765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1:65" s="14" customFormat="1" ht="11.25">
      <c r="B166" s="205"/>
      <c r="C166" s="206"/>
      <c r="D166" s="188" t="s">
        <v>215</v>
      </c>
      <c r="E166" s="207" t="s">
        <v>19</v>
      </c>
      <c r="F166" s="208" t="s">
        <v>82</v>
      </c>
      <c r="G166" s="206"/>
      <c r="H166" s="209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215</v>
      </c>
      <c r="AU166" s="215" t="s">
        <v>84</v>
      </c>
      <c r="AV166" s="14" t="s">
        <v>84</v>
      </c>
      <c r="AW166" s="14" t="s">
        <v>35</v>
      </c>
      <c r="AX166" s="14" t="s">
        <v>74</v>
      </c>
      <c r="AY166" s="215" t="s">
        <v>202</v>
      </c>
    </row>
    <row r="167" spans="1:65" s="13" customFormat="1" ht="22.5">
      <c r="B167" s="195"/>
      <c r="C167" s="196"/>
      <c r="D167" s="188" t="s">
        <v>215</v>
      </c>
      <c r="E167" s="197" t="s">
        <v>19</v>
      </c>
      <c r="F167" s="198" t="s">
        <v>767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1:65" s="14" customFormat="1" ht="11.25">
      <c r="B168" s="205"/>
      <c r="C168" s="206"/>
      <c r="D168" s="188" t="s">
        <v>215</v>
      </c>
      <c r="E168" s="207" t="s">
        <v>19</v>
      </c>
      <c r="F168" s="208" t="s">
        <v>82</v>
      </c>
      <c r="G168" s="206"/>
      <c r="H168" s="209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215</v>
      </c>
      <c r="AU168" s="215" t="s">
        <v>84</v>
      </c>
      <c r="AV168" s="14" t="s">
        <v>84</v>
      </c>
      <c r="AW168" s="14" t="s">
        <v>35</v>
      </c>
      <c r="AX168" s="14" t="s">
        <v>74</v>
      </c>
      <c r="AY168" s="215" t="s">
        <v>202</v>
      </c>
    </row>
    <row r="169" spans="1:65" s="15" customFormat="1" ht="11.25">
      <c r="B169" s="216"/>
      <c r="C169" s="217"/>
      <c r="D169" s="188" t="s">
        <v>215</v>
      </c>
      <c r="E169" s="218" t="s">
        <v>19</v>
      </c>
      <c r="F169" s="219" t="s">
        <v>220</v>
      </c>
      <c r="G169" s="217"/>
      <c r="H169" s="220">
        <v>2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215</v>
      </c>
      <c r="AU169" s="226" t="s">
        <v>84</v>
      </c>
      <c r="AV169" s="15" t="s">
        <v>209</v>
      </c>
      <c r="AW169" s="15" t="s">
        <v>35</v>
      </c>
      <c r="AX169" s="15" t="s">
        <v>82</v>
      </c>
      <c r="AY169" s="226" t="s">
        <v>202</v>
      </c>
    </row>
    <row r="170" spans="1:65" s="2" customFormat="1" ht="16.5" customHeight="1">
      <c r="A170" s="36"/>
      <c r="B170" s="37"/>
      <c r="C170" s="241" t="s">
        <v>305</v>
      </c>
      <c r="D170" s="241" t="s">
        <v>595</v>
      </c>
      <c r="E170" s="242" t="s">
        <v>812</v>
      </c>
      <c r="F170" s="243" t="s">
        <v>813</v>
      </c>
      <c r="G170" s="244" t="s">
        <v>589</v>
      </c>
      <c r="H170" s="245">
        <v>2</v>
      </c>
      <c r="I170" s="246"/>
      <c r="J170" s="247">
        <f>ROUND(I170*H170,2)</f>
        <v>0</v>
      </c>
      <c r="K170" s="243" t="s">
        <v>208</v>
      </c>
      <c r="L170" s="248"/>
      <c r="M170" s="249" t="s">
        <v>19</v>
      </c>
      <c r="N170" s="250" t="s">
        <v>45</v>
      </c>
      <c r="O170" s="66"/>
      <c r="P170" s="184">
        <f>O170*H170</f>
        <v>0</v>
      </c>
      <c r="Q170" s="184">
        <v>2.0999999999999999E-3</v>
      </c>
      <c r="R170" s="184">
        <f>Q170*H170</f>
        <v>4.1999999999999997E-3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598</v>
      </c>
      <c r="AT170" s="186" t="s">
        <v>595</v>
      </c>
      <c r="AU170" s="186" t="s">
        <v>84</v>
      </c>
      <c r="AY170" s="19" t="s">
        <v>202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333</v>
      </c>
      <c r="BM170" s="186" t="s">
        <v>814</v>
      </c>
    </row>
    <row r="171" spans="1:65" s="2" customFormat="1" ht="11.25">
      <c r="A171" s="36"/>
      <c r="B171" s="37"/>
      <c r="C171" s="38"/>
      <c r="D171" s="188" t="s">
        <v>211</v>
      </c>
      <c r="E171" s="38"/>
      <c r="F171" s="189" t="s">
        <v>813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211</v>
      </c>
      <c r="AU171" s="19" t="s">
        <v>84</v>
      </c>
    </row>
    <row r="172" spans="1:65" s="13" customFormat="1" ht="22.5">
      <c r="B172" s="195"/>
      <c r="C172" s="196"/>
      <c r="D172" s="188" t="s">
        <v>215</v>
      </c>
      <c r="E172" s="197" t="s">
        <v>19</v>
      </c>
      <c r="F172" s="198" t="s">
        <v>765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1:65" s="14" customFormat="1" ht="11.25">
      <c r="B173" s="205"/>
      <c r="C173" s="206"/>
      <c r="D173" s="188" t="s">
        <v>215</v>
      </c>
      <c r="E173" s="207" t="s">
        <v>19</v>
      </c>
      <c r="F173" s="208" t="s">
        <v>82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215</v>
      </c>
      <c r="AU173" s="215" t="s">
        <v>84</v>
      </c>
      <c r="AV173" s="14" t="s">
        <v>84</v>
      </c>
      <c r="AW173" s="14" t="s">
        <v>35</v>
      </c>
      <c r="AX173" s="14" t="s">
        <v>74</v>
      </c>
      <c r="AY173" s="215" t="s">
        <v>202</v>
      </c>
    </row>
    <row r="174" spans="1:65" s="13" customFormat="1" ht="22.5">
      <c r="B174" s="195"/>
      <c r="C174" s="196"/>
      <c r="D174" s="188" t="s">
        <v>215</v>
      </c>
      <c r="E174" s="197" t="s">
        <v>19</v>
      </c>
      <c r="F174" s="198" t="s">
        <v>767</v>
      </c>
      <c r="G174" s="196"/>
      <c r="H174" s="197" t="s">
        <v>19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215</v>
      </c>
      <c r="AU174" s="204" t="s">
        <v>84</v>
      </c>
      <c r="AV174" s="13" t="s">
        <v>82</v>
      </c>
      <c r="AW174" s="13" t="s">
        <v>35</v>
      </c>
      <c r="AX174" s="13" t="s">
        <v>74</v>
      </c>
      <c r="AY174" s="204" t="s">
        <v>202</v>
      </c>
    </row>
    <row r="175" spans="1:65" s="14" customFormat="1" ht="11.25">
      <c r="B175" s="205"/>
      <c r="C175" s="206"/>
      <c r="D175" s="188" t="s">
        <v>215</v>
      </c>
      <c r="E175" s="207" t="s">
        <v>19</v>
      </c>
      <c r="F175" s="208" t="s">
        <v>82</v>
      </c>
      <c r="G175" s="206"/>
      <c r="H175" s="209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215</v>
      </c>
      <c r="AU175" s="215" t="s">
        <v>84</v>
      </c>
      <c r="AV175" s="14" t="s">
        <v>84</v>
      </c>
      <c r="AW175" s="14" t="s">
        <v>35</v>
      </c>
      <c r="AX175" s="14" t="s">
        <v>74</v>
      </c>
      <c r="AY175" s="215" t="s">
        <v>202</v>
      </c>
    </row>
    <row r="176" spans="1:65" s="15" customFormat="1" ht="11.25">
      <c r="B176" s="216"/>
      <c r="C176" s="217"/>
      <c r="D176" s="188" t="s">
        <v>215</v>
      </c>
      <c r="E176" s="218" t="s">
        <v>19</v>
      </c>
      <c r="F176" s="219" t="s">
        <v>220</v>
      </c>
      <c r="G176" s="217"/>
      <c r="H176" s="220">
        <v>2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215</v>
      </c>
      <c r="AU176" s="226" t="s">
        <v>84</v>
      </c>
      <c r="AV176" s="15" t="s">
        <v>209</v>
      </c>
      <c r="AW176" s="15" t="s">
        <v>35</v>
      </c>
      <c r="AX176" s="15" t="s">
        <v>82</v>
      </c>
      <c r="AY176" s="226" t="s">
        <v>202</v>
      </c>
    </row>
    <row r="177" spans="1:65" s="2" customFormat="1" ht="16.5" customHeight="1">
      <c r="A177" s="36"/>
      <c r="B177" s="37"/>
      <c r="C177" s="175" t="s">
        <v>311</v>
      </c>
      <c r="D177" s="175" t="s">
        <v>204</v>
      </c>
      <c r="E177" s="176" t="s">
        <v>815</v>
      </c>
      <c r="F177" s="177" t="s">
        <v>816</v>
      </c>
      <c r="G177" s="178" t="s">
        <v>589</v>
      </c>
      <c r="H177" s="179">
        <v>2</v>
      </c>
      <c r="I177" s="180"/>
      <c r="J177" s="181">
        <f>ROUND(I177*H177,2)</f>
        <v>0</v>
      </c>
      <c r="K177" s="177" t="s">
        <v>208</v>
      </c>
      <c r="L177" s="41"/>
      <c r="M177" s="182" t="s">
        <v>19</v>
      </c>
      <c r="N177" s="183" t="s">
        <v>45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333</v>
      </c>
      <c r="AT177" s="186" t="s">
        <v>204</v>
      </c>
      <c r="AU177" s="186" t="s">
        <v>84</v>
      </c>
      <c r="AY177" s="19" t="s">
        <v>202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82</v>
      </c>
      <c r="BK177" s="187">
        <f>ROUND(I177*H177,2)</f>
        <v>0</v>
      </c>
      <c r="BL177" s="19" t="s">
        <v>333</v>
      </c>
      <c r="BM177" s="186" t="s">
        <v>817</v>
      </c>
    </row>
    <row r="178" spans="1:65" s="2" customFormat="1" ht="11.25">
      <c r="A178" s="36"/>
      <c r="B178" s="37"/>
      <c r="C178" s="38"/>
      <c r="D178" s="188" t="s">
        <v>211</v>
      </c>
      <c r="E178" s="38"/>
      <c r="F178" s="189" t="s">
        <v>818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211</v>
      </c>
      <c r="AU178" s="19" t="s">
        <v>84</v>
      </c>
    </row>
    <row r="179" spans="1:65" s="2" customFormat="1" ht="11.25">
      <c r="A179" s="36"/>
      <c r="B179" s="37"/>
      <c r="C179" s="38"/>
      <c r="D179" s="193" t="s">
        <v>213</v>
      </c>
      <c r="E179" s="38"/>
      <c r="F179" s="194" t="s">
        <v>819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213</v>
      </c>
      <c r="AU179" s="19" t="s">
        <v>84</v>
      </c>
    </row>
    <row r="180" spans="1:65" s="13" customFormat="1" ht="22.5">
      <c r="B180" s="195"/>
      <c r="C180" s="196"/>
      <c r="D180" s="188" t="s">
        <v>215</v>
      </c>
      <c r="E180" s="197" t="s">
        <v>19</v>
      </c>
      <c r="F180" s="198" t="s">
        <v>820</v>
      </c>
      <c r="G180" s="196"/>
      <c r="H180" s="197" t="s">
        <v>19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215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202</v>
      </c>
    </row>
    <row r="181" spans="1:65" s="14" customFormat="1" ht="11.25">
      <c r="B181" s="205"/>
      <c r="C181" s="206"/>
      <c r="D181" s="188" t="s">
        <v>215</v>
      </c>
      <c r="E181" s="207" t="s">
        <v>19</v>
      </c>
      <c r="F181" s="208" t="s">
        <v>82</v>
      </c>
      <c r="G181" s="206"/>
      <c r="H181" s="209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215</v>
      </c>
      <c r="AU181" s="215" t="s">
        <v>84</v>
      </c>
      <c r="AV181" s="14" t="s">
        <v>84</v>
      </c>
      <c r="AW181" s="14" t="s">
        <v>35</v>
      </c>
      <c r="AX181" s="14" t="s">
        <v>74</v>
      </c>
      <c r="AY181" s="215" t="s">
        <v>202</v>
      </c>
    </row>
    <row r="182" spans="1:65" s="13" customFormat="1" ht="22.5">
      <c r="B182" s="195"/>
      <c r="C182" s="196"/>
      <c r="D182" s="188" t="s">
        <v>215</v>
      </c>
      <c r="E182" s="197" t="s">
        <v>19</v>
      </c>
      <c r="F182" s="198" t="s">
        <v>821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1:65" s="14" customFormat="1" ht="11.25">
      <c r="B183" s="205"/>
      <c r="C183" s="206"/>
      <c r="D183" s="188" t="s">
        <v>215</v>
      </c>
      <c r="E183" s="207" t="s">
        <v>19</v>
      </c>
      <c r="F183" s="208" t="s">
        <v>82</v>
      </c>
      <c r="G183" s="206"/>
      <c r="H183" s="209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215</v>
      </c>
      <c r="AU183" s="215" t="s">
        <v>84</v>
      </c>
      <c r="AV183" s="14" t="s">
        <v>84</v>
      </c>
      <c r="AW183" s="14" t="s">
        <v>35</v>
      </c>
      <c r="AX183" s="14" t="s">
        <v>74</v>
      </c>
      <c r="AY183" s="215" t="s">
        <v>202</v>
      </c>
    </row>
    <row r="184" spans="1:65" s="15" customFormat="1" ht="11.25">
      <c r="B184" s="216"/>
      <c r="C184" s="217"/>
      <c r="D184" s="188" t="s">
        <v>215</v>
      </c>
      <c r="E184" s="218" t="s">
        <v>19</v>
      </c>
      <c r="F184" s="219" t="s">
        <v>220</v>
      </c>
      <c r="G184" s="217"/>
      <c r="H184" s="220">
        <v>2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215</v>
      </c>
      <c r="AU184" s="226" t="s">
        <v>84</v>
      </c>
      <c r="AV184" s="15" t="s">
        <v>209</v>
      </c>
      <c r="AW184" s="15" t="s">
        <v>35</v>
      </c>
      <c r="AX184" s="15" t="s">
        <v>82</v>
      </c>
      <c r="AY184" s="226" t="s">
        <v>202</v>
      </c>
    </row>
    <row r="185" spans="1:65" s="2" customFormat="1" ht="16.5" customHeight="1">
      <c r="A185" s="36"/>
      <c r="B185" s="37"/>
      <c r="C185" s="241" t="s">
        <v>318</v>
      </c>
      <c r="D185" s="241" t="s">
        <v>595</v>
      </c>
      <c r="E185" s="242" t="s">
        <v>822</v>
      </c>
      <c r="F185" s="243" t="s">
        <v>823</v>
      </c>
      <c r="G185" s="244" t="s">
        <v>263</v>
      </c>
      <c r="H185" s="245">
        <v>2.68</v>
      </c>
      <c r="I185" s="246"/>
      <c r="J185" s="247">
        <f>ROUND(I185*H185,2)</f>
        <v>0</v>
      </c>
      <c r="K185" s="243" t="s">
        <v>208</v>
      </c>
      <c r="L185" s="248"/>
      <c r="M185" s="249" t="s">
        <v>19</v>
      </c>
      <c r="N185" s="250" t="s">
        <v>45</v>
      </c>
      <c r="O185" s="66"/>
      <c r="P185" s="184">
        <f>O185*H185</f>
        <v>0</v>
      </c>
      <c r="Q185" s="184">
        <v>1.1000000000000001E-3</v>
      </c>
      <c r="R185" s="184">
        <f>Q185*H185</f>
        <v>2.9480000000000005E-3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598</v>
      </c>
      <c r="AT185" s="186" t="s">
        <v>595</v>
      </c>
      <c r="AU185" s="186" t="s">
        <v>84</v>
      </c>
      <c r="AY185" s="19" t="s">
        <v>202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82</v>
      </c>
      <c r="BK185" s="187">
        <f>ROUND(I185*H185,2)</f>
        <v>0</v>
      </c>
      <c r="BL185" s="19" t="s">
        <v>333</v>
      </c>
      <c r="BM185" s="186" t="s">
        <v>824</v>
      </c>
    </row>
    <row r="186" spans="1:65" s="2" customFormat="1" ht="11.25">
      <c r="A186" s="36"/>
      <c r="B186" s="37"/>
      <c r="C186" s="38"/>
      <c r="D186" s="188" t="s">
        <v>211</v>
      </c>
      <c r="E186" s="38"/>
      <c r="F186" s="189" t="s">
        <v>823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211</v>
      </c>
      <c r="AU186" s="19" t="s">
        <v>84</v>
      </c>
    </row>
    <row r="187" spans="1:65" s="13" customFormat="1" ht="22.5">
      <c r="B187" s="195"/>
      <c r="C187" s="196"/>
      <c r="D187" s="188" t="s">
        <v>215</v>
      </c>
      <c r="E187" s="197" t="s">
        <v>19</v>
      </c>
      <c r="F187" s="198" t="s">
        <v>820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1:65" s="14" customFormat="1" ht="11.25">
      <c r="B188" s="205"/>
      <c r="C188" s="206"/>
      <c r="D188" s="188" t="s">
        <v>215</v>
      </c>
      <c r="E188" s="207" t="s">
        <v>19</v>
      </c>
      <c r="F188" s="208" t="s">
        <v>825</v>
      </c>
      <c r="G188" s="206"/>
      <c r="H188" s="209">
        <v>1.38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215</v>
      </c>
      <c r="AU188" s="215" t="s">
        <v>84</v>
      </c>
      <c r="AV188" s="14" t="s">
        <v>84</v>
      </c>
      <c r="AW188" s="14" t="s">
        <v>35</v>
      </c>
      <c r="AX188" s="14" t="s">
        <v>74</v>
      </c>
      <c r="AY188" s="215" t="s">
        <v>202</v>
      </c>
    </row>
    <row r="189" spans="1:65" s="13" customFormat="1" ht="22.5">
      <c r="B189" s="195"/>
      <c r="C189" s="196"/>
      <c r="D189" s="188" t="s">
        <v>215</v>
      </c>
      <c r="E189" s="197" t="s">
        <v>19</v>
      </c>
      <c r="F189" s="198" t="s">
        <v>821</v>
      </c>
      <c r="G189" s="196"/>
      <c r="H189" s="197" t="s">
        <v>19</v>
      </c>
      <c r="I189" s="199"/>
      <c r="J189" s="196"/>
      <c r="K189" s="196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215</v>
      </c>
      <c r="AU189" s="204" t="s">
        <v>84</v>
      </c>
      <c r="AV189" s="13" t="s">
        <v>82</v>
      </c>
      <c r="AW189" s="13" t="s">
        <v>35</v>
      </c>
      <c r="AX189" s="13" t="s">
        <v>74</v>
      </c>
      <c r="AY189" s="204" t="s">
        <v>202</v>
      </c>
    </row>
    <row r="190" spans="1:65" s="14" customFormat="1" ht="11.25">
      <c r="B190" s="205"/>
      <c r="C190" s="206"/>
      <c r="D190" s="188" t="s">
        <v>215</v>
      </c>
      <c r="E190" s="207" t="s">
        <v>19</v>
      </c>
      <c r="F190" s="208" t="s">
        <v>826</v>
      </c>
      <c r="G190" s="206"/>
      <c r="H190" s="209">
        <v>1.3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215</v>
      </c>
      <c r="AU190" s="215" t="s">
        <v>84</v>
      </c>
      <c r="AV190" s="14" t="s">
        <v>84</v>
      </c>
      <c r="AW190" s="14" t="s">
        <v>35</v>
      </c>
      <c r="AX190" s="14" t="s">
        <v>74</v>
      </c>
      <c r="AY190" s="215" t="s">
        <v>202</v>
      </c>
    </row>
    <row r="191" spans="1:65" s="15" customFormat="1" ht="11.25">
      <c r="B191" s="216"/>
      <c r="C191" s="217"/>
      <c r="D191" s="188" t="s">
        <v>215</v>
      </c>
      <c r="E191" s="218" t="s">
        <v>19</v>
      </c>
      <c r="F191" s="219" t="s">
        <v>220</v>
      </c>
      <c r="G191" s="217"/>
      <c r="H191" s="220">
        <v>2.6799999999999997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215</v>
      </c>
      <c r="AU191" s="226" t="s">
        <v>84</v>
      </c>
      <c r="AV191" s="15" t="s">
        <v>209</v>
      </c>
      <c r="AW191" s="15" t="s">
        <v>35</v>
      </c>
      <c r="AX191" s="15" t="s">
        <v>82</v>
      </c>
      <c r="AY191" s="226" t="s">
        <v>202</v>
      </c>
    </row>
    <row r="192" spans="1:65" s="2" customFormat="1" ht="16.5" customHeight="1">
      <c r="A192" s="36"/>
      <c r="B192" s="37"/>
      <c r="C192" s="241" t="s">
        <v>8</v>
      </c>
      <c r="D192" s="241" t="s">
        <v>595</v>
      </c>
      <c r="E192" s="242" t="s">
        <v>827</v>
      </c>
      <c r="F192" s="243" t="s">
        <v>828</v>
      </c>
      <c r="G192" s="244" t="s">
        <v>829</v>
      </c>
      <c r="H192" s="245">
        <v>2</v>
      </c>
      <c r="I192" s="246"/>
      <c r="J192" s="247">
        <f>ROUND(I192*H192,2)</f>
        <v>0</v>
      </c>
      <c r="K192" s="243" t="s">
        <v>208</v>
      </c>
      <c r="L192" s="248"/>
      <c r="M192" s="249" t="s">
        <v>19</v>
      </c>
      <c r="N192" s="250" t="s">
        <v>45</v>
      </c>
      <c r="O192" s="66"/>
      <c r="P192" s="184">
        <f>O192*H192</f>
        <v>0</v>
      </c>
      <c r="Q192" s="184">
        <v>2.0000000000000001E-4</v>
      </c>
      <c r="R192" s="184">
        <f>Q192*H192</f>
        <v>4.0000000000000002E-4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598</v>
      </c>
      <c r="AT192" s="186" t="s">
        <v>595</v>
      </c>
      <c r="AU192" s="186" t="s">
        <v>84</v>
      </c>
      <c r="AY192" s="19" t="s">
        <v>202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333</v>
      </c>
      <c r="BM192" s="186" t="s">
        <v>830</v>
      </c>
    </row>
    <row r="193" spans="1:65" s="2" customFormat="1" ht="11.25">
      <c r="A193" s="36"/>
      <c r="B193" s="37"/>
      <c r="C193" s="38"/>
      <c r="D193" s="188" t="s">
        <v>211</v>
      </c>
      <c r="E193" s="38"/>
      <c r="F193" s="189" t="s">
        <v>828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211</v>
      </c>
      <c r="AU193" s="19" t="s">
        <v>84</v>
      </c>
    </row>
    <row r="194" spans="1:65" s="13" customFormat="1" ht="22.5">
      <c r="B194" s="195"/>
      <c r="C194" s="196"/>
      <c r="D194" s="188" t="s">
        <v>215</v>
      </c>
      <c r="E194" s="197" t="s">
        <v>19</v>
      </c>
      <c r="F194" s="198" t="s">
        <v>820</v>
      </c>
      <c r="G194" s="196"/>
      <c r="H194" s="197" t="s">
        <v>19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215</v>
      </c>
      <c r="AU194" s="204" t="s">
        <v>84</v>
      </c>
      <c r="AV194" s="13" t="s">
        <v>82</v>
      </c>
      <c r="AW194" s="13" t="s">
        <v>35</v>
      </c>
      <c r="AX194" s="13" t="s">
        <v>74</v>
      </c>
      <c r="AY194" s="204" t="s">
        <v>202</v>
      </c>
    </row>
    <row r="195" spans="1:65" s="14" customFormat="1" ht="11.25">
      <c r="B195" s="205"/>
      <c r="C195" s="206"/>
      <c r="D195" s="188" t="s">
        <v>215</v>
      </c>
      <c r="E195" s="207" t="s">
        <v>19</v>
      </c>
      <c r="F195" s="208" t="s">
        <v>82</v>
      </c>
      <c r="G195" s="206"/>
      <c r="H195" s="209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215</v>
      </c>
      <c r="AU195" s="215" t="s">
        <v>84</v>
      </c>
      <c r="AV195" s="14" t="s">
        <v>84</v>
      </c>
      <c r="AW195" s="14" t="s">
        <v>35</v>
      </c>
      <c r="AX195" s="14" t="s">
        <v>74</v>
      </c>
      <c r="AY195" s="215" t="s">
        <v>202</v>
      </c>
    </row>
    <row r="196" spans="1:65" s="13" customFormat="1" ht="22.5">
      <c r="B196" s="195"/>
      <c r="C196" s="196"/>
      <c r="D196" s="188" t="s">
        <v>215</v>
      </c>
      <c r="E196" s="197" t="s">
        <v>19</v>
      </c>
      <c r="F196" s="198" t="s">
        <v>821</v>
      </c>
      <c r="G196" s="196"/>
      <c r="H196" s="197" t="s">
        <v>19</v>
      </c>
      <c r="I196" s="199"/>
      <c r="J196" s="196"/>
      <c r="K196" s="196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215</v>
      </c>
      <c r="AU196" s="204" t="s">
        <v>84</v>
      </c>
      <c r="AV196" s="13" t="s">
        <v>82</v>
      </c>
      <c r="AW196" s="13" t="s">
        <v>35</v>
      </c>
      <c r="AX196" s="13" t="s">
        <v>74</v>
      </c>
      <c r="AY196" s="204" t="s">
        <v>202</v>
      </c>
    </row>
    <row r="197" spans="1:65" s="14" customFormat="1" ht="11.25">
      <c r="B197" s="205"/>
      <c r="C197" s="206"/>
      <c r="D197" s="188" t="s">
        <v>215</v>
      </c>
      <c r="E197" s="207" t="s">
        <v>19</v>
      </c>
      <c r="F197" s="208" t="s">
        <v>82</v>
      </c>
      <c r="G197" s="206"/>
      <c r="H197" s="209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215</v>
      </c>
      <c r="AU197" s="215" t="s">
        <v>84</v>
      </c>
      <c r="AV197" s="14" t="s">
        <v>84</v>
      </c>
      <c r="AW197" s="14" t="s">
        <v>35</v>
      </c>
      <c r="AX197" s="14" t="s">
        <v>74</v>
      </c>
      <c r="AY197" s="215" t="s">
        <v>202</v>
      </c>
    </row>
    <row r="198" spans="1:65" s="15" customFormat="1" ht="11.25">
      <c r="B198" s="216"/>
      <c r="C198" s="217"/>
      <c r="D198" s="188" t="s">
        <v>215</v>
      </c>
      <c r="E198" s="218" t="s">
        <v>19</v>
      </c>
      <c r="F198" s="219" t="s">
        <v>220</v>
      </c>
      <c r="G198" s="217"/>
      <c r="H198" s="220">
        <v>2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215</v>
      </c>
      <c r="AU198" s="226" t="s">
        <v>84</v>
      </c>
      <c r="AV198" s="15" t="s">
        <v>209</v>
      </c>
      <c r="AW198" s="15" t="s">
        <v>35</v>
      </c>
      <c r="AX198" s="15" t="s">
        <v>82</v>
      </c>
      <c r="AY198" s="226" t="s">
        <v>202</v>
      </c>
    </row>
    <row r="199" spans="1:65" s="2" customFormat="1" ht="16.5" customHeight="1">
      <c r="A199" s="36"/>
      <c r="B199" s="37"/>
      <c r="C199" s="175" t="s">
        <v>333</v>
      </c>
      <c r="D199" s="175" t="s">
        <v>204</v>
      </c>
      <c r="E199" s="176" t="s">
        <v>831</v>
      </c>
      <c r="F199" s="177" t="s">
        <v>832</v>
      </c>
      <c r="G199" s="178" t="s">
        <v>301</v>
      </c>
      <c r="H199" s="179">
        <v>0.25</v>
      </c>
      <c r="I199" s="180"/>
      <c r="J199" s="181">
        <f>ROUND(I199*H199,2)</f>
        <v>0</v>
      </c>
      <c r="K199" s="177" t="s">
        <v>208</v>
      </c>
      <c r="L199" s="41"/>
      <c r="M199" s="182" t="s">
        <v>19</v>
      </c>
      <c r="N199" s="183" t="s">
        <v>45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333</v>
      </c>
      <c r="AT199" s="186" t="s">
        <v>204</v>
      </c>
      <c r="AU199" s="186" t="s">
        <v>84</v>
      </c>
      <c r="AY199" s="19" t="s">
        <v>202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82</v>
      </c>
      <c r="BK199" s="187">
        <f>ROUND(I199*H199,2)</f>
        <v>0</v>
      </c>
      <c r="BL199" s="19" t="s">
        <v>333</v>
      </c>
      <c r="BM199" s="186" t="s">
        <v>833</v>
      </c>
    </row>
    <row r="200" spans="1:65" s="2" customFormat="1" ht="19.5">
      <c r="A200" s="36"/>
      <c r="B200" s="37"/>
      <c r="C200" s="38"/>
      <c r="D200" s="188" t="s">
        <v>211</v>
      </c>
      <c r="E200" s="38"/>
      <c r="F200" s="189" t="s">
        <v>834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211</v>
      </c>
      <c r="AU200" s="19" t="s">
        <v>84</v>
      </c>
    </row>
    <row r="201" spans="1:65" s="2" customFormat="1" ht="11.25">
      <c r="A201" s="36"/>
      <c r="B201" s="37"/>
      <c r="C201" s="38"/>
      <c r="D201" s="193" t="s">
        <v>213</v>
      </c>
      <c r="E201" s="38"/>
      <c r="F201" s="194" t="s">
        <v>835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213</v>
      </c>
      <c r="AU201" s="19" t="s">
        <v>84</v>
      </c>
    </row>
    <row r="202" spans="1:65" s="2" customFormat="1" ht="16.5" customHeight="1">
      <c r="A202" s="36"/>
      <c r="B202" s="37"/>
      <c r="C202" s="175" t="s">
        <v>341</v>
      </c>
      <c r="D202" s="175" t="s">
        <v>204</v>
      </c>
      <c r="E202" s="176" t="s">
        <v>608</v>
      </c>
      <c r="F202" s="177" t="s">
        <v>609</v>
      </c>
      <c r="G202" s="178" t="s">
        <v>301</v>
      </c>
      <c r="H202" s="179">
        <v>0.25</v>
      </c>
      <c r="I202" s="180"/>
      <c r="J202" s="181">
        <f>ROUND(I202*H202,2)</f>
        <v>0</v>
      </c>
      <c r="K202" s="177" t="s">
        <v>208</v>
      </c>
      <c r="L202" s="41"/>
      <c r="M202" s="182" t="s">
        <v>19</v>
      </c>
      <c r="N202" s="183" t="s">
        <v>45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333</v>
      </c>
      <c r="AT202" s="186" t="s">
        <v>204</v>
      </c>
      <c r="AU202" s="186" t="s">
        <v>84</v>
      </c>
      <c r="AY202" s="19" t="s">
        <v>202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82</v>
      </c>
      <c r="BK202" s="187">
        <f>ROUND(I202*H202,2)</f>
        <v>0</v>
      </c>
      <c r="BL202" s="19" t="s">
        <v>333</v>
      </c>
      <c r="BM202" s="186" t="s">
        <v>836</v>
      </c>
    </row>
    <row r="203" spans="1:65" s="2" customFormat="1" ht="19.5">
      <c r="A203" s="36"/>
      <c r="B203" s="37"/>
      <c r="C203" s="38"/>
      <c r="D203" s="188" t="s">
        <v>211</v>
      </c>
      <c r="E203" s="38"/>
      <c r="F203" s="189" t="s">
        <v>611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211</v>
      </c>
      <c r="AU203" s="19" t="s">
        <v>84</v>
      </c>
    </row>
    <row r="204" spans="1:65" s="2" customFormat="1" ht="11.25">
      <c r="A204" s="36"/>
      <c r="B204" s="37"/>
      <c r="C204" s="38"/>
      <c r="D204" s="193" t="s">
        <v>213</v>
      </c>
      <c r="E204" s="38"/>
      <c r="F204" s="194" t="s">
        <v>612</v>
      </c>
      <c r="G204" s="38"/>
      <c r="H204" s="38"/>
      <c r="I204" s="190"/>
      <c r="J204" s="38"/>
      <c r="K204" s="38"/>
      <c r="L204" s="41"/>
      <c r="M204" s="252"/>
      <c r="N204" s="253"/>
      <c r="O204" s="254"/>
      <c r="P204" s="254"/>
      <c r="Q204" s="254"/>
      <c r="R204" s="254"/>
      <c r="S204" s="254"/>
      <c r="T204" s="255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213</v>
      </c>
      <c r="AU204" s="19" t="s">
        <v>84</v>
      </c>
    </row>
    <row r="205" spans="1:65" s="2" customFormat="1" ht="6.95" customHeight="1">
      <c r="A205" s="36"/>
      <c r="B205" s="49"/>
      <c r="C205" s="50"/>
      <c r="D205" s="50"/>
      <c r="E205" s="50"/>
      <c r="F205" s="50"/>
      <c r="G205" s="50"/>
      <c r="H205" s="50"/>
      <c r="I205" s="50"/>
      <c r="J205" s="50"/>
      <c r="K205" s="50"/>
      <c r="L205" s="41"/>
      <c r="M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</row>
  </sheetData>
  <sheetProtection algorithmName="SHA-512" hashValue="2+WjuqLeKozQuF7fk1HIJMQaIDKCDtAHtmMftagzo+Vo8ra4djf4ob4e5sOpAs7ZIGzk/EMHHw3Kj2U5cS84bA==" saltValue="U2If3/BNbFc2mZDmxYjUoXuIYTBzIuiF16MpHE5k1sTaDbdCMORtn139YKm8yufdhSnmi5hy/qEb5JZ695/z9Q==" spinCount="100000" sheet="1" objects="1" scenarios="1" formatColumns="0" formatRows="0" autoFilter="0"/>
  <autoFilter ref="C83:K20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102" r:id="rId2"/>
    <hyperlink ref="F107" r:id="rId3"/>
    <hyperlink ref="F120" r:id="rId4"/>
    <hyperlink ref="F132" r:id="rId5"/>
    <hyperlink ref="F149" r:id="rId6"/>
    <hyperlink ref="F164" r:id="rId7"/>
    <hyperlink ref="F179" r:id="rId8"/>
    <hyperlink ref="F201" r:id="rId9"/>
    <hyperlink ref="F204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837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ROUND((SUM(BE84:BE202)),  2)</f>
        <v>0</v>
      </c>
      <c r="G33" s="36"/>
      <c r="H33" s="36"/>
      <c r="I33" s="120">
        <v>0.21</v>
      </c>
      <c r="J33" s="119">
        <f>ROUND(((SUM(BE84:BE202))*I33),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ROUND((SUM(BF84:BF202)),  2)</f>
        <v>0</v>
      </c>
      <c r="G34" s="36"/>
      <c r="H34" s="36"/>
      <c r="I34" s="120">
        <v>0.15</v>
      </c>
      <c r="J34" s="119">
        <f>ROUND(((SUM(BF84:BF202))*I34),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ROUND((SUM(BG84:BG202)),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ROUND((SUM(BH84:BH202)),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ROUND((SUM(BI84:BI202)),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2021-112-03-B - Bourací - okapy, žlaby, geigry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9" customFormat="1" ht="24.95" customHeight="1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J100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838</v>
      </c>
      <c r="E63" s="145"/>
      <c r="F63" s="145"/>
      <c r="G63" s="145"/>
      <c r="H63" s="145"/>
      <c r="I63" s="145"/>
      <c r="J63" s="146">
        <f>J101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184</v>
      </c>
      <c r="E64" s="145"/>
      <c r="F64" s="145"/>
      <c r="G64" s="145"/>
      <c r="H64" s="145"/>
      <c r="I64" s="145"/>
      <c r="J64" s="146">
        <f>J130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5" t="str">
        <f>E9</f>
        <v>2021-112-03-B - Bourací - okapy, žlaby, geigry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P85+P100</f>
        <v>0</v>
      </c>
      <c r="Q84" s="74"/>
      <c r="R84" s="156">
        <f>R85+R100</f>
        <v>0</v>
      </c>
      <c r="S84" s="74"/>
      <c r="T84" s="157">
        <f>T85+T100</f>
        <v>0.57604199999999994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BK85+BK100</f>
        <v>0</v>
      </c>
    </row>
    <row r="85" spans="1:65" s="12" customFormat="1" ht="25.9" customHeight="1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</f>
        <v>0</v>
      </c>
      <c r="Q85" s="167"/>
      <c r="R85" s="168">
        <f>R86</f>
        <v>0</v>
      </c>
      <c r="S85" s="167"/>
      <c r="T85" s="169">
        <f>T86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</f>
        <v>0</v>
      </c>
    </row>
    <row r="86" spans="1:65" s="12" customFormat="1" ht="22.9" customHeight="1">
      <c r="B86" s="159"/>
      <c r="C86" s="160"/>
      <c r="D86" s="161" t="s">
        <v>73</v>
      </c>
      <c r="E86" s="173" t="s">
        <v>296</v>
      </c>
      <c r="F86" s="173" t="s">
        <v>297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SUM(P87:P99)</f>
        <v>0</v>
      </c>
      <c r="Q86" s="167"/>
      <c r="R86" s="168">
        <f>SUM(R87:R99)</f>
        <v>0</v>
      </c>
      <c r="S86" s="167"/>
      <c r="T86" s="169">
        <f>SUM(T87:T99)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SUM(BK87:BK99)</f>
        <v>0</v>
      </c>
    </row>
    <row r="87" spans="1:65" s="2" customFormat="1" ht="16.5" customHeight="1">
      <c r="A87" s="36"/>
      <c r="B87" s="37"/>
      <c r="C87" s="175" t="s">
        <v>82</v>
      </c>
      <c r="D87" s="175" t="s">
        <v>204</v>
      </c>
      <c r="E87" s="176" t="s">
        <v>299</v>
      </c>
      <c r="F87" s="177" t="s">
        <v>300</v>
      </c>
      <c r="G87" s="178" t="s">
        <v>301</v>
      </c>
      <c r="H87" s="179">
        <v>0.57599999999999996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839</v>
      </c>
    </row>
    <row r="88" spans="1:65" s="2" customFormat="1" ht="11.25">
      <c r="A88" s="36"/>
      <c r="B88" s="37"/>
      <c r="C88" s="38"/>
      <c r="D88" s="188" t="s">
        <v>211</v>
      </c>
      <c r="E88" s="38"/>
      <c r="F88" s="189" t="s">
        <v>303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2" customFormat="1" ht="11.25">
      <c r="A89" s="36"/>
      <c r="B89" s="37"/>
      <c r="C89" s="38"/>
      <c r="D89" s="193" t="s">
        <v>213</v>
      </c>
      <c r="E89" s="38"/>
      <c r="F89" s="194" t="s">
        <v>304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213</v>
      </c>
      <c r="AU89" s="19" t="s">
        <v>84</v>
      </c>
    </row>
    <row r="90" spans="1:65" s="2" customFormat="1" ht="16.5" customHeight="1">
      <c r="A90" s="36"/>
      <c r="B90" s="37"/>
      <c r="C90" s="175" t="s">
        <v>84</v>
      </c>
      <c r="D90" s="175" t="s">
        <v>204</v>
      </c>
      <c r="E90" s="176" t="s">
        <v>306</v>
      </c>
      <c r="F90" s="177" t="s">
        <v>307</v>
      </c>
      <c r="G90" s="178" t="s">
        <v>301</v>
      </c>
      <c r="H90" s="179">
        <v>0.57599999999999996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840</v>
      </c>
    </row>
    <row r="91" spans="1:65" s="2" customFormat="1" ht="11.25">
      <c r="A91" s="36"/>
      <c r="B91" s="37"/>
      <c r="C91" s="38"/>
      <c r="D91" s="188" t="s">
        <v>211</v>
      </c>
      <c r="E91" s="38"/>
      <c r="F91" s="189" t="s">
        <v>309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2" customFormat="1" ht="11.25">
      <c r="A92" s="36"/>
      <c r="B92" s="37"/>
      <c r="C92" s="38"/>
      <c r="D92" s="193" t="s">
        <v>213</v>
      </c>
      <c r="E92" s="38"/>
      <c r="F92" s="194" t="s">
        <v>310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213</v>
      </c>
      <c r="AU92" s="19" t="s">
        <v>84</v>
      </c>
    </row>
    <row r="93" spans="1:65" s="2" customFormat="1" ht="16.5" customHeight="1">
      <c r="A93" s="36"/>
      <c r="B93" s="37"/>
      <c r="C93" s="175" t="s">
        <v>226</v>
      </c>
      <c r="D93" s="175" t="s">
        <v>204</v>
      </c>
      <c r="E93" s="176" t="s">
        <v>312</v>
      </c>
      <c r="F93" s="177" t="s">
        <v>313</v>
      </c>
      <c r="G93" s="178" t="s">
        <v>301</v>
      </c>
      <c r="H93" s="179">
        <v>5.76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841</v>
      </c>
    </row>
    <row r="94" spans="1:65" s="2" customFormat="1" ht="19.5">
      <c r="A94" s="36"/>
      <c r="B94" s="37"/>
      <c r="C94" s="38"/>
      <c r="D94" s="188" t="s">
        <v>211</v>
      </c>
      <c r="E94" s="38"/>
      <c r="F94" s="189" t="s">
        <v>315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2" customFormat="1" ht="11.25">
      <c r="A95" s="36"/>
      <c r="B95" s="37"/>
      <c r="C95" s="38"/>
      <c r="D95" s="193" t="s">
        <v>213</v>
      </c>
      <c r="E95" s="38"/>
      <c r="F95" s="194" t="s">
        <v>316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213</v>
      </c>
      <c r="AU95" s="19" t="s">
        <v>84</v>
      </c>
    </row>
    <row r="96" spans="1:65" s="14" customFormat="1" ht="11.25">
      <c r="B96" s="205"/>
      <c r="C96" s="206"/>
      <c r="D96" s="188" t="s">
        <v>215</v>
      </c>
      <c r="E96" s="206"/>
      <c r="F96" s="208" t="s">
        <v>842</v>
      </c>
      <c r="G96" s="206"/>
      <c r="H96" s="209">
        <v>5.76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215</v>
      </c>
      <c r="AU96" s="215" t="s">
        <v>84</v>
      </c>
      <c r="AV96" s="14" t="s">
        <v>84</v>
      </c>
      <c r="AW96" s="14" t="s">
        <v>4</v>
      </c>
      <c r="AX96" s="14" t="s">
        <v>82</v>
      </c>
      <c r="AY96" s="215" t="s">
        <v>202</v>
      </c>
    </row>
    <row r="97" spans="1:65" s="2" customFormat="1" ht="21.75" customHeight="1">
      <c r="A97" s="36"/>
      <c r="B97" s="37"/>
      <c r="C97" s="175" t="s">
        <v>209</v>
      </c>
      <c r="D97" s="175" t="s">
        <v>204</v>
      </c>
      <c r="E97" s="176" t="s">
        <v>342</v>
      </c>
      <c r="F97" s="177" t="s">
        <v>343</v>
      </c>
      <c r="G97" s="178" t="s">
        <v>301</v>
      </c>
      <c r="H97" s="179">
        <v>0.57599999999999996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209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209</v>
      </c>
      <c r="BM97" s="186" t="s">
        <v>843</v>
      </c>
    </row>
    <row r="98" spans="1:65" s="2" customFormat="1" ht="19.5">
      <c r="A98" s="36"/>
      <c r="B98" s="37"/>
      <c r="C98" s="38"/>
      <c r="D98" s="188" t="s">
        <v>211</v>
      </c>
      <c r="E98" s="38"/>
      <c r="F98" s="189" t="s">
        <v>345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2" customFormat="1" ht="11.25">
      <c r="A99" s="36"/>
      <c r="B99" s="37"/>
      <c r="C99" s="38"/>
      <c r="D99" s="193" t="s">
        <v>213</v>
      </c>
      <c r="E99" s="38"/>
      <c r="F99" s="194" t="s">
        <v>346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213</v>
      </c>
      <c r="AU99" s="19" t="s">
        <v>84</v>
      </c>
    </row>
    <row r="100" spans="1:65" s="12" customFormat="1" ht="25.9" customHeight="1">
      <c r="B100" s="159"/>
      <c r="C100" s="160"/>
      <c r="D100" s="161" t="s">
        <v>73</v>
      </c>
      <c r="E100" s="162" t="s">
        <v>386</v>
      </c>
      <c r="F100" s="162" t="s">
        <v>387</v>
      </c>
      <c r="G100" s="160"/>
      <c r="H100" s="160"/>
      <c r="I100" s="163"/>
      <c r="J100" s="164">
        <f>BK100</f>
        <v>0</v>
      </c>
      <c r="K100" s="160"/>
      <c r="L100" s="165"/>
      <c r="M100" s="166"/>
      <c r="N100" s="167"/>
      <c r="O100" s="167"/>
      <c r="P100" s="168">
        <f>P101+P130</f>
        <v>0</v>
      </c>
      <c r="Q100" s="167"/>
      <c r="R100" s="168">
        <f>R101+R130</f>
        <v>0</v>
      </c>
      <c r="S100" s="167"/>
      <c r="T100" s="169">
        <f>T101+T130</f>
        <v>0.57604199999999994</v>
      </c>
      <c r="AR100" s="170" t="s">
        <v>84</v>
      </c>
      <c r="AT100" s="171" t="s">
        <v>73</v>
      </c>
      <c r="AU100" s="171" t="s">
        <v>74</v>
      </c>
      <c r="AY100" s="170" t="s">
        <v>202</v>
      </c>
      <c r="BK100" s="172">
        <f>BK101+BK130</f>
        <v>0</v>
      </c>
    </row>
    <row r="101" spans="1:65" s="12" customFormat="1" ht="22.9" customHeight="1">
      <c r="B101" s="159"/>
      <c r="C101" s="160"/>
      <c r="D101" s="161" t="s">
        <v>73</v>
      </c>
      <c r="E101" s="173" t="s">
        <v>844</v>
      </c>
      <c r="F101" s="173" t="s">
        <v>845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SUM(P102:P129)</f>
        <v>0</v>
      </c>
      <c r="Q101" s="167"/>
      <c r="R101" s="168">
        <f>SUM(R102:R129)</f>
        <v>0</v>
      </c>
      <c r="S101" s="167"/>
      <c r="T101" s="169">
        <f>SUM(T102:T129)</f>
        <v>0.16904</v>
      </c>
      <c r="AR101" s="170" t="s">
        <v>84</v>
      </c>
      <c r="AT101" s="171" t="s">
        <v>73</v>
      </c>
      <c r="AU101" s="171" t="s">
        <v>82</v>
      </c>
      <c r="AY101" s="170" t="s">
        <v>202</v>
      </c>
      <c r="BK101" s="172">
        <f>SUM(BK102:BK129)</f>
        <v>0</v>
      </c>
    </row>
    <row r="102" spans="1:65" s="2" customFormat="1" ht="16.5" customHeight="1">
      <c r="A102" s="36"/>
      <c r="B102" s="37"/>
      <c r="C102" s="175" t="s">
        <v>239</v>
      </c>
      <c r="D102" s="175" t="s">
        <v>204</v>
      </c>
      <c r="E102" s="176" t="s">
        <v>846</v>
      </c>
      <c r="F102" s="177" t="s">
        <v>847</v>
      </c>
      <c r="G102" s="178" t="s">
        <v>589</v>
      </c>
      <c r="H102" s="179">
        <v>8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2.1129999999999999E-2</v>
      </c>
      <c r="T102" s="185">
        <f>S102*H102</f>
        <v>0.16904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333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333</v>
      </c>
      <c r="BM102" s="186" t="s">
        <v>848</v>
      </c>
    </row>
    <row r="103" spans="1:65" s="2" customFormat="1" ht="11.25">
      <c r="A103" s="36"/>
      <c r="B103" s="37"/>
      <c r="C103" s="38"/>
      <c r="D103" s="188" t="s">
        <v>211</v>
      </c>
      <c r="E103" s="38"/>
      <c r="F103" s="189" t="s">
        <v>849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2" customFormat="1" ht="11.25">
      <c r="A104" s="36"/>
      <c r="B104" s="37"/>
      <c r="C104" s="38"/>
      <c r="D104" s="193" t="s">
        <v>213</v>
      </c>
      <c r="E104" s="38"/>
      <c r="F104" s="194" t="s">
        <v>850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213</v>
      </c>
      <c r="AU104" s="19" t="s">
        <v>84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851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852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4" customFormat="1" ht="11.25">
      <c r="B107" s="205"/>
      <c r="C107" s="206"/>
      <c r="D107" s="188" t="s">
        <v>215</v>
      </c>
      <c r="E107" s="207" t="s">
        <v>19</v>
      </c>
      <c r="F107" s="208" t="s">
        <v>82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215</v>
      </c>
      <c r="AU107" s="215" t="s">
        <v>84</v>
      </c>
      <c r="AV107" s="14" t="s">
        <v>84</v>
      </c>
      <c r="AW107" s="14" t="s">
        <v>35</v>
      </c>
      <c r="AX107" s="14" t="s">
        <v>74</v>
      </c>
      <c r="AY107" s="215" t="s">
        <v>202</v>
      </c>
    </row>
    <row r="108" spans="1:65" s="13" customFormat="1" ht="11.25">
      <c r="B108" s="195"/>
      <c r="C108" s="196"/>
      <c r="D108" s="188" t="s">
        <v>215</v>
      </c>
      <c r="E108" s="197" t="s">
        <v>19</v>
      </c>
      <c r="F108" s="198" t="s">
        <v>853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1:65" s="13" customFormat="1" ht="11.25">
      <c r="B109" s="195"/>
      <c r="C109" s="196"/>
      <c r="D109" s="188" t="s">
        <v>215</v>
      </c>
      <c r="E109" s="197" t="s">
        <v>19</v>
      </c>
      <c r="F109" s="198" t="s">
        <v>852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1:65" s="14" customFormat="1" ht="11.25">
      <c r="B110" s="205"/>
      <c r="C110" s="206"/>
      <c r="D110" s="188" t="s">
        <v>215</v>
      </c>
      <c r="E110" s="207" t="s">
        <v>19</v>
      </c>
      <c r="F110" s="208" t="s">
        <v>82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215</v>
      </c>
      <c r="AU110" s="215" t="s">
        <v>84</v>
      </c>
      <c r="AV110" s="14" t="s">
        <v>84</v>
      </c>
      <c r="AW110" s="14" t="s">
        <v>35</v>
      </c>
      <c r="AX110" s="14" t="s">
        <v>74</v>
      </c>
      <c r="AY110" s="215" t="s">
        <v>202</v>
      </c>
    </row>
    <row r="111" spans="1:65" s="13" customFormat="1" ht="11.25">
      <c r="B111" s="195"/>
      <c r="C111" s="196"/>
      <c r="D111" s="188" t="s">
        <v>215</v>
      </c>
      <c r="E111" s="197" t="s">
        <v>19</v>
      </c>
      <c r="F111" s="198" t="s">
        <v>854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215</v>
      </c>
      <c r="AU111" s="204" t="s">
        <v>84</v>
      </c>
      <c r="AV111" s="13" t="s">
        <v>82</v>
      </c>
      <c r="AW111" s="13" t="s">
        <v>35</v>
      </c>
      <c r="AX111" s="13" t="s">
        <v>74</v>
      </c>
      <c r="AY111" s="204" t="s">
        <v>202</v>
      </c>
    </row>
    <row r="112" spans="1:65" s="13" customFormat="1" ht="11.25">
      <c r="B112" s="195"/>
      <c r="C112" s="196"/>
      <c r="D112" s="188" t="s">
        <v>215</v>
      </c>
      <c r="E112" s="197" t="s">
        <v>19</v>
      </c>
      <c r="F112" s="198" t="s">
        <v>852</v>
      </c>
      <c r="G112" s="196"/>
      <c r="H112" s="197" t="s">
        <v>19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215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202</v>
      </c>
    </row>
    <row r="113" spans="2:51" s="14" customFormat="1" ht="11.25">
      <c r="B113" s="205"/>
      <c r="C113" s="206"/>
      <c r="D113" s="188" t="s">
        <v>215</v>
      </c>
      <c r="E113" s="207" t="s">
        <v>19</v>
      </c>
      <c r="F113" s="208" t="s">
        <v>82</v>
      </c>
      <c r="G113" s="206"/>
      <c r="H113" s="209">
        <v>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215</v>
      </c>
      <c r="AU113" s="215" t="s">
        <v>84</v>
      </c>
      <c r="AV113" s="14" t="s">
        <v>84</v>
      </c>
      <c r="AW113" s="14" t="s">
        <v>35</v>
      </c>
      <c r="AX113" s="14" t="s">
        <v>74</v>
      </c>
      <c r="AY113" s="215" t="s">
        <v>202</v>
      </c>
    </row>
    <row r="114" spans="2:51" s="13" customFormat="1" ht="11.25">
      <c r="B114" s="195"/>
      <c r="C114" s="196"/>
      <c r="D114" s="188" t="s">
        <v>215</v>
      </c>
      <c r="E114" s="197" t="s">
        <v>19</v>
      </c>
      <c r="F114" s="198" t="s">
        <v>855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2:51" s="13" customFormat="1" ht="11.25">
      <c r="B115" s="195"/>
      <c r="C115" s="196"/>
      <c r="D115" s="188" t="s">
        <v>215</v>
      </c>
      <c r="E115" s="197" t="s">
        <v>19</v>
      </c>
      <c r="F115" s="198" t="s">
        <v>852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2:51" s="14" customFormat="1" ht="11.25">
      <c r="B116" s="205"/>
      <c r="C116" s="206"/>
      <c r="D116" s="188" t="s">
        <v>215</v>
      </c>
      <c r="E116" s="207" t="s">
        <v>19</v>
      </c>
      <c r="F116" s="208" t="s">
        <v>82</v>
      </c>
      <c r="G116" s="206"/>
      <c r="H116" s="209">
        <v>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215</v>
      </c>
      <c r="AU116" s="215" t="s">
        <v>84</v>
      </c>
      <c r="AV116" s="14" t="s">
        <v>84</v>
      </c>
      <c r="AW116" s="14" t="s">
        <v>35</v>
      </c>
      <c r="AX116" s="14" t="s">
        <v>74</v>
      </c>
      <c r="AY116" s="215" t="s">
        <v>202</v>
      </c>
    </row>
    <row r="117" spans="2:51" s="13" customFormat="1" ht="11.25">
      <c r="B117" s="195"/>
      <c r="C117" s="196"/>
      <c r="D117" s="188" t="s">
        <v>215</v>
      </c>
      <c r="E117" s="197" t="s">
        <v>19</v>
      </c>
      <c r="F117" s="198" t="s">
        <v>856</v>
      </c>
      <c r="G117" s="196"/>
      <c r="H117" s="197" t="s">
        <v>19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215</v>
      </c>
      <c r="AU117" s="204" t="s">
        <v>84</v>
      </c>
      <c r="AV117" s="13" t="s">
        <v>82</v>
      </c>
      <c r="AW117" s="13" t="s">
        <v>35</v>
      </c>
      <c r="AX117" s="13" t="s">
        <v>74</v>
      </c>
      <c r="AY117" s="204" t="s">
        <v>202</v>
      </c>
    </row>
    <row r="118" spans="2:51" s="13" customFormat="1" ht="11.25">
      <c r="B118" s="195"/>
      <c r="C118" s="196"/>
      <c r="D118" s="188" t="s">
        <v>215</v>
      </c>
      <c r="E118" s="197" t="s">
        <v>19</v>
      </c>
      <c r="F118" s="198" t="s">
        <v>852</v>
      </c>
      <c r="G118" s="196"/>
      <c r="H118" s="197" t="s">
        <v>19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215</v>
      </c>
      <c r="AU118" s="204" t="s">
        <v>84</v>
      </c>
      <c r="AV118" s="13" t="s">
        <v>82</v>
      </c>
      <c r="AW118" s="13" t="s">
        <v>35</v>
      </c>
      <c r="AX118" s="13" t="s">
        <v>74</v>
      </c>
      <c r="AY118" s="204" t="s">
        <v>202</v>
      </c>
    </row>
    <row r="119" spans="2:51" s="14" customFormat="1" ht="11.25">
      <c r="B119" s="205"/>
      <c r="C119" s="206"/>
      <c r="D119" s="188" t="s">
        <v>215</v>
      </c>
      <c r="E119" s="207" t="s">
        <v>19</v>
      </c>
      <c r="F119" s="208" t="s">
        <v>82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215</v>
      </c>
      <c r="AU119" s="215" t="s">
        <v>84</v>
      </c>
      <c r="AV119" s="14" t="s">
        <v>84</v>
      </c>
      <c r="AW119" s="14" t="s">
        <v>35</v>
      </c>
      <c r="AX119" s="14" t="s">
        <v>74</v>
      </c>
      <c r="AY119" s="215" t="s">
        <v>202</v>
      </c>
    </row>
    <row r="120" spans="2:51" s="13" customFormat="1" ht="11.25">
      <c r="B120" s="195"/>
      <c r="C120" s="196"/>
      <c r="D120" s="188" t="s">
        <v>215</v>
      </c>
      <c r="E120" s="197" t="s">
        <v>19</v>
      </c>
      <c r="F120" s="198" t="s">
        <v>857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2:51" s="13" customFormat="1" ht="11.25">
      <c r="B121" s="195"/>
      <c r="C121" s="196"/>
      <c r="D121" s="188" t="s">
        <v>215</v>
      </c>
      <c r="E121" s="197" t="s">
        <v>19</v>
      </c>
      <c r="F121" s="198" t="s">
        <v>852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2:51" s="14" customFormat="1" ht="11.25">
      <c r="B122" s="205"/>
      <c r="C122" s="206"/>
      <c r="D122" s="188" t="s">
        <v>215</v>
      </c>
      <c r="E122" s="207" t="s">
        <v>19</v>
      </c>
      <c r="F122" s="208" t="s">
        <v>82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215</v>
      </c>
      <c r="AU122" s="215" t="s">
        <v>84</v>
      </c>
      <c r="AV122" s="14" t="s">
        <v>84</v>
      </c>
      <c r="AW122" s="14" t="s">
        <v>35</v>
      </c>
      <c r="AX122" s="14" t="s">
        <v>74</v>
      </c>
      <c r="AY122" s="215" t="s">
        <v>202</v>
      </c>
    </row>
    <row r="123" spans="2:51" s="13" customFormat="1" ht="11.25">
      <c r="B123" s="195"/>
      <c r="C123" s="196"/>
      <c r="D123" s="188" t="s">
        <v>215</v>
      </c>
      <c r="E123" s="197" t="s">
        <v>19</v>
      </c>
      <c r="F123" s="198" t="s">
        <v>858</v>
      </c>
      <c r="G123" s="196"/>
      <c r="H123" s="197" t="s">
        <v>19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215</v>
      </c>
      <c r="AU123" s="204" t="s">
        <v>84</v>
      </c>
      <c r="AV123" s="13" t="s">
        <v>82</v>
      </c>
      <c r="AW123" s="13" t="s">
        <v>35</v>
      </c>
      <c r="AX123" s="13" t="s">
        <v>74</v>
      </c>
      <c r="AY123" s="204" t="s">
        <v>202</v>
      </c>
    </row>
    <row r="124" spans="2:51" s="13" customFormat="1" ht="11.25">
      <c r="B124" s="195"/>
      <c r="C124" s="196"/>
      <c r="D124" s="188" t="s">
        <v>215</v>
      </c>
      <c r="E124" s="197" t="s">
        <v>19</v>
      </c>
      <c r="F124" s="198" t="s">
        <v>852</v>
      </c>
      <c r="G124" s="196"/>
      <c r="H124" s="197" t="s">
        <v>19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215</v>
      </c>
      <c r="AU124" s="204" t="s">
        <v>84</v>
      </c>
      <c r="AV124" s="13" t="s">
        <v>82</v>
      </c>
      <c r="AW124" s="13" t="s">
        <v>35</v>
      </c>
      <c r="AX124" s="13" t="s">
        <v>74</v>
      </c>
      <c r="AY124" s="204" t="s">
        <v>202</v>
      </c>
    </row>
    <row r="125" spans="2:51" s="14" customFormat="1" ht="11.25">
      <c r="B125" s="205"/>
      <c r="C125" s="206"/>
      <c r="D125" s="188" t="s">
        <v>215</v>
      </c>
      <c r="E125" s="207" t="s">
        <v>19</v>
      </c>
      <c r="F125" s="208" t="s">
        <v>82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215</v>
      </c>
      <c r="AU125" s="215" t="s">
        <v>84</v>
      </c>
      <c r="AV125" s="14" t="s">
        <v>84</v>
      </c>
      <c r="AW125" s="14" t="s">
        <v>35</v>
      </c>
      <c r="AX125" s="14" t="s">
        <v>74</v>
      </c>
      <c r="AY125" s="215" t="s">
        <v>202</v>
      </c>
    </row>
    <row r="126" spans="2:51" s="13" customFormat="1" ht="11.25">
      <c r="B126" s="195"/>
      <c r="C126" s="196"/>
      <c r="D126" s="188" t="s">
        <v>215</v>
      </c>
      <c r="E126" s="197" t="s">
        <v>19</v>
      </c>
      <c r="F126" s="198" t="s">
        <v>859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2:51" s="13" customFormat="1" ht="11.25">
      <c r="B127" s="195"/>
      <c r="C127" s="196"/>
      <c r="D127" s="188" t="s">
        <v>215</v>
      </c>
      <c r="E127" s="197" t="s">
        <v>19</v>
      </c>
      <c r="F127" s="198" t="s">
        <v>852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2:51" s="14" customFormat="1" ht="11.25">
      <c r="B128" s="205"/>
      <c r="C128" s="206"/>
      <c r="D128" s="188" t="s">
        <v>215</v>
      </c>
      <c r="E128" s="207" t="s">
        <v>19</v>
      </c>
      <c r="F128" s="208" t="s">
        <v>82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215</v>
      </c>
      <c r="AU128" s="215" t="s">
        <v>84</v>
      </c>
      <c r="AV128" s="14" t="s">
        <v>84</v>
      </c>
      <c r="AW128" s="14" t="s">
        <v>35</v>
      </c>
      <c r="AX128" s="14" t="s">
        <v>74</v>
      </c>
      <c r="AY128" s="215" t="s">
        <v>202</v>
      </c>
    </row>
    <row r="129" spans="1:65" s="15" customFormat="1" ht="11.25">
      <c r="B129" s="216"/>
      <c r="C129" s="217"/>
      <c r="D129" s="188" t="s">
        <v>215</v>
      </c>
      <c r="E129" s="218" t="s">
        <v>19</v>
      </c>
      <c r="F129" s="219" t="s">
        <v>220</v>
      </c>
      <c r="G129" s="217"/>
      <c r="H129" s="220">
        <v>8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215</v>
      </c>
      <c r="AU129" s="226" t="s">
        <v>84</v>
      </c>
      <c r="AV129" s="15" t="s">
        <v>209</v>
      </c>
      <c r="AW129" s="15" t="s">
        <v>35</v>
      </c>
      <c r="AX129" s="15" t="s">
        <v>82</v>
      </c>
      <c r="AY129" s="226" t="s">
        <v>202</v>
      </c>
    </row>
    <row r="130" spans="1:65" s="12" customFormat="1" ht="22.9" customHeight="1">
      <c r="B130" s="159"/>
      <c r="C130" s="160"/>
      <c r="D130" s="161" t="s">
        <v>73</v>
      </c>
      <c r="E130" s="173" t="s">
        <v>406</v>
      </c>
      <c r="F130" s="173" t="s">
        <v>407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SUM(P131:P202)</f>
        <v>0</v>
      </c>
      <c r="Q130" s="167"/>
      <c r="R130" s="168">
        <f>SUM(R131:R202)</f>
        <v>0</v>
      </c>
      <c r="S130" s="167"/>
      <c r="T130" s="169">
        <f>SUM(T131:T202)</f>
        <v>0.40700199999999997</v>
      </c>
      <c r="AR130" s="170" t="s">
        <v>84</v>
      </c>
      <c r="AT130" s="171" t="s">
        <v>73</v>
      </c>
      <c r="AU130" s="171" t="s">
        <v>82</v>
      </c>
      <c r="AY130" s="170" t="s">
        <v>202</v>
      </c>
      <c r="BK130" s="172">
        <f>SUM(BK131:BK202)</f>
        <v>0</v>
      </c>
    </row>
    <row r="131" spans="1:65" s="2" customFormat="1" ht="16.5" customHeight="1">
      <c r="A131" s="36"/>
      <c r="B131" s="37"/>
      <c r="C131" s="175" t="s">
        <v>249</v>
      </c>
      <c r="D131" s="175" t="s">
        <v>204</v>
      </c>
      <c r="E131" s="176" t="s">
        <v>860</v>
      </c>
      <c r="F131" s="177" t="s">
        <v>861</v>
      </c>
      <c r="G131" s="178" t="s">
        <v>263</v>
      </c>
      <c r="H131" s="179">
        <v>78.8</v>
      </c>
      <c r="I131" s="180"/>
      <c r="J131" s="181">
        <f>ROUND(I131*H131,2)</f>
        <v>0</v>
      </c>
      <c r="K131" s="177" t="s">
        <v>208</v>
      </c>
      <c r="L131" s="41"/>
      <c r="M131" s="182" t="s">
        <v>19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2.5999999999999999E-3</v>
      </c>
      <c r="T131" s="185">
        <f>S131*H131</f>
        <v>0.20487999999999998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333</v>
      </c>
      <c r="AT131" s="186" t="s">
        <v>204</v>
      </c>
      <c r="AU131" s="186" t="s">
        <v>84</v>
      </c>
      <c r="AY131" s="19" t="s">
        <v>202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333</v>
      </c>
      <c r="BM131" s="186" t="s">
        <v>862</v>
      </c>
    </row>
    <row r="132" spans="1:65" s="2" customFormat="1" ht="11.25">
      <c r="A132" s="36"/>
      <c r="B132" s="37"/>
      <c r="C132" s="38"/>
      <c r="D132" s="188" t="s">
        <v>211</v>
      </c>
      <c r="E132" s="38"/>
      <c r="F132" s="189" t="s">
        <v>863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211</v>
      </c>
      <c r="AU132" s="19" t="s">
        <v>84</v>
      </c>
    </row>
    <row r="133" spans="1:65" s="2" customFormat="1" ht="11.25">
      <c r="A133" s="36"/>
      <c r="B133" s="37"/>
      <c r="C133" s="38"/>
      <c r="D133" s="193" t="s">
        <v>213</v>
      </c>
      <c r="E133" s="38"/>
      <c r="F133" s="194" t="s">
        <v>864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213</v>
      </c>
      <c r="AU133" s="19" t="s">
        <v>84</v>
      </c>
    </row>
    <row r="134" spans="1:65" s="13" customFormat="1" ht="11.25">
      <c r="B134" s="195"/>
      <c r="C134" s="196"/>
      <c r="D134" s="188" t="s">
        <v>215</v>
      </c>
      <c r="E134" s="197" t="s">
        <v>19</v>
      </c>
      <c r="F134" s="198" t="s">
        <v>865</v>
      </c>
      <c r="G134" s="196"/>
      <c r="H134" s="197" t="s">
        <v>19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215</v>
      </c>
      <c r="AU134" s="204" t="s">
        <v>84</v>
      </c>
      <c r="AV134" s="13" t="s">
        <v>82</v>
      </c>
      <c r="AW134" s="13" t="s">
        <v>35</v>
      </c>
      <c r="AX134" s="13" t="s">
        <v>74</v>
      </c>
      <c r="AY134" s="204" t="s">
        <v>202</v>
      </c>
    </row>
    <row r="135" spans="1:65" s="13" customFormat="1" ht="11.25">
      <c r="B135" s="195"/>
      <c r="C135" s="196"/>
      <c r="D135" s="188" t="s">
        <v>215</v>
      </c>
      <c r="E135" s="197" t="s">
        <v>19</v>
      </c>
      <c r="F135" s="198" t="s">
        <v>866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1:65" s="13" customFormat="1" ht="11.25">
      <c r="B136" s="195"/>
      <c r="C136" s="196"/>
      <c r="D136" s="188" t="s">
        <v>215</v>
      </c>
      <c r="E136" s="197" t="s">
        <v>19</v>
      </c>
      <c r="F136" s="198" t="s">
        <v>867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215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202</v>
      </c>
    </row>
    <row r="137" spans="1:65" s="14" customFormat="1" ht="11.25">
      <c r="B137" s="205"/>
      <c r="C137" s="206"/>
      <c r="D137" s="188" t="s">
        <v>215</v>
      </c>
      <c r="E137" s="207" t="s">
        <v>19</v>
      </c>
      <c r="F137" s="208" t="s">
        <v>868</v>
      </c>
      <c r="G137" s="206"/>
      <c r="H137" s="209">
        <v>1.9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215</v>
      </c>
      <c r="AU137" s="215" t="s">
        <v>84</v>
      </c>
      <c r="AV137" s="14" t="s">
        <v>84</v>
      </c>
      <c r="AW137" s="14" t="s">
        <v>35</v>
      </c>
      <c r="AX137" s="14" t="s">
        <v>74</v>
      </c>
      <c r="AY137" s="215" t="s">
        <v>202</v>
      </c>
    </row>
    <row r="138" spans="1:65" s="13" customFormat="1" ht="11.25">
      <c r="B138" s="195"/>
      <c r="C138" s="196"/>
      <c r="D138" s="188" t="s">
        <v>215</v>
      </c>
      <c r="E138" s="197" t="s">
        <v>19</v>
      </c>
      <c r="F138" s="198" t="s">
        <v>865</v>
      </c>
      <c r="G138" s="196"/>
      <c r="H138" s="197" t="s">
        <v>19</v>
      </c>
      <c r="I138" s="199"/>
      <c r="J138" s="196"/>
      <c r="K138" s="196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215</v>
      </c>
      <c r="AU138" s="204" t="s">
        <v>84</v>
      </c>
      <c r="AV138" s="13" t="s">
        <v>82</v>
      </c>
      <c r="AW138" s="13" t="s">
        <v>35</v>
      </c>
      <c r="AX138" s="13" t="s">
        <v>74</v>
      </c>
      <c r="AY138" s="204" t="s">
        <v>202</v>
      </c>
    </row>
    <row r="139" spans="1:65" s="13" customFormat="1" ht="11.25">
      <c r="B139" s="195"/>
      <c r="C139" s="196"/>
      <c r="D139" s="188" t="s">
        <v>215</v>
      </c>
      <c r="E139" s="197" t="s">
        <v>19</v>
      </c>
      <c r="F139" s="198" t="s">
        <v>869</v>
      </c>
      <c r="G139" s="196"/>
      <c r="H139" s="197" t="s">
        <v>19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215</v>
      </c>
      <c r="AU139" s="204" t="s">
        <v>84</v>
      </c>
      <c r="AV139" s="13" t="s">
        <v>82</v>
      </c>
      <c r="AW139" s="13" t="s">
        <v>35</v>
      </c>
      <c r="AX139" s="13" t="s">
        <v>74</v>
      </c>
      <c r="AY139" s="204" t="s">
        <v>202</v>
      </c>
    </row>
    <row r="140" spans="1:65" s="13" customFormat="1" ht="11.25">
      <c r="B140" s="195"/>
      <c r="C140" s="196"/>
      <c r="D140" s="188" t="s">
        <v>215</v>
      </c>
      <c r="E140" s="197" t="s">
        <v>19</v>
      </c>
      <c r="F140" s="198" t="s">
        <v>867</v>
      </c>
      <c r="G140" s="196"/>
      <c r="H140" s="197" t="s">
        <v>19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215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202</v>
      </c>
    </row>
    <row r="141" spans="1:65" s="14" customFormat="1" ht="11.25">
      <c r="B141" s="205"/>
      <c r="C141" s="206"/>
      <c r="D141" s="188" t="s">
        <v>215</v>
      </c>
      <c r="E141" s="207" t="s">
        <v>19</v>
      </c>
      <c r="F141" s="208" t="s">
        <v>870</v>
      </c>
      <c r="G141" s="206"/>
      <c r="H141" s="209">
        <v>4.2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215</v>
      </c>
      <c r="AU141" s="215" t="s">
        <v>84</v>
      </c>
      <c r="AV141" s="14" t="s">
        <v>84</v>
      </c>
      <c r="AW141" s="14" t="s">
        <v>35</v>
      </c>
      <c r="AX141" s="14" t="s">
        <v>74</v>
      </c>
      <c r="AY141" s="215" t="s">
        <v>202</v>
      </c>
    </row>
    <row r="142" spans="1:65" s="13" customFormat="1" ht="11.25">
      <c r="B142" s="195"/>
      <c r="C142" s="196"/>
      <c r="D142" s="188" t="s">
        <v>215</v>
      </c>
      <c r="E142" s="197" t="s">
        <v>19</v>
      </c>
      <c r="F142" s="198" t="s">
        <v>865</v>
      </c>
      <c r="G142" s="196"/>
      <c r="H142" s="197" t="s">
        <v>19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215</v>
      </c>
      <c r="AU142" s="204" t="s">
        <v>84</v>
      </c>
      <c r="AV142" s="13" t="s">
        <v>82</v>
      </c>
      <c r="AW142" s="13" t="s">
        <v>35</v>
      </c>
      <c r="AX142" s="13" t="s">
        <v>74</v>
      </c>
      <c r="AY142" s="204" t="s">
        <v>202</v>
      </c>
    </row>
    <row r="143" spans="1:65" s="13" customFormat="1" ht="11.25">
      <c r="B143" s="195"/>
      <c r="C143" s="196"/>
      <c r="D143" s="188" t="s">
        <v>215</v>
      </c>
      <c r="E143" s="197" t="s">
        <v>19</v>
      </c>
      <c r="F143" s="198" t="s">
        <v>871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1:65" s="13" customFormat="1" ht="11.25">
      <c r="B144" s="195"/>
      <c r="C144" s="196"/>
      <c r="D144" s="188" t="s">
        <v>215</v>
      </c>
      <c r="E144" s="197" t="s">
        <v>19</v>
      </c>
      <c r="F144" s="198" t="s">
        <v>867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2:51" s="14" customFormat="1" ht="11.25">
      <c r="B145" s="205"/>
      <c r="C145" s="206"/>
      <c r="D145" s="188" t="s">
        <v>215</v>
      </c>
      <c r="E145" s="207" t="s">
        <v>19</v>
      </c>
      <c r="F145" s="208" t="s">
        <v>872</v>
      </c>
      <c r="G145" s="206"/>
      <c r="H145" s="209">
        <v>13.3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215</v>
      </c>
      <c r="AU145" s="215" t="s">
        <v>84</v>
      </c>
      <c r="AV145" s="14" t="s">
        <v>84</v>
      </c>
      <c r="AW145" s="14" t="s">
        <v>35</v>
      </c>
      <c r="AX145" s="14" t="s">
        <v>74</v>
      </c>
      <c r="AY145" s="215" t="s">
        <v>202</v>
      </c>
    </row>
    <row r="146" spans="2:51" s="13" customFormat="1" ht="11.25">
      <c r="B146" s="195"/>
      <c r="C146" s="196"/>
      <c r="D146" s="188" t="s">
        <v>215</v>
      </c>
      <c r="E146" s="197" t="s">
        <v>19</v>
      </c>
      <c r="F146" s="198" t="s">
        <v>865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2:51" s="13" customFormat="1" ht="11.25">
      <c r="B147" s="195"/>
      <c r="C147" s="196"/>
      <c r="D147" s="188" t="s">
        <v>215</v>
      </c>
      <c r="E147" s="197" t="s">
        <v>19</v>
      </c>
      <c r="F147" s="198" t="s">
        <v>873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2:51" s="13" customFormat="1" ht="11.25">
      <c r="B148" s="195"/>
      <c r="C148" s="196"/>
      <c r="D148" s="188" t="s">
        <v>215</v>
      </c>
      <c r="E148" s="197" t="s">
        <v>19</v>
      </c>
      <c r="F148" s="198" t="s">
        <v>867</v>
      </c>
      <c r="G148" s="196"/>
      <c r="H148" s="197" t="s">
        <v>19</v>
      </c>
      <c r="I148" s="199"/>
      <c r="J148" s="196"/>
      <c r="K148" s="196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215</v>
      </c>
      <c r="AU148" s="204" t="s">
        <v>84</v>
      </c>
      <c r="AV148" s="13" t="s">
        <v>82</v>
      </c>
      <c r="AW148" s="13" t="s">
        <v>35</v>
      </c>
      <c r="AX148" s="13" t="s">
        <v>74</v>
      </c>
      <c r="AY148" s="204" t="s">
        <v>202</v>
      </c>
    </row>
    <row r="149" spans="2:51" s="14" customFormat="1" ht="11.25">
      <c r="B149" s="205"/>
      <c r="C149" s="206"/>
      <c r="D149" s="188" t="s">
        <v>215</v>
      </c>
      <c r="E149" s="207" t="s">
        <v>19</v>
      </c>
      <c r="F149" s="208" t="s">
        <v>874</v>
      </c>
      <c r="G149" s="206"/>
      <c r="H149" s="209">
        <v>16.5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215</v>
      </c>
      <c r="AU149" s="215" t="s">
        <v>84</v>
      </c>
      <c r="AV149" s="14" t="s">
        <v>84</v>
      </c>
      <c r="AW149" s="14" t="s">
        <v>35</v>
      </c>
      <c r="AX149" s="14" t="s">
        <v>74</v>
      </c>
      <c r="AY149" s="215" t="s">
        <v>202</v>
      </c>
    </row>
    <row r="150" spans="2:51" s="13" customFormat="1" ht="11.25">
      <c r="B150" s="195"/>
      <c r="C150" s="196"/>
      <c r="D150" s="188" t="s">
        <v>215</v>
      </c>
      <c r="E150" s="197" t="s">
        <v>19</v>
      </c>
      <c r="F150" s="198" t="s">
        <v>865</v>
      </c>
      <c r="G150" s="196"/>
      <c r="H150" s="197" t="s">
        <v>19</v>
      </c>
      <c r="I150" s="199"/>
      <c r="J150" s="196"/>
      <c r="K150" s="196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215</v>
      </c>
      <c r="AU150" s="204" t="s">
        <v>84</v>
      </c>
      <c r="AV150" s="13" t="s">
        <v>82</v>
      </c>
      <c r="AW150" s="13" t="s">
        <v>35</v>
      </c>
      <c r="AX150" s="13" t="s">
        <v>74</v>
      </c>
      <c r="AY150" s="204" t="s">
        <v>202</v>
      </c>
    </row>
    <row r="151" spans="2:51" s="13" customFormat="1" ht="11.25">
      <c r="B151" s="195"/>
      <c r="C151" s="196"/>
      <c r="D151" s="188" t="s">
        <v>215</v>
      </c>
      <c r="E151" s="197" t="s">
        <v>19</v>
      </c>
      <c r="F151" s="198" t="s">
        <v>875</v>
      </c>
      <c r="G151" s="196"/>
      <c r="H151" s="197" t="s">
        <v>19</v>
      </c>
      <c r="I151" s="199"/>
      <c r="J151" s="196"/>
      <c r="K151" s="196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215</v>
      </c>
      <c r="AU151" s="204" t="s">
        <v>84</v>
      </c>
      <c r="AV151" s="13" t="s">
        <v>82</v>
      </c>
      <c r="AW151" s="13" t="s">
        <v>35</v>
      </c>
      <c r="AX151" s="13" t="s">
        <v>74</v>
      </c>
      <c r="AY151" s="204" t="s">
        <v>202</v>
      </c>
    </row>
    <row r="152" spans="2:51" s="13" customFormat="1" ht="11.25">
      <c r="B152" s="195"/>
      <c r="C152" s="196"/>
      <c r="D152" s="188" t="s">
        <v>215</v>
      </c>
      <c r="E152" s="197" t="s">
        <v>19</v>
      </c>
      <c r="F152" s="198" t="s">
        <v>867</v>
      </c>
      <c r="G152" s="196"/>
      <c r="H152" s="197" t="s">
        <v>19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215</v>
      </c>
      <c r="AU152" s="204" t="s">
        <v>84</v>
      </c>
      <c r="AV152" s="13" t="s">
        <v>82</v>
      </c>
      <c r="AW152" s="13" t="s">
        <v>35</v>
      </c>
      <c r="AX152" s="13" t="s">
        <v>74</v>
      </c>
      <c r="AY152" s="204" t="s">
        <v>202</v>
      </c>
    </row>
    <row r="153" spans="2:51" s="14" customFormat="1" ht="11.25">
      <c r="B153" s="205"/>
      <c r="C153" s="206"/>
      <c r="D153" s="188" t="s">
        <v>215</v>
      </c>
      <c r="E153" s="207" t="s">
        <v>19</v>
      </c>
      <c r="F153" s="208" t="s">
        <v>874</v>
      </c>
      <c r="G153" s="206"/>
      <c r="H153" s="209">
        <v>16.5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215</v>
      </c>
      <c r="AU153" s="215" t="s">
        <v>84</v>
      </c>
      <c r="AV153" s="14" t="s">
        <v>84</v>
      </c>
      <c r="AW153" s="14" t="s">
        <v>35</v>
      </c>
      <c r="AX153" s="14" t="s">
        <v>74</v>
      </c>
      <c r="AY153" s="215" t="s">
        <v>202</v>
      </c>
    </row>
    <row r="154" spans="2:51" s="13" customFormat="1" ht="11.25">
      <c r="B154" s="195"/>
      <c r="C154" s="196"/>
      <c r="D154" s="188" t="s">
        <v>215</v>
      </c>
      <c r="E154" s="197" t="s">
        <v>19</v>
      </c>
      <c r="F154" s="198" t="s">
        <v>865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2:51" s="13" customFormat="1" ht="11.25">
      <c r="B155" s="195"/>
      <c r="C155" s="196"/>
      <c r="D155" s="188" t="s">
        <v>215</v>
      </c>
      <c r="E155" s="197" t="s">
        <v>19</v>
      </c>
      <c r="F155" s="198" t="s">
        <v>876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215</v>
      </c>
      <c r="AU155" s="204" t="s">
        <v>84</v>
      </c>
      <c r="AV155" s="13" t="s">
        <v>82</v>
      </c>
      <c r="AW155" s="13" t="s">
        <v>35</v>
      </c>
      <c r="AX155" s="13" t="s">
        <v>74</v>
      </c>
      <c r="AY155" s="204" t="s">
        <v>202</v>
      </c>
    </row>
    <row r="156" spans="2:51" s="13" customFormat="1" ht="11.25">
      <c r="B156" s="195"/>
      <c r="C156" s="196"/>
      <c r="D156" s="188" t="s">
        <v>215</v>
      </c>
      <c r="E156" s="197" t="s">
        <v>19</v>
      </c>
      <c r="F156" s="198" t="s">
        <v>867</v>
      </c>
      <c r="G156" s="196"/>
      <c r="H156" s="197" t="s">
        <v>19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215</v>
      </c>
      <c r="AU156" s="204" t="s">
        <v>84</v>
      </c>
      <c r="AV156" s="13" t="s">
        <v>82</v>
      </c>
      <c r="AW156" s="13" t="s">
        <v>35</v>
      </c>
      <c r="AX156" s="13" t="s">
        <v>74</v>
      </c>
      <c r="AY156" s="204" t="s">
        <v>202</v>
      </c>
    </row>
    <row r="157" spans="2:51" s="14" customFormat="1" ht="11.25">
      <c r="B157" s="205"/>
      <c r="C157" s="206"/>
      <c r="D157" s="188" t="s">
        <v>215</v>
      </c>
      <c r="E157" s="207" t="s">
        <v>19</v>
      </c>
      <c r="F157" s="208" t="s">
        <v>877</v>
      </c>
      <c r="G157" s="206"/>
      <c r="H157" s="209">
        <v>16.600000000000001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215</v>
      </c>
      <c r="AU157" s="215" t="s">
        <v>84</v>
      </c>
      <c r="AV157" s="14" t="s">
        <v>84</v>
      </c>
      <c r="AW157" s="14" t="s">
        <v>35</v>
      </c>
      <c r="AX157" s="14" t="s">
        <v>74</v>
      </c>
      <c r="AY157" s="215" t="s">
        <v>202</v>
      </c>
    </row>
    <row r="158" spans="2:51" s="13" customFormat="1" ht="11.25">
      <c r="B158" s="195"/>
      <c r="C158" s="196"/>
      <c r="D158" s="188" t="s">
        <v>215</v>
      </c>
      <c r="E158" s="197" t="s">
        <v>19</v>
      </c>
      <c r="F158" s="198" t="s">
        <v>865</v>
      </c>
      <c r="G158" s="196"/>
      <c r="H158" s="197" t="s">
        <v>19</v>
      </c>
      <c r="I158" s="199"/>
      <c r="J158" s="196"/>
      <c r="K158" s="196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215</v>
      </c>
      <c r="AU158" s="204" t="s">
        <v>84</v>
      </c>
      <c r="AV158" s="13" t="s">
        <v>82</v>
      </c>
      <c r="AW158" s="13" t="s">
        <v>35</v>
      </c>
      <c r="AX158" s="13" t="s">
        <v>74</v>
      </c>
      <c r="AY158" s="204" t="s">
        <v>202</v>
      </c>
    </row>
    <row r="159" spans="2:51" s="13" customFormat="1" ht="11.25">
      <c r="B159" s="195"/>
      <c r="C159" s="196"/>
      <c r="D159" s="188" t="s">
        <v>215</v>
      </c>
      <c r="E159" s="197" t="s">
        <v>19</v>
      </c>
      <c r="F159" s="198" t="s">
        <v>878</v>
      </c>
      <c r="G159" s="196"/>
      <c r="H159" s="197" t="s">
        <v>19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215</v>
      </c>
      <c r="AU159" s="204" t="s">
        <v>84</v>
      </c>
      <c r="AV159" s="13" t="s">
        <v>82</v>
      </c>
      <c r="AW159" s="13" t="s">
        <v>35</v>
      </c>
      <c r="AX159" s="13" t="s">
        <v>74</v>
      </c>
      <c r="AY159" s="204" t="s">
        <v>202</v>
      </c>
    </row>
    <row r="160" spans="2:51" s="13" customFormat="1" ht="11.25">
      <c r="B160" s="195"/>
      <c r="C160" s="196"/>
      <c r="D160" s="188" t="s">
        <v>215</v>
      </c>
      <c r="E160" s="197" t="s">
        <v>19</v>
      </c>
      <c r="F160" s="198" t="s">
        <v>867</v>
      </c>
      <c r="G160" s="196"/>
      <c r="H160" s="197" t="s">
        <v>19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215</v>
      </c>
      <c r="AU160" s="204" t="s">
        <v>84</v>
      </c>
      <c r="AV160" s="13" t="s">
        <v>82</v>
      </c>
      <c r="AW160" s="13" t="s">
        <v>35</v>
      </c>
      <c r="AX160" s="13" t="s">
        <v>74</v>
      </c>
      <c r="AY160" s="204" t="s">
        <v>202</v>
      </c>
    </row>
    <row r="161" spans="1:65" s="14" customFormat="1" ht="11.25">
      <c r="B161" s="205"/>
      <c r="C161" s="206"/>
      <c r="D161" s="188" t="s">
        <v>215</v>
      </c>
      <c r="E161" s="207" t="s">
        <v>19</v>
      </c>
      <c r="F161" s="208" t="s">
        <v>260</v>
      </c>
      <c r="G161" s="206"/>
      <c r="H161" s="209">
        <v>7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215</v>
      </c>
      <c r="AU161" s="215" t="s">
        <v>84</v>
      </c>
      <c r="AV161" s="14" t="s">
        <v>84</v>
      </c>
      <c r="AW161" s="14" t="s">
        <v>35</v>
      </c>
      <c r="AX161" s="14" t="s">
        <v>74</v>
      </c>
      <c r="AY161" s="215" t="s">
        <v>202</v>
      </c>
    </row>
    <row r="162" spans="1:65" s="13" customFormat="1" ht="11.25">
      <c r="B162" s="195"/>
      <c r="C162" s="196"/>
      <c r="D162" s="188" t="s">
        <v>215</v>
      </c>
      <c r="E162" s="197" t="s">
        <v>19</v>
      </c>
      <c r="F162" s="198" t="s">
        <v>865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1:65" s="13" customFormat="1" ht="11.25">
      <c r="B163" s="195"/>
      <c r="C163" s="196"/>
      <c r="D163" s="188" t="s">
        <v>215</v>
      </c>
      <c r="E163" s="197" t="s">
        <v>19</v>
      </c>
      <c r="F163" s="198" t="s">
        <v>879</v>
      </c>
      <c r="G163" s="196"/>
      <c r="H163" s="197" t="s">
        <v>19</v>
      </c>
      <c r="I163" s="199"/>
      <c r="J163" s="196"/>
      <c r="K163" s="196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215</v>
      </c>
      <c r="AU163" s="204" t="s">
        <v>84</v>
      </c>
      <c r="AV163" s="13" t="s">
        <v>82</v>
      </c>
      <c r="AW163" s="13" t="s">
        <v>35</v>
      </c>
      <c r="AX163" s="13" t="s">
        <v>74</v>
      </c>
      <c r="AY163" s="204" t="s">
        <v>202</v>
      </c>
    </row>
    <row r="164" spans="1:65" s="13" customFormat="1" ht="11.25">
      <c r="B164" s="195"/>
      <c r="C164" s="196"/>
      <c r="D164" s="188" t="s">
        <v>215</v>
      </c>
      <c r="E164" s="197" t="s">
        <v>19</v>
      </c>
      <c r="F164" s="198" t="s">
        <v>867</v>
      </c>
      <c r="G164" s="196"/>
      <c r="H164" s="197" t="s">
        <v>19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215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202</v>
      </c>
    </row>
    <row r="165" spans="1:65" s="14" customFormat="1" ht="11.25">
      <c r="B165" s="205"/>
      <c r="C165" s="206"/>
      <c r="D165" s="188" t="s">
        <v>215</v>
      </c>
      <c r="E165" s="207" t="s">
        <v>19</v>
      </c>
      <c r="F165" s="208" t="s">
        <v>880</v>
      </c>
      <c r="G165" s="206"/>
      <c r="H165" s="209">
        <v>2.8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215</v>
      </c>
      <c r="AU165" s="215" t="s">
        <v>84</v>
      </c>
      <c r="AV165" s="14" t="s">
        <v>84</v>
      </c>
      <c r="AW165" s="14" t="s">
        <v>35</v>
      </c>
      <c r="AX165" s="14" t="s">
        <v>74</v>
      </c>
      <c r="AY165" s="215" t="s">
        <v>202</v>
      </c>
    </row>
    <row r="166" spans="1:65" s="15" customFormat="1" ht="11.25">
      <c r="B166" s="216"/>
      <c r="C166" s="217"/>
      <c r="D166" s="188" t="s">
        <v>215</v>
      </c>
      <c r="E166" s="218" t="s">
        <v>19</v>
      </c>
      <c r="F166" s="219" t="s">
        <v>220</v>
      </c>
      <c r="G166" s="217"/>
      <c r="H166" s="220">
        <v>78.8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215</v>
      </c>
      <c r="AU166" s="226" t="s">
        <v>84</v>
      </c>
      <c r="AV166" s="15" t="s">
        <v>209</v>
      </c>
      <c r="AW166" s="15" t="s">
        <v>35</v>
      </c>
      <c r="AX166" s="15" t="s">
        <v>82</v>
      </c>
      <c r="AY166" s="226" t="s">
        <v>202</v>
      </c>
    </row>
    <row r="167" spans="1:65" s="2" customFormat="1" ht="16.5" customHeight="1">
      <c r="A167" s="36"/>
      <c r="B167" s="37"/>
      <c r="C167" s="175" t="s">
        <v>260</v>
      </c>
      <c r="D167" s="175" t="s">
        <v>204</v>
      </c>
      <c r="E167" s="176" t="s">
        <v>881</v>
      </c>
      <c r="F167" s="177" t="s">
        <v>882</v>
      </c>
      <c r="G167" s="178" t="s">
        <v>263</v>
      </c>
      <c r="H167" s="179">
        <v>51.3</v>
      </c>
      <c r="I167" s="180"/>
      <c r="J167" s="181">
        <f>ROUND(I167*H167,2)</f>
        <v>0</v>
      </c>
      <c r="K167" s="177" t="s">
        <v>208</v>
      </c>
      <c r="L167" s="41"/>
      <c r="M167" s="182" t="s">
        <v>19</v>
      </c>
      <c r="N167" s="183" t="s">
        <v>45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3.9399999999999999E-3</v>
      </c>
      <c r="T167" s="185">
        <f>S167*H167</f>
        <v>0.202122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333</v>
      </c>
      <c r="AT167" s="186" t="s">
        <v>204</v>
      </c>
      <c r="AU167" s="186" t="s">
        <v>84</v>
      </c>
      <c r="AY167" s="19" t="s">
        <v>202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82</v>
      </c>
      <c r="BK167" s="187">
        <f>ROUND(I167*H167,2)</f>
        <v>0</v>
      </c>
      <c r="BL167" s="19" t="s">
        <v>333</v>
      </c>
      <c r="BM167" s="186" t="s">
        <v>883</v>
      </c>
    </row>
    <row r="168" spans="1:65" s="2" customFormat="1" ht="11.25">
      <c r="A168" s="36"/>
      <c r="B168" s="37"/>
      <c r="C168" s="38"/>
      <c r="D168" s="188" t="s">
        <v>211</v>
      </c>
      <c r="E168" s="38"/>
      <c r="F168" s="189" t="s">
        <v>884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211</v>
      </c>
      <c r="AU168" s="19" t="s">
        <v>84</v>
      </c>
    </row>
    <row r="169" spans="1:65" s="2" customFormat="1" ht="11.25">
      <c r="A169" s="36"/>
      <c r="B169" s="37"/>
      <c r="C169" s="38"/>
      <c r="D169" s="193" t="s">
        <v>213</v>
      </c>
      <c r="E169" s="38"/>
      <c r="F169" s="194" t="s">
        <v>885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213</v>
      </c>
      <c r="AU169" s="19" t="s">
        <v>84</v>
      </c>
    </row>
    <row r="170" spans="1:65" s="13" customFormat="1" ht="11.25">
      <c r="B170" s="195"/>
      <c r="C170" s="196"/>
      <c r="D170" s="188" t="s">
        <v>215</v>
      </c>
      <c r="E170" s="197" t="s">
        <v>19</v>
      </c>
      <c r="F170" s="198" t="s">
        <v>865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1:65" s="13" customFormat="1" ht="11.25">
      <c r="B171" s="195"/>
      <c r="C171" s="196"/>
      <c r="D171" s="188" t="s">
        <v>215</v>
      </c>
      <c r="E171" s="197" t="s">
        <v>19</v>
      </c>
      <c r="F171" s="198" t="s">
        <v>851</v>
      </c>
      <c r="G171" s="196"/>
      <c r="H171" s="197" t="s">
        <v>19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215</v>
      </c>
      <c r="AU171" s="204" t="s">
        <v>84</v>
      </c>
      <c r="AV171" s="13" t="s">
        <v>82</v>
      </c>
      <c r="AW171" s="13" t="s">
        <v>35</v>
      </c>
      <c r="AX171" s="13" t="s">
        <v>74</v>
      </c>
      <c r="AY171" s="204" t="s">
        <v>202</v>
      </c>
    </row>
    <row r="172" spans="1:65" s="13" customFormat="1" ht="11.25">
      <c r="B172" s="195"/>
      <c r="C172" s="196"/>
      <c r="D172" s="188" t="s">
        <v>215</v>
      </c>
      <c r="E172" s="197" t="s">
        <v>19</v>
      </c>
      <c r="F172" s="198" t="s">
        <v>886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1:65" s="14" customFormat="1" ht="11.25">
      <c r="B173" s="205"/>
      <c r="C173" s="206"/>
      <c r="D173" s="188" t="s">
        <v>215</v>
      </c>
      <c r="E173" s="207" t="s">
        <v>19</v>
      </c>
      <c r="F173" s="208" t="s">
        <v>887</v>
      </c>
      <c r="G173" s="206"/>
      <c r="H173" s="209">
        <v>7.7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215</v>
      </c>
      <c r="AU173" s="215" t="s">
        <v>84</v>
      </c>
      <c r="AV173" s="14" t="s">
        <v>84</v>
      </c>
      <c r="AW173" s="14" t="s">
        <v>35</v>
      </c>
      <c r="AX173" s="14" t="s">
        <v>74</v>
      </c>
      <c r="AY173" s="215" t="s">
        <v>202</v>
      </c>
    </row>
    <row r="174" spans="1:65" s="13" customFormat="1" ht="11.25">
      <c r="B174" s="195"/>
      <c r="C174" s="196"/>
      <c r="D174" s="188" t="s">
        <v>215</v>
      </c>
      <c r="E174" s="197" t="s">
        <v>19</v>
      </c>
      <c r="F174" s="198" t="s">
        <v>865</v>
      </c>
      <c r="G174" s="196"/>
      <c r="H174" s="197" t="s">
        <v>19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215</v>
      </c>
      <c r="AU174" s="204" t="s">
        <v>84</v>
      </c>
      <c r="AV174" s="13" t="s">
        <v>82</v>
      </c>
      <c r="AW174" s="13" t="s">
        <v>35</v>
      </c>
      <c r="AX174" s="13" t="s">
        <v>74</v>
      </c>
      <c r="AY174" s="204" t="s">
        <v>202</v>
      </c>
    </row>
    <row r="175" spans="1:65" s="13" customFormat="1" ht="11.25">
      <c r="B175" s="195"/>
      <c r="C175" s="196"/>
      <c r="D175" s="188" t="s">
        <v>215</v>
      </c>
      <c r="E175" s="197" t="s">
        <v>19</v>
      </c>
      <c r="F175" s="198" t="s">
        <v>853</v>
      </c>
      <c r="G175" s="196"/>
      <c r="H175" s="197" t="s">
        <v>19</v>
      </c>
      <c r="I175" s="199"/>
      <c r="J175" s="196"/>
      <c r="K175" s="196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215</v>
      </c>
      <c r="AU175" s="204" t="s">
        <v>84</v>
      </c>
      <c r="AV175" s="13" t="s">
        <v>82</v>
      </c>
      <c r="AW175" s="13" t="s">
        <v>35</v>
      </c>
      <c r="AX175" s="13" t="s">
        <v>74</v>
      </c>
      <c r="AY175" s="204" t="s">
        <v>202</v>
      </c>
    </row>
    <row r="176" spans="1:65" s="13" customFormat="1" ht="11.25">
      <c r="B176" s="195"/>
      <c r="C176" s="196"/>
      <c r="D176" s="188" t="s">
        <v>215</v>
      </c>
      <c r="E176" s="197" t="s">
        <v>19</v>
      </c>
      <c r="F176" s="198" t="s">
        <v>886</v>
      </c>
      <c r="G176" s="196"/>
      <c r="H176" s="197" t="s">
        <v>19</v>
      </c>
      <c r="I176" s="199"/>
      <c r="J176" s="196"/>
      <c r="K176" s="196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215</v>
      </c>
      <c r="AU176" s="204" t="s">
        <v>84</v>
      </c>
      <c r="AV176" s="13" t="s">
        <v>82</v>
      </c>
      <c r="AW176" s="13" t="s">
        <v>35</v>
      </c>
      <c r="AX176" s="13" t="s">
        <v>74</v>
      </c>
      <c r="AY176" s="204" t="s">
        <v>202</v>
      </c>
    </row>
    <row r="177" spans="2:51" s="14" customFormat="1" ht="11.25">
      <c r="B177" s="205"/>
      <c r="C177" s="206"/>
      <c r="D177" s="188" t="s">
        <v>215</v>
      </c>
      <c r="E177" s="207" t="s">
        <v>19</v>
      </c>
      <c r="F177" s="208" t="s">
        <v>888</v>
      </c>
      <c r="G177" s="206"/>
      <c r="H177" s="209">
        <v>7.5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215</v>
      </c>
      <c r="AU177" s="215" t="s">
        <v>84</v>
      </c>
      <c r="AV177" s="14" t="s">
        <v>84</v>
      </c>
      <c r="AW177" s="14" t="s">
        <v>35</v>
      </c>
      <c r="AX177" s="14" t="s">
        <v>74</v>
      </c>
      <c r="AY177" s="215" t="s">
        <v>202</v>
      </c>
    </row>
    <row r="178" spans="2:51" s="13" customFormat="1" ht="11.25">
      <c r="B178" s="195"/>
      <c r="C178" s="196"/>
      <c r="D178" s="188" t="s">
        <v>215</v>
      </c>
      <c r="E178" s="197" t="s">
        <v>19</v>
      </c>
      <c r="F178" s="198" t="s">
        <v>865</v>
      </c>
      <c r="G178" s="196"/>
      <c r="H178" s="197" t="s">
        <v>19</v>
      </c>
      <c r="I178" s="199"/>
      <c r="J178" s="196"/>
      <c r="K178" s="196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215</v>
      </c>
      <c r="AU178" s="204" t="s">
        <v>84</v>
      </c>
      <c r="AV178" s="13" t="s">
        <v>82</v>
      </c>
      <c r="AW178" s="13" t="s">
        <v>35</v>
      </c>
      <c r="AX178" s="13" t="s">
        <v>74</v>
      </c>
      <c r="AY178" s="204" t="s">
        <v>202</v>
      </c>
    </row>
    <row r="179" spans="2:51" s="13" customFormat="1" ht="11.25">
      <c r="B179" s="195"/>
      <c r="C179" s="196"/>
      <c r="D179" s="188" t="s">
        <v>215</v>
      </c>
      <c r="E179" s="197" t="s">
        <v>19</v>
      </c>
      <c r="F179" s="198" t="s">
        <v>854</v>
      </c>
      <c r="G179" s="196"/>
      <c r="H179" s="197" t="s">
        <v>19</v>
      </c>
      <c r="I179" s="199"/>
      <c r="J179" s="196"/>
      <c r="K179" s="196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215</v>
      </c>
      <c r="AU179" s="204" t="s">
        <v>84</v>
      </c>
      <c r="AV179" s="13" t="s">
        <v>82</v>
      </c>
      <c r="AW179" s="13" t="s">
        <v>35</v>
      </c>
      <c r="AX179" s="13" t="s">
        <v>74</v>
      </c>
      <c r="AY179" s="204" t="s">
        <v>202</v>
      </c>
    </row>
    <row r="180" spans="2:51" s="13" customFormat="1" ht="11.25">
      <c r="B180" s="195"/>
      <c r="C180" s="196"/>
      <c r="D180" s="188" t="s">
        <v>215</v>
      </c>
      <c r="E180" s="197" t="s">
        <v>19</v>
      </c>
      <c r="F180" s="198" t="s">
        <v>886</v>
      </c>
      <c r="G180" s="196"/>
      <c r="H180" s="197" t="s">
        <v>19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215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202</v>
      </c>
    </row>
    <row r="181" spans="2:51" s="14" customFormat="1" ht="11.25">
      <c r="B181" s="205"/>
      <c r="C181" s="206"/>
      <c r="D181" s="188" t="s">
        <v>215</v>
      </c>
      <c r="E181" s="207" t="s">
        <v>19</v>
      </c>
      <c r="F181" s="208" t="s">
        <v>880</v>
      </c>
      <c r="G181" s="206"/>
      <c r="H181" s="209">
        <v>2.8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215</v>
      </c>
      <c r="AU181" s="215" t="s">
        <v>84</v>
      </c>
      <c r="AV181" s="14" t="s">
        <v>84</v>
      </c>
      <c r="AW181" s="14" t="s">
        <v>35</v>
      </c>
      <c r="AX181" s="14" t="s">
        <v>74</v>
      </c>
      <c r="AY181" s="215" t="s">
        <v>202</v>
      </c>
    </row>
    <row r="182" spans="2:51" s="13" customFormat="1" ht="11.25">
      <c r="B182" s="195"/>
      <c r="C182" s="196"/>
      <c r="D182" s="188" t="s">
        <v>215</v>
      </c>
      <c r="E182" s="197" t="s">
        <v>19</v>
      </c>
      <c r="F182" s="198" t="s">
        <v>865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2:51" s="13" customFormat="1" ht="11.25">
      <c r="B183" s="195"/>
      <c r="C183" s="196"/>
      <c r="D183" s="188" t="s">
        <v>215</v>
      </c>
      <c r="E183" s="197" t="s">
        <v>19</v>
      </c>
      <c r="F183" s="198" t="s">
        <v>855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2:51" s="13" customFormat="1" ht="11.25">
      <c r="B184" s="195"/>
      <c r="C184" s="196"/>
      <c r="D184" s="188" t="s">
        <v>215</v>
      </c>
      <c r="E184" s="197" t="s">
        <v>19</v>
      </c>
      <c r="F184" s="198" t="s">
        <v>886</v>
      </c>
      <c r="G184" s="196"/>
      <c r="H184" s="197" t="s">
        <v>19</v>
      </c>
      <c r="I184" s="199"/>
      <c r="J184" s="196"/>
      <c r="K184" s="196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215</v>
      </c>
      <c r="AU184" s="204" t="s">
        <v>84</v>
      </c>
      <c r="AV184" s="13" t="s">
        <v>82</v>
      </c>
      <c r="AW184" s="13" t="s">
        <v>35</v>
      </c>
      <c r="AX184" s="13" t="s">
        <v>74</v>
      </c>
      <c r="AY184" s="204" t="s">
        <v>202</v>
      </c>
    </row>
    <row r="185" spans="2:51" s="14" customFormat="1" ht="11.25">
      <c r="B185" s="205"/>
      <c r="C185" s="206"/>
      <c r="D185" s="188" t="s">
        <v>215</v>
      </c>
      <c r="E185" s="207" t="s">
        <v>19</v>
      </c>
      <c r="F185" s="208" t="s">
        <v>889</v>
      </c>
      <c r="G185" s="206"/>
      <c r="H185" s="209">
        <v>5.9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215</v>
      </c>
      <c r="AU185" s="215" t="s">
        <v>84</v>
      </c>
      <c r="AV185" s="14" t="s">
        <v>84</v>
      </c>
      <c r="AW185" s="14" t="s">
        <v>35</v>
      </c>
      <c r="AX185" s="14" t="s">
        <v>74</v>
      </c>
      <c r="AY185" s="215" t="s">
        <v>202</v>
      </c>
    </row>
    <row r="186" spans="2:51" s="13" customFormat="1" ht="11.25">
      <c r="B186" s="195"/>
      <c r="C186" s="196"/>
      <c r="D186" s="188" t="s">
        <v>215</v>
      </c>
      <c r="E186" s="197" t="s">
        <v>19</v>
      </c>
      <c r="F186" s="198" t="s">
        <v>865</v>
      </c>
      <c r="G186" s="196"/>
      <c r="H186" s="197" t="s">
        <v>19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215</v>
      </c>
      <c r="AU186" s="204" t="s">
        <v>84</v>
      </c>
      <c r="AV186" s="13" t="s">
        <v>82</v>
      </c>
      <c r="AW186" s="13" t="s">
        <v>35</v>
      </c>
      <c r="AX186" s="13" t="s">
        <v>74</v>
      </c>
      <c r="AY186" s="204" t="s">
        <v>202</v>
      </c>
    </row>
    <row r="187" spans="2:51" s="13" customFormat="1" ht="11.25">
      <c r="B187" s="195"/>
      <c r="C187" s="196"/>
      <c r="D187" s="188" t="s">
        <v>215</v>
      </c>
      <c r="E187" s="197" t="s">
        <v>19</v>
      </c>
      <c r="F187" s="198" t="s">
        <v>856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2:51" s="13" customFormat="1" ht="11.25">
      <c r="B188" s="195"/>
      <c r="C188" s="196"/>
      <c r="D188" s="188" t="s">
        <v>215</v>
      </c>
      <c r="E188" s="197" t="s">
        <v>19</v>
      </c>
      <c r="F188" s="198" t="s">
        <v>886</v>
      </c>
      <c r="G188" s="196"/>
      <c r="H188" s="197" t="s">
        <v>19</v>
      </c>
      <c r="I188" s="199"/>
      <c r="J188" s="196"/>
      <c r="K188" s="196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215</v>
      </c>
      <c r="AU188" s="204" t="s">
        <v>84</v>
      </c>
      <c r="AV188" s="13" t="s">
        <v>82</v>
      </c>
      <c r="AW188" s="13" t="s">
        <v>35</v>
      </c>
      <c r="AX188" s="13" t="s">
        <v>74</v>
      </c>
      <c r="AY188" s="204" t="s">
        <v>202</v>
      </c>
    </row>
    <row r="189" spans="2:51" s="14" customFormat="1" ht="11.25">
      <c r="B189" s="205"/>
      <c r="C189" s="206"/>
      <c r="D189" s="188" t="s">
        <v>215</v>
      </c>
      <c r="E189" s="207" t="s">
        <v>19</v>
      </c>
      <c r="F189" s="208" t="s">
        <v>889</v>
      </c>
      <c r="G189" s="206"/>
      <c r="H189" s="209">
        <v>5.9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215</v>
      </c>
      <c r="AU189" s="215" t="s">
        <v>84</v>
      </c>
      <c r="AV189" s="14" t="s">
        <v>84</v>
      </c>
      <c r="AW189" s="14" t="s">
        <v>35</v>
      </c>
      <c r="AX189" s="14" t="s">
        <v>74</v>
      </c>
      <c r="AY189" s="215" t="s">
        <v>202</v>
      </c>
    </row>
    <row r="190" spans="2:51" s="13" customFormat="1" ht="11.25">
      <c r="B190" s="195"/>
      <c r="C190" s="196"/>
      <c r="D190" s="188" t="s">
        <v>215</v>
      </c>
      <c r="E190" s="197" t="s">
        <v>19</v>
      </c>
      <c r="F190" s="198" t="s">
        <v>865</v>
      </c>
      <c r="G190" s="196"/>
      <c r="H190" s="197" t="s">
        <v>19</v>
      </c>
      <c r="I190" s="199"/>
      <c r="J190" s="196"/>
      <c r="K190" s="196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215</v>
      </c>
      <c r="AU190" s="204" t="s">
        <v>84</v>
      </c>
      <c r="AV190" s="13" t="s">
        <v>82</v>
      </c>
      <c r="AW190" s="13" t="s">
        <v>35</v>
      </c>
      <c r="AX190" s="13" t="s">
        <v>74</v>
      </c>
      <c r="AY190" s="204" t="s">
        <v>202</v>
      </c>
    </row>
    <row r="191" spans="2:51" s="13" customFormat="1" ht="11.25">
      <c r="B191" s="195"/>
      <c r="C191" s="196"/>
      <c r="D191" s="188" t="s">
        <v>215</v>
      </c>
      <c r="E191" s="197" t="s">
        <v>19</v>
      </c>
      <c r="F191" s="198" t="s">
        <v>857</v>
      </c>
      <c r="G191" s="196"/>
      <c r="H191" s="197" t="s">
        <v>19</v>
      </c>
      <c r="I191" s="199"/>
      <c r="J191" s="196"/>
      <c r="K191" s="196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215</v>
      </c>
      <c r="AU191" s="204" t="s">
        <v>84</v>
      </c>
      <c r="AV191" s="13" t="s">
        <v>82</v>
      </c>
      <c r="AW191" s="13" t="s">
        <v>35</v>
      </c>
      <c r="AX191" s="13" t="s">
        <v>74</v>
      </c>
      <c r="AY191" s="204" t="s">
        <v>202</v>
      </c>
    </row>
    <row r="192" spans="2:51" s="13" customFormat="1" ht="11.25">
      <c r="B192" s="195"/>
      <c r="C192" s="196"/>
      <c r="D192" s="188" t="s">
        <v>215</v>
      </c>
      <c r="E192" s="197" t="s">
        <v>19</v>
      </c>
      <c r="F192" s="198" t="s">
        <v>886</v>
      </c>
      <c r="G192" s="196"/>
      <c r="H192" s="197" t="s">
        <v>19</v>
      </c>
      <c r="I192" s="199"/>
      <c r="J192" s="196"/>
      <c r="K192" s="196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215</v>
      </c>
      <c r="AU192" s="204" t="s">
        <v>84</v>
      </c>
      <c r="AV192" s="13" t="s">
        <v>82</v>
      </c>
      <c r="AW192" s="13" t="s">
        <v>35</v>
      </c>
      <c r="AX192" s="13" t="s">
        <v>74</v>
      </c>
      <c r="AY192" s="204" t="s">
        <v>202</v>
      </c>
    </row>
    <row r="193" spans="1:51" s="14" customFormat="1" ht="11.25">
      <c r="B193" s="205"/>
      <c r="C193" s="206"/>
      <c r="D193" s="188" t="s">
        <v>215</v>
      </c>
      <c r="E193" s="207" t="s">
        <v>19</v>
      </c>
      <c r="F193" s="208" t="s">
        <v>890</v>
      </c>
      <c r="G193" s="206"/>
      <c r="H193" s="209">
        <v>7.8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215</v>
      </c>
      <c r="AU193" s="215" t="s">
        <v>84</v>
      </c>
      <c r="AV193" s="14" t="s">
        <v>84</v>
      </c>
      <c r="AW193" s="14" t="s">
        <v>35</v>
      </c>
      <c r="AX193" s="14" t="s">
        <v>74</v>
      </c>
      <c r="AY193" s="215" t="s">
        <v>202</v>
      </c>
    </row>
    <row r="194" spans="1:51" s="13" customFormat="1" ht="11.25">
      <c r="B194" s="195"/>
      <c r="C194" s="196"/>
      <c r="D194" s="188" t="s">
        <v>215</v>
      </c>
      <c r="E194" s="197" t="s">
        <v>19</v>
      </c>
      <c r="F194" s="198" t="s">
        <v>865</v>
      </c>
      <c r="G194" s="196"/>
      <c r="H194" s="197" t="s">
        <v>19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215</v>
      </c>
      <c r="AU194" s="204" t="s">
        <v>84</v>
      </c>
      <c r="AV194" s="13" t="s">
        <v>82</v>
      </c>
      <c r="AW194" s="13" t="s">
        <v>35</v>
      </c>
      <c r="AX194" s="13" t="s">
        <v>74</v>
      </c>
      <c r="AY194" s="204" t="s">
        <v>202</v>
      </c>
    </row>
    <row r="195" spans="1:51" s="13" customFormat="1" ht="11.25">
      <c r="B195" s="195"/>
      <c r="C195" s="196"/>
      <c r="D195" s="188" t="s">
        <v>215</v>
      </c>
      <c r="E195" s="197" t="s">
        <v>19</v>
      </c>
      <c r="F195" s="198" t="s">
        <v>858</v>
      </c>
      <c r="G195" s="196"/>
      <c r="H195" s="197" t="s">
        <v>19</v>
      </c>
      <c r="I195" s="199"/>
      <c r="J195" s="196"/>
      <c r="K195" s="196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215</v>
      </c>
      <c r="AU195" s="204" t="s">
        <v>84</v>
      </c>
      <c r="AV195" s="13" t="s">
        <v>82</v>
      </c>
      <c r="AW195" s="13" t="s">
        <v>35</v>
      </c>
      <c r="AX195" s="13" t="s">
        <v>74</v>
      </c>
      <c r="AY195" s="204" t="s">
        <v>202</v>
      </c>
    </row>
    <row r="196" spans="1:51" s="13" customFormat="1" ht="11.25">
      <c r="B196" s="195"/>
      <c r="C196" s="196"/>
      <c r="D196" s="188" t="s">
        <v>215</v>
      </c>
      <c r="E196" s="197" t="s">
        <v>19</v>
      </c>
      <c r="F196" s="198" t="s">
        <v>886</v>
      </c>
      <c r="G196" s="196"/>
      <c r="H196" s="197" t="s">
        <v>19</v>
      </c>
      <c r="I196" s="199"/>
      <c r="J196" s="196"/>
      <c r="K196" s="196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215</v>
      </c>
      <c r="AU196" s="204" t="s">
        <v>84</v>
      </c>
      <c r="AV196" s="13" t="s">
        <v>82</v>
      </c>
      <c r="AW196" s="13" t="s">
        <v>35</v>
      </c>
      <c r="AX196" s="13" t="s">
        <v>74</v>
      </c>
      <c r="AY196" s="204" t="s">
        <v>202</v>
      </c>
    </row>
    <row r="197" spans="1:51" s="14" customFormat="1" ht="11.25">
      <c r="B197" s="205"/>
      <c r="C197" s="206"/>
      <c r="D197" s="188" t="s">
        <v>215</v>
      </c>
      <c r="E197" s="207" t="s">
        <v>19</v>
      </c>
      <c r="F197" s="208" t="s">
        <v>890</v>
      </c>
      <c r="G197" s="206"/>
      <c r="H197" s="209">
        <v>7.8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215</v>
      </c>
      <c r="AU197" s="215" t="s">
        <v>84</v>
      </c>
      <c r="AV197" s="14" t="s">
        <v>84</v>
      </c>
      <c r="AW197" s="14" t="s">
        <v>35</v>
      </c>
      <c r="AX197" s="14" t="s">
        <v>74</v>
      </c>
      <c r="AY197" s="215" t="s">
        <v>202</v>
      </c>
    </row>
    <row r="198" spans="1:51" s="13" customFormat="1" ht="11.25">
      <c r="B198" s="195"/>
      <c r="C198" s="196"/>
      <c r="D198" s="188" t="s">
        <v>215</v>
      </c>
      <c r="E198" s="197" t="s">
        <v>19</v>
      </c>
      <c r="F198" s="198" t="s">
        <v>865</v>
      </c>
      <c r="G198" s="196"/>
      <c r="H198" s="197" t="s">
        <v>19</v>
      </c>
      <c r="I198" s="199"/>
      <c r="J198" s="196"/>
      <c r="K198" s="196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215</v>
      </c>
      <c r="AU198" s="204" t="s">
        <v>84</v>
      </c>
      <c r="AV198" s="13" t="s">
        <v>82</v>
      </c>
      <c r="AW198" s="13" t="s">
        <v>35</v>
      </c>
      <c r="AX198" s="13" t="s">
        <v>74</v>
      </c>
      <c r="AY198" s="204" t="s">
        <v>202</v>
      </c>
    </row>
    <row r="199" spans="1:51" s="13" customFormat="1" ht="11.25">
      <c r="B199" s="195"/>
      <c r="C199" s="196"/>
      <c r="D199" s="188" t="s">
        <v>215</v>
      </c>
      <c r="E199" s="197" t="s">
        <v>19</v>
      </c>
      <c r="F199" s="198" t="s">
        <v>859</v>
      </c>
      <c r="G199" s="196"/>
      <c r="H199" s="197" t="s">
        <v>19</v>
      </c>
      <c r="I199" s="199"/>
      <c r="J199" s="196"/>
      <c r="K199" s="196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215</v>
      </c>
      <c r="AU199" s="204" t="s">
        <v>84</v>
      </c>
      <c r="AV199" s="13" t="s">
        <v>82</v>
      </c>
      <c r="AW199" s="13" t="s">
        <v>35</v>
      </c>
      <c r="AX199" s="13" t="s">
        <v>74</v>
      </c>
      <c r="AY199" s="204" t="s">
        <v>202</v>
      </c>
    </row>
    <row r="200" spans="1:51" s="13" customFormat="1" ht="11.25">
      <c r="B200" s="195"/>
      <c r="C200" s="196"/>
      <c r="D200" s="188" t="s">
        <v>215</v>
      </c>
      <c r="E200" s="197" t="s">
        <v>19</v>
      </c>
      <c r="F200" s="198" t="s">
        <v>886</v>
      </c>
      <c r="G200" s="196"/>
      <c r="H200" s="197" t="s">
        <v>19</v>
      </c>
      <c r="I200" s="199"/>
      <c r="J200" s="196"/>
      <c r="K200" s="196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215</v>
      </c>
      <c r="AU200" s="204" t="s">
        <v>84</v>
      </c>
      <c r="AV200" s="13" t="s">
        <v>82</v>
      </c>
      <c r="AW200" s="13" t="s">
        <v>35</v>
      </c>
      <c r="AX200" s="13" t="s">
        <v>74</v>
      </c>
      <c r="AY200" s="204" t="s">
        <v>202</v>
      </c>
    </row>
    <row r="201" spans="1:51" s="14" customFormat="1" ht="11.25">
      <c r="B201" s="205"/>
      <c r="C201" s="206"/>
      <c r="D201" s="188" t="s">
        <v>215</v>
      </c>
      <c r="E201" s="207" t="s">
        <v>19</v>
      </c>
      <c r="F201" s="208" t="s">
        <v>889</v>
      </c>
      <c r="G201" s="206"/>
      <c r="H201" s="209">
        <v>5.9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215</v>
      </c>
      <c r="AU201" s="215" t="s">
        <v>84</v>
      </c>
      <c r="AV201" s="14" t="s">
        <v>84</v>
      </c>
      <c r="AW201" s="14" t="s">
        <v>35</v>
      </c>
      <c r="AX201" s="14" t="s">
        <v>74</v>
      </c>
      <c r="AY201" s="215" t="s">
        <v>202</v>
      </c>
    </row>
    <row r="202" spans="1:51" s="15" customFormat="1" ht="11.25">
      <c r="B202" s="216"/>
      <c r="C202" s="217"/>
      <c r="D202" s="188" t="s">
        <v>215</v>
      </c>
      <c r="E202" s="218" t="s">
        <v>19</v>
      </c>
      <c r="F202" s="219" t="s">
        <v>220</v>
      </c>
      <c r="G202" s="217"/>
      <c r="H202" s="220">
        <v>51.29999999999999</v>
      </c>
      <c r="I202" s="221"/>
      <c r="J202" s="217"/>
      <c r="K202" s="217"/>
      <c r="L202" s="222"/>
      <c r="M202" s="238"/>
      <c r="N202" s="239"/>
      <c r="O202" s="239"/>
      <c r="P202" s="239"/>
      <c r="Q202" s="239"/>
      <c r="R202" s="239"/>
      <c r="S202" s="239"/>
      <c r="T202" s="240"/>
      <c r="AT202" s="226" t="s">
        <v>215</v>
      </c>
      <c r="AU202" s="226" t="s">
        <v>84</v>
      </c>
      <c r="AV202" s="15" t="s">
        <v>209</v>
      </c>
      <c r="AW202" s="15" t="s">
        <v>35</v>
      </c>
      <c r="AX202" s="15" t="s">
        <v>82</v>
      </c>
      <c r="AY202" s="226" t="s">
        <v>202</v>
      </c>
    </row>
    <row r="203" spans="1:51" s="2" customFormat="1" ht="6.95" customHeight="1">
      <c r="A203" s="36"/>
      <c r="B203" s="49"/>
      <c r="C203" s="50"/>
      <c r="D203" s="50"/>
      <c r="E203" s="50"/>
      <c r="F203" s="50"/>
      <c r="G203" s="50"/>
      <c r="H203" s="50"/>
      <c r="I203" s="50"/>
      <c r="J203" s="50"/>
      <c r="K203" s="50"/>
      <c r="L203" s="41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algorithmName="SHA-512" hashValue="RmB9Asa9Ca2m2mhaJQWehqoO38LfIywwfszeWxcHFUCQc74rSWy0aLBrg4LJkxysGl+t1TiAh1wGTiR1vfmUlw==" saltValue="MKKGTf4XnSE21H1kZgzJfuIf20BnP9b2bqng+oCj3tw7vu8btaNVIprB8c2lJFBANfWmyOtfpJvlaxbw0/dsxg==" spinCount="100000" sheet="1" objects="1" scenarios="1" formatColumns="0" formatRows="0" autoFilter="0"/>
  <autoFilter ref="C83:K20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5" r:id="rId3"/>
    <hyperlink ref="F99" r:id="rId4"/>
    <hyperlink ref="F104" r:id="rId5"/>
    <hyperlink ref="F133" r:id="rId6"/>
    <hyperlink ref="F169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891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ROUND((SUM(BE82:BE245)),  2)</f>
        <v>0</v>
      </c>
      <c r="G33" s="36"/>
      <c r="H33" s="36"/>
      <c r="I33" s="120">
        <v>0.21</v>
      </c>
      <c r="J33" s="119">
        <f>ROUND(((SUM(BE82:BE245))*I33),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ROUND((SUM(BF82:BF245)),  2)</f>
        <v>0</v>
      </c>
      <c r="G34" s="36"/>
      <c r="H34" s="36"/>
      <c r="I34" s="120">
        <v>0.15</v>
      </c>
      <c r="J34" s="119">
        <f>ROUND(((SUM(BF82:BF245))*I34),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ROUND((SUM(BG82:BG245)),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ROUND((SUM(BH82:BH245)),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ROUND((SUM(BI82:BI245)),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2021-112-03-N - Nové kce  - okapy, žlaby, geigry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182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838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184</v>
      </c>
      <c r="E62" s="145"/>
      <c r="F62" s="145"/>
      <c r="G62" s="145"/>
      <c r="H62" s="145"/>
      <c r="I62" s="145"/>
      <c r="J62" s="146">
        <f>J164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5" t="str">
        <f>E9</f>
        <v>2021-112-03-N - Nové kce  - okapy, žlaby, geigry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0.25937300000000002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73</v>
      </c>
      <c r="E83" s="162" t="s">
        <v>386</v>
      </c>
      <c r="F83" s="162" t="s">
        <v>387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P84+P164</f>
        <v>0</v>
      </c>
      <c r="Q83" s="167"/>
      <c r="R83" s="168">
        <f>R84+R164</f>
        <v>0.25937300000000002</v>
      </c>
      <c r="S83" s="167"/>
      <c r="T83" s="169">
        <f>T84+T164</f>
        <v>0</v>
      </c>
      <c r="AR83" s="170" t="s">
        <v>84</v>
      </c>
      <c r="AT83" s="171" t="s">
        <v>73</v>
      </c>
      <c r="AU83" s="171" t="s">
        <v>74</v>
      </c>
      <c r="AY83" s="170" t="s">
        <v>202</v>
      </c>
      <c r="BK83" s="172">
        <f>BK84+BK164</f>
        <v>0</v>
      </c>
    </row>
    <row r="84" spans="1:65" s="12" customFormat="1" ht="22.9" customHeight="1">
      <c r="B84" s="159"/>
      <c r="C84" s="160"/>
      <c r="D84" s="161" t="s">
        <v>73</v>
      </c>
      <c r="E84" s="173" t="s">
        <v>844</v>
      </c>
      <c r="F84" s="173" t="s">
        <v>845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SUM(P85:P163)</f>
        <v>0</v>
      </c>
      <c r="Q84" s="167"/>
      <c r="R84" s="168">
        <f>SUM(R85:R163)</f>
        <v>1.2E-2</v>
      </c>
      <c r="S84" s="167"/>
      <c r="T84" s="169">
        <f>SUM(T85:T163)</f>
        <v>0</v>
      </c>
      <c r="AR84" s="170" t="s">
        <v>84</v>
      </c>
      <c r="AT84" s="171" t="s">
        <v>73</v>
      </c>
      <c r="AU84" s="171" t="s">
        <v>82</v>
      </c>
      <c r="AY84" s="170" t="s">
        <v>202</v>
      </c>
      <c r="BK84" s="172">
        <f>SUM(BK85:BK163)</f>
        <v>0</v>
      </c>
    </row>
    <row r="85" spans="1:65" s="2" customFormat="1" ht="16.5" customHeight="1">
      <c r="A85" s="36"/>
      <c r="B85" s="37"/>
      <c r="C85" s="175" t="s">
        <v>82</v>
      </c>
      <c r="D85" s="175" t="s">
        <v>204</v>
      </c>
      <c r="E85" s="176" t="s">
        <v>892</v>
      </c>
      <c r="F85" s="177" t="s">
        <v>893</v>
      </c>
      <c r="G85" s="178" t="s">
        <v>589</v>
      </c>
      <c r="H85" s="179">
        <v>8</v>
      </c>
      <c r="I85" s="180"/>
      <c r="J85" s="181">
        <f>ROUND(I85*H85,2)</f>
        <v>0</v>
      </c>
      <c r="K85" s="177" t="s">
        <v>208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333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333</v>
      </c>
      <c r="BM85" s="186" t="s">
        <v>894</v>
      </c>
    </row>
    <row r="86" spans="1:65" s="2" customFormat="1" ht="11.25">
      <c r="A86" s="36"/>
      <c r="B86" s="37"/>
      <c r="C86" s="38"/>
      <c r="D86" s="188" t="s">
        <v>211</v>
      </c>
      <c r="E86" s="38"/>
      <c r="F86" s="189" t="s">
        <v>895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2" customFormat="1" ht="11.25">
      <c r="A87" s="36"/>
      <c r="B87" s="37"/>
      <c r="C87" s="38"/>
      <c r="D87" s="193" t="s">
        <v>213</v>
      </c>
      <c r="E87" s="38"/>
      <c r="F87" s="194" t="s">
        <v>896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213</v>
      </c>
      <c r="AU87" s="19" t="s">
        <v>84</v>
      </c>
    </row>
    <row r="88" spans="1:65" s="13" customFormat="1" ht="11.25">
      <c r="B88" s="195"/>
      <c r="C88" s="196"/>
      <c r="D88" s="188" t="s">
        <v>215</v>
      </c>
      <c r="E88" s="197" t="s">
        <v>19</v>
      </c>
      <c r="F88" s="198" t="s">
        <v>897</v>
      </c>
      <c r="G88" s="196"/>
      <c r="H88" s="197" t="s">
        <v>19</v>
      </c>
      <c r="I88" s="199"/>
      <c r="J88" s="196"/>
      <c r="K88" s="196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215</v>
      </c>
      <c r="AU88" s="204" t="s">
        <v>84</v>
      </c>
      <c r="AV88" s="13" t="s">
        <v>82</v>
      </c>
      <c r="AW88" s="13" t="s">
        <v>35</v>
      </c>
      <c r="AX88" s="13" t="s">
        <v>74</v>
      </c>
      <c r="AY88" s="204" t="s">
        <v>202</v>
      </c>
    </row>
    <row r="89" spans="1:65" s="13" customFormat="1" ht="11.25">
      <c r="B89" s="195"/>
      <c r="C89" s="196"/>
      <c r="D89" s="188" t="s">
        <v>215</v>
      </c>
      <c r="E89" s="197" t="s">
        <v>19</v>
      </c>
      <c r="F89" s="198" t="s">
        <v>898</v>
      </c>
      <c r="G89" s="196"/>
      <c r="H89" s="197" t="s">
        <v>19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215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202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851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3" customFormat="1" ht="11.25">
      <c r="B91" s="195"/>
      <c r="C91" s="196"/>
      <c r="D91" s="188" t="s">
        <v>215</v>
      </c>
      <c r="E91" s="197" t="s">
        <v>19</v>
      </c>
      <c r="F91" s="198" t="s">
        <v>852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4" customFormat="1" ht="11.25">
      <c r="B92" s="205"/>
      <c r="C92" s="206"/>
      <c r="D92" s="188" t="s">
        <v>215</v>
      </c>
      <c r="E92" s="207" t="s">
        <v>19</v>
      </c>
      <c r="F92" s="208" t="s">
        <v>82</v>
      </c>
      <c r="G92" s="206"/>
      <c r="H92" s="209">
        <v>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215</v>
      </c>
      <c r="AU92" s="215" t="s">
        <v>84</v>
      </c>
      <c r="AV92" s="14" t="s">
        <v>84</v>
      </c>
      <c r="AW92" s="14" t="s">
        <v>35</v>
      </c>
      <c r="AX92" s="14" t="s">
        <v>74</v>
      </c>
      <c r="AY92" s="215" t="s">
        <v>202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898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3" customFormat="1" ht="11.25">
      <c r="B94" s="195"/>
      <c r="C94" s="196"/>
      <c r="D94" s="188" t="s">
        <v>215</v>
      </c>
      <c r="E94" s="197" t="s">
        <v>19</v>
      </c>
      <c r="F94" s="198" t="s">
        <v>853</v>
      </c>
      <c r="G94" s="196"/>
      <c r="H94" s="197" t="s">
        <v>19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215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202</v>
      </c>
    </row>
    <row r="95" spans="1:65" s="13" customFormat="1" ht="11.25">
      <c r="B95" s="195"/>
      <c r="C95" s="196"/>
      <c r="D95" s="188" t="s">
        <v>215</v>
      </c>
      <c r="E95" s="197" t="s">
        <v>19</v>
      </c>
      <c r="F95" s="198" t="s">
        <v>852</v>
      </c>
      <c r="G95" s="196"/>
      <c r="H95" s="197" t="s">
        <v>19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215</v>
      </c>
      <c r="AU95" s="204" t="s">
        <v>84</v>
      </c>
      <c r="AV95" s="13" t="s">
        <v>82</v>
      </c>
      <c r="AW95" s="13" t="s">
        <v>35</v>
      </c>
      <c r="AX95" s="13" t="s">
        <v>74</v>
      </c>
      <c r="AY95" s="204" t="s">
        <v>202</v>
      </c>
    </row>
    <row r="96" spans="1:65" s="14" customFormat="1" ht="11.25">
      <c r="B96" s="205"/>
      <c r="C96" s="206"/>
      <c r="D96" s="188" t="s">
        <v>215</v>
      </c>
      <c r="E96" s="207" t="s">
        <v>19</v>
      </c>
      <c r="F96" s="208" t="s">
        <v>82</v>
      </c>
      <c r="G96" s="206"/>
      <c r="H96" s="209">
        <v>1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215</v>
      </c>
      <c r="AU96" s="215" t="s">
        <v>84</v>
      </c>
      <c r="AV96" s="14" t="s">
        <v>84</v>
      </c>
      <c r="AW96" s="14" t="s">
        <v>35</v>
      </c>
      <c r="AX96" s="14" t="s">
        <v>74</v>
      </c>
      <c r="AY96" s="215" t="s">
        <v>202</v>
      </c>
    </row>
    <row r="97" spans="2:51" s="13" customFormat="1" ht="11.25">
      <c r="B97" s="195"/>
      <c r="C97" s="196"/>
      <c r="D97" s="188" t="s">
        <v>215</v>
      </c>
      <c r="E97" s="197" t="s">
        <v>19</v>
      </c>
      <c r="F97" s="198" t="s">
        <v>898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2:51" s="13" customFormat="1" ht="11.25">
      <c r="B98" s="195"/>
      <c r="C98" s="196"/>
      <c r="D98" s="188" t="s">
        <v>215</v>
      </c>
      <c r="E98" s="197" t="s">
        <v>19</v>
      </c>
      <c r="F98" s="198" t="s">
        <v>854</v>
      </c>
      <c r="G98" s="196"/>
      <c r="H98" s="197" t="s">
        <v>19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215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202</v>
      </c>
    </row>
    <row r="99" spans="2:51" s="13" customFormat="1" ht="11.25">
      <c r="B99" s="195"/>
      <c r="C99" s="196"/>
      <c r="D99" s="188" t="s">
        <v>215</v>
      </c>
      <c r="E99" s="197" t="s">
        <v>19</v>
      </c>
      <c r="F99" s="198" t="s">
        <v>852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2:51" s="14" customFormat="1" ht="11.25">
      <c r="B100" s="205"/>
      <c r="C100" s="206"/>
      <c r="D100" s="188" t="s">
        <v>215</v>
      </c>
      <c r="E100" s="207" t="s">
        <v>19</v>
      </c>
      <c r="F100" s="208" t="s">
        <v>82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215</v>
      </c>
      <c r="AU100" s="215" t="s">
        <v>84</v>
      </c>
      <c r="AV100" s="14" t="s">
        <v>84</v>
      </c>
      <c r="AW100" s="14" t="s">
        <v>35</v>
      </c>
      <c r="AX100" s="14" t="s">
        <v>74</v>
      </c>
      <c r="AY100" s="215" t="s">
        <v>202</v>
      </c>
    </row>
    <row r="101" spans="2:51" s="13" customFormat="1" ht="11.25">
      <c r="B101" s="195"/>
      <c r="C101" s="196"/>
      <c r="D101" s="188" t="s">
        <v>215</v>
      </c>
      <c r="E101" s="197" t="s">
        <v>19</v>
      </c>
      <c r="F101" s="198" t="s">
        <v>898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2:51" s="13" customFormat="1" ht="11.25">
      <c r="B102" s="195"/>
      <c r="C102" s="196"/>
      <c r="D102" s="188" t="s">
        <v>215</v>
      </c>
      <c r="E102" s="197" t="s">
        <v>19</v>
      </c>
      <c r="F102" s="198" t="s">
        <v>855</v>
      </c>
      <c r="G102" s="196"/>
      <c r="H102" s="197" t="s">
        <v>19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215</v>
      </c>
      <c r="AU102" s="204" t="s">
        <v>84</v>
      </c>
      <c r="AV102" s="13" t="s">
        <v>82</v>
      </c>
      <c r="AW102" s="13" t="s">
        <v>35</v>
      </c>
      <c r="AX102" s="13" t="s">
        <v>74</v>
      </c>
      <c r="AY102" s="204" t="s">
        <v>202</v>
      </c>
    </row>
    <row r="103" spans="2:51" s="13" customFormat="1" ht="11.25">
      <c r="B103" s="195"/>
      <c r="C103" s="196"/>
      <c r="D103" s="188" t="s">
        <v>215</v>
      </c>
      <c r="E103" s="197" t="s">
        <v>19</v>
      </c>
      <c r="F103" s="198" t="s">
        <v>852</v>
      </c>
      <c r="G103" s="196"/>
      <c r="H103" s="197" t="s">
        <v>19</v>
      </c>
      <c r="I103" s="199"/>
      <c r="J103" s="196"/>
      <c r="K103" s="196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215</v>
      </c>
      <c r="AU103" s="204" t="s">
        <v>84</v>
      </c>
      <c r="AV103" s="13" t="s">
        <v>82</v>
      </c>
      <c r="AW103" s="13" t="s">
        <v>35</v>
      </c>
      <c r="AX103" s="13" t="s">
        <v>74</v>
      </c>
      <c r="AY103" s="204" t="s">
        <v>202</v>
      </c>
    </row>
    <row r="104" spans="2:51" s="14" customFormat="1" ht="11.25">
      <c r="B104" s="205"/>
      <c r="C104" s="206"/>
      <c r="D104" s="188" t="s">
        <v>215</v>
      </c>
      <c r="E104" s="207" t="s">
        <v>19</v>
      </c>
      <c r="F104" s="208" t="s">
        <v>82</v>
      </c>
      <c r="G104" s="206"/>
      <c r="H104" s="209">
        <v>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215</v>
      </c>
      <c r="AU104" s="215" t="s">
        <v>84</v>
      </c>
      <c r="AV104" s="14" t="s">
        <v>84</v>
      </c>
      <c r="AW104" s="14" t="s">
        <v>35</v>
      </c>
      <c r="AX104" s="14" t="s">
        <v>74</v>
      </c>
      <c r="AY104" s="215" t="s">
        <v>202</v>
      </c>
    </row>
    <row r="105" spans="2:51" s="13" customFormat="1" ht="11.25">
      <c r="B105" s="195"/>
      <c r="C105" s="196"/>
      <c r="D105" s="188" t="s">
        <v>215</v>
      </c>
      <c r="E105" s="197" t="s">
        <v>19</v>
      </c>
      <c r="F105" s="198" t="s">
        <v>898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2:51" s="13" customFormat="1" ht="11.25">
      <c r="B106" s="195"/>
      <c r="C106" s="196"/>
      <c r="D106" s="188" t="s">
        <v>215</v>
      </c>
      <c r="E106" s="197" t="s">
        <v>19</v>
      </c>
      <c r="F106" s="198" t="s">
        <v>856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2:51" s="13" customFormat="1" ht="11.25">
      <c r="B107" s="195"/>
      <c r="C107" s="196"/>
      <c r="D107" s="188" t="s">
        <v>215</v>
      </c>
      <c r="E107" s="197" t="s">
        <v>19</v>
      </c>
      <c r="F107" s="198" t="s">
        <v>852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2:51" s="14" customFormat="1" ht="11.25">
      <c r="B108" s="205"/>
      <c r="C108" s="206"/>
      <c r="D108" s="188" t="s">
        <v>215</v>
      </c>
      <c r="E108" s="207" t="s">
        <v>19</v>
      </c>
      <c r="F108" s="208" t="s">
        <v>82</v>
      </c>
      <c r="G108" s="206"/>
      <c r="H108" s="209">
        <v>1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2:51" s="13" customFormat="1" ht="11.25">
      <c r="B109" s="195"/>
      <c r="C109" s="196"/>
      <c r="D109" s="188" t="s">
        <v>215</v>
      </c>
      <c r="E109" s="197" t="s">
        <v>19</v>
      </c>
      <c r="F109" s="198" t="s">
        <v>898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2:51" s="13" customFormat="1" ht="11.25">
      <c r="B110" s="195"/>
      <c r="C110" s="196"/>
      <c r="D110" s="188" t="s">
        <v>215</v>
      </c>
      <c r="E110" s="197" t="s">
        <v>19</v>
      </c>
      <c r="F110" s="198" t="s">
        <v>857</v>
      </c>
      <c r="G110" s="196"/>
      <c r="H110" s="197" t="s">
        <v>19</v>
      </c>
      <c r="I110" s="199"/>
      <c r="J110" s="196"/>
      <c r="K110" s="196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215</v>
      </c>
      <c r="AU110" s="204" t="s">
        <v>84</v>
      </c>
      <c r="AV110" s="13" t="s">
        <v>82</v>
      </c>
      <c r="AW110" s="13" t="s">
        <v>35</v>
      </c>
      <c r="AX110" s="13" t="s">
        <v>74</v>
      </c>
      <c r="AY110" s="204" t="s">
        <v>202</v>
      </c>
    </row>
    <row r="111" spans="2:51" s="13" customFormat="1" ht="11.25">
      <c r="B111" s="195"/>
      <c r="C111" s="196"/>
      <c r="D111" s="188" t="s">
        <v>215</v>
      </c>
      <c r="E111" s="197" t="s">
        <v>19</v>
      </c>
      <c r="F111" s="198" t="s">
        <v>852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215</v>
      </c>
      <c r="AU111" s="204" t="s">
        <v>84</v>
      </c>
      <c r="AV111" s="13" t="s">
        <v>82</v>
      </c>
      <c r="AW111" s="13" t="s">
        <v>35</v>
      </c>
      <c r="AX111" s="13" t="s">
        <v>74</v>
      </c>
      <c r="AY111" s="204" t="s">
        <v>202</v>
      </c>
    </row>
    <row r="112" spans="2:51" s="14" customFormat="1" ht="11.25">
      <c r="B112" s="205"/>
      <c r="C112" s="206"/>
      <c r="D112" s="188" t="s">
        <v>215</v>
      </c>
      <c r="E112" s="207" t="s">
        <v>19</v>
      </c>
      <c r="F112" s="208" t="s">
        <v>82</v>
      </c>
      <c r="G112" s="206"/>
      <c r="H112" s="209">
        <v>1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215</v>
      </c>
      <c r="AU112" s="215" t="s">
        <v>84</v>
      </c>
      <c r="AV112" s="14" t="s">
        <v>84</v>
      </c>
      <c r="AW112" s="14" t="s">
        <v>35</v>
      </c>
      <c r="AX112" s="14" t="s">
        <v>74</v>
      </c>
      <c r="AY112" s="215" t="s">
        <v>202</v>
      </c>
    </row>
    <row r="113" spans="1:65" s="13" customFormat="1" ht="11.25">
      <c r="B113" s="195"/>
      <c r="C113" s="196"/>
      <c r="D113" s="188" t="s">
        <v>215</v>
      </c>
      <c r="E113" s="197" t="s">
        <v>19</v>
      </c>
      <c r="F113" s="198" t="s">
        <v>898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858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3" customFormat="1" ht="11.25">
      <c r="B115" s="195"/>
      <c r="C115" s="196"/>
      <c r="D115" s="188" t="s">
        <v>215</v>
      </c>
      <c r="E115" s="197" t="s">
        <v>19</v>
      </c>
      <c r="F115" s="198" t="s">
        <v>852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65" s="14" customFormat="1" ht="11.25">
      <c r="B116" s="205"/>
      <c r="C116" s="206"/>
      <c r="D116" s="188" t="s">
        <v>215</v>
      </c>
      <c r="E116" s="207" t="s">
        <v>19</v>
      </c>
      <c r="F116" s="208" t="s">
        <v>82</v>
      </c>
      <c r="G116" s="206"/>
      <c r="H116" s="209">
        <v>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215</v>
      </c>
      <c r="AU116" s="215" t="s">
        <v>84</v>
      </c>
      <c r="AV116" s="14" t="s">
        <v>84</v>
      </c>
      <c r="AW116" s="14" t="s">
        <v>35</v>
      </c>
      <c r="AX116" s="14" t="s">
        <v>74</v>
      </c>
      <c r="AY116" s="215" t="s">
        <v>202</v>
      </c>
    </row>
    <row r="117" spans="1:65" s="13" customFormat="1" ht="11.25">
      <c r="B117" s="195"/>
      <c r="C117" s="196"/>
      <c r="D117" s="188" t="s">
        <v>215</v>
      </c>
      <c r="E117" s="197" t="s">
        <v>19</v>
      </c>
      <c r="F117" s="198" t="s">
        <v>898</v>
      </c>
      <c r="G117" s="196"/>
      <c r="H117" s="197" t="s">
        <v>19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215</v>
      </c>
      <c r="AU117" s="204" t="s">
        <v>84</v>
      </c>
      <c r="AV117" s="13" t="s">
        <v>82</v>
      </c>
      <c r="AW117" s="13" t="s">
        <v>35</v>
      </c>
      <c r="AX117" s="13" t="s">
        <v>74</v>
      </c>
      <c r="AY117" s="204" t="s">
        <v>202</v>
      </c>
    </row>
    <row r="118" spans="1:65" s="13" customFormat="1" ht="11.25">
      <c r="B118" s="195"/>
      <c r="C118" s="196"/>
      <c r="D118" s="188" t="s">
        <v>215</v>
      </c>
      <c r="E118" s="197" t="s">
        <v>19</v>
      </c>
      <c r="F118" s="198" t="s">
        <v>859</v>
      </c>
      <c r="G118" s="196"/>
      <c r="H118" s="197" t="s">
        <v>19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215</v>
      </c>
      <c r="AU118" s="204" t="s">
        <v>84</v>
      </c>
      <c r="AV118" s="13" t="s">
        <v>82</v>
      </c>
      <c r="AW118" s="13" t="s">
        <v>35</v>
      </c>
      <c r="AX118" s="13" t="s">
        <v>74</v>
      </c>
      <c r="AY118" s="204" t="s">
        <v>202</v>
      </c>
    </row>
    <row r="119" spans="1:65" s="13" customFormat="1" ht="11.25">
      <c r="B119" s="195"/>
      <c r="C119" s="196"/>
      <c r="D119" s="188" t="s">
        <v>215</v>
      </c>
      <c r="E119" s="197" t="s">
        <v>19</v>
      </c>
      <c r="F119" s="198" t="s">
        <v>852</v>
      </c>
      <c r="G119" s="196"/>
      <c r="H119" s="197" t="s">
        <v>19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215</v>
      </c>
      <c r="AU119" s="204" t="s">
        <v>84</v>
      </c>
      <c r="AV119" s="13" t="s">
        <v>82</v>
      </c>
      <c r="AW119" s="13" t="s">
        <v>35</v>
      </c>
      <c r="AX119" s="13" t="s">
        <v>74</v>
      </c>
      <c r="AY119" s="204" t="s">
        <v>202</v>
      </c>
    </row>
    <row r="120" spans="1:65" s="14" customFormat="1" ht="11.25">
      <c r="B120" s="205"/>
      <c r="C120" s="206"/>
      <c r="D120" s="188" t="s">
        <v>215</v>
      </c>
      <c r="E120" s="207" t="s">
        <v>19</v>
      </c>
      <c r="F120" s="208" t="s">
        <v>82</v>
      </c>
      <c r="G120" s="206"/>
      <c r="H120" s="209">
        <v>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215</v>
      </c>
      <c r="AU120" s="215" t="s">
        <v>84</v>
      </c>
      <c r="AV120" s="14" t="s">
        <v>84</v>
      </c>
      <c r="AW120" s="14" t="s">
        <v>35</v>
      </c>
      <c r="AX120" s="14" t="s">
        <v>74</v>
      </c>
      <c r="AY120" s="215" t="s">
        <v>202</v>
      </c>
    </row>
    <row r="121" spans="1:65" s="15" customFormat="1" ht="11.25">
      <c r="B121" s="216"/>
      <c r="C121" s="217"/>
      <c r="D121" s="188" t="s">
        <v>215</v>
      </c>
      <c r="E121" s="218" t="s">
        <v>19</v>
      </c>
      <c r="F121" s="219" t="s">
        <v>220</v>
      </c>
      <c r="G121" s="217"/>
      <c r="H121" s="220">
        <v>8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215</v>
      </c>
      <c r="AU121" s="226" t="s">
        <v>84</v>
      </c>
      <c r="AV121" s="15" t="s">
        <v>209</v>
      </c>
      <c r="AW121" s="15" t="s">
        <v>35</v>
      </c>
      <c r="AX121" s="15" t="s">
        <v>82</v>
      </c>
      <c r="AY121" s="226" t="s">
        <v>202</v>
      </c>
    </row>
    <row r="122" spans="1:65" s="2" customFormat="1" ht="16.5" customHeight="1">
      <c r="A122" s="36"/>
      <c r="B122" s="37"/>
      <c r="C122" s="241" t="s">
        <v>84</v>
      </c>
      <c r="D122" s="241" t="s">
        <v>595</v>
      </c>
      <c r="E122" s="242" t="s">
        <v>899</v>
      </c>
      <c r="F122" s="243" t="s">
        <v>900</v>
      </c>
      <c r="G122" s="244" t="s">
        <v>589</v>
      </c>
      <c r="H122" s="245">
        <v>8</v>
      </c>
      <c r="I122" s="246"/>
      <c r="J122" s="247">
        <f>ROUND(I122*H122,2)</f>
        <v>0</v>
      </c>
      <c r="K122" s="243" t="s">
        <v>208</v>
      </c>
      <c r="L122" s="248"/>
      <c r="M122" s="249" t="s">
        <v>19</v>
      </c>
      <c r="N122" s="250" t="s">
        <v>45</v>
      </c>
      <c r="O122" s="66"/>
      <c r="P122" s="184">
        <f>O122*H122</f>
        <v>0</v>
      </c>
      <c r="Q122" s="184">
        <v>1.5E-3</v>
      </c>
      <c r="R122" s="184">
        <f>Q122*H122</f>
        <v>1.2E-2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598</v>
      </c>
      <c r="AT122" s="186" t="s">
        <v>595</v>
      </c>
      <c r="AU122" s="186" t="s">
        <v>84</v>
      </c>
      <c r="AY122" s="19" t="s">
        <v>202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333</v>
      </c>
      <c r="BM122" s="186" t="s">
        <v>901</v>
      </c>
    </row>
    <row r="123" spans="1:65" s="2" customFormat="1" ht="11.25">
      <c r="A123" s="36"/>
      <c r="B123" s="37"/>
      <c r="C123" s="38"/>
      <c r="D123" s="188" t="s">
        <v>211</v>
      </c>
      <c r="E123" s="38"/>
      <c r="F123" s="189" t="s">
        <v>900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211</v>
      </c>
      <c r="AU123" s="19" t="s">
        <v>84</v>
      </c>
    </row>
    <row r="124" spans="1:65" s="13" customFormat="1" ht="11.25">
      <c r="B124" s="195"/>
      <c r="C124" s="196"/>
      <c r="D124" s="188" t="s">
        <v>215</v>
      </c>
      <c r="E124" s="197" t="s">
        <v>19</v>
      </c>
      <c r="F124" s="198" t="s">
        <v>897</v>
      </c>
      <c r="G124" s="196"/>
      <c r="H124" s="197" t="s">
        <v>19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215</v>
      </c>
      <c r="AU124" s="204" t="s">
        <v>84</v>
      </c>
      <c r="AV124" s="13" t="s">
        <v>82</v>
      </c>
      <c r="AW124" s="13" t="s">
        <v>35</v>
      </c>
      <c r="AX124" s="13" t="s">
        <v>74</v>
      </c>
      <c r="AY124" s="204" t="s">
        <v>202</v>
      </c>
    </row>
    <row r="125" spans="1:65" s="13" customFormat="1" ht="11.25">
      <c r="B125" s="195"/>
      <c r="C125" s="196"/>
      <c r="D125" s="188" t="s">
        <v>215</v>
      </c>
      <c r="E125" s="197" t="s">
        <v>19</v>
      </c>
      <c r="F125" s="198" t="s">
        <v>898</v>
      </c>
      <c r="G125" s="196"/>
      <c r="H125" s="197" t="s">
        <v>19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215</v>
      </c>
      <c r="AU125" s="204" t="s">
        <v>84</v>
      </c>
      <c r="AV125" s="13" t="s">
        <v>82</v>
      </c>
      <c r="AW125" s="13" t="s">
        <v>35</v>
      </c>
      <c r="AX125" s="13" t="s">
        <v>74</v>
      </c>
      <c r="AY125" s="204" t="s">
        <v>202</v>
      </c>
    </row>
    <row r="126" spans="1:65" s="13" customFormat="1" ht="11.25">
      <c r="B126" s="195"/>
      <c r="C126" s="196"/>
      <c r="D126" s="188" t="s">
        <v>215</v>
      </c>
      <c r="E126" s="197" t="s">
        <v>19</v>
      </c>
      <c r="F126" s="198" t="s">
        <v>851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65" s="13" customFormat="1" ht="11.25">
      <c r="B127" s="195"/>
      <c r="C127" s="196"/>
      <c r="D127" s="188" t="s">
        <v>215</v>
      </c>
      <c r="E127" s="197" t="s">
        <v>19</v>
      </c>
      <c r="F127" s="198" t="s">
        <v>852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65" s="14" customFormat="1" ht="11.25">
      <c r="B128" s="205"/>
      <c r="C128" s="206"/>
      <c r="D128" s="188" t="s">
        <v>215</v>
      </c>
      <c r="E128" s="207" t="s">
        <v>19</v>
      </c>
      <c r="F128" s="208" t="s">
        <v>82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215</v>
      </c>
      <c r="AU128" s="215" t="s">
        <v>84</v>
      </c>
      <c r="AV128" s="14" t="s">
        <v>84</v>
      </c>
      <c r="AW128" s="14" t="s">
        <v>35</v>
      </c>
      <c r="AX128" s="14" t="s">
        <v>74</v>
      </c>
      <c r="AY128" s="215" t="s">
        <v>202</v>
      </c>
    </row>
    <row r="129" spans="2:51" s="13" customFormat="1" ht="11.25">
      <c r="B129" s="195"/>
      <c r="C129" s="196"/>
      <c r="D129" s="188" t="s">
        <v>215</v>
      </c>
      <c r="E129" s="197" t="s">
        <v>19</v>
      </c>
      <c r="F129" s="198" t="s">
        <v>898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2:51" s="13" customFormat="1" ht="11.25">
      <c r="B130" s="195"/>
      <c r="C130" s="196"/>
      <c r="D130" s="188" t="s">
        <v>215</v>
      </c>
      <c r="E130" s="197" t="s">
        <v>19</v>
      </c>
      <c r="F130" s="198" t="s">
        <v>853</v>
      </c>
      <c r="G130" s="196"/>
      <c r="H130" s="197" t="s">
        <v>19</v>
      </c>
      <c r="I130" s="199"/>
      <c r="J130" s="196"/>
      <c r="K130" s="196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215</v>
      </c>
      <c r="AU130" s="204" t="s">
        <v>84</v>
      </c>
      <c r="AV130" s="13" t="s">
        <v>82</v>
      </c>
      <c r="AW130" s="13" t="s">
        <v>35</v>
      </c>
      <c r="AX130" s="13" t="s">
        <v>74</v>
      </c>
      <c r="AY130" s="204" t="s">
        <v>202</v>
      </c>
    </row>
    <row r="131" spans="2:51" s="13" customFormat="1" ht="11.25">
      <c r="B131" s="195"/>
      <c r="C131" s="196"/>
      <c r="D131" s="188" t="s">
        <v>215</v>
      </c>
      <c r="E131" s="197" t="s">
        <v>19</v>
      </c>
      <c r="F131" s="198" t="s">
        <v>852</v>
      </c>
      <c r="G131" s="196"/>
      <c r="H131" s="197" t="s">
        <v>19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215</v>
      </c>
      <c r="AU131" s="204" t="s">
        <v>84</v>
      </c>
      <c r="AV131" s="13" t="s">
        <v>82</v>
      </c>
      <c r="AW131" s="13" t="s">
        <v>35</v>
      </c>
      <c r="AX131" s="13" t="s">
        <v>74</v>
      </c>
      <c r="AY131" s="204" t="s">
        <v>202</v>
      </c>
    </row>
    <row r="132" spans="2:51" s="14" customFormat="1" ht="11.25">
      <c r="B132" s="205"/>
      <c r="C132" s="206"/>
      <c r="D132" s="188" t="s">
        <v>215</v>
      </c>
      <c r="E132" s="207" t="s">
        <v>19</v>
      </c>
      <c r="F132" s="208" t="s">
        <v>82</v>
      </c>
      <c r="G132" s="206"/>
      <c r="H132" s="209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215</v>
      </c>
      <c r="AU132" s="215" t="s">
        <v>84</v>
      </c>
      <c r="AV132" s="14" t="s">
        <v>84</v>
      </c>
      <c r="AW132" s="14" t="s">
        <v>35</v>
      </c>
      <c r="AX132" s="14" t="s">
        <v>74</v>
      </c>
      <c r="AY132" s="215" t="s">
        <v>202</v>
      </c>
    </row>
    <row r="133" spans="2:51" s="13" customFormat="1" ht="11.25">
      <c r="B133" s="195"/>
      <c r="C133" s="196"/>
      <c r="D133" s="188" t="s">
        <v>215</v>
      </c>
      <c r="E133" s="197" t="s">
        <v>19</v>
      </c>
      <c r="F133" s="198" t="s">
        <v>898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2:51" s="13" customFormat="1" ht="11.25">
      <c r="B134" s="195"/>
      <c r="C134" s="196"/>
      <c r="D134" s="188" t="s">
        <v>215</v>
      </c>
      <c r="E134" s="197" t="s">
        <v>19</v>
      </c>
      <c r="F134" s="198" t="s">
        <v>854</v>
      </c>
      <c r="G134" s="196"/>
      <c r="H134" s="197" t="s">
        <v>19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215</v>
      </c>
      <c r="AU134" s="204" t="s">
        <v>84</v>
      </c>
      <c r="AV134" s="13" t="s">
        <v>82</v>
      </c>
      <c r="AW134" s="13" t="s">
        <v>35</v>
      </c>
      <c r="AX134" s="13" t="s">
        <v>74</v>
      </c>
      <c r="AY134" s="204" t="s">
        <v>202</v>
      </c>
    </row>
    <row r="135" spans="2:51" s="13" customFormat="1" ht="11.25">
      <c r="B135" s="195"/>
      <c r="C135" s="196"/>
      <c r="D135" s="188" t="s">
        <v>215</v>
      </c>
      <c r="E135" s="197" t="s">
        <v>19</v>
      </c>
      <c r="F135" s="198" t="s">
        <v>852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2:51" s="14" customFormat="1" ht="11.25">
      <c r="B136" s="205"/>
      <c r="C136" s="206"/>
      <c r="D136" s="188" t="s">
        <v>215</v>
      </c>
      <c r="E136" s="207" t="s">
        <v>19</v>
      </c>
      <c r="F136" s="208" t="s">
        <v>82</v>
      </c>
      <c r="G136" s="206"/>
      <c r="H136" s="209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215</v>
      </c>
      <c r="AU136" s="215" t="s">
        <v>84</v>
      </c>
      <c r="AV136" s="14" t="s">
        <v>84</v>
      </c>
      <c r="AW136" s="14" t="s">
        <v>35</v>
      </c>
      <c r="AX136" s="14" t="s">
        <v>74</v>
      </c>
      <c r="AY136" s="215" t="s">
        <v>202</v>
      </c>
    </row>
    <row r="137" spans="2:51" s="13" customFormat="1" ht="11.25">
      <c r="B137" s="195"/>
      <c r="C137" s="196"/>
      <c r="D137" s="188" t="s">
        <v>215</v>
      </c>
      <c r="E137" s="197" t="s">
        <v>19</v>
      </c>
      <c r="F137" s="198" t="s">
        <v>898</v>
      </c>
      <c r="G137" s="196"/>
      <c r="H137" s="197" t="s">
        <v>19</v>
      </c>
      <c r="I137" s="199"/>
      <c r="J137" s="196"/>
      <c r="K137" s="196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215</v>
      </c>
      <c r="AU137" s="204" t="s">
        <v>84</v>
      </c>
      <c r="AV137" s="13" t="s">
        <v>82</v>
      </c>
      <c r="AW137" s="13" t="s">
        <v>35</v>
      </c>
      <c r="AX137" s="13" t="s">
        <v>74</v>
      </c>
      <c r="AY137" s="204" t="s">
        <v>202</v>
      </c>
    </row>
    <row r="138" spans="2:51" s="13" customFormat="1" ht="11.25">
      <c r="B138" s="195"/>
      <c r="C138" s="196"/>
      <c r="D138" s="188" t="s">
        <v>215</v>
      </c>
      <c r="E138" s="197" t="s">
        <v>19</v>
      </c>
      <c r="F138" s="198" t="s">
        <v>855</v>
      </c>
      <c r="G138" s="196"/>
      <c r="H138" s="197" t="s">
        <v>19</v>
      </c>
      <c r="I138" s="199"/>
      <c r="J138" s="196"/>
      <c r="K138" s="196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215</v>
      </c>
      <c r="AU138" s="204" t="s">
        <v>84</v>
      </c>
      <c r="AV138" s="13" t="s">
        <v>82</v>
      </c>
      <c r="AW138" s="13" t="s">
        <v>35</v>
      </c>
      <c r="AX138" s="13" t="s">
        <v>74</v>
      </c>
      <c r="AY138" s="204" t="s">
        <v>202</v>
      </c>
    </row>
    <row r="139" spans="2:51" s="13" customFormat="1" ht="11.25">
      <c r="B139" s="195"/>
      <c r="C139" s="196"/>
      <c r="D139" s="188" t="s">
        <v>215</v>
      </c>
      <c r="E139" s="197" t="s">
        <v>19</v>
      </c>
      <c r="F139" s="198" t="s">
        <v>852</v>
      </c>
      <c r="G139" s="196"/>
      <c r="H139" s="197" t="s">
        <v>19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215</v>
      </c>
      <c r="AU139" s="204" t="s">
        <v>84</v>
      </c>
      <c r="AV139" s="13" t="s">
        <v>82</v>
      </c>
      <c r="AW139" s="13" t="s">
        <v>35</v>
      </c>
      <c r="AX139" s="13" t="s">
        <v>74</v>
      </c>
      <c r="AY139" s="204" t="s">
        <v>202</v>
      </c>
    </row>
    <row r="140" spans="2:51" s="14" customFormat="1" ht="11.25">
      <c r="B140" s="205"/>
      <c r="C140" s="206"/>
      <c r="D140" s="188" t="s">
        <v>215</v>
      </c>
      <c r="E140" s="207" t="s">
        <v>19</v>
      </c>
      <c r="F140" s="208" t="s">
        <v>82</v>
      </c>
      <c r="G140" s="206"/>
      <c r="H140" s="209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215</v>
      </c>
      <c r="AU140" s="215" t="s">
        <v>84</v>
      </c>
      <c r="AV140" s="14" t="s">
        <v>84</v>
      </c>
      <c r="AW140" s="14" t="s">
        <v>35</v>
      </c>
      <c r="AX140" s="14" t="s">
        <v>74</v>
      </c>
      <c r="AY140" s="215" t="s">
        <v>202</v>
      </c>
    </row>
    <row r="141" spans="2:51" s="13" customFormat="1" ht="11.25">
      <c r="B141" s="195"/>
      <c r="C141" s="196"/>
      <c r="D141" s="188" t="s">
        <v>215</v>
      </c>
      <c r="E141" s="197" t="s">
        <v>19</v>
      </c>
      <c r="F141" s="198" t="s">
        <v>898</v>
      </c>
      <c r="G141" s="196"/>
      <c r="H141" s="197" t="s">
        <v>19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215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202</v>
      </c>
    </row>
    <row r="142" spans="2:51" s="13" customFormat="1" ht="11.25">
      <c r="B142" s="195"/>
      <c r="C142" s="196"/>
      <c r="D142" s="188" t="s">
        <v>215</v>
      </c>
      <c r="E142" s="197" t="s">
        <v>19</v>
      </c>
      <c r="F142" s="198" t="s">
        <v>856</v>
      </c>
      <c r="G142" s="196"/>
      <c r="H142" s="197" t="s">
        <v>19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215</v>
      </c>
      <c r="AU142" s="204" t="s">
        <v>84</v>
      </c>
      <c r="AV142" s="13" t="s">
        <v>82</v>
      </c>
      <c r="AW142" s="13" t="s">
        <v>35</v>
      </c>
      <c r="AX142" s="13" t="s">
        <v>74</v>
      </c>
      <c r="AY142" s="204" t="s">
        <v>202</v>
      </c>
    </row>
    <row r="143" spans="2:51" s="13" customFormat="1" ht="11.25">
      <c r="B143" s="195"/>
      <c r="C143" s="196"/>
      <c r="D143" s="188" t="s">
        <v>215</v>
      </c>
      <c r="E143" s="197" t="s">
        <v>19</v>
      </c>
      <c r="F143" s="198" t="s">
        <v>852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2:51" s="14" customFormat="1" ht="11.25">
      <c r="B144" s="205"/>
      <c r="C144" s="206"/>
      <c r="D144" s="188" t="s">
        <v>215</v>
      </c>
      <c r="E144" s="207" t="s">
        <v>19</v>
      </c>
      <c r="F144" s="208" t="s">
        <v>82</v>
      </c>
      <c r="G144" s="206"/>
      <c r="H144" s="209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215</v>
      </c>
      <c r="AU144" s="215" t="s">
        <v>84</v>
      </c>
      <c r="AV144" s="14" t="s">
        <v>84</v>
      </c>
      <c r="AW144" s="14" t="s">
        <v>35</v>
      </c>
      <c r="AX144" s="14" t="s">
        <v>74</v>
      </c>
      <c r="AY144" s="215" t="s">
        <v>202</v>
      </c>
    </row>
    <row r="145" spans="1:65" s="13" customFormat="1" ht="11.25">
      <c r="B145" s="195"/>
      <c r="C145" s="196"/>
      <c r="D145" s="188" t="s">
        <v>215</v>
      </c>
      <c r="E145" s="197" t="s">
        <v>19</v>
      </c>
      <c r="F145" s="198" t="s">
        <v>898</v>
      </c>
      <c r="G145" s="196"/>
      <c r="H145" s="197" t="s">
        <v>19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215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202</v>
      </c>
    </row>
    <row r="146" spans="1:65" s="13" customFormat="1" ht="11.25">
      <c r="B146" s="195"/>
      <c r="C146" s="196"/>
      <c r="D146" s="188" t="s">
        <v>215</v>
      </c>
      <c r="E146" s="197" t="s">
        <v>19</v>
      </c>
      <c r="F146" s="198" t="s">
        <v>857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1:65" s="13" customFormat="1" ht="11.25">
      <c r="B147" s="195"/>
      <c r="C147" s="196"/>
      <c r="D147" s="188" t="s">
        <v>215</v>
      </c>
      <c r="E147" s="197" t="s">
        <v>19</v>
      </c>
      <c r="F147" s="198" t="s">
        <v>852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1:65" s="14" customFormat="1" ht="11.25">
      <c r="B148" s="205"/>
      <c r="C148" s="206"/>
      <c r="D148" s="188" t="s">
        <v>215</v>
      </c>
      <c r="E148" s="207" t="s">
        <v>19</v>
      </c>
      <c r="F148" s="208" t="s">
        <v>82</v>
      </c>
      <c r="G148" s="206"/>
      <c r="H148" s="209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215</v>
      </c>
      <c r="AU148" s="215" t="s">
        <v>84</v>
      </c>
      <c r="AV148" s="14" t="s">
        <v>84</v>
      </c>
      <c r="AW148" s="14" t="s">
        <v>35</v>
      </c>
      <c r="AX148" s="14" t="s">
        <v>74</v>
      </c>
      <c r="AY148" s="215" t="s">
        <v>202</v>
      </c>
    </row>
    <row r="149" spans="1:65" s="13" customFormat="1" ht="11.25">
      <c r="B149" s="195"/>
      <c r="C149" s="196"/>
      <c r="D149" s="188" t="s">
        <v>215</v>
      </c>
      <c r="E149" s="197" t="s">
        <v>19</v>
      </c>
      <c r="F149" s="198" t="s">
        <v>898</v>
      </c>
      <c r="G149" s="196"/>
      <c r="H149" s="197" t="s">
        <v>19</v>
      </c>
      <c r="I149" s="199"/>
      <c r="J149" s="196"/>
      <c r="K149" s="196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215</v>
      </c>
      <c r="AU149" s="204" t="s">
        <v>84</v>
      </c>
      <c r="AV149" s="13" t="s">
        <v>82</v>
      </c>
      <c r="AW149" s="13" t="s">
        <v>35</v>
      </c>
      <c r="AX149" s="13" t="s">
        <v>74</v>
      </c>
      <c r="AY149" s="204" t="s">
        <v>202</v>
      </c>
    </row>
    <row r="150" spans="1:65" s="13" customFormat="1" ht="11.25">
      <c r="B150" s="195"/>
      <c r="C150" s="196"/>
      <c r="D150" s="188" t="s">
        <v>215</v>
      </c>
      <c r="E150" s="197" t="s">
        <v>19</v>
      </c>
      <c r="F150" s="198" t="s">
        <v>858</v>
      </c>
      <c r="G150" s="196"/>
      <c r="H150" s="197" t="s">
        <v>19</v>
      </c>
      <c r="I150" s="199"/>
      <c r="J150" s="196"/>
      <c r="K150" s="196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215</v>
      </c>
      <c r="AU150" s="204" t="s">
        <v>84</v>
      </c>
      <c r="AV150" s="13" t="s">
        <v>82</v>
      </c>
      <c r="AW150" s="13" t="s">
        <v>35</v>
      </c>
      <c r="AX150" s="13" t="s">
        <v>74</v>
      </c>
      <c r="AY150" s="204" t="s">
        <v>202</v>
      </c>
    </row>
    <row r="151" spans="1:65" s="13" customFormat="1" ht="11.25">
      <c r="B151" s="195"/>
      <c r="C151" s="196"/>
      <c r="D151" s="188" t="s">
        <v>215</v>
      </c>
      <c r="E151" s="197" t="s">
        <v>19</v>
      </c>
      <c r="F151" s="198" t="s">
        <v>852</v>
      </c>
      <c r="G151" s="196"/>
      <c r="H151" s="197" t="s">
        <v>19</v>
      </c>
      <c r="I151" s="199"/>
      <c r="J151" s="196"/>
      <c r="K151" s="196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215</v>
      </c>
      <c r="AU151" s="204" t="s">
        <v>84</v>
      </c>
      <c r="AV151" s="13" t="s">
        <v>82</v>
      </c>
      <c r="AW151" s="13" t="s">
        <v>35</v>
      </c>
      <c r="AX151" s="13" t="s">
        <v>74</v>
      </c>
      <c r="AY151" s="204" t="s">
        <v>202</v>
      </c>
    </row>
    <row r="152" spans="1:65" s="14" customFormat="1" ht="11.25">
      <c r="B152" s="205"/>
      <c r="C152" s="206"/>
      <c r="D152" s="188" t="s">
        <v>215</v>
      </c>
      <c r="E152" s="207" t="s">
        <v>19</v>
      </c>
      <c r="F152" s="208" t="s">
        <v>82</v>
      </c>
      <c r="G152" s="206"/>
      <c r="H152" s="209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215</v>
      </c>
      <c r="AU152" s="215" t="s">
        <v>84</v>
      </c>
      <c r="AV152" s="14" t="s">
        <v>84</v>
      </c>
      <c r="AW152" s="14" t="s">
        <v>35</v>
      </c>
      <c r="AX152" s="14" t="s">
        <v>74</v>
      </c>
      <c r="AY152" s="215" t="s">
        <v>202</v>
      </c>
    </row>
    <row r="153" spans="1:65" s="13" customFormat="1" ht="11.25">
      <c r="B153" s="195"/>
      <c r="C153" s="196"/>
      <c r="D153" s="188" t="s">
        <v>215</v>
      </c>
      <c r="E153" s="197" t="s">
        <v>19</v>
      </c>
      <c r="F153" s="198" t="s">
        <v>898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215</v>
      </c>
      <c r="AU153" s="204" t="s">
        <v>84</v>
      </c>
      <c r="AV153" s="13" t="s">
        <v>82</v>
      </c>
      <c r="AW153" s="13" t="s">
        <v>35</v>
      </c>
      <c r="AX153" s="13" t="s">
        <v>74</v>
      </c>
      <c r="AY153" s="204" t="s">
        <v>202</v>
      </c>
    </row>
    <row r="154" spans="1:65" s="13" customFormat="1" ht="11.25">
      <c r="B154" s="195"/>
      <c r="C154" s="196"/>
      <c r="D154" s="188" t="s">
        <v>215</v>
      </c>
      <c r="E154" s="197" t="s">
        <v>19</v>
      </c>
      <c r="F154" s="198" t="s">
        <v>859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1:65" s="13" customFormat="1" ht="11.25">
      <c r="B155" s="195"/>
      <c r="C155" s="196"/>
      <c r="D155" s="188" t="s">
        <v>215</v>
      </c>
      <c r="E155" s="197" t="s">
        <v>19</v>
      </c>
      <c r="F155" s="198" t="s">
        <v>852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215</v>
      </c>
      <c r="AU155" s="204" t="s">
        <v>84</v>
      </c>
      <c r="AV155" s="13" t="s">
        <v>82</v>
      </c>
      <c r="AW155" s="13" t="s">
        <v>35</v>
      </c>
      <c r="AX155" s="13" t="s">
        <v>74</v>
      </c>
      <c r="AY155" s="204" t="s">
        <v>202</v>
      </c>
    </row>
    <row r="156" spans="1:65" s="14" customFormat="1" ht="11.25">
      <c r="B156" s="205"/>
      <c r="C156" s="206"/>
      <c r="D156" s="188" t="s">
        <v>215</v>
      </c>
      <c r="E156" s="207" t="s">
        <v>19</v>
      </c>
      <c r="F156" s="208" t="s">
        <v>82</v>
      </c>
      <c r="G156" s="206"/>
      <c r="H156" s="209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215</v>
      </c>
      <c r="AU156" s="215" t="s">
        <v>84</v>
      </c>
      <c r="AV156" s="14" t="s">
        <v>84</v>
      </c>
      <c r="AW156" s="14" t="s">
        <v>35</v>
      </c>
      <c r="AX156" s="14" t="s">
        <v>74</v>
      </c>
      <c r="AY156" s="215" t="s">
        <v>202</v>
      </c>
    </row>
    <row r="157" spans="1:65" s="15" customFormat="1" ht="11.25">
      <c r="B157" s="216"/>
      <c r="C157" s="217"/>
      <c r="D157" s="188" t="s">
        <v>215</v>
      </c>
      <c r="E157" s="218" t="s">
        <v>19</v>
      </c>
      <c r="F157" s="219" t="s">
        <v>220</v>
      </c>
      <c r="G157" s="217"/>
      <c r="H157" s="220">
        <v>8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215</v>
      </c>
      <c r="AU157" s="226" t="s">
        <v>84</v>
      </c>
      <c r="AV157" s="15" t="s">
        <v>209</v>
      </c>
      <c r="AW157" s="15" t="s">
        <v>35</v>
      </c>
      <c r="AX157" s="15" t="s">
        <v>82</v>
      </c>
      <c r="AY157" s="226" t="s">
        <v>202</v>
      </c>
    </row>
    <row r="158" spans="1:65" s="2" customFormat="1" ht="16.5" customHeight="1">
      <c r="A158" s="36"/>
      <c r="B158" s="37"/>
      <c r="C158" s="175" t="s">
        <v>226</v>
      </c>
      <c r="D158" s="175" t="s">
        <v>204</v>
      </c>
      <c r="E158" s="176" t="s">
        <v>902</v>
      </c>
      <c r="F158" s="177" t="s">
        <v>903</v>
      </c>
      <c r="G158" s="178" t="s">
        <v>301</v>
      </c>
      <c r="H158" s="179">
        <v>1.2E-2</v>
      </c>
      <c r="I158" s="180"/>
      <c r="J158" s="181">
        <f>ROUND(I158*H158,2)</f>
        <v>0</v>
      </c>
      <c r="K158" s="177" t="s">
        <v>208</v>
      </c>
      <c r="L158" s="41"/>
      <c r="M158" s="182" t="s">
        <v>19</v>
      </c>
      <c r="N158" s="183" t="s">
        <v>45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333</v>
      </c>
      <c r="AT158" s="186" t="s">
        <v>204</v>
      </c>
      <c r="AU158" s="186" t="s">
        <v>84</v>
      </c>
      <c r="AY158" s="19" t="s">
        <v>202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82</v>
      </c>
      <c r="BK158" s="187">
        <f>ROUND(I158*H158,2)</f>
        <v>0</v>
      </c>
      <c r="BL158" s="19" t="s">
        <v>333</v>
      </c>
      <c r="BM158" s="186" t="s">
        <v>904</v>
      </c>
    </row>
    <row r="159" spans="1:65" s="2" customFormat="1" ht="19.5">
      <c r="A159" s="36"/>
      <c r="B159" s="37"/>
      <c r="C159" s="38"/>
      <c r="D159" s="188" t="s">
        <v>211</v>
      </c>
      <c r="E159" s="38"/>
      <c r="F159" s="189" t="s">
        <v>905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211</v>
      </c>
      <c r="AU159" s="19" t="s">
        <v>84</v>
      </c>
    </row>
    <row r="160" spans="1:65" s="2" customFormat="1" ht="11.25">
      <c r="A160" s="36"/>
      <c r="B160" s="37"/>
      <c r="C160" s="38"/>
      <c r="D160" s="193" t="s">
        <v>213</v>
      </c>
      <c r="E160" s="38"/>
      <c r="F160" s="194" t="s">
        <v>906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213</v>
      </c>
      <c r="AU160" s="19" t="s">
        <v>84</v>
      </c>
    </row>
    <row r="161" spans="1:65" s="2" customFormat="1" ht="16.5" customHeight="1">
      <c r="A161" s="36"/>
      <c r="B161" s="37"/>
      <c r="C161" s="175" t="s">
        <v>209</v>
      </c>
      <c r="D161" s="175" t="s">
        <v>204</v>
      </c>
      <c r="E161" s="176" t="s">
        <v>907</v>
      </c>
      <c r="F161" s="177" t="s">
        <v>908</v>
      </c>
      <c r="G161" s="178" t="s">
        <v>301</v>
      </c>
      <c r="H161" s="179">
        <v>1.2E-2</v>
      </c>
      <c r="I161" s="180"/>
      <c r="J161" s="181">
        <f>ROUND(I161*H161,2)</f>
        <v>0</v>
      </c>
      <c r="K161" s="177" t="s">
        <v>208</v>
      </c>
      <c r="L161" s="41"/>
      <c r="M161" s="182" t="s">
        <v>19</v>
      </c>
      <c r="N161" s="183" t="s">
        <v>45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333</v>
      </c>
      <c r="AT161" s="186" t="s">
        <v>204</v>
      </c>
      <c r="AU161" s="186" t="s">
        <v>84</v>
      </c>
      <c r="AY161" s="19" t="s">
        <v>202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82</v>
      </c>
      <c r="BK161" s="187">
        <f>ROUND(I161*H161,2)</f>
        <v>0</v>
      </c>
      <c r="BL161" s="19" t="s">
        <v>333</v>
      </c>
      <c r="BM161" s="186" t="s">
        <v>909</v>
      </c>
    </row>
    <row r="162" spans="1:65" s="2" customFormat="1" ht="19.5">
      <c r="A162" s="36"/>
      <c r="B162" s="37"/>
      <c r="C162" s="38"/>
      <c r="D162" s="188" t="s">
        <v>211</v>
      </c>
      <c r="E162" s="38"/>
      <c r="F162" s="189" t="s">
        <v>910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211</v>
      </c>
      <c r="AU162" s="19" t="s">
        <v>84</v>
      </c>
    </row>
    <row r="163" spans="1:65" s="2" customFormat="1" ht="11.25">
      <c r="A163" s="36"/>
      <c r="B163" s="37"/>
      <c r="C163" s="38"/>
      <c r="D163" s="193" t="s">
        <v>213</v>
      </c>
      <c r="E163" s="38"/>
      <c r="F163" s="194" t="s">
        <v>911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213</v>
      </c>
      <c r="AU163" s="19" t="s">
        <v>84</v>
      </c>
    </row>
    <row r="164" spans="1:65" s="12" customFormat="1" ht="22.9" customHeight="1">
      <c r="B164" s="159"/>
      <c r="C164" s="160"/>
      <c r="D164" s="161" t="s">
        <v>73</v>
      </c>
      <c r="E164" s="173" t="s">
        <v>406</v>
      </c>
      <c r="F164" s="173" t="s">
        <v>407</v>
      </c>
      <c r="G164" s="160"/>
      <c r="H164" s="160"/>
      <c r="I164" s="163"/>
      <c r="J164" s="174">
        <f>BK164</f>
        <v>0</v>
      </c>
      <c r="K164" s="160"/>
      <c r="L164" s="165"/>
      <c r="M164" s="166"/>
      <c r="N164" s="167"/>
      <c r="O164" s="167"/>
      <c r="P164" s="168">
        <f>SUM(P165:P245)</f>
        <v>0</v>
      </c>
      <c r="Q164" s="167"/>
      <c r="R164" s="168">
        <f>SUM(R165:R245)</f>
        <v>0.24737300000000001</v>
      </c>
      <c r="S164" s="167"/>
      <c r="T164" s="169">
        <f>SUM(T165:T245)</f>
        <v>0</v>
      </c>
      <c r="AR164" s="170" t="s">
        <v>84</v>
      </c>
      <c r="AT164" s="171" t="s">
        <v>73</v>
      </c>
      <c r="AU164" s="171" t="s">
        <v>82</v>
      </c>
      <c r="AY164" s="170" t="s">
        <v>202</v>
      </c>
      <c r="BK164" s="172">
        <f>SUM(BK165:BK245)</f>
        <v>0</v>
      </c>
    </row>
    <row r="165" spans="1:65" s="2" customFormat="1" ht="16.5" customHeight="1">
      <c r="A165" s="36"/>
      <c r="B165" s="37"/>
      <c r="C165" s="175" t="s">
        <v>239</v>
      </c>
      <c r="D165" s="175" t="s">
        <v>204</v>
      </c>
      <c r="E165" s="176" t="s">
        <v>912</v>
      </c>
      <c r="F165" s="177" t="s">
        <v>913</v>
      </c>
      <c r="G165" s="178" t="s">
        <v>263</v>
      </c>
      <c r="H165" s="179">
        <v>78.8</v>
      </c>
      <c r="I165" s="180"/>
      <c r="J165" s="181">
        <f>ROUND(I165*H165,2)</f>
        <v>0</v>
      </c>
      <c r="K165" s="177" t="s">
        <v>208</v>
      </c>
      <c r="L165" s="41"/>
      <c r="M165" s="182" t="s">
        <v>19</v>
      </c>
      <c r="N165" s="183" t="s">
        <v>45</v>
      </c>
      <c r="O165" s="66"/>
      <c r="P165" s="184">
        <f>O165*H165</f>
        <v>0</v>
      </c>
      <c r="Q165" s="184">
        <v>1.6900000000000001E-3</v>
      </c>
      <c r="R165" s="184">
        <f>Q165*H165</f>
        <v>0.13317200000000001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333</v>
      </c>
      <c r="AT165" s="186" t="s">
        <v>204</v>
      </c>
      <c r="AU165" s="186" t="s">
        <v>84</v>
      </c>
      <c r="AY165" s="19" t="s">
        <v>202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82</v>
      </c>
      <c r="BK165" s="187">
        <f>ROUND(I165*H165,2)</f>
        <v>0</v>
      </c>
      <c r="BL165" s="19" t="s">
        <v>333</v>
      </c>
      <c r="BM165" s="186" t="s">
        <v>914</v>
      </c>
    </row>
    <row r="166" spans="1:65" s="2" customFormat="1" ht="11.25">
      <c r="A166" s="36"/>
      <c r="B166" s="37"/>
      <c r="C166" s="38"/>
      <c r="D166" s="188" t="s">
        <v>211</v>
      </c>
      <c r="E166" s="38"/>
      <c r="F166" s="189" t="s">
        <v>915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211</v>
      </c>
      <c r="AU166" s="19" t="s">
        <v>84</v>
      </c>
    </row>
    <row r="167" spans="1:65" s="2" customFormat="1" ht="11.25">
      <c r="A167" s="36"/>
      <c r="B167" s="37"/>
      <c r="C167" s="38"/>
      <c r="D167" s="193" t="s">
        <v>213</v>
      </c>
      <c r="E167" s="38"/>
      <c r="F167" s="194" t="s">
        <v>916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213</v>
      </c>
      <c r="AU167" s="19" t="s">
        <v>84</v>
      </c>
    </row>
    <row r="168" spans="1:65" s="13" customFormat="1" ht="11.25">
      <c r="B168" s="195"/>
      <c r="C168" s="196"/>
      <c r="D168" s="188" t="s">
        <v>215</v>
      </c>
      <c r="E168" s="197" t="s">
        <v>19</v>
      </c>
      <c r="F168" s="198" t="s">
        <v>898</v>
      </c>
      <c r="G168" s="196"/>
      <c r="H168" s="197" t="s">
        <v>19</v>
      </c>
      <c r="I168" s="199"/>
      <c r="J168" s="196"/>
      <c r="K168" s="196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215</v>
      </c>
      <c r="AU168" s="204" t="s">
        <v>84</v>
      </c>
      <c r="AV168" s="13" t="s">
        <v>82</v>
      </c>
      <c r="AW168" s="13" t="s">
        <v>35</v>
      </c>
      <c r="AX168" s="13" t="s">
        <v>74</v>
      </c>
      <c r="AY168" s="204" t="s">
        <v>202</v>
      </c>
    </row>
    <row r="169" spans="1:65" s="13" customFormat="1" ht="11.25">
      <c r="B169" s="195"/>
      <c r="C169" s="196"/>
      <c r="D169" s="188" t="s">
        <v>215</v>
      </c>
      <c r="E169" s="197" t="s">
        <v>19</v>
      </c>
      <c r="F169" s="198" t="s">
        <v>866</v>
      </c>
      <c r="G169" s="196"/>
      <c r="H169" s="197" t="s">
        <v>19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215</v>
      </c>
      <c r="AU169" s="204" t="s">
        <v>84</v>
      </c>
      <c r="AV169" s="13" t="s">
        <v>82</v>
      </c>
      <c r="AW169" s="13" t="s">
        <v>35</v>
      </c>
      <c r="AX169" s="13" t="s">
        <v>74</v>
      </c>
      <c r="AY169" s="204" t="s">
        <v>202</v>
      </c>
    </row>
    <row r="170" spans="1:65" s="13" customFormat="1" ht="11.25">
      <c r="B170" s="195"/>
      <c r="C170" s="196"/>
      <c r="D170" s="188" t="s">
        <v>215</v>
      </c>
      <c r="E170" s="197" t="s">
        <v>19</v>
      </c>
      <c r="F170" s="198" t="s">
        <v>867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1:65" s="14" customFormat="1" ht="11.25">
      <c r="B171" s="205"/>
      <c r="C171" s="206"/>
      <c r="D171" s="188" t="s">
        <v>215</v>
      </c>
      <c r="E171" s="207" t="s">
        <v>19</v>
      </c>
      <c r="F171" s="208" t="s">
        <v>868</v>
      </c>
      <c r="G171" s="206"/>
      <c r="H171" s="209">
        <v>1.9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215</v>
      </c>
      <c r="AU171" s="215" t="s">
        <v>84</v>
      </c>
      <c r="AV171" s="14" t="s">
        <v>84</v>
      </c>
      <c r="AW171" s="14" t="s">
        <v>35</v>
      </c>
      <c r="AX171" s="14" t="s">
        <v>74</v>
      </c>
      <c r="AY171" s="215" t="s">
        <v>202</v>
      </c>
    </row>
    <row r="172" spans="1:65" s="13" customFormat="1" ht="11.25">
      <c r="B172" s="195"/>
      <c r="C172" s="196"/>
      <c r="D172" s="188" t="s">
        <v>215</v>
      </c>
      <c r="E172" s="197" t="s">
        <v>19</v>
      </c>
      <c r="F172" s="198" t="s">
        <v>898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1:65" s="13" customFormat="1" ht="11.25">
      <c r="B173" s="195"/>
      <c r="C173" s="196"/>
      <c r="D173" s="188" t="s">
        <v>215</v>
      </c>
      <c r="E173" s="197" t="s">
        <v>19</v>
      </c>
      <c r="F173" s="198" t="s">
        <v>869</v>
      </c>
      <c r="G173" s="196"/>
      <c r="H173" s="197" t="s">
        <v>19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215</v>
      </c>
      <c r="AU173" s="204" t="s">
        <v>84</v>
      </c>
      <c r="AV173" s="13" t="s">
        <v>82</v>
      </c>
      <c r="AW173" s="13" t="s">
        <v>35</v>
      </c>
      <c r="AX173" s="13" t="s">
        <v>74</v>
      </c>
      <c r="AY173" s="204" t="s">
        <v>202</v>
      </c>
    </row>
    <row r="174" spans="1:65" s="13" customFormat="1" ht="11.25">
      <c r="B174" s="195"/>
      <c r="C174" s="196"/>
      <c r="D174" s="188" t="s">
        <v>215</v>
      </c>
      <c r="E174" s="197" t="s">
        <v>19</v>
      </c>
      <c r="F174" s="198" t="s">
        <v>867</v>
      </c>
      <c r="G174" s="196"/>
      <c r="H174" s="197" t="s">
        <v>19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215</v>
      </c>
      <c r="AU174" s="204" t="s">
        <v>84</v>
      </c>
      <c r="AV174" s="13" t="s">
        <v>82</v>
      </c>
      <c r="AW174" s="13" t="s">
        <v>35</v>
      </c>
      <c r="AX174" s="13" t="s">
        <v>74</v>
      </c>
      <c r="AY174" s="204" t="s">
        <v>202</v>
      </c>
    </row>
    <row r="175" spans="1:65" s="14" customFormat="1" ht="11.25">
      <c r="B175" s="205"/>
      <c r="C175" s="206"/>
      <c r="D175" s="188" t="s">
        <v>215</v>
      </c>
      <c r="E175" s="207" t="s">
        <v>19</v>
      </c>
      <c r="F175" s="208" t="s">
        <v>870</v>
      </c>
      <c r="G175" s="206"/>
      <c r="H175" s="209">
        <v>4.2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215</v>
      </c>
      <c r="AU175" s="215" t="s">
        <v>84</v>
      </c>
      <c r="AV175" s="14" t="s">
        <v>84</v>
      </c>
      <c r="AW175" s="14" t="s">
        <v>35</v>
      </c>
      <c r="AX175" s="14" t="s">
        <v>74</v>
      </c>
      <c r="AY175" s="215" t="s">
        <v>202</v>
      </c>
    </row>
    <row r="176" spans="1:65" s="13" customFormat="1" ht="11.25">
      <c r="B176" s="195"/>
      <c r="C176" s="196"/>
      <c r="D176" s="188" t="s">
        <v>215</v>
      </c>
      <c r="E176" s="197" t="s">
        <v>19</v>
      </c>
      <c r="F176" s="198" t="s">
        <v>898</v>
      </c>
      <c r="G176" s="196"/>
      <c r="H176" s="197" t="s">
        <v>19</v>
      </c>
      <c r="I176" s="199"/>
      <c r="J176" s="196"/>
      <c r="K176" s="196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215</v>
      </c>
      <c r="AU176" s="204" t="s">
        <v>84</v>
      </c>
      <c r="AV176" s="13" t="s">
        <v>82</v>
      </c>
      <c r="AW176" s="13" t="s">
        <v>35</v>
      </c>
      <c r="AX176" s="13" t="s">
        <v>74</v>
      </c>
      <c r="AY176" s="204" t="s">
        <v>202</v>
      </c>
    </row>
    <row r="177" spans="2:51" s="13" customFormat="1" ht="11.25">
      <c r="B177" s="195"/>
      <c r="C177" s="196"/>
      <c r="D177" s="188" t="s">
        <v>215</v>
      </c>
      <c r="E177" s="197" t="s">
        <v>19</v>
      </c>
      <c r="F177" s="198" t="s">
        <v>871</v>
      </c>
      <c r="G177" s="196"/>
      <c r="H177" s="197" t="s">
        <v>19</v>
      </c>
      <c r="I177" s="199"/>
      <c r="J177" s="196"/>
      <c r="K177" s="196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215</v>
      </c>
      <c r="AU177" s="204" t="s">
        <v>84</v>
      </c>
      <c r="AV177" s="13" t="s">
        <v>82</v>
      </c>
      <c r="AW177" s="13" t="s">
        <v>35</v>
      </c>
      <c r="AX177" s="13" t="s">
        <v>74</v>
      </c>
      <c r="AY177" s="204" t="s">
        <v>202</v>
      </c>
    </row>
    <row r="178" spans="2:51" s="13" customFormat="1" ht="11.25">
      <c r="B178" s="195"/>
      <c r="C178" s="196"/>
      <c r="D178" s="188" t="s">
        <v>215</v>
      </c>
      <c r="E178" s="197" t="s">
        <v>19</v>
      </c>
      <c r="F178" s="198" t="s">
        <v>867</v>
      </c>
      <c r="G178" s="196"/>
      <c r="H178" s="197" t="s">
        <v>19</v>
      </c>
      <c r="I178" s="199"/>
      <c r="J178" s="196"/>
      <c r="K178" s="196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215</v>
      </c>
      <c r="AU178" s="204" t="s">
        <v>84</v>
      </c>
      <c r="AV178" s="13" t="s">
        <v>82</v>
      </c>
      <c r="AW178" s="13" t="s">
        <v>35</v>
      </c>
      <c r="AX178" s="13" t="s">
        <v>74</v>
      </c>
      <c r="AY178" s="204" t="s">
        <v>202</v>
      </c>
    </row>
    <row r="179" spans="2:51" s="14" customFormat="1" ht="11.25">
      <c r="B179" s="205"/>
      <c r="C179" s="206"/>
      <c r="D179" s="188" t="s">
        <v>215</v>
      </c>
      <c r="E179" s="207" t="s">
        <v>19</v>
      </c>
      <c r="F179" s="208" t="s">
        <v>872</v>
      </c>
      <c r="G179" s="206"/>
      <c r="H179" s="209">
        <v>13.3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215</v>
      </c>
      <c r="AU179" s="215" t="s">
        <v>84</v>
      </c>
      <c r="AV179" s="14" t="s">
        <v>84</v>
      </c>
      <c r="AW179" s="14" t="s">
        <v>35</v>
      </c>
      <c r="AX179" s="14" t="s">
        <v>74</v>
      </c>
      <c r="AY179" s="215" t="s">
        <v>202</v>
      </c>
    </row>
    <row r="180" spans="2:51" s="13" customFormat="1" ht="11.25">
      <c r="B180" s="195"/>
      <c r="C180" s="196"/>
      <c r="D180" s="188" t="s">
        <v>215</v>
      </c>
      <c r="E180" s="197" t="s">
        <v>19</v>
      </c>
      <c r="F180" s="198" t="s">
        <v>898</v>
      </c>
      <c r="G180" s="196"/>
      <c r="H180" s="197" t="s">
        <v>19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215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202</v>
      </c>
    </row>
    <row r="181" spans="2:51" s="13" customFormat="1" ht="11.25">
      <c r="B181" s="195"/>
      <c r="C181" s="196"/>
      <c r="D181" s="188" t="s">
        <v>215</v>
      </c>
      <c r="E181" s="197" t="s">
        <v>19</v>
      </c>
      <c r="F181" s="198" t="s">
        <v>873</v>
      </c>
      <c r="G181" s="196"/>
      <c r="H181" s="197" t="s">
        <v>19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215</v>
      </c>
      <c r="AU181" s="204" t="s">
        <v>84</v>
      </c>
      <c r="AV181" s="13" t="s">
        <v>82</v>
      </c>
      <c r="AW181" s="13" t="s">
        <v>35</v>
      </c>
      <c r="AX181" s="13" t="s">
        <v>74</v>
      </c>
      <c r="AY181" s="204" t="s">
        <v>202</v>
      </c>
    </row>
    <row r="182" spans="2:51" s="13" customFormat="1" ht="11.25">
      <c r="B182" s="195"/>
      <c r="C182" s="196"/>
      <c r="D182" s="188" t="s">
        <v>215</v>
      </c>
      <c r="E182" s="197" t="s">
        <v>19</v>
      </c>
      <c r="F182" s="198" t="s">
        <v>867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2:51" s="14" customFormat="1" ht="11.25">
      <c r="B183" s="205"/>
      <c r="C183" s="206"/>
      <c r="D183" s="188" t="s">
        <v>215</v>
      </c>
      <c r="E183" s="207" t="s">
        <v>19</v>
      </c>
      <c r="F183" s="208" t="s">
        <v>874</v>
      </c>
      <c r="G183" s="206"/>
      <c r="H183" s="209">
        <v>16.5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215</v>
      </c>
      <c r="AU183" s="215" t="s">
        <v>84</v>
      </c>
      <c r="AV183" s="14" t="s">
        <v>84</v>
      </c>
      <c r="AW183" s="14" t="s">
        <v>35</v>
      </c>
      <c r="AX183" s="14" t="s">
        <v>74</v>
      </c>
      <c r="AY183" s="215" t="s">
        <v>202</v>
      </c>
    </row>
    <row r="184" spans="2:51" s="13" customFormat="1" ht="11.25">
      <c r="B184" s="195"/>
      <c r="C184" s="196"/>
      <c r="D184" s="188" t="s">
        <v>215</v>
      </c>
      <c r="E184" s="197" t="s">
        <v>19</v>
      </c>
      <c r="F184" s="198" t="s">
        <v>898</v>
      </c>
      <c r="G184" s="196"/>
      <c r="H184" s="197" t="s">
        <v>19</v>
      </c>
      <c r="I184" s="199"/>
      <c r="J184" s="196"/>
      <c r="K184" s="196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215</v>
      </c>
      <c r="AU184" s="204" t="s">
        <v>84</v>
      </c>
      <c r="AV184" s="13" t="s">
        <v>82</v>
      </c>
      <c r="AW184" s="13" t="s">
        <v>35</v>
      </c>
      <c r="AX184" s="13" t="s">
        <v>74</v>
      </c>
      <c r="AY184" s="204" t="s">
        <v>202</v>
      </c>
    </row>
    <row r="185" spans="2:51" s="13" customFormat="1" ht="11.25">
      <c r="B185" s="195"/>
      <c r="C185" s="196"/>
      <c r="D185" s="188" t="s">
        <v>215</v>
      </c>
      <c r="E185" s="197" t="s">
        <v>19</v>
      </c>
      <c r="F185" s="198" t="s">
        <v>875</v>
      </c>
      <c r="G185" s="196"/>
      <c r="H185" s="197" t="s">
        <v>19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215</v>
      </c>
      <c r="AU185" s="204" t="s">
        <v>84</v>
      </c>
      <c r="AV185" s="13" t="s">
        <v>82</v>
      </c>
      <c r="AW185" s="13" t="s">
        <v>35</v>
      </c>
      <c r="AX185" s="13" t="s">
        <v>74</v>
      </c>
      <c r="AY185" s="204" t="s">
        <v>202</v>
      </c>
    </row>
    <row r="186" spans="2:51" s="13" customFormat="1" ht="11.25">
      <c r="B186" s="195"/>
      <c r="C186" s="196"/>
      <c r="D186" s="188" t="s">
        <v>215</v>
      </c>
      <c r="E186" s="197" t="s">
        <v>19</v>
      </c>
      <c r="F186" s="198" t="s">
        <v>867</v>
      </c>
      <c r="G186" s="196"/>
      <c r="H186" s="197" t="s">
        <v>19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215</v>
      </c>
      <c r="AU186" s="204" t="s">
        <v>84</v>
      </c>
      <c r="AV186" s="13" t="s">
        <v>82</v>
      </c>
      <c r="AW186" s="13" t="s">
        <v>35</v>
      </c>
      <c r="AX186" s="13" t="s">
        <v>74</v>
      </c>
      <c r="AY186" s="204" t="s">
        <v>202</v>
      </c>
    </row>
    <row r="187" spans="2:51" s="14" customFormat="1" ht="11.25">
      <c r="B187" s="205"/>
      <c r="C187" s="206"/>
      <c r="D187" s="188" t="s">
        <v>215</v>
      </c>
      <c r="E187" s="207" t="s">
        <v>19</v>
      </c>
      <c r="F187" s="208" t="s">
        <v>874</v>
      </c>
      <c r="G187" s="206"/>
      <c r="H187" s="209">
        <v>16.5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215</v>
      </c>
      <c r="AU187" s="215" t="s">
        <v>84</v>
      </c>
      <c r="AV187" s="14" t="s">
        <v>84</v>
      </c>
      <c r="AW187" s="14" t="s">
        <v>35</v>
      </c>
      <c r="AX187" s="14" t="s">
        <v>74</v>
      </c>
      <c r="AY187" s="215" t="s">
        <v>202</v>
      </c>
    </row>
    <row r="188" spans="2:51" s="13" customFormat="1" ht="11.25">
      <c r="B188" s="195"/>
      <c r="C188" s="196"/>
      <c r="D188" s="188" t="s">
        <v>215</v>
      </c>
      <c r="E188" s="197" t="s">
        <v>19</v>
      </c>
      <c r="F188" s="198" t="s">
        <v>898</v>
      </c>
      <c r="G188" s="196"/>
      <c r="H188" s="197" t="s">
        <v>19</v>
      </c>
      <c r="I188" s="199"/>
      <c r="J188" s="196"/>
      <c r="K188" s="196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215</v>
      </c>
      <c r="AU188" s="204" t="s">
        <v>84</v>
      </c>
      <c r="AV188" s="13" t="s">
        <v>82</v>
      </c>
      <c r="AW188" s="13" t="s">
        <v>35</v>
      </c>
      <c r="AX188" s="13" t="s">
        <v>74</v>
      </c>
      <c r="AY188" s="204" t="s">
        <v>202</v>
      </c>
    </row>
    <row r="189" spans="2:51" s="13" customFormat="1" ht="11.25">
      <c r="B189" s="195"/>
      <c r="C189" s="196"/>
      <c r="D189" s="188" t="s">
        <v>215</v>
      </c>
      <c r="E189" s="197" t="s">
        <v>19</v>
      </c>
      <c r="F189" s="198" t="s">
        <v>876</v>
      </c>
      <c r="G189" s="196"/>
      <c r="H189" s="197" t="s">
        <v>19</v>
      </c>
      <c r="I189" s="199"/>
      <c r="J189" s="196"/>
      <c r="K189" s="196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215</v>
      </c>
      <c r="AU189" s="204" t="s">
        <v>84</v>
      </c>
      <c r="AV189" s="13" t="s">
        <v>82</v>
      </c>
      <c r="AW189" s="13" t="s">
        <v>35</v>
      </c>
      <c r="AX189" s="13" t="s">
        <v>74</v>
      </c>
      <c r="AY189" s="204" t="s">
        <v>202</v>
      </c>
    </row>
    <row r="190" spans="2:51" s="13" customFormat="1" ht="11.25">
      <c r="B190" s="195"/>
      <c r="C190" s="196"/>
      <c r="D190" s="188" t="s">
        <v>215</v>
      </c>
      <c r="E190" s="197" t="s">
        <v>19</v>
      </c>
      <c r="F190" s="198" t="s">
        <v>867</v>
      </c>
      <c r="G190" s="196"/>
      <c r="H190" s="197" t="s">
        <v>19</v>
      </c>
      <c r="I190" s="199"/>
      <c r="J190" s="196"/>
      <c r="K190" s="196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215</v>
      </c>
      <c r="AU190" s="204" t="s">
        <v>84</v>
      </c>
      <c r="AV190" s="13" t="s">
        <v>82</v>
      </c>
      <c r="AW190" s="13" t="s">
        <v>35</v>
      </c>
      <c r="AX190" s="13" t="s">
        <v>74</v>
      </c>
      <c r="AY190" s="204" t="s">
        <v>202</v>
      </c>
    </row>
    <row r="191" spans="2:51" s="14" customFormat="1" ht="11.25">
      <c r="B191" s="205"/>
      <c r="C191" s="206"/>
      <c r="D191" s="188" t="s">
        <v>215</v>
      </c>
      <c r="E191" s="207" t="s">
        <v>19</v>
      </c>
      <c r="F191" s="208" t="s">
        <v>877</v>
      </c>
      <c r="G191" s="206"/>
      <c r="H191" s="209">
        <v>16.600000000000001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215</v>
      </c>
      <c r="AU191" s="215" t="s">
        <v>84</v>
      </c>
      <c r="AV191" s="14" t="s">
        <v>84</v>
      </c>
      <c r="AW191" s="14" t="s">
        <v>35</v>
      </c>
      <c r="AX191" s="14" t="s">
        <v>74</v>
      </c>
      <c r="AY191" s="215" t="s">
        <v>202</v>
      </c>
    </row>
    <row r="192" spans="2:51" s="13" customFormat="1" ht="11.25">
      <c r="B192" s="195"/>
      <c r="C192" s="196"/>
      <c r="D192" s="188" t="s">
        <v>215</v>
      </c>
      <c r="E192" s="197" t="s">
        <v>19</v>
      </c>
      <c r="F192" s="198" t="s">
        <v>898</v>
      </c>
      <c r="G192" s="196"/>
      <c r="H192" s="197" t="s">
        <v>19</v>
      </c>
      <c r="I192" s="199"/>
      <c r="J192" s="196"/>
      <c r="K192" s="196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215</v>
      </c>
      <c r="AU192" s="204" t="s">
        <v>84</v>
      </c>
      <c r="AV192" s="13" t="s">
        <v>82</v>
      </c>
      <c r="AW192" s="13" t="s">
        <v>35</v>
      </c>
      <c r="AX192" s="13" t="s">
        <v>74</v>
      </c>
      <c r="AY192" s="204" t="s">
        <v>202</v>
      </c>
    </row>
    <row r="193" spans="1:65" s="13" customFormat="1" ht="11.25">
      <c r="B193" s="195"/>
      <c r="C193" s="196"/>
      <c r="D193" s="188" t="s">
        <v>215</v>
      </c>
      <c r="E193" s="197" t="s">
        <v>19</v>
      </c>
      <c r="F193" s="198" t="s">
        <v>878</v>
      </c>
      <c r="G193" s="196"/>
      <c r="H193" s="197" t="s">
        <v>19</v>
      </c>
      <c r="I193" s="199"/>
      <c r="J193" s="196"/>
      <c r="K193" s="196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215</v>
      </c>
      <c r="AU193" s="204" t="s">
        <v>84</v>
      </c>
      <c r="AV193" s="13" t="s">
        <v>82</v>
      </c>
      <c r="AW193" s="13" t="s">
        <v>35</v>
      </c>
      <c r="AX193" s="13" t="s">
        <v>74</v>
      </c>
      <c r="AY193" s="204" t="s">
        <v>202</v>
      </c>
    </row>
    <row r="194" spans="1:65" s="13" customFormat="1" ht="11.25">
      <c r="B194" s="195"/>
      <c r="C194" s="196"/>
      <c r="D194" s="188" t="s">
        <v>215</v>
      </c>
      <c r="E194" s="197" t="s">
        <v>19</v>
      </c>
      <c r="F194" s="198" t="s">
        <v>867</v>
      </c>
      <c r="G194" s="196"/>
      <c r="H194" s="197" t="s">
        <v>19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215</v>
      </c>
      <c r="AU194" s="204" t="s">
        <v>84</v>
      </c>
      <c r="AV194" s="13" t="s">
        <v>82</v>
      </c>
      <c r="AW194" s="13" t="s">
        <v>35</v>
      </c>
      <c r="AX194" s="13" t="s">
        <v>74</v>
      </c>
      <c r="AY194" s="204" t="s">
        <v>202</v>
      </c>
    </row>
    <row r="195" spans="1:65" s="14" customFormat="1" ht="11.25">
      <c r="B195" s="205"/>
      <c r="C195" s="206"/>
      <c r="D195" s="188" t="s">
        <v>215</v>
      </c>
      <c r="E195" s="207" t="s">
        <v>19</v>
      </c>
      <c r="F195" s="208" t="s">
        <v>260</v>
      </c>
      <c r="G195" s="206"/>
      <c r="H195" s="209">
        <v>7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215</v>
      </c>
      <c r="AU195" s="215" t="s">
        <v>84</v>
      </c>
      <c r="AV195" s="14" t="s">
        <v>84</v>
      </c>
      <c r="AW195" s="14" t="s">
        <v>35</v>
      </c>
      <c r="AX195" s="14" t="s">
        <v>74</v>
      </c>
      <c r="AY195" s="215" t="s">
        <v>202</v>
      </c>
    </row>
    <row r="196" spans="1:65" s="13" customFormat="1" ht="11.25">
      <c r="B196" s="195"/>
      <c r="C196" s="196"/>
      <c r="D196" s="188" t="s">
        <v>215</v>
      </c>
      <c r="E196" s="197" t="s">
        <v>19</v>
      </c>
      <c r="F196" s="198" t="s">
        <v>898</v>
      </c>
      <c r="G196" s="196"/>
      <c r="H196" s="197" t="s">
        <v>19</v>
      </c>
      <c r="I196" s="199"/>
      <c r="J196" s="196"/>
      <c r="K196" s="196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215</v>
      </c>
      <c r="AU196" s="204" t="s">
        <v>84</v>
      </c>
      <c r="AV196" s="13" t="s">
        <v>82</v>
      </c>
      <c r="AW196" s="13" t="s">
        <v>35</v>
      </c>
      <c r="AX196" s="13" t="s">
        <v>74</v>
      </c>
      <c r="AY196" s="204" t="s">
        <v>202</v>
      </c>
    </row>
    <row r="197" spans="1:65" s="13" customFormat="1" ht="11.25">
      <c r="B197" s="195"/>
      <c r="C197" s="196"/>
      <c r="D197" s="188" t="s">
        <v>215</v>
      </c>
      <c r="E197" s="197" t="s">
        <v>19</v>
      </c>
      <c r="F197" s="198" t="s">
        <v>879</v>
      </c>
      <c r="G197" s="196"/>
      <c r="H197" s="197" t="s">
        <v>19</v>
      </c>
      <c r="I197" s="199"/>
      <c r="J197" s="196"/>
      <c r="K197" s="196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215</v>
      </c>
      <c r="AU197" s="204" t="s">
        <v>84</v>
      </c>
      <c r="AV197" s="13" t="s">
        <v>82</v>
      </c>
      <c r="AW197" s="13" t="s">
        <v>35</v>
      </c>
      <c r="AX197" s="13" t="s">
        <v>74</v>
      </c>
      <c r="AY197" s="204" t="s">
        <v>202</v>
      </c>
    </row>
    <row r="198" spans="1:65" s="13" customFormat="1" ht="11.25">
      <c r="B198" s="195"/>
      <c r="C198" s="196"/>
      <c r="D198" s="188" t="s">
        <v>215</v>
      </c>
      <c r="E198" s="197" t="s">
        <v>19</v>
      </c>
      <c r="F198" s="198" t="s">
        <v>867</v>
      </c>
      <c r="G198" s="196"/>
      <c r="H198" s="197" t="s">
        <v>19</v>
      </c>
      <c r="I198" s="199"/>
      <c r="J198" s="196"/>
      <c r="K198" s="196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215</v>
      </c>
      <c r="AU198" s="204" t="s">
        <v>84</v>
      </c>
      <c r="AV198" s="13" t="s">
        <v>82</v>
      </c>
      <c r="AW198" s="13" t="s">
        <v>35</v>
      </c>
      <c r="AX198" s="13" t="s">
        <v>74</v>
      </c>
      <c r="AY198" s="204" t="s">
        <v>202</v>
      </c>
    </row>
    <row r="199" spans="1:65" s="14" customFormat="1" ht="11.25">
      <c r="B199" s="205"/>
      <c r="C199" s="206"/>
      <c r="D199" s="188" t="s">
        <v>215</v>
      </c>
      <c r="E199" s="207" t="s">
        <v>19</v>
      </c>
      <c r="F199" s="208" t="s">
        <v>880</v>
      </c>
      <c r="G199" s="206"/>
      <c r="H199" s="209">
        <v>2.8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215</v>
      </c>
      <c r="AU199" s="215" t="s">
        <v>84</v>
      </c>
      <c r="AV199" s="14" t="s">
        <v>84</v>
      </c>
      <c r="AW199" s="14" t="s">
        <v>35</v>
      </c>
      <c r="AX199" s="14" t="s">
        <v>74</v>
      </c>
      <c r="AY199" s="215" t="s">
        <v>202</v>
      </c>
    </row>
    <row r="200" spans="1:65" s="15" customFormat="1" ht="11.25">
      <c r="B200" s="216"/>
      <c r="C200" s="217"/>
      <c r="D200" s="188" t="s">
        <v>215</v>
      </c>
      <c r="E200" s="218" t="s">
        <v>19</v>
      </c>
      <c r="F200" s="219" t="s">
        <v>220</v>
      </c>
      <c r="G200" s="217"/>
      <c r="H200" s="220">
        <v>78.8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215</v>
      </c>
      <c r="AU200" s="226" t="s">
        <v>84</v>
      </c>
      <c r="AV200" s="15" t="s">
        <v>209</v>
      </c>
      <c r="AW200" s="15" t="s">
        <v>35</v>
      </c>
      <c r="AX200" s="15" t="s">
        <v>82</v>
      </c>
      <c r="AY200" s="226" t="s">
        <v>202</v>
      </c>
    </row>
    <row r="201" spans="1:65" s="2" customFormat="1" ht="16.5" customHeight="1">
      <c r="A201" s="36"/>
      <c r="B201" s="37"/>
      <c r="C201" s="175" t="s">
        <v>249</v>
      </c>
      <c r="D201" s="175" t="s">
        <v>204</v>
      </c>
      <c r="E201" s="176" t="s">
        <v>917</v>
      </c>
      <c r="F201" s="177" t="s">
        <v>918</v>
      </c>
      <c r="G201" s="178" t="s">
        <v>589</v>
      </c>
      <c r="H201" s="179">
        <v>8</v>
      </c>
      <c r="I201" s="180"/>
      <c r="J201" s="181">
        <f>ROUND(I201*H201,2)</f>
        <v>0</v>
      </c>
      <c r="K201" s="177" t="s">
        <v>208</v>
      </c>
      <c r="L201" s="41"/>
      <c r="M201" s="182" t="s">
        <v>19</v>
      </c>
      <c r="N201" s="183" t="s">
        <v>45</v>
      </c>
      <c r="O201" s="66"/>
      <c r="P201" s="184">
        <f>O201*H201</f>
        <v>0</v>
      </c>
      <c r="Q201" s="184">
        <v>3.6000000000000002E-4</v>
      </c>
      <c r="R201" s="184">
        <f>Q201*H201</f>
        <v>2.8800000000000002E-3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333</v>
      </c>
      <c r="AT201" s="186" t="s">
        <v>204</v>
      </c>
      <c r="AU201" s="186" t="s">
        <v>84</v>
      </c>
      <c r="AY201" s="19" t="s">
        <v>202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82</v>
      </c>
      <c r="BK201" s="187">
        <f>ROUND(I201*H201,2)</f>
        <v>0</v>
      </c>
      <c r="BL201" s="19" t="s">
        <v>333</v>
      </c>
      <c r="BM201" s="186" t="s">
        <v>919</v>
      </c>
    </row>
    <row r="202" spans="1:65" s="2" customFormat="1" ht="19.5">
      <c r="A202" s="36"/>
      <c r="B202" s="37"/>
      <c r="C202" s="38"/>
      <c r="D202" s="188" t="s">
        <v>211</v>
      </c>
      <c r="E202" s="38"/>
      <c r="F202" s="189" t="s">
        <v>920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211</v>
      </c>
      <c r="AU202" s="19" t="s">
        <v>84</v>
      </c>
    </row>
    <row r="203" spans="1:65" s="2" customFormat="1" ht="11.25">
      <c r="A203" s="36"/>
      <c r="B203" s="37"/>
      <c r="C203" s="38"/>
      <c r="D203" s="193" t="s">
        <v>213</v>
      </c>
      <c r="E203" s="38"/>
      <c r="F203" s="194" t="s">
        <v>921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213</v>
      </c>
      <c r="AU203" s="19" t="s">
        <v>84</v>
      </c>
    </row>
    <row r="204" spans="1:65" s="2" customFormat="1" ht="16.5" customHeight="1">
      <c r="A204" s="36"/>
      <c r="B204" s="37"/>
      <c r="C204" s="175" t="s">
        <v>260</v>
      </c>
      <c r="D204" s="175" t="s">
        <v>204</v>
      </c>
      <c r="E204" s="176" t="s">
        <v>922</v>
      </c>
      <c r="F204" s="177" t="s">
        <v>923</v>
      </c>
      <c r="G204" s="178" t="s">
        <v>263</v>
      </c>
      <c r="H204" s="179">
        <v>51.3</v>
      </c>
      <c r="I204" s="180"/>
      <c r="J204" s="181">
        <f>ROUND(I204*H204,2)</f>
        <v>0</v>
      </c>
      <c r="K204" s="177" t="s">
        <v>208</v>
      </c>
      <c r="L204" s="41"/>
      <c r="M204" s="182" t="s">
        <v>19</v>
      </c>
      <c r="N204" s="183" t="s">
        <v>45</v>
      </c>
      <c r="O204" s="66"/>
      <c r="P204" s="184">
        <f>O204*H204</f>
        <v>0</v>
      </c>
      <c r="Q204" s="184">
        <v>2.1700000000000001E-3</v>
      </c>
      <c r="R204" s="184">
        <f>Q204*H204</f>
        <v>0.111321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333</v>
      </c>
      <c r="AT204" s="186" t="s">
        <v>204</v>
      </c>
      <c r="AU204" s="186" t="s">
        <v>84</v>
      </c>
      <c r="AY204" s="19" t="s">
        <v>202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82</v>
      </c>
      <c r="BK204" s="187">
        <f>ROUND(I204*H204,2)</f>
        <v>0</v>
      </c>
      <c r="BL204" s="19" t="s">
        <v>333</v>
      </c>
      <c r="BM204" s="186" t="s">
        <v>924</v>
      </c>
    </row>
    <row r="205" spans="1:65" s="2" customFormat="1" ht="11.25">
      <c r="A205" s="36"/>
      <c r="B205" s="37"/>
      <c r="C205" s="38"/>
      <c r="D205" s="188" t="s">
        <v>211</v>
      </c>
      <c r="E205" s="38"/>
      <c r="F205" s="189" t="s">
        <v>925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211</v>
      </c>
      <c r="AU205" s="19" t="s">
        <v>84</v>
      </c>
    </row>
    <row r="206" spans="1:65" s="2" customFormat="1" ht="11.25">
      <c r="A206" s="36"/>
      <c r="B206" s="37"/>
      <c r="C206" s="38"/>
      <c r="D206" s="193" t="s">
        <v>213</v>
      </c>
      <c r="E206" s="38"/>
      <c r="F206" s="194" t="s">
        <v>926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213</v>
      </c>
      <c r="AU206" s="19" t="s">
        <v>84</v>
      </c>
    </row>
    <row r="207" spans="1:65" s="13" customFormat="1" ht="11.25">
      <c r="B207" s="195"/>
      <c r="C207" s="196"/>
      <c r="D207" s="188" t="s">
        <v>215</v>
      </c>
      <c r="E207" s="197" t="s">
        <v>19</v>
      </c>
      <c r="F207" s="198" t="s">
        <v>898</v>
      </c>
      <c r="G207" s="196"/>
      <c r="H207" s="197" t="s">
        <v>19</v>
      </c>
      <c r="I207" s="199"/>
      <c r="J207" s="196"/>
      <c r="K207" s="196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215</v>
      </c>
      <c r="AU207" s="204" t="s">
        <v>84</v>
      </c>
      <c r="AV207" s="13" t="s">
        <v>82</v>
      </c>
      <c r="AW207" s="13" t="s">
        <v>35</v>
      </c>
      <c r="AX207" s="13" t="s">
        <v>74</v>
      </c>
      <c r="AY207" s="204" t="s">
        <v>202</v>
      </c>
    </row>
    <row r="208" spans="1:65" s="13" customFormat="1" ht="11.25">
      <c r="B208" s="195"/>
      <c r="C208" s="196"/>
      <c r="D208" s="188" t="s">
        <v>215</v>
      </c>
      <c r="E208" s="197" t="s">
        <v>19</v>
      </c>
      <c r="F208" s="198" t="s">
        <v>851</v>
      </c>
      <c r="G208" s="196"/>
      <c r="H208" s="197" t="s">
        <v>19</v>
      </c>
      <c r="I208" s="199"/>
      <c r="J208" s="196"/>
      <c r="K208" s="196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215</v>
      </c>
      <c r="AU208" s="204" t="s">
        <v>84</v>
      </c>
      <c r="AV208" s="13" t="s">
        <v>82</v>
      </c>
      <c r="AW208" s="13" t="s">
        <v>35</v>
      </c>
      <c r="AX208" s="13" t="s">
        <v>74</v>
      </c>
      <c r="AY208" s="204" t="s">
        <v>202</v>
      </c>
    </row>
    <row r="209" spans="2:51" s="13" customFormat="1" ht="11.25">
      <c r="B209" s="195"/>
      <c r="C209" s="196"/>
      <c r="D209" s="188" t="s">
        <v>215</v>
      </c>
      <c r="E209" s="197" t="s">
        <v>19</v>
      </c>
      <c r="F209" s="198" t="s">
        <v>886</v>
      </c>
      <c r="G209" s="196"/>
      <c r="H209" s="197" t="s">
        <v>19</v>
      </c>
      <c r="I209" s="199"/>
      <c r="J209" s="196"/>
      <c r="K209" s="196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215</v>
      </c>
      <c r="AU209" s="204" t="s">
        <v>84</v>
      </c>
      <c r="AV209" s="13" t="s">
        <v>82</v>
      </c>
      <c r="AW209" s="13" t="s">
        <v>35</v>
      </c>
      <c r="AX209" s="13" t="s">
        <v>74</v>
      </c>
      <c r="AY209" s="204" t="s">
        <v>202</v>
      </c>
    </row>
    <row r="210" spans="2:51" s="14" customFormat="1" ht="11.25">
      <c r="B210" s="205"/>
      <c r="C210" s="206"/>
      <c r="D210" s="188" t="s">
        <v>215</v>
      </c>
      <c r="E210" s="207" t="s">
        <v>19</v>
      </c>
      <c r="F210" s="208" t="s">
        <v>887</v>
      </c>
      <c r="G210" s="206"/>
      <c r="H210" s="209">
        <v>7.7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215</v>
      </c>
      <c r="AU210" s="215" t="s">
        <v>84</v>
      </c>
      <c r="AV210" s="14" t="s">
        <v>84</v>
      </c>
      <c r="AW210" s="14" t="s">
        <v>35</v>
      </c>
      <c r="AX210" s="14" t="s">
        <v>74</v>
      </c>
      <c r="AY210" s="215" t="s">
        <v>202</v>
      </c>
    </row>
    <row r="211" spans="2:51" s="13" customFormat="1" ht="11.25">
      <c r="B211" s="195"/>
      <c r="C211" s="196"/>
      <c r="D211" s="188" t="s">
        <v>215</v>
      </c>
      <c r="E211" s="197" t="s">
        <v>19</v>
      </c>
      <c r="F211" s="198" t="s">
        <v>898</v>
      </c>
      <c r="G211" s="196"/>
      <c r="H211" s="197" t="s">
        <v>19</v>
      </c>
      <c r="I211" s="199"/>
      <c r="J211" s="196"/>
      <c r="K211" s="196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215</v>
      </c>
      <c r="AU211" s="204" t="s">
        <v>84</v>
      </c>
      <c r="AV211" s="13" t="s">
        <v>82</v>
      </c>
      <c r="AW211" s="13" t="s">
        <v>35</v>
      </c>
      <c r="AX211" s="13" t="s">
        <v>74</v>
      </c>
      <c r="AY211" s="204" t="s">
        <v>202</v>
      </c>
    </row>
    <row r="212" spans="2:51" s="13" customFormat="1" ht="11.25">
      <c r="B212" s="195"/>
      <c r="C212" s="196"/>
      <c r="D212" s="188" t="s">
        <v>215</v>
      </c>
      <c r="E212" s="197" t="s">
        <v>19</v>
      </c>
      <c r="F212" s="198" t="s">
        <v>853</v>
      </c>
      <c r="G212" s="196"/>
      <c r="H212" s="197" t="s">
        <v>19</v>
      </c>
      <c r="I212" s="199"/>
      <c r="J212" s="196"/>
      <c r="K212" s="196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215</v>
      </c>
      <c r="AU212" s="204" t="s">
        <v>84</v>
      </c>
      <c r="AV212" s="13" t="s">
        <v>82</v>
      </c>
      <c r="AW212" s="13" t="s">
        <v>35</v>
      </c>
      <c r="AX212" s="13" t="s">
        <v>74</v>
      </c>
      <c r="AY212" s="204" t="s">
        <v>202</v>
      </c>
    </row>
    <row r="213" spans="2:51" s="13" customFormat="1" ht="11.25">
      <c r="B213" s="195"/>
      <c r="C213" s="196"/>
      <c r="D213" s="188" t="s">
        <v>215</v>
      </c>
      <c r="E213" s="197" t="s">
        <v>19</v>
      </c>
      <c r="F213" s="198" t="s">
        <v>886</v>
      </c>
      <c r="G213" s="196"/>
      <c r="H213" s="197" t="s">
        <v>19</v>
      </c>
      <c r="I213" s="199"/>
      <c r="J213" s="196"/>
      <c r="K213" s="196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215</v>
      </c>
      <c r="AU213" s="204" t="s">
        <v>84</v>
      </c>
      <c r="AV213" s="13" t="s">
        <v>82</v>
      </c>
      <c r="AW213" s="13" t="s">
        <v>35</v>
      </c>
      <c r="AX213" s="13" t="s">
        <v>74</v>
      </c>
      <c r="AY213" s="204" t="s">
        <v>202</v>
      </c>
    </row>
    <row r="214" spans="2:51" s="14" customFormat="1" ht="11.25">
      <c r="B214" s="205"/>
      <c r="C214" s="206"/>
      <c r="D214" s="188" t="s">
        <v>215</v>
      </c>
      <c r="E214" s="207" t="s">
        <v>19</v>
      </c>
      <c r="F214" s="208" t="s">
        <v>888</v>
      </c>
      <c r="G214" s="206"/>
      <c r="H214" s="209">
        <v>7.5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215</v>
      </c>
      <c r="AU214" s="215" t="s">
        <v>84</v>
      </c>
      <c r="AV214" s="14" t="s">
        <v>84</v>
      </c>
      <c r="AW214" s="14" t="s">
        <v>35</v>
      </c>
      <c r="AX214" s="14" t="s">
        <v>74</v>
      </c>
      <c r="AY214" s="215" t="s">
        <v>202</v>
      </c>
    </row>
    <row r="215" spans="2:51" s="13" customFormat="1" ht="11.25">
      <c r="B215" s="195"/>
      <c r="C215" s="196"/>
      <c r="D215" s="188" t="s">
        <v>215</v>
      </c>
      <c r="E215" s="197" t="s">
        <v>19</v>
      </c>
      <c r="F215" s="198" t="s">
        <v>898</v>
      </c>
      <c r="G215" s="196"/>
      <c r="H215" s="197" t="s">
        <v>19</v>
      </c>
      <c r="I215" s="199"/>
      <c r="J215" s="196"/>
      <c r="K215" s="196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215</v>
      </c>
      <c r="AU215" s="204" t="s">
        <v>84</v>
      </c>
      <c r="AV215" s="13" t="s">
        <v>82</v>
      </c>
      <c r="AW215" s="13" t="s">
        <v>35</v>
      </c>
      <c r="AX215" s="13" t="s">
        <v>74</v>
      </c>
      <c r="AY215" s="204" t="s">
        <v>202</v>
      </c>
    </row>
    <row r="216" spans="2:51" s="13" customFormat="1" ht="11.25">
      <c r="B216" s="195"/>
      <c r="C216" s="196"/>
      <c r="D216" s="188" t="s">
        <v>215</v>
      </c>
      <c r="E216" s="197" t="s">
        <v>19</v>
      </c>
      <c r="F216" s="198" t="s">
        <v>854</v>
      </c>
      <c r="G216" s="196"/>
      <c r="H216" s="197" t="s">
        <v>19</v>
      </c>
      <c r="I216" s="199"/>
      <c r="J216" s="196"/>
      <c r="K216" s="196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215</v>
      </c>
      <c r="AU216" s="204" t="s">
        <v>84</v>
      </c>
      <c r="AV216" s="13" t="s">
        <v>82</v>
      </c>
      <c r="AW216" s="13" t="s">
        <v>35</v>
      </c>
      <c r="AX216" s="13" t="s">
        <v>74</v>
      </c>
      <c r="AY216" s="204" t="s">
        <v>202</v>
      </c>
    </row>
    <row r="217" spans="2:51" s="13" customFormat="1" ht="11.25">
      <c r="B217" s="195"/>
      <c r="C217" s="196"/>
      <c r="D217" s="188" t="s">
        <v>215</v>
      </c>
      <c r="E217" s="197" t="s">
        <v>19</v>
      </c>
      <c r="F217" s="198" t="s">
        <v>886</v>
      </c>
      <c r="G217" s="196"/>
      <c r="H217" s="197" t="s">
        <v>19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215</v>
      </c>
      <c r="AU217" s="204" t="s">
        <v>84</v>
      </c>
      <c r="AV217" s="13" t="s">
        <v>82</v>
      </c>
      <c r="AW217" s="13" t="s">
        <v>35</v>
      </c>
      <c r="AX217" s="13" t="s">
        <v>74</v>
      </c>
      <c r="AY217" s="204" t="s">
        <v>202</v>
      </c>
    </row>
    <row r="218" spans="2:51" s="14" customFormat="1" ht="11.25">
      <c r="B218" s="205"/>
      <c r="C218" s="206"/>
      <c r="D218" s="188" t="s">
        <v>215</v>
      </c>
      <c r="E218" s="207" t="s">
        <v>19</v>
      </c>
      <c r="F218" s="208" t="s">
        <v>880</v>
      </c>
      <c r="G218" s="206"/>
      <c r="H218" s="209">
        <v>2.8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215</v>
      </c>
      <c r="AU218" s="215" t="s">
        <v>84</v>
      </c>
      <c r="AV218" s="14" t="s">
        <v>84</v>
      </c>
      <c r="AW218" s="14" t="s">
        <v>35</v>
      </c>
      <c r="AX218" s="14" t="s">
        <v>74</v>
      </c>
      <c r="AY218" s="215" t="s">
        <v>202</v>
      </c>
    </row>
    <row r="219" spans="2:51" s="13" customFormat="1" ht="11.25">
      <c r="B219" s="195"/>
      <c r="C219" s="196"/>
      <c r="D219" s="188" t="s">
        <v>215</v>
      </c>
      <c r="E219" s="197" t="s">
        <v>19</v>
      </c>
      <c r="F219" s="198" t="s">
        <v>898</v>
      </c>
      <c r="G219" s="196"/>
      <c r="H219" s="197" t="s">
        <v>19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215</v>
      </c>
      <c r="AU219" s="204" t="s">
        <v>84</v>
      </c>
      <c r="AV219" s="13" t="s">
        <v>82</v>
      </c>
      <c r="AW219" s="13" t="s">
        <v>35</v>
      </c>
      <c r="AX219" s="13" t="s">
        <v>74</v>
      </c>
      <c r="AY219" s="204" t="s">
        <v>202</v>
      </c>
    </row>
    <row r="220" spans="2:51" s="13" customFormat="1" ht="11.25">
      <c r="B220" s="195"/>
      <c r="C220" s="196"/>
      <c r="D220" s="188" t="s">
        <v>215</v>
      </c>
      <c r="E220" s="197" t="s">
        <v>19</v>
      </c>
      <c r="F220" s="198" t="s">
        <v>855</v>
      </c>
      <c r="G220" s="196"/>
      <c r="H220" s="197" t="s">
        <v>19</v>
      </c>
      <c r="I220" s="199"/>
      <c r="J220" s="196"/>
      <c r="K220" s="196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215</v>
      </c>
      <c r="AU220" s="204" t="s">
        <v>84</v>
      </c>
      <c r="AV220" s="13" t="s">
        <v>82</v>
      </c>
      <c r="AW220" s="13" t="s">
        <v>35</v>
      </c>
      <c r="AX220" s="13" t="s">
        <v>74</v>
      </c>
      <c r="AY220" s="204" t="s">
        <v>202</v>
      </c>
    </row>
    <row r="221" spans="2:51" s="13" customFormat="1" ht="11.25">
      <c r="B221" s="195"/>
      <c r="C221" s="196"/>
      <c r="D221" s="188" t="s">
        <v>215</v>
      </c>
      <c r="E221" s="197" t="s">
        <v>19</v>
      </c>
      <c r="F221" s="198" t="s">
        <v>886</v>
      </c>
      <c r="G221" s="196"/>
      <c r="H221" s="197" t="s">
        <v>19</v>
      </c>
      <c r="I221" s="199"/>
      <c r="J221" s="196"/>
      <c r="K221" s="196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215</v>
      </c>
      <c r="AU221" s="204" t="s">
        <v>84</v>
      </c>
      <c r="AV221" s="13" t="s">
        <v>82</v>
      </c>
      <c r="AW221" s="13" t="s">
        <v>35</v>
      </c>
      <c r="AX221" s="13" t="s">
        <v>74</v>
      </c>
      <c r="AY221" s="204" t="s">
        <v>202</v>
      </c>
    </row>
    <row r="222" spans="2:51" s="14" customFormat="1" ht="11.25">
      <c r="B222" s="205"/>
      <c r="C222" s="206"/>
      <c r="D222" s="188" t="s">
        <v>215</v>
      </c>
      <c r="E222" s="207" t="s">
        <v>19</v>
      </c>
      <c r="F222" s="208" t="s">
        <v>889</v>
      </c>
      <c r="G222" s="206"/>
      <c r="H222" s="209">
        <v>5.9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215</v>
      </c>
      <c r="AU222" s="215" t="s">
        <v>84</v>
      </c>
      <c r="AV222" s="14" t="s">
        <v>84</v>
      </c>
      <c r="AW222" s="14" t="s">
        <v>35</v>
      </c>
      <c r="AX222" s="14" t="s">
        <v>74</v>
      </c>
      <c r="AY222" s="215" t="s">
        <v>202</v>
      </c>
    </row>
    <row r="223" spans="2:51" s="13" customFormat="1" ht="11.25">
      <c r="B223" s="195"/>
      <c r="C223" s="196"/>
      <c r="D223" s="188" t="s">
        <v>215</v>
      </c>
      <c r="E223" s="197" t="s">
        <v>19</v>
      </c>
      <c r="F223" s="198" t="s">
        <v>898</v>
      </c>
      <c r="G223" s="196"/>
      <c r="H223" s="197" t="s">
        <v>19</v>
      </c>
      <c r="I223" s="199"/>
      <c r="J223" s="196"/>
      <c r="K223" s="196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215</v>
      </c>
      <c r="AU223" s="204" t="s">
        <v>84</v>
      </c>
      <c r="AV223" s="13" t="s">
        <v>82</v>
      </c>
      <c r="AW223" s="13" t="s">
        <v>35</v>
      </c>
      <c r="AX223" s="13" t="s">
        <v>74</v>
      </c>
      <c r="AY223" s="204" t="s">
        <v>202</v>
      </c>
    </row>
    <row r="224" spans="2:51" s="13" customFormat="1" ht="11.25">
      <c r="B224" s="195"/>
      <c r="C224" s="196"/>
      <c r="D224" s="188" t="s">
        <v>215</v>
      </c>
      <c r="E224" s="197" t="s">
        <v>19</v>
      </c>
      <c r="F224" s="198" t="s">
        <v>856</v>
      </c>
      <c r="G224" s="196"/>
      <c r="H224" s="197" t="s">
        <v>19</v>
      </c>
      <c r="I224" s="199"/>
      <c r="J224" s="196"/>
      <c r="K224" s="196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215</v>
      </c>
      <c r="AU224" s="204" t="s">
        <v>84</v>
      </c>
      <c r="AV224" s="13" t="s">
        <v>82</v>
      </c>
      <c r="AW224" s="13" t="s">
        <v>35</v>
      </c>
      <c r="AX224" s="13" t="s">
        <v>74</v>
      </c>
      <c r="AY224" s="204" t="s">
        <v>202</v>
      </c>
    </row>
    <row r="225" spans="1:65" s="13" customFormat="1" ht="11.25">
      <c r="B225" s="195"/>
      <c r="C225" s="196"/>
      <c r="D225" s="188" t="s">
        <v>215</v>
      </c>
      <c r="E225" s="197" t="s">
        <v>19</v>
      </c>
      <c r="F225" s="198" t="s">
        <v>886</v>
      </c>
      <c r="G225" s="196"/>
      <c r="H225" s="197" t="s">
        <v>19</v>
      </c>
      <c r="I225" s="199"/>
      <c r="J225" s="196"/>
      <c r="K225" s="196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215</v>
      </c>
      <c r="AU225" s="204" t="s">
        <v>84</v>
      </c>
      <c r="AV225" s="13" t="s">
        <v>82</v>
      </c>
      <c r="AW225" s="13" t="s">
        <v>35</v>
      </c>
      <c r="AX225" s="13" t="s">
        <v>74</v>
      </c>
      <c r="AY225" s="204" t="s">
        <v>202</v>
      </c>
    </row>
    <row r="226" spans="1:65" s="14" customFormat="1" ht="11.25">
      <c r="B226" s="205"/>
      <c r="C226" s="206"/>
      <c r="D226" s="188" t="s">
        <v>215</v>
      </c>
      <c r="E226" s="207" t="s">
        <v>19</v>
      </c>
      <c r="F226" s="208" t="s">
        <v>889</v>
      </c>
      <c r="G226" s="206"/>
      <c r="H226" s="209">
        <v>5.9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215</v>
      </c>
      <c r="AU226" s="215" t="s">
        <v>84</v>
      </c>
      <c r="AV226" s="14" t="s">
        <v>84</v>
      </c>
      <c r="AW226" s="14" t="s">
        <v>35</v>
      </c>
      <c r="AX226" s="14" t="s">
        <v>74</v>
      </c>
      <c r="AY226" s="215" t="s">
        <v>202</v>
      </c>
    </row>
    <row r="227" spans="1:65" s="13" customFormat="1" ht="11.25">
      <c r="B227" s="195"/>
      <c r="C227" s="196"/>
      <c r="D227" s="188" t="s">
        <v>215</v>
      </c>
      <c r="E227" s="197" t="s">
        <v>19</v>
      </c>
      <c r="F227" s="198" t="s">
        <v>898</v>
      </c>
      <c r="G227" s="196"/>
      <c r="H227" s="197" t="s">
        <v>19</v>
      </c>
      <c r="I227" s="199"/>
      <c r="J227" s="196"/>
      <c r="K227" s="196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215</v>
      </c>
      <c r="AU227" s="204" t="s">
        <v>84</v>
      </c>
      <c r="AV227" s="13" t="s">
        <v>82</v>
      </c>
      <c r="AW227" s="13" t="s">
        <v>35</v>
      </c>
      <c r="AX227" s="13" t="s">
        <v>74</v>
      </c>
      <c r="AY227" s="204" t="s">
        <v>202</v>
      </c>
    </row>
    <row r="228" spans="1:65" s="13" customFormat="1" ht="11.25">
      <c r="B228" s="195"/>
      <c r="C228" s="196"/>
      <c r="D228" s="188" t="s">
        <v>215</v>
      </c>
      <c r="E228" s="197" t="s">
        <v>19</v>
      </c>
      <c r="F228" s="198" t="s">
        <v>857</v>
      </c>
      <c r="G228" s="196"/>
      <c r="H228" s="197" t="s">
        <v>19</v>
      </c>
      <c r="I228" s="199"/>
      <c r="J228" s="196"/>
      <c r="K228" s="196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215</v>
      </c>
      <c r="AU228" s="204" t="s">
        <v>84</v>
      </c>
      <c r="AV228" s="13" t="s">
        <v>82</v>
      </c>
      <c r="AW228" s="13" t="s">
        <v>35</v>
      </c>
      <c r="AX228" s="13" t="s">
        <v>74</v>
      </c>
      <c r="AY228" s="204" t="s">
        <v>202</v>
      </c>
    </row>
    <row r="229" spans="1:65" s="13" customFormat="1" ht="11.25">
      <c r="B229" s="195"/>
      <c r="C229" s="196"/>
      <c r="D229" s="188" t="s">
        <v>215</v>
      </c>
      <c r="E229" s="197" t="s">
        <v>19</v>
      </c>
      <c r="F229" s="198" t="s">
        <v>886</v>
      </c>
      <c r="G229" s="196"/>
      <c r="H229" s="197" t="s">
        <v>19</v>
      </c>
      <c r="I229" s="199"/>
      <c r="J229" s="196"/>
      <c r="K229" s="196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215</v>
      </c>
      <c r="AU229" s="204" t="s">
        <v>84</v>
      </c>
      <c r="AV229" s="13" t="s">
        <v>82</v>
      </c>
      <c r="AW229" s="13" t="s">
        <v>35</v>
      </c>
      <c r="AX229" s="13" t="s">
        <v>74</v>
      </c>
      <c r="AY229" s="204" t="s">
        <v>202</v>
      </c>
    </row>
    <row r="230" spans="1:65" s="14" customFormat="1" ht="11.25">
      <c r="B230" s="205"/>
      <c r="C230" s="206"/>
      <c r="D230" s="188" t="s">
        <v>215</v>
      </c>
      <c r="E230" s="207" t="s">
        <v>19</v>
      </c>
      <c r="F230" s="208" t="s">
        <v>890</v>
      </c>
      <c r="G230" s="206"/>
      <c r="H230" s="209">
        <v>7.8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215</v>
      </c>
      <c r="AU230" s="215" t="s">
        <v>84</v>
      </c>
      <c r="AV230" s="14" t="s">
        <v>84</v>
      </c>
      <c r="AW230" s="14" t="s">
        <v>35</v>
      </c>
      <c r="AX230" s="14" t="s">
        <v>74</v>
      </c>
      <c r="AY230" s="215" t="s">
        <v>202</v>
      </c>
    </row>
    <row r="231" spans="1:65" s="13" customFormat="1" ht="11.25">
      <c r="B231" s="195"/>
      <c r="C231" s="196"/>
      <c r="D231" s="188" t="s">
        <v>215</v>
      </c>
      <c r="E231" s="197" t="s">
        <v>19</v>
      </c>
      <c r="F231" s="198" t="s">
        <v>898</v>
      </c>
      <c r="G231" s="196"/>
      <c r="H231" s="197" t="s">
        <v>19</v>
      </c>
      <c r="I231" s="199"/>
      <c r="J231" s="196"/>
      <c r="K231" s="196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215</v>
      </c>
      <c r="AU231" s="204" t="s">
        <v>84</v>
      </c>
      <c r="AV231" s="13" t="s">
        <v>82</v>
      </c>
      <c r="AW231" s="13" t="s">
        <v>35</v>
      </c>
      <c r="AX231" s="13" t="s">
        <v>74</v>
      </c>
      <c r="AY231" s="204" t="s">
        <v>202</v>
      </c>
    </row>
    <row r="232" spans="1:65" s="13" customFormat="1" ht="11.25">
      <c r="B232" s="195"/>
      <c r="C232" s="196"/>
      <c r="D232" s="188" t="s">
        <v>215</v>
      </c>
      <c r="E232" s="197" t="s">
        <v>19</v>
      </c>
      <c r="F232" s="198" t="s">
        <v>858</v>
      </c>
      <c r="G232" s="196"/>
      <c r="H232" s="197" t="s">
        <v>19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215</v>
      </c>
      <c r="AU232" s="204" t="s">
        <v>84</v>
      </c>
      <c r="AV232" s="13" t="s">
        <v>82</v>
      </c>
      <c r="AW232" s="13" t="s">
        <v>35</v>
      </c>
      <c r="AX232" s="13" t="s">
        <v>74</v>
      </c>
      <c r="AY232" s="204" t="s">
        <v>202</v>
      </c>
    </row>
    <row r="233" spans="1:65" s="13" customFormat="1" ht="11.25">
      <c r="B233" s="195"/>
      <c r="C233" s="196"/>
      <c r="D233" s="188" t="s">
        <v>215</v>
      </c>
      <c r="E233" s="197" t="s">
        <v>19</v>
      </c>
      <c r="F233" s="198" t="s">
        <v>886</v>
      </c>
      <c r="G233" s="196"/>
      <c r="H233" s="197" t="s">
        <v>19</v>
      </c>
      <c r="I233" s="199"/>
      <c r="J233" s="196"/>
      <c r="K233" s="196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215</v>
      </c>
      <c r="AU233" s="204" t="s">
        <v>84</v>
      </c>
      <c r="AV233" s="13" t="s">
        <v>82</v>
      </c>
      <c r="AW233" s="13" t="s">
        <v>35</v>
      </c>
      <c r="AX233" s="13" t="s">
        <v>74</v>
      </c>
      <c r="AY233" s="204" t="s">
        <v>202</v>
      </c>
    </row>
    <row r="234" spans="1:65" s="14" customFormat="1" ht="11.25">
      <c r="B234" s="205"/>
      <c r="C234" s="206"/>
      <c r="D234" s="188" t="s">
        <v>215</v>
      </c>
      <c r="E234" s="207" t="s">
        <v>19</v>
      </c>
      <c r="F234" s="208" t="s">
        <v>890</v>
      </c>
      <c r="G234" s="206"/>
      <c r="H234" s="209">
        <v>7.8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215</v>
      </c>
      <c r="AU234" s="215" t="s">
        <v>84</v>
      </c>
      <c r="AV234" s="14" t="s">
        <v>84</v>
      </c>
      <c r="AW234" s="14" t="s">
        <v>35</v>
      </c>
      <c r="AX234" s="14" t="s">
        <v>74</v>
      </c>
      <c r="AY234" s="215" t="s">
        <v>202</v>
      </c>
    </row>
    <row r="235" spans="1:65" s="13" customFormat="1" ht="11.25">
      <c r="B235" s="195"/>
      <c r="C235" s="196"/>
      <c r="D235" s="188" t="s">
        <v>215</v>
      </c>
      <c r="E235" s="197" t="s">
        <v>19</v>
      </c>
      <c r="F235" s="198" t="s">
        <v>898</v>
      </c>
      <c r="G235" s="196"/>
      <c r="H235" s="197" t="s">
        <v>19</v>
      </c>
      <c r="I235" s="199"/>
      <c r="J235" s="196"/>
      <c r="K235" s="196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215</v>
      </c>
      <c r="AU235" s="204" t="s">
        <v>84</v>
      </c>
      <c r="AV235" s="13" t="s">
        <v>82</v>
      </c>
      <c r="AW235" s="13" t="s">
        <v>35</v>
      </c>
      <c r="AX235" s="13" t="s">
        <v>74</v>
      </c>
      <c r="AY235" s="204" t="s">
        <v>202</v>
      </c>
    </row>
    <row r="236" spans="1:65" s="13" customFormat="1" ht="11.25">
      <c r="B236" s="195"/>
      <c r="C236" s="196"/>
      <c r="D236" s="188" t="s">
        <v>215</v>
      </c>
      <c r="E236" s="197" t="s">
        <v>19</v>
      </c>
      <c r="F236" s="198" t="s">
        <v>859</v>
      </c>
      <c r="G236" s="196"/>
      <c r="H236" s="197" t="s">
        <v>19</v>
      </c>
      <c r="I236" s="199"/>
      <c r="J236" s="196"/>
      <c r="K236" s="196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215</v>
      </c>
      <c r="AU236" s="204" t="s">
        <v>84</v>
      </c>
      <c r="AV236" s="13" t="s">
        <v>82</v>
      </c>
      <c r="AW236" s="13" t="s">
        <v>35</v>
      </c>
      <c r="AX236" s="13" t="s">
        <v>74</v>
      </c>
      <c r="AY236" s="204" t="s">
        <v>202</v>
      </c>
    </row>
    <row r="237" spans="1:65" s="13" customFormat="1" ht="11.25">
      <c r="B237" s="195"/>
      <c r="C237" s="196"/>
      <c r="D237" s="188" t="s">
        <v>215</v>
      </c>
      <c r="E237" s="197" t="s">
        <v>19</v>
      </c>
      <c r="F237" s="198" t="s">
        <v>886</v>
      </c>
      <c r="G237" s="196"/>
      <c r="H237" s="197" t="s">
        <v>19</v>
      </c>
      <c r="I237" s="199"/>
      <c r="J237" s="196"/>
      <c r="K237" s="196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215</v>
      </c>
      <c r="AU237" s="204" t="s">
        <v>84</v>
      </c>
      <c r="AV237" s="13" t="s">
        <v>82</v>
      </c>
      <c r="AW237" s="13" t="s">
        <v>35</v>
      </c>
      <c r="AX237" s="13" t="s">
        <v>74</v>
      </c>
      <c r="AY237" s="204" t="s">
        <v>202</v>
      </c>
    </row>
    <row r="238" spans="1:65" s="14" customFormat="1" ht="11.25">
      <c r="B238" s="205"/>
      <c r="C238" s="206"/>
      <c r="D238" s="188" t="s">
        <v>215</v>
      </c>
      <c r="E238" s="207" t="s">
        <v>19</v>
      </c>
      <c r="F238" s="208" t="s">
        <v>889</v>
      </c>
      <c r="G238" s="206"/>
      <c r="H238" s="209">
        <v>5.9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215</v>
      </c>
      <c r="AU238" s="215" t="s">
        <v>84</v>
      </c>
      <c r="AV238" s="14" t="s">
        <v>84</v>
      </c>
      <c r="AW238" s="14" t="s">
        <v>35</v>
      </c>
      <c r="AX238" s="14" t="s">
        <v>74</v>
      </c>
      <c r="AY238" s="215" t="s">
        <v>202</v>
      </c>
    </row>
    <row r="239" spans="1:65" s="15" customFormat="1" ht="11.25">
      <c r="B239" s="216"/>
      <c r="C239" s="217"/>
      <c r="D239" s="188" t="s">
        <v>215</v>
      </c>
      <c r="E239" s="218" t="s">
        <v>19</v>
      </c>
      <c r="F239" s="219" t="s">
        <v>220</v>
      </c>
      <c r="G239" s="217"/>
      <c r="H239" s="220">
        <v>51.29999999999999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215</v>
      </c>
      <c r="AU239" s="226" t="s">
        <v>84</v>
      </c>
      <c r="AV239" s="15" t="s">
        <v>209</v>
      </c>
      <c r="AW239" s="15" t="s">
        <v>35</v>
      </c>
      <c r="AX239" s="15" t="s">
        <v>82</v>
      </c>
      <c r="AY239" s="226" t="s">
        <v>202</v>
      </c>
    </row>
    <row r="240" spans="1:65" s="2" customFormat="1" ht="16.5" customHeight="1">
      <c r="A240" s="36"/>
      <c r="B240" s="37"/>
      <c r="C240" s="175" t="s">
        <v>268</v>
      </c>
      <c r="D240" s="175" t="s">
        <v>204</v>
      </c>
      <c r="E240" s="176" t="s">
        <v>927</v>
      </c>
      <c r="F240" s="177" t="s">
        <v>928</v>
      </c>
      <c r="G240" s="178" t="s">
        <v>301</v>
      </c>
      <c r="H240" s="179">
        <v>0.247</v>
      </c>
      <c r="I240" s="180"/>
      <c r="J240" s="181">
        <f>ROUND(I240*H240,2)</f>
        <v>0</v>
      </c>
      <c r="K240" s="177" t="s">
        <v>208</v>
      </c>
      <c r="L240" s="41"/>
      <c r="M240" s="182" t="s">
        <v>19</v>
      </c>
      <c r="N240" s="183" t="s">
        <v>45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333</v>
      </c>
      <c r="AT240" s="186" t="s">
        <v>204</v>
      </c>
      <c r="AU240" s="186" t="s">
        <v>84</v>
      </c>
      <c r="AY240" s="19" t="s">
        <v>202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82</v>
      </c>
      <c r="BK240" s="187">
        <f>ROUND(I240*H240,2)</f>
        <v>0</v>
      </c>
      <c r="BL240" s="19" t="s">
        <v>333</v>
      </c>
      <c r="BM240" s="186" t="s">
        <v>929</v>
      </c>
    </row>
    <row r="241" spans="1:65" s="2" customFormat="1" ht="19.5">
      <c r="A241" s="36"/>
      <c r="B241" s="37"/>
      <c r="C241" s="38"/>
      <c r="D241" s="188" t="s">
        <v>211</v>
      </c>
      <c r="E241" s="38"/>
      <c r="F241" s="189" t="s">
        <v>930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211</v>
      </c>
      <c r="AU241" s="19" t="s">
        <v>84</v>
      </c>
    </row>
    <row r="242" spans="1:65" s="2" customFormat="1" ht="11.25">
      <c r="A242" s="36"/>
      <c r="B242" s="37"/>
      <c r="C242" s="38"/>
      <c r="D242" s="193" t="s">
        <v>213</v>
      </c>
      <c r="E242" s="38"/>
      <c r="F242" s="194" t="s">
        <v>931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213</v>
      </c>
      <c r="AU242" s="19" t="s">
        <v>84</v>
      </c>
    </row>
    <row r="243" spans="1:65" s="2" customFormat="1" ht="16.5" customHeight="1">
      <c r="A243" s="36"/>
      <c r="B243" s="37"/>
      <c r="C243" s="175" t="s">
        <v>237</v>
      </c>
      <c r="D243" s="175" t="s">
        <v>204</v>
      </c>
      <c r="E243" s="176" t="s">
        <v>932</v>
      </c>
      <c r="F243" s="177" t="s">
        <v>933</v>
      </c>
      <c r="G243" s="178" t="s">
        <v>301</v>
      </c>
      <c r="H243" s="179">
        <v>0.247</v>
      </c>
      <c r="I243" s="180"/>
      <c r="J243" s="181">
        <f>ROUND(I243*H243,2)</f>
        <v>0</v>
      </c>
      <c r="K243" s="177" t="s">
        <v>208</v>
      </c>
      <c r="L243" s="41"/>
      <c r="M243" s="182" t="s">
        <v>19</v>
      </c>
      <c r="N243" s="183" t="s">
        <v>45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333</v>
      </c>
      <c r="AT243" s="186" t="s">
        <v>204</v>
      </c>
      <c r="AU243" s="186" t="s">
        <v>84</v>
      </c>
      <c r="AY243" s="19" t="s">
        <v>202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82</v>
      </c>
      <c r="BK243" s="187">
        <f>ROUND(I243*H243,2)</f>
        <v>0</v>
      </c>
      <c r="BL243" s="19" t="s">
        <v>333</v>
      </c>
      <c r="BM243" s="186" t="s">
        <v>934</v>
      </c>
    </row>
    <row r="244" spans="1:65" s="2" customFormat="1" ht="19.5">
      <c r="A244" s="36"/>
      <c r="B244" s="37"/>
      <c r="C244" s="38"/>
      <c r="D244" s="188" t="s">
        <v>211</v>
      </c>
      <c r="E244" s="38"/>
      <c r="F244" s="189" t="s">
        <v>935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211</v>
      </c>
      <c r="AU244" s="19" t="s">
        <v>84</v>
      </c>
    </row>
    <row r="245" spans="1:65" s="2" customFormat="1" ht="11.25">
      <c r="A245" s="36"/>
      <c r="B245" s="37"/>
      <c r="C245" s="38"/>
      <c r="D245" s="193" t="s">
        <v>213</v>
      </c>
      <c r="E245" s="38"/>
      <c r="F245" s="194" t="s">
        <v>936</v>
      </c>
      <c r="G245" s="38"/>
      <c r="H245" s="38"/>
      <c r="I245" s="190"/>
      <c r="J245" s="38"/>
      <c r="K245" s="38"/>
      <c r="L245" s="41"/>
      <c r="M245" s="252"/>
      <c r="N245" s="253"/>
      <c r="O245" s="254"/>
      <c r="P245" s="254"/>
      <c r="Q245" s="254"/>
      <c r="R245" s="254"/>
      <c r="S245" s="254"/>
      <c r="T245" s="255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213</v>
      </c>
      <c r="AU245" s="19" t="s">
        <v>84</v>
      </c>
    </row>
    <row r="246" spans="1:65" s="2" customFormat="1" ht="6.95" customHeight="1">
      <c r="A246" s="36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41"/>
      <c r="M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</row>
  </sheetData>
  <sheetProtection algorithmName="SHA-512" hashValue="zVouZTji7bZaXTep0NH+eVODqSJV79uQABiQ1GI9kVFRu6U48NLC/AYXV2Av0kGyBudScoJ26zmKyA2MI76bFg==" saltValue="qCqcToz9E9KZZX4n7XFmikK1j4ZGVUfi9PDzEe6M+OydbtBugMkTPsGxxYsgRzgqzZHJLXGrTcc0fJGcSPE4YQ==" spinCount="100000" sheet="1" objects="1" scenarios="1" formatColumns="0" formatRows="0" autoFilter="0"/>
  <autoFilter ref="C81:K24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160" r:id="rId2"/>
    <hyperlink ref="F163" r:id="rId3"/>
    <hyperlink ref="F167" r:id="rId4"/>
    <hyperlink ref="F203" r:id="rId5"/>
    <hyperlink ref="F206" r:id="rId6"/>
    <hyperlink ref="F242" r:id="rId7"/>
    <hyperlink ref="F245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937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ROUND((SUM(BE83:BE132)),  2)</f>
        <v>0</v>
      </c>
      <c r="G33" s="36"/>
      <c r="H33" s="36"/>
      <c r="I33" s="120">
        <v>0.21</v>
      </c>
      <c r="J33" s="119">
        <f>ROUND(((SUM(BE83:BE132))*I33),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ROUND((SUM(BF83:BF132)),  2)</f>
        <v>0</v>
      </c>
      <c r="G34" s="36"/>
      <c r="H34" s="36"/>
      <c r="I34" s="120">
        <v>0.15</v>
      </c>
      <c r="J34" s="119">
        <f>ROUND(((SUM(BF83:BF132))*I34),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ROUND((SUM(BG83:BG132)),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ROUND((SUM(BH83:BH132)),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ROUND((SUM(BI83:BI132)),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2021-112-04-B - Bourací - elektro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938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E9</f>
        <v>2021-112-04-B - Bourací - elektro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P84+P99</f>
        <v>0</v>
      </c>
      <c r="Q83" s="74"/>
      <c r="R83" s="156">
        <f>R84+R99</f>
        <v>0</v>
      </c>
      <c r="S83" s="74"/>
      <c r="T83" s="157">
        <f>T84+T99</f>
        <v>0.34644000000000003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BK84+BK99</f>
        <v>0</v>
      </c>
    </row>
    <row r="84" spans="1:65" s="12" customFormat="1" ht="25.9" customHeight="1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>
      <c r="B85" s="159"/>
      <c r="C85" s="160"/>
      <c r="D85" s="161" t="s">
        <v>73</v>
      </c>
      <c r="E85" s="173" t="s">
        <v>296</v>
      </c>
      <c r="F85" s="173" t="s">
        <v>297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SUM(BK86:BK98)</f>
        <v>0</v>
      </c>
    </row>
    <row r="86" spans="1:65" s="2" customFormat="1" ht="16.5" customHeight="1">
      <c r="A86" s="36"/>
      <c r="B86" s="37"/>
      <c r="C86" s="175" t="s">
        <v>82</v>
      </c>
      <c r="D86" s="175" t="s">
        <v>204</v>
      </c>
      <c r="E86" s="176" t="s">
        <v>299</v>
      </c>
      <c r="F86" s="177" t="s">
        <v>300</v>
      </c>
      <c r="G86" s="178" t="s">
        <v>301</v>
      </c>
      <c r="H86" s="179">
        <v>0.34599999999999997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939</v>
      </c>
    </row>
    <row r="87" spans="1:65" s="2" customFormat="1" ht="11.25">
      <c r="A87" s="36"/>
      <c r="B87" s="37"/>
      <c r="C87" s="38"/>
      <c r="D87" s="188" t="s">
        <v>211</v>
      </c>
      <c r="E87" s="38"/>
      <c r="F87" s="189" t="s">
        <v>303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11.25">
      <c r="A88" s="36"/>
      <c r="B88" s="37"/>
      <c r="C88" s="38"/>
      <c r="D88" s="193" t="s">
        <v>213</v>
      </c>
      <c r="E88" s="38"/>
      <c r="F88" s="194" t="s">
        <v>304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213</v>
      </c>
      <c r="AU88" s="19" t="s">
        <v>84</v>
      </c>
    </row>
    <row r="89" spans="1:65" s="2" customFormat="1" ht="16.5" customHeight="1">
      <c r="A89" s="36"/>
      <c r="B89" s="37"/>
      <c r="C89" s="175" t="s">
        <v>84</v>
      </c>
      <c r="D89" s="175" t="s">
        <v>204</v>
      </c>
      <c r="E89" s="176" t="s">
        <v>306</v>
      </c>
      <c r="F89" s="177" t="s">
        <v>307</v>
      </c>
      <c r="G89" s="178" t="s">
        <v>301</v>
      </c>
      <c r="H89" s="179">
        <v>0.34599999999999997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940</v>
      </c>
    </row>
    <row r="90" spans="1:65" s="2" customFormat="1" ht="11.25">
      <c r="A90" s="36"/>
      <c r="B90" s="37"/>
      <c r="C90" s="38"/>
      <c r="D90" s="188" t="s">
        <v>211</v>
      </c>
      <c r="E90" s="38"/>
      <c r="F90" s="189" t="s">
        <v>309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11.25">
      <c r="A91" s="36"/>
      <c r="B91" s="37"/>
      <c r="C91" s="38"/>
      <c r="D91" s="193" t="s">
        <v>213</v>
      </c>
      <c r="E91" s="38"/>
      <c r="F91" s="194" t="s">
        <v>310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213</v>
      </c>
      <c r="AU91" s="19" t="s">
        <v>84</v>
      </c>
    </row>
    <row r="92" spans="1:65" s="2" customFormat="1" ht="16.5" customHeight="1">
      <c r="A92" s="36"/>
      <c r="B92" s="37"/>
      <c r="C92" s="175" t="s">
        <v>226</v>
      </c>
      <c r="D92" s="175" t="s">
        <v>204</v>
      </c>
      <c r="E92" s="176" t="s">
        <v>312</v>
      </c>
      <c r="F92" s="177" t="s">
        <v>313</v>
      </c>
      <c r="G92" s="178" t="s">
        <v>301</v>
      </c>
      <c r="H92" s="179">
        <v>3.46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941</v>
      </c>
    </row>
    <row r="93" spans="1:65" s="2" customFormat="1" ht="19.5">
      <c r="A93" s="36"/>
      <c r="B93" s="37"/>
      <c r="C93" s="38"/>
      <c r="D93" s="188" t="s">
        <v>211</v>
      </c>
      <c r="E93" s="38"/>
      <c r="F93" s="189" t="s">
        <v>315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316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4" customFormat="1" ht="11.25">
      <c r="B95" s="205"/>
      <c r="C95" s="206"/>
      <c r="D95" s="188" t="s">
        <v>215</v>
      </c>
      <c r="E95" s="206"/>
      <c r="F95" s="208" t="s">
        <v>942</v>
      </c>
      <c r="G95" s="206"/>
      <c r="H95" s="209">
        <v>3.46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4</v>
      </c>
      <c r="AX95" s="14" t="s">
        <v>82</v>
      </c>
      <c r="AY95" s="215" t="s">
        <v>202</v>
      </c>
    </row>
    <row r="96" spans="1:65" s="2" customFormat="1" ht="21.75" customHeight="1">
      <c r="A96" s="36"/>
      <c r="B96" s="37"/>
      <c r="C96" s="175" t="s">
        <v>209</v>
      </c>
      <c r="D96" s="175" t="s">
        <v>204</v>
      </c>
      <c r="E96" s="176" t="s">
        <v>342</v>
      </c>
      <c r="F96" s="177" t="s">
        <v>343</v>
      </c>
      <c r="G96" s="178" t="s">
        <v>301</v>
      </c>
      <c r="H96" s="179">
        <v>0.40699999999999997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943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345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346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2" customFormat="1" ht="25.9" customHeight="1">
      <c r="B99" s="159"/>
      <c r="C99" s="160"/>
      <c r="D99" s="161" t="s">
        <v>73</v>
      </c>
      <c r="E99" s="162" t="s">
        <v>386</v>
      </c>
      <c r="F99" s="162" t="s">
        <v>387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</f>
        <v>0</v>
      </c>
      <c r="Q99" s="167"/>
      <c r="R99" s="168">
        <f>R100</f>
        <v>0</v>
      </c>
      <c r="S99" s="167"/>
      <c r="T99" s="169">
        <f>T100</f>
        <v>0.34644000000000003</v>
      </c>
      <c r="AR99" s="170" t="s">
        <v>84</v>
      </c>
      <c r="AT99" s="171" t="s">
        <v>73</v>
      </c>
      <c r="AU99" s="171" t="s">
        <v>74</v>
      </c>
      <c r="AY99" s="170" t="s">
        <v>202</v>
      </c>
      <c r="BK99" s="172">
        <f>BK100</f>
        <v>0</v>
      </c>
    </row>
    <row r="100" spans="1:65" s="12" customFormat="1" ht="22.9" customHeight="1">
      <c r="B100" s="159"/>
      <c r="C100" s="160"/>
      <c r="D100" s="161" t="s">
        <v>73</v>
      </c>
      <c r="E100" s="173" t="s">
        <v>944</v>
      </c>
      <c r="F100" s="173" t="s">
        <v>945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SUM(P101:P132)</f>
        <v>0</v>
      </c>
      <c r="Q100" s="167"/>
      <c r="R100" s="168">
        <f>SUM(R101:R132)</f>
        <v>0</v>
      </c>
      <c r="S100" s="167"/>
      <c r="T100" s="169">
        <f>SUM(T101:T132)</f>
        <v>0.34644000000000003</v>
      </c>
      <c r="AR100" s="170" t="s">
        <v>84</v>
      </c>
      <c r="AT100" s="171" t="s">
        <v>73</v>
      </c>
      <c r="AU100" s="171" t="s">
        <v>82</v>
      </c>
      <c r="AY100" s="170" t="s">
        <v>202</v>
      </c>
      <c r="BK100" s="172">
        <f>SUM(BK101:BK132)</f>
        <v>0</v>
      </c>
    </row>
    <row r="101" spans="1:65" s="2" customFormat="1" ht="24.2" customHeight="1">
      <c r="A101" s="36"/>
      <c r="B101" s="37"/>
      <c r="C101" s="175" t="s">
        <v>239</v>
      </c>
      <c r="D101" s="175" t="s">
        <v>204</v>
      </c>
      <c r="E101" s="176" t="s">
        <v>946</v>
      </c>
      <c r="F101" s="177" t="s">
        <v>947</v>
      </c>
      <c r="G101" s="178" t="s">
        <v>589</v>
      </c>
      <c r="H101" s="179">
        <v>3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1E-3</v>
      </c>
      <c r="T101" s="185">
        <f>S101*H101</f>
        <v>3.0000000000000001E-3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333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333</v>
      </c>
      <c r="BM101" s="186" t="s">
        <v>948</v>
      </c>
    </row>
    <row r="102" spans="1:65" s="2" customFormat="1" ht="19.5">
      <c r="A102" s="36"/>
      <c r="B102" s="37"/>
      <c r="C102" s="38"/>
      <c r="D102" s="188" t="s">
        <v>211</v>
      </c>
      <c r="E102" s="38"/>
      <c r="F102" s="189" t="s">
        <v>949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2" customFormat="1" ht="11.25">
      <c r="A103" s="36"/>
      <c r="B103" s="37"/>
      <c r="C103" s="38"/>
      <c r="D103" s="193" t="s">
        <v>213</v>
      </c>
      <c r="E103" s="38"/>
      <c r="F103" s="194" t="s">
        <v>950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213</v>
      </c>
      <c r="AU103" s="19" t="s">
        <v>84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865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951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545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4" customFormat="1" ht="11.25">
      <c r="B107" s="205"/>
      <c r="C107" s="206"/>
      <c r="D107" s="188" t="s">
        <v>215</v>
      </c>
      <c r="E107" s="207" t="s">
        <v>19</v>
      </c>
      <c r="F107" s="208" t="s">
        <v>226</v>
      </c>
      <c r="G107" s="206"/>
      <c r="H107" s="209">
        <v>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215</v>
      </c>
      <c r="AU107" s="215" t="s">
        <v>84</v>
      </c>
      <c r="AV107" s="14" t="s">
        <v>84</v>
      </c>
      <c r="AW107" s="14" t="s">
        <v>35</v>
      </c>
      <c r="AX107" s="14" t="s">
        <v>74</v>
      </c>
      <c r="AY107" s="215" t="s">
        <v>202</v>
      </c>
    </row>
    <row r="108" spans="1:65" s="15" customFormat="1" ht="11.25">
      <c r="B108" s="216"/>
      <c r="C108" s="217"/>
      <c r="D108" s="188" t="s">
        <v>215</v>
      </c>
      <c r="E108" s="218" t="s">
        <v>19</v>
      </c>
      <c r="F108" s="219" t="s">
        <v>220</v>
      </c>
      <c r="G108" s="217"/>
      <c r="H108" s="220">
        <v>3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215</v>
      </c>
      <c r="AU108" s="226" t="s">
        <v>84</v>
      </c>
      <c r="AV108" s="15" t="s">
        <v>209</v>
      </c>
      <c r="AW108" s="15" t="s">
        <v>35</v>
      </c>
      <c r="AX108" s="15" t="s">
        <v>82</v>
      </c>
      <c r="AY108" s="226" t="s">
        <v>202</v>
      </c>
    </row>
    <row r="109" spans="1:65" s="2" customFormat="1" ht="16.5" customHeight="1">
      <c r="A109" s="36"/>
      <c r="B109" s="37"/>
      <c r="C109" s="175" t="s">
        <v>249</v>
      </c>
      <c r="D109" s="175" t="s">
        <v>204</v>
      </c>
      <c r="E109" s="176" t="s">
        <v>952</v>
      </c>
      <c r="F109" s="177" t="s">
        <v>953</v>
      </c>
      <c r="G109" s="178" t="s">
        <v>263</v>
      </c>
      <c r="H109" s="179">
        <v>220</v>
      </c>
      <c r="I109" s="180"/>
      <c r="J109" s="181">
        <f>ROUND(I109*H109,2)</f>
        <v>0</v>
      </c>
      <c r="K109" s="177" t="s">
        <v>208</v>
      </c>
      <c r="L109" s="41"/>
      <c r="M109" s="182" t="s">
        <v>19</v>
      </c>
      <c r="N109" s="183" t="s">
        <v>45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4.0000000000000002E-4</v>
      </c>
      <c r="T109" s="185">
        <f>S109*H109</f>
        <v>8.8000000000000009E-2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333</v>
      </c>
      <c r="AT109" s="186" t="s">
        <v>204</v>
      </c>
      <c r="AU109" s="186" t="s">
        <v>84</v>
      </c>
      <c r="AY109" s="19" t="s">
        <v>202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333</v>
      </c>
      <c r="BM109" s="186" t="s">
        <v>954</v>
      </c>
    </row>
    <row r="110" spans="1:65" s="2" customFormat="1" ht="11.25">
      <c r="A110" s="36"/>
      <c r="B110" s="37"/>
      <c r="C110" s="38"/>
      <c r="D110" s="188" t="s">
        <v>211</v>
      </c>
      <c r="E110" s="38"/>
      <c r="F110" s="189" t="s">
        <v>955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211</v>
      </c>
      <c r="AU110" s="19" t="s">
        <v>84</v>
      </c>
    </row>
    <row r="111" spans="1:65" s="2" customFormat="1" ht="11.25">
      <c r="A111" s="36"/>
      <c r="B111" s="37"/>
      <c r="C111" s="38"/>
      <c r="D111" s="193" t="s">
        <v>213</v>
      </c>
      <c r="E111" s="38"/>
      <c r="F111" s="194" t="s">
        <v>956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213</v>
      </c>
      <c r="AU111" s="19" t="s">
        <v>84</v>
      </c>
    </row>
    <row r="112" spans="1:65" s="13" customFormat="1" ht="11.25">
      <c r="B112" s="195"/>
      <c r="C112" s="196"/>
      <c r="D112" s="188" t="s">
        <v>215</v>
      </c>
      <c r="E112" s="197" t="s">
        <v>19</v>
      </c>
      <c r="F112" s="198" t="s">
        <v>865</v>
      </c>
      <c r="G112" s="196"/>
      <c r="H112" s="197" t="s">
        <v>19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215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202</v>
      </c>
    </row>
    <row r="113" spans="1:65" s="13" customFormat="1" ht="11.25">
      <c r="B113" s="195"/>
      <c r="C113" s="196"/>
      <c r="D113" s="188" t="s">
        <v>215</v>
      </c>
      <c r="E113" s="197" t="s">
        <v>19</v>
      </c>
      <c r="F113" s="198" t="s">
        <v>957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263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4" customFormat="1" ht="11.25">
      <c r="B115" s="205"/>
      <c r="C115" s="206"/>
      <c r="D115" s="188" t="s">
        <v>215</v>
      </c>
      <c r="E115" s="207" t="s">
        <v>19</v>
      </c>
      <c r="F115" s="208" t="s">
        <v>958</v>
      </c>
      <c r="G115" s="206"/>
      <c r="H115" s="209">
        <v>220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215</v>
      </c>
      <c r="AU115" s="215" t="s">
        <v>84</v>
      </c>
      <c r="AV115" s="14" t="s">
        <v>84</v>
      </c>
      <c r="AW115" s="14" t="s">
        <v>35</v>
      </c>
      <c r="AX115" s="14" t="s">
        <v>74</v>
      </c>
      <c r="AY115" s="215" t="s">
        <v>202</v>
      </c>
    </row>
    <row r="116" spans="1:65" s="15" customFormat="1" ht="11.25">
      <c r="B116" s="216"/>
      <c r="C116" s="217"/>
      <c r="D116" s="188" t="s">
        <v>215</v>
      </c>
      <c r="E116" s="218" t="s">
        <v>19</v>
      </c>
      <c r="F116" s="219" t="s">
        <v>220</v>
      </c>
      <c r="G116" s="217"/>
      <c r="H116" s="220">
        <v>220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215</v>
      </c>
      <c r="AU116" s="226" t="s">
        <v>84</v>
      </c>
      <c r="AV116" s="15" t="s">
        <v>209</v>
      </c>
      <c r="AW116" s="15" t="s">
        <v>35</v>
      </c>
      <c r="AX116" s="15" t="s">
        <v>82</v>
      </c>
      <c r="AY116" s="226" t="s">
        <v>202</v>
      </c>
    </row>
    <row r="117" spans="1:65" s="2" customFormat="1" ht="16.5" customHeight="1">
      <c r="A117" s="36"/>
      <c r="B117" s="37"/>
      <c r="C117" s="175" t="s">
        <v>260</v>
      </c>
      <c r="D117" s="175" t="s">
        <v>204</v>
      </c>
      <c r="E117" s="176" t="s">
        <v>959</v>
      </c>
      <c r="F117" s="177" t="s">
        <v>960</v>
      </c>
      <c r="G117" s="178" t="s">
        <v>589</v>
      </c>
      <c r="H117" s="179">
        <v>440</v>
      </c>
      <c r="I117" s="180"/>
      <c r="J117" s="181">
        <f>ROUND(I117*H117,2)</f>
        <v>0</v>
      </c>
      <c r="K117" s="177" t="s">
        <v>208</v>
      </c>
      <c r="L117" s="41"/>
      <c r="M117" s="182" t="s">
        <v>19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5.5000000000000003E-4</v>
      </c>
      <c r="T117" s="185">
        <f>S117*H117</f>
        <v>0.24200000000000002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333</v>
      </c>
      <c r="AT117" s="186" t="s">
        <v>204</v>
      </c>
      <c r="AU117" s="186" t="s">
        <v>84</v>
      </c>
      <c r="AY117" s="19" t="s">
        <v>202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333</v>
      </c>
      <c r="BM117" s="186" t="s">
        <v>961</v>
      </c>
    </row>
    <row r="118" spans="1:65" s="2" customFormat="1" ht="11.25">
      <c r="A118" s="36"/>
      <c r="B118" s="37"/>
      <c r="C118" s="38"/>
      <c r="D118" s="188" t="s">
        <v>211</v>
      </c>
      <c r="E118" s="38"/>
      <c r="F118" s="189" t="s">
        <v>962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211</v>
      </c>
      <c r="AU118" s="19" t="s">
        <v>84</v>
      </c>
    </row>
    <row r="119" spans="1:65" s="2" customFormat="1" ht="11.25">
      <c r="A119" s="36"/>
      <c r="B119" s="37"/>
      <c r="C119" s="38"/>
      <c r="D119" s="193" t="s">
        <v>213</v>
      </c>
      <c r="E119" s="38"/>
      <c r="F119" s="194" t="s">
        <v>963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213</v>
      </c>
      <c r="AU119" s="19" t="s">
        <v>84</v>
      </c>
    </row>
    <row r="120" spans="1:65" s="13" customFormat="1" ht="11.25">
      <c r="B120" s="195"/>
      <c r="C120" s="196"/>
      <c r="D120" s="188" t="s">
        <v>215</v>
      </c>
      <c r="E120" s="197" t="s">
        <v>19</v>
      </c>
      <c r="F120" s="198" t="s">
        <v>865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964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3" customFormat="1" ht="11.25">
      <c r="B122" s="195"/>
      <c r="C122" s="196"/>
      <c r="D122" s="188" t="s">
        <v>215</v>
      </c>
      <c r="E122" s="197" t="s">
        <v>19</v>
      </c>
      <c r="F122" s="198" t="s">
        <v>545</v>
      </c>
      <c r="G122" s="196"/>
      <c r="H122" s="197" t="s">
        <v>19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215</v>
      </c>
      <c r="AU122" s="204" t="s">
        <v>84</v>
      </c>
      <c r="AV122" s="13" t="s">
        <v>82</v>
      </c>
      <c r="AW122" s="13" t="s">
        <v>35</v>
      </c>
      <c r="AX122" s="13" t="s">
        <v>74</v>
      </c>
      <c r="AY122" s="204" t="s">
        <v>202</v>
      </c>
    </row>
    <row r="123" spans="1:65" s="14" customFormat="1" ht="11.25">
      <c r="B123" s="205"/>
      <c r="C123" s="206"/>
      <c r="D123" s="188" t="s">
        <v>215</v>
      </c>
      <c r="E123" s="207" t="s">
        <v>19</v>
      </c>
      <c r="F123" s="208" t="s">
        <v>965</v>
      </c>
      <c r="G123" s="206"/>
      <c r="H123" s="209">
        <v>440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215</v>
      </c>
      <c r="AU123" s="215" t="s">
        <v>84</v>
      </c>
      <c r="AV123" s="14" t="s">
        <v>84</v>
      </c>
      <c r="AW123" s="14" t="s">
        <v>35</v>
      </c>
      <c r="AX123" s="14" t="s">
        <v>74</v>
      </c>
      <c r="AY123" s="215" t="s">
        <v>202</v>
      </c>
    </row>
    <row r="124" spans="1:65" s="15" customFormat="1" ht="11.25">
      <c r="B124" s="216"/>
      <c r="C124" s="217"/>
      <c r="D124" s="188" t="s">
        <v>215</v>
      </c>
      <c r="E124" s="218" t="s">
        <v>19</v>
      </c>
      <c r="F124" s="219" t="s">
        <v>220</v>
      </c>
      <c r="G124" s="217"/>
      <c r="H124" s="220">
        <v>440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215</v>
      </c>
      <c r="AU124" s="226" t="s">
        <v>84</v>
      </c>
      <c r="AV124" s="15" t="s">
        <v>209</v>
      </c>
      <c r="AW124" s="15" t="s">
        <v>35</v>
      </c>
      <c r="AX124" s="15" t="s">
        <v>82</v>
      </c>
      <c r="AY124" s="226" t="s">
        <v>202</v>
      </c>
    </row>
    <row r="125" spans="1:65" s="2" customFormat="1" ht="16.5" customHeight="1">
      <c r="A125" s="36"/>
      <c r="B125" s="37"/>
      <c r="C125" s="175" t="s">
        <v>268</v>
      </c>
      <c r="D125" s="175" t="s">
        <v>204</v>
      </c>
      <c r="E125" s="176" t="s">
        <v>966</v>
      </c>
      <c r="F125" s="177" t="s">
        <v>967</v>
      </c>
      <c r="G125" s="178" t="s">
        <v>589</v>
      </c>
      <c r="H125" s="179">
        <v>64</v>
      </c>
      <c r="I125" s="180"/>
      <c r="J125" s="181">
        <f>ROUND(I125*H125,2)</f>
        <v>0</v>
      </c>
      <c r="K125" s="177" t="s">
        <v>208</v>
      </c>
      <c r="L125" s="41"/>
      <c r="M125" s="182" t="s">
        <v>19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2.1000000000000001E-4</v>
      </c>
      <c r="T125" s="185">
        <f>S125*H125</f>
        <v>1.3440000000000001E-2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333</v>
      </c>
      <c r="AT125" s="186" t="s">
        <v>204</v>
      </c>
      <c r="AU125" s="186" t="s">
        <v>84</v>
      </c>
      <c r="AY125" s="19" t="s">
        <v>202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333</v>
      </c>
      <c r="BM125" s="186" t="s">
        <v>968</v>
      </c>
    </row>
    <row r="126" spans="1:65" s="2" customFormat="1" ht="11.25">
      <c r="A126" s="36"/>
      <c r="B126" s="37"/>
      <c r="C126" s="38"/>
      <c r="D126" s="188" t="s">
        <v>211</v>
      </c>
      <c r="E126" s="38"/>
      <c r="F126" s="189" t="s">
        <v>969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211</v>
      </c>
      <c r="AU126" s="19" t="s">
        <v>84</v>
      </c>
    </row>
    <row r="127" spans="1:65" s="2" customFormat="1" ht="11.25">
      <c r="A127" s="36"/>
      <c r="B127" s="37"/>
      <c r="C127" s="38"/>
      <c r="D127" s="193" t="s">
        <v>213</v>
      </c>
      <c r="E127" s="38"/>
      <c r="F127" s="194" t="s">
        <v>970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213</v>
      </c>
      <c r="AU127" s="19" t="s">
        <v>84</v>
      </c>
    </row>
    <row r="128" spans="1:65" s="13" customFormat="1" ht="11.25">
      <c r="B128" s="195"/>
      <c r="C128" s="196"/>
      <c r="D128" s="188" t="s">
        <v>215</v>
      </c>
      <c r="E128" s="197" t="s">
        <v>19</v>
      </c>
      <c r="F128" s="198" t="s">
        <v>865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215</v>
      </c>
      <c r="AU128" s="204" t="s">
        <v>84</v>
      </c>
      <c r="AV128" s="13" t="s">
        <v>82</v>
      </c>
      <c r="AW128" s="13" t="s">
        <v>35</v>
      </c>
      <c r="AX128" s="13" t="s">
        <v>74</v>
      </c>
      <c r="AY128" s="204" t="s">
        <v>202</v>
      </c>
    </row>
    <row r="129" spans="1:51" s="13" customFormat="1" ht="11.25">
      <c r="B129" s="195"/>
      <c r="C129" s="196"/>
      <c r="D129" s="188" t="s">
        <v>215</v>
      </c>
      <c r="E129" s="197" t="s">
        <v>19</v>
      </c>
      <c r="F129" s="198" t="s">
        <v>971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1:51" s="13" customFormat="1" ht="11.25">
      <c r="B130" s="195"/>
      <c r="C130" s="196"/>
      <c r="D130" s="188" t="s">
        <v>215</v>
      </c>
      <c r="E130" s="197" t="s">
        <v>19</v>
      </c>
      <c r="F130" s="198" t="s">
        <v>263</v>
      </c>
      <c r="G130" s="196"/>
      <c r="H130" s="197" t="s">
        <v>19</v>
      </c>
      <c r="I130" s="199"/>
      <c r="J130" s="196"/>
      <c r="K130" s="196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215</v>
      </c>
      <c r="AU130" s="204" t="s">
        <v>84</v>
      </c>
      <c r="AV130" s="13" t="s">
        <v>82</v>
      </c>
      <c r="AW130" s="13" t="s">
        <v>35</v>
      </c>
      <c r="AX130" s="13" t="s">
        <v>74</v>
      </c>
      <c r="AY130" s="204" t="s">
        <v>202</v>
      </c>
    </row>
    <row r="131" spans="1:51" s="14" customFormat="1" ht="11.25">
      <c r="B131" s="205"/>
      <c r="C131" s="206"/>
      <c r="D131" s="188" t="s">
        <v>215</v>
      </c>
      <c r="E131" s="207" t="s">
        <v>19</v>
      </c>
      <c r="F131" s="208" t="s">
        <v>972</v>
      </c>
      <c r="G131" s="206"/>
      <c r="H131" s="209">
        <v>64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215</v>
      </c>
      <c r="AU131" s="215" t="s">
        <v>84</v>
      </c>
      <c r="AV131" s="14" t="s">
        <v>84</v>
      </c>
      <c r="AW131" s="14" t="s">
        <v>35</v>
      </c>
      <c r="AX131" s="14" t="s">
        <v>74</v>
      </c>
      <c r="AY131" s="215" t="s">
        <v>202</v>
      </c>
    </row>
    <row r="132" spans="1:51" s="15" customFormat="1" ht="11.25">
      <c r="B132" s="216"/>
      <c r="C132" s="217"/>
      <c r="D132" s="188" t="s">
        <v>215</v>
      </c>
      <c r="E132" s="218" t="s">
        <v>19</v>
      </c>
      <c r="F132" s="219" t="s">
        <v>220</v>
      </c>
      <c r="G132" s="217"/>
      <c r="H132" s="220">
        <v>64</v>
      </c>
      <c r="I132" s="221"/>
      <c r="J132" s="217"/>
      <c r="K132" s="217"/>
      <c r="L132" s="222"/>
      <c r="M132" s="238"/>
      <c r="N132" s="239"/>
      <c r="O132" s="239"/>
      <c r="P132" s="239"/>
      <c r="Q132" s="239"/>
      <c r="R132" s="239"/>
      <c r="S132" s="239"/>
      <c r="T132" s="240"/>
      <c r="AT132" s="226" t="s">
        <v>215</v>
      </c>
      <c r="AU132" s="226" t="s">
        <v>84</v>
      </c>
      <c r="AV132" s="15" t="s">
        <v>209</v>
      </c>
      <c r="AW132" s="15" t="s">
        <v>35</v>
      </c>
      <c r="AX132" s="15" t="s">
        <v>82</v>
      </c>
      <c r="AY132" s="226" t="s">
        <v>202</v>
      </c>
    </row>
    <row r="133" spans="1:51" s="2" customFormat="1" ht="6.95" customHeight="1">
      <c r="A133" s="36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41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algorithmName="SHA-512" hashValue="b//+7N0rDFqfa3s7Ukf33Hs3XpKgJOu+qR28k6hg6a+ePAdfVpUTxo9XhUF4DVjy0RkbKXHUOVq7iJ+YQb4X2Q==" saltValue="ui+Hbr9xoh3SdWVcO3C/aO0B7GpUxdrGrqWvj9f2gOVgsG4b8RqgqCpHWSFIxwciVdYUe43HSrHM5ueTFfit8A==" spinCount="100000" sheet="1" objects="1" scenarios="1" formatColumns="0" formatRows="0" autoFilter="0"/>
  <autoFilter ref="C82:K13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3" r:id="rId5"/>
    <hyperlink ref="F111" r:id="rId6"/>
    <hyperlink ref="F119" r:id="rId7"/>
    <hyperlink ref="F127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973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ROUND((SUM(BE87:BE170)),  2)</f>
        <v>0</v>
      </c>
      <c r="G33" s="36"/>
      <c r="H33" s="36"/>
      <c r="I33" s="120">
        <v>0.21</v>
      </c>
      <c r="J33" s="119">
        <f>ROUND(((SUM(BE87:BE170))*I33),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ROUND((SUM(BF87:BF170)),  2)</f>
        <v>0</v>
      </c>
      <c r="G34" s="36"/>
      <c r="H34" s="36"/>
      <c r="I34" s="120">
        <v>0.15</v>
      </c>
      <c r="J34" s="119">
        <f>ROUND(((SUM(BF87:BF170))*I34),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ROUND((SUM(BG87:BG170)),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ROUND((SUM(BH87:BH170)),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ROUND((SUM(BI87:BI170)),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2021-112-04-N - Nové kce  - elektro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974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9" customFormat="1" ht="24.95" customHeight="1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J116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938</v>
      </c>
      <c r="E63" s="145"/>
      <c r="F63" s="145"/>
      <c r="G63" s="145"/>
      <c r="H63" s="145"/>
      <c r="I63" s="145"/>
      <c r="J63" s="146">
        <f>J117</f>
        <v>0</v>
      </c>
      <c r="K63" s="143"/>
      <c r="L63" s="147"/>
    </row>
    <row r="64" spans="1:47" s="10" customFormat="1" ht="14.85" customHeight="1">
      <c r="B64" s="142"/>
      <c r="C64" s="143"/>
      <c r="D64" s="144" t="s">
        <v>975</v>
      </c>
      <c r="E64" s="145"/>
      <c r="F64" s="145"/>
      <c r="G64" s="145"/>
      <c r="H64" s="145"/>
      <c r="I64" s="145"/>
      <c r="J64" s="146">
        <f>J118</f>
        <v>0</v>
      </c>
      <c r="K64" s="143"/>
      <c r="L64" s="147"/>
    </row>
    <row r="65" spans="1:31" s="10" customFormat="1" ht="14.85" customHeight="1">
      <c r="B65" s="142"/>
      <c r="C65" s="143"/>
      <c r="D65" s="144" t="s">
        <v>976</v>
      </c>
      <c r="E65" s="145"/>
      <c r="F65" s="145"/>
      <c r="G65" s="145"/>
      <c r="H65" s="145"/>
      <c r="I65" s="145"/>
      <c r="J65" s="146">
        <f>J127</f>
        <v>0</v>
      </c>
      <c r="K65" s="143"/>
      <c r="L65" s="147"/>
    </row>
    <row r="66" spans="1:31" s="10" customFormat="1" ht="14.85" customHeight="1">
      <c r="B66" s="142"/>
      <c r="C66" s="143"/>
      <c r="D66" s="144" t="s">
        <v>977</v>
      </c>
      <c r="E66" s="145"/>
      <c r="F66" s="145"/>
      <c r="G66" s="145"/>
      <c r="H66" s="145"/>
      <c r="I66" s="145"/>
      <c r="J66" s="146">
        <f>J132</f>
        <v>0</v>
      </c>
      <c r="K66" s="143"/>
      <c r="L66" s="147"/>
    </row>
    <row r="67" spans="1:31" s="9" customFormat="1" ht="24.95" customHeight="1">
      <c r="B67" s="136"/>
      <c r="C67" s="137"/>
      <c r="D67" s="138" t="s">
        <v>978</v>
      </c>
      <c r="E67" s="139"/>
      <c r="F67" s="139"/>
      <c r="G67" s="139"/>
      <c r="H67" s="139"/>
      <c r="I67" s="139"/>
      <c r="J67" s="140">
        <f>J163</f>
        <v>0</v>
      </c>
      <c r="K67" s="137"/>
      <c r="L67" s="141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187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97" t="str">
        <f>E7</f>
        <v>MŠ Šponarova - zateplení a zpevněné plochy</v>
      </c>
      <c r="F77" s="398"/>
      <c r="G77" s="398"/>
      <c r="H77" s="39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170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5" t="str">
        <f>E9</f>
        <v>2021-112-04-N - Nové kce  - elektro</v>
      </c>
      <c r="F79" s="399"/>
      <c r="G79" s="399"/>
      <c r="H79" s="39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MŠ Šponarova 16, Ostrava - Hrabůvka</v>
      </c>
      <c r="G81" s="38"/>
      <c r="H81" s="38"/>
      <c r="I81" s="31" t="s">
        <v>23</v>
      </c>
      <c r="J81" s="61" t="str">
        <f>IF(J12="","",J12)</f>
        <v>27. 11. 2021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25</v>
      </c>
      <c r="D83" s="38"/>
      <c r="E83" s="38"/>
      <c r="F83" s="29" t="str">
        <f>E15</f>
        <v>Ostrava, městský obvod Ostrava-Jih,Horní 791/3,</v>
      </c>
      <c r="G83" s="38"/>
      <c r="H83" s="38"/>
      <c r="I83" s="31" t="s">
        <v>33</v>
      </c>
      <c r="J83" s="34" t="str">
        <f>E21</f>
        <v>ČOS exim s.r.o, Alešova 26, České Budějovice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36</v>
      </c>
      <c r="J84" s="34" t="str">
        <f>E24</f>
        <v>Ing. Dana Mlejnková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188</v>
      </c>
      <c r="D86" s="151" t="s">
        <v>59</v>
      </c>
      <c r="E86" s="151" t="s">
        <v>55</v>
      </c>
      <c r="F86" s="151" t="s">
        <v>56</v>
      </c>
      <c r="G86" s="151" t="s">
        <v>189</v>
      </c>
      <c r="H86" s="151" t="s">
        <v>190</v>
      </c>
      <c r="I86" s="151" t="s">
        <v>191</v>
      </c>
      <c r="J86" s="151" t="s">
        <v>175</v>
      </c>
      <c r="K86" s="152" t="s">
        <v>192</v>
      </c>
      <c r="L86" s="153"/>
      <c r="M86" s="70" t="s">
        <v>19</v>
      </c>
      <c r="N86" s="71" t="s">
        <v>44</v>
      </c>
      <c r="O86" s="71" t="s">
        <v>193</v>
      </c>
      <c r="P86" s="71" t="s">
        <v>194</v>
      </c>
      <c r="Q86" s="71" t="s">
        <v>195</v>
      </c>
      <c r="R86" s="71" t="s">
        <v>196</v>
      </c>
      <c r="S86" s="71" t="s">
        <v>197</v>
      </c>
      <c r="T86" s="72" t="s">
        <v>198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6"/>
      <c r="B87" s="37"/>
      <c r="C87" s="77" t="s">
        <v>199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P88+P116+P163</f>
        <v>0</v>
      </c>
      <c r="Q87" s="74"/>
      <c r="R87" s="156">
        <f>R88+R116+R163</f>
        <v>0</v>
      </c>
      <c r="S87" s="74"/>
      <c r="T87" s="157">
        <f>T88+T116+T163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73</v>
      </c>
      <c r="AU87" s="19" t="s">
        <v>176</v>
      </c>
      <c r="BK87" s="158">
        <f>BK88+BK116+BK163</f>
        <v>0</v>
      </c>
    </row>
    <row r="88" spans="1:65" s="12" customFormat="1" ht="25.9" customHeight="1">
      <c r="B88" s="159"/>
      <c r="C88" s="160"/>
      <c r="D88" s="161" t="s">
        <v>73</v>
      </c>
      <c r="E88" s="162" t="s">
        <v>200</v>
      </c>
      <c r="F88" s="162" t="s">
        <v>979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0</v>
      </c>
      <c r="AR88" s="170" t="s">
        <v>82</v>
      </c>
      <c r="AT88" s="171" t="s">
        <v>73</v>
      </c>
      <c r="AU88" s="171" t="s">
        <v>74</v>
      </c>
      <c r="AY88" s="170" t="s">
        <v>202</v>
      </c>
      <c r="BK88" s="172">
        <f>BK89</f>
        <v>0</v>
      </c>
    </row>
    <row r="89" spans="1:65" s="12" customFormat="1" ht="22.9" customHeight="1">
      <c r="B89" s="159"/>
      <c r="C89" s="160"/>
      <c r="D89" s="161" t="s">
        <v>73</v>
      </c>
      <c r="E89" s="173" t="s">
        <v>82</v>
      </c>
      <c r="F89" s="173" t="s">
        <v>203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SUM(P90:P115)</f>
        <v>0</v>
      </c>
      <c r="Q89" s="167"/>
      <c r="R89" s="168">
        <f>SUM(R90:R115)</f>
        <v>0</v>
      </c>
      <c r="S89" s="167"/>
      <c r="T89" s="169">
        <f>SUM(T90:T115)</f>
        <v>0</v>
      </c>
      <c r="AR89" s="170" t="s">
        <v>82</v>
      </c>
      <c r="AT89" s="171" t="s">
        <v>73</v>
      </c>
      <c r="AU89" s="171" t="s">
        <v>82</v>
      </c>
      <c r="AY89" s="170" t="s">
        <v>202</v>
      </c>
      <c r="BK89" s="172">
        <f>SUM(BK90:BK115)</f>
        <v>0</v>
      </c>
    </row>
    <row r="90" spans="1:65" s="2" customFormat="1" ht="16.5" customHeight="1">
      <c r="A90" s="36"/>
      <c r="B90" s="37"/>
      <c r="C90" s="175" t="s">
        <v>82</v>
      </c>
      <c r="D90" s="175" t="s">
        <v>204</v>
      </c>
      <c r="E90" s="176" t="s">
        <v>980</v>
      </c>
      <c r="F90" s="177" t="s">
        <v>981</v>
      </c>
      <c r="G90" s="178" t="s">
        <v>207</v>
      </c>
      <c r="H90" s="179">
        <v>61.25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982</v>
      </c>
    </row>
    <row r="91" spans="1:65" s="2" customFormat="1" ht="19.5">
      <c r="A91" s="36"/>
      <c r="B91" s="37"/>
      <c r="C91" s="38"/>
      <c r="D91" s="188" t="s">
        <v>211</v>
      </c>
      <c r="E91" s="38"/>
      <c r="F91" s="189" t="s">
        <v>983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2" customFormat="1" ht="11.25">
      <c r="A92" s="36"/>
      <c r="B92" s="37"/>
      <c r="C92" s="38"/>
      <c r="D92" s="193" t="s">
        <v>213</v>
      </c>
      <c r="E92" s="38"/>
      <c r="F92" s="194" t="s">
        <v>984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213</v>
      </c>
      <c r="AU92" s="19" t="s">
        <v>84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985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3" customFormat="1" ht="11.25">
      <c r="B94" s="195"/>
      <c r="C94" s="196"/>
      <c r="D94" s="188" t="s">
        <v>215</v>
      </c>
      <c r="E94" s="197" t="s">
        <v>19</v>
      </c>
      <c r="F94" s="198" t="s">
        <v>263</v>
      </c>
      <c r="G94" s="196"/>
      <c r="H94" s="197" t="s">
        <v>19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215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202</v>
      </c>
    </row>
    <row r="95" spans="1:65" s="14" customFormat="1" ht="11.25">
      <c r="B95" s="205"/>
      <c r="C95" s="206"/>
      <c r="D95" s="188" t="s">
        <v>215</v>
      </c>
      <c r="E95" s="207" t="s">
        <v>19</v>
      </c>
      <c r="F95" s="208" t="s">
        <v>986</v>
      </c>
      <c r="G95" s="206"/>
      <c r="H95" s="209">
        <v>61.25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35</v>
      </c>
      <c r="AX95" s="14" t="s">
        <v>74</v>
      </c>
      <c r="AY95" s="215" t="s">
        <v>202</v>
      </c>
    </row>
    <row r="96" spans="1:65" s="15" customFormat="1" ht="11.25">
      <c r="B96" s="216"/>
      <c r="C96" s="217"/>
      <c r="D96" s="188" t="s">
        <v>215</v>
      </c>
      <c r="E96" s="218" t="s">
        <v>19</v>
      </c>
      <c r="F96" s="219" t="s">
        <v>220</v>
      </c>
      <c r="G96" s="217"/>
      <c r="H96" s="220">
        <v>61.25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215</v>
      </c>
      <c r="AU96" s="226" t="s">
        <v>84</v>
      </c>
      <c r="AV96" s="15" t="s">
        <v>209</v>
      </c>
      <c r="AW96" s="15" t="s">
        <v>35</v>
      </c>
      <c r="AX96" s="15" t="s">
        <v>82</v>
      </c>
      <c r="AY96" s="226" t="s">
        <v>202</v>
      </c>
    </row>
    <row r="97" spans="1:65" s="2" customFormat="1" ht="21.75" customHeight="1">
      <c r="A97" s="36"/>
      <c r="B97" s="37"/>
      <c r="C97" s="175" t="s">
        <v>84</v>
      </c>
      <c r="D97" s="175" t="s">
        <v>204</v>
      </c>
      <c r="E97" s="176" t="s">
        <v>987</v>
      </c>
      <c r="F97" s="177" t="s">
        <v>988</v>
      </c>
      <c r="G97" s="178" t="s">
        <v>207</v>
      </c>
      <c r="H97" s="179">
        <v>61.25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209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209</v>
      </c>
      <c r="BM97" s="186" t="s">
        <v>989</v>
      </c>
    </row>
    <row r="98" spans="1:65" s="2" customFormat="1" ht="19.5">
      <c r="A98" s="36"/>
      <c r="B98" s="37"/>
      <c r="C98" s="38"/>
      <c r="D98" s="188" t="s">
        <v>211</v>
      </c>
      <c r="E98" s="38"/>
      <c r="F98" s="189" t="s">
        <v>990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2" customFormat="1" ht="11.25">
      <c r="A99" s="36"/>
      <c r="B99" s="37"/>
      <c r="C99" s="38"/>
      <c r="D99" s="193" t="s">
        <v>213</v>
      </c>
      <c r="E99" s="38"/>
      <c r="F99" s="194" t="s">
        <v>991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213</v>
      </c>
      <c r="AU99" s="19" t="s">
        <v>84</v>
      </c>
    </row>
    <row r="100" spans="1:65" s="13" customFormat="1" ht="11.25">
      <c r="B100" s="195"/>
      <c r="C100" s="196"/>
      <c r="D100" s="188" t="s">
        <v>215</v>
      </c>
      <c r="E100" s="197" t="s">
        <v>19</v>
      </c>
      <c r="F100" s="198" t="s">
        <v>985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1:65" s="13" customFormat="1" ht="11.25">
      <c r="B101" s="195"/>
      <c r="C101" s="196"/>
      <c r="D101" s="188" t="s">
        <v>215</v>
      </c>
      <c r="E101" s="197" t="s">
        <v>19</v>
      </c>
      <c r="F101" s="198" t="s">
        <v>263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1:65" s="14" customFormat="1" ht="11.25">
      <c r="B102" s="205"/>
      <c r="C102" s="206"/>
      <c r="D102" s="188" t="s">
        <v>215</v>
      </c>
      <c r="E102" s="207" t="s">
        <v>19</v>
      </c>
      <c r="F102" s="208" t="s">
        <v>986</v>
      </c>
      <c r="G102" s="206"/>
      <c r="H102" s="209">
        <v>61.25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215</v>
      </c>
      <c r="AU102" s="215" t="s">
        <v>84</v>
      </c>
      <c r="AV102" s="14" t="s">
        <v>84</v>
      </c>
      <c r="AW102" s="14" t="s">
        <v>35</v>
      </c>
      <c r="AX102" s="14" t="s">
        <v>74</v>
      </c>
      <c r="AY102" s="215" t="s">
        <v>202</v>
      </c>
    </row>
    <row r="103" spans="1:65" s="15" customFormat="1" ht="11.25">
      <c r="B103" s="216"/>
      <c r="C103" s="217"/>
      <c r="D103" s="188" t="s">
        <v>215</v>
      </c>
      <c r="E103" s="218" t="s">
        <v>19</v>
      </c>
      <c r="F103" s="219" t="s">
        <v>220</v>
      </c>
      <c r="G103" s="217"/>
      <c r="H103" s="220">
        <v>61.25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215</v>
      </c>
      <c r="AU103" s="226" t="s">
        <v>84</v>
      </c>
      <c r="AV103" s="15" t="s">
        <v>209</v>
      </c>
      <c r="AW103" s="15" t="s">
        <v>35</v>
      </c>
      <c r="AX103" s="15" t="s">
        <v>82</v>
      </c>
      <c r="AY103" s="226" t="s">
        <v>202</v>
      </c>
    </row>
    <row r="104" spans="1:65" s="2" customFormat="1" ht="16.5" customHeight="1">
      <c r="A104" s="36"/>
      <c r="B104" s="37"/>
      <c r="C104" s="175" t="s">
        <v>226</v>
      </c>
      <c r="D104" s="175" t="s">
        <v>204</v>
      </c>
      <c r="E104" s="176" t="s">
        <v>992</v>
      </c>
      <c r="F104" s="177" t="s">
        <v>993</v>
      </c>
      <c r="G104" s="178" t="s">
        <v>207</v>
      </c>
      <c r="H104" s="179">
        <v>61.25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209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209</v>
      </c>
      <c r="BM104" s="186" t="s">
        <v>994</v>
      </c>
    </row>
    <row r="105" spans="1:65" s="2" customFormat="1" ht="19.5">
      <c r="A105" s="36"/>
      <c r="B105" s="37"/>
      <c r="C105" s="38"/>
      <c r="D105" s="188" t="s">
        <v>211</v>
      </c>
      <c r="E105" s="38"/>
      <c r="F105" s="189" t="s">
        <v>995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2" customFormat="1" ht="11.25">
      <c r="A106" s="36"/>
      <c r="B106" s="37"/>
      <c r="C106" s="38"/>
      <c r="D106" s="193" t="s">
        <v>213</v>
      </c>
      <c r="E106" s="38"/>
      <c r="F106" s="194" t="s">
        <v>996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213</v>
      </c>
      <c r="AU106" s="19" t="s">
        <v>84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985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3" customFormat="1" ht="11.25">
      <c r="B108" s="195"/>
      <c r="C108" s="196"/>
      <c r="D108" s="188" t="s">
        <v>215</v>
      </c>
      <c r="E108" s="197" t="s">
        <v>19</v>
      </c>
      <c r="F108" s="198" t="s">
        <v>263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1:65" s="14" customFormat="1" ht="11.25">
      <c r="B109" s="205"/>
      <c r="C109" s="206"/>
      <c r="D109" s="188" t="s">
        <v>215</v>
      </c>
      <c r="E109" s="207" t="s">
        <v>19</v>
      </c>
      <c r="F109" s="208" t="s">
        <v>986</v>
      </c>
      <c r="G109" s="206"/>
      <c r="H109" s="209">
        <v>61.25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215</v>
      </c>
      <c r="AU109" s="215" t="s">
        <v>84</v>
      </c>
      <c r="AV109" s="14" t="s">
        <v>84</v>
      </c>
      <c r="AW109" s="14" t="s">
        <v>35</v>
      </c>
      <c r="AX109" s="14" t="s">
        <v>74</v>
      </c>
      <c r="AY109" s="215" t="s">
        <v>202</v>
      </c>
    </row>
    <row r="110" spans="1:65" s="15" customFormat="1" ht="11.25">
      <c r="B110" s="216"/>
      <c r="C110" s="217"/>
      <c r="D110" s="188" t="s">
        <v>215</v>
      </c>
      <c r="E110" s="218" t="s">
        <v>19</v>
      </c>
      <c r="F110" s="219" t="s">
        <v>220</v>
      </c>
      <c r="G110" s="217"/>
      <c r="H110" s="220">
        <v>61.25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215</v>
      </c>
      <c r="AU110" s="226" t="s">
        <v>84</v>
      </c>
      <c r="AV110" s="15" t="s">
        <v>209</v>
      </c>
      <c r="AW110" s="15" t="s">
        <v>35</v>
      </c>
      <c r="AX110" s="15" t="s">
        <v>82</v>
      </c>
      <c r="AY110" s="226" t="s">
        <v>202</v>
      </c>
    </row>
    <row r="111" spans="1:65" s="2" customFormat="1" ht="16.5" customHeight="1">
      <c r="A111" s="36"/>
      <c r="B111" s="37"/>
      <c r="C111" s="175" t="s">
        <v>209</v>
      </c>
      <c r="D111" s="175" t="s">
        <v>204</v>
      </c>
      <c r="E111" s="176" t="s">
        <v>510</v>
      </c>
      <c r="F111" s="177" t="s">
        <v>511</v>
      </c>
      <c r="G111" s="178" t="s">
        <v>280</v>
      </c>
      <c r="H111" s="179">
        <v>87.5</v>
      </c>
      <c r="I111" s="180"/>
      <c r="J111" s="181">
        <f>ROUND(I111*H111,2)</f>
        <v>0</v>
      </c>
      <c r="K111" s="177" t="s">
        <v>208</v>
      </c>
      <c r="L111" s="41"/>
      <c r="M111" s="182" t="s">
        <v>19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209</v>
      </c>
      <c r="AT111" s="186" t="s">
        <v>204</v>
      </c>
      <c r="AU111" s="186" t="s">
        <v>84</v>
      </c>
      <c r="AY111" s="19" t="s">
        <v>202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209</v>
      </c>
      <c r="BM111" s="186" t="s">
        <v>997</v>
      </c>
    </row>
    <row r="112" spans="1:65" s="2" customFormat="1" ht="11.25">
      <c r="A112" s="36"/>
      <c r="B112" s="37"/>
      <c r="C112" s="38"/>
      <c r="D112" s="188" t="s">
        <v>211</v>
      </c>
      <c r="E112" s="38"/>
      <c r="F112" s="189" t="s">
        <v>513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211</v>
      </c>
      <c r="AU112" s="19" t="s">
        <v>84</v>
      </c>
    </row>
    <row r="113" spans="1:65" s="2" customFormat="1" ht="11.25">
      <c r="A113" s="36"/>
      <c r="B113" s="37"/>
      <c r="C113" s="38"/>
      <c r="D113" s="193" t="s">
        <v>213</v>
      </c>
      <c r="E113" s="38"/>
      <c r="F113" s="194" t="s">
        <v>514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213</v>
      </c>
      <c r="AU113" s="19" t="s">
        <v>84</v>
      </c>
    </row>
    <row r="114" spans="1:65" s="14" customFormat="1" ht="11.25">
      <c r="B114" s="205"/>
      <c r="C114" s="206"/>
      <c r="D114" s="188" t="s">
        <v>215</v>
      </c>
      <c r="E114" s="207" t="s">
        <v>19</v>
      </c>
      <c r="F114" s="208" t="s">
        <v>998</v>
      </c>
      <c r="G114" s="206"/>
      <c r="H114" s="209">
        <v>87.5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215</v>
      </c>
      <c r="AU114" s="215" t="s">
        <v>84</v>
      </c>
      <c r="AV114" s="14" t="s">
        <v>84</v>
      </c>
      <c r="AW114" s="14" t="s">
        <v>35</v>
      </c>
      <c r="AX114" s="14" t="s">
        <v>74</v>
      </c>
      <c r="AY114" s="215" t="s">
        <v>202</v>
      </c>
    </row>
    <row r="115" spans="1:65" s="15" customFormat="1" ht="11.25">
      <c r="B115" s="216"/>
      <c r="C115" s="217"/>
      <c r="D115" s="188" t="s">
        <v>215</v>
      </c>
      <c r="E115" s="218" t="s">
        <v>19</v>
      </c>
      <c r="F115" s="219" t="s">
        <v>220</v>
      </c>
      <c r="G115" s="217"/>
      <c r="H115" s="220">
        <v>87.5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215</v>
      </c>
      <c r="AU115" s="226" t="s">
        <v>84</v>
      </c>
      <c r="AV115" s="15" t="s">
        <v>209</v>
      </c>
      <c r="AW115" s="15" t="s">
        <v>35</v>
      </c>
      <c r="AX115" s="15" t="s">
        <v>82</v>
      </c>
      <c r="AY115" s="226" t="s">
        <v>202</v>
      </c>
    </row>
    <row r="116" spans="1:65" s="12" customFormat="1" ht="25.9" customHeight="1">
      <c r="B116" s="159"/>
      <c r="C116" s="160"/>
      <c r="D116" s="161" t="s">
        <v>73</v>
      </c>
      <c r="E116" s="162" t="s">
        <v>386</v>
      </c>
      <c r="F116" s="162" t="s">
        <v>387</v>
      </c>
      <c r="G116" s="160"/>
      <c r="H116" s="160"/>
      <c r="I116" s="163"/>
      <c r="J116" s="164">
        <f>BK116</f>
        <v>0</v>
      </c>
      <c r="K116" s="160"/>
      <c r="L116" s="165"/>
      <c r="M116" s="166"/>
      <c r="N116" s="167"/>
      <c r="O116" s="167"/>
      <c r="P116" s="168">
        <f>P117</f>
        <v>0</v>
      </c>
      <c r="Q116" s="167"/>
      <c r="R116" s="168">
        <f>R117</f>
        <v>0</v>
      </c>
      <c r="S116" s="167"/>
      <c r="T116" s="169">
        <f>T117</f>
        <v>0</v>
      </c>
      <c r="AR116" s="170" t="s">
        <v>84</v>
      </c>
      <c r="AT116" s="171" t="s">
        <v>73</v>
      </c>
      <c r="AU116" s="171" t="s">
        <v>74</v>
      </c>
      <c r="AY116" s="170" t="s">
        <v>202</v>
      </c>
      <c r="BK116" s="172">
        <f>BK117</f>
        <v>0</v>
      </c>
    </row>
    <row r="117" spans="1:65" s="12" customFormat="1" ht="22.9" customHeight="1">
      <c r="B117" s="159"/>
      <c r="C117" s="160"/>
      <c r="D117" s="161" t="s">
        <v>73</v>
      </c>
      <c r="E117" s="173" t="s">
        <v>944</v>
      </c>
      <c r="F117" s="173" t="s">
        <v>945</v>
      </c>
      <c r="G117" s="160"/>
      <c r="H117" s="160"/>
      <c r="I117" s="163"/>
      <c r="J117" s="174">
        <f>BK117</f>
        <v>0</v>
      </c>
      <c r="K117" s="160"/>
      <c r="L117" s="165"/>
      <c r="M117" s="166"/>
      <c r="N117" s="167"/>
      <c r="O117" s="167"/>
      <c r="P117" s="168">
        <f>P118+P127+P132</f>
        <v>0</v>
      </c>
      <c r="Q117" s="167"/>
      <c r="R117" s="168">
        <f>R118+R127+R132</f>
        <v>0</v>
      </c>
      <c r="S117" s="167"/>
      <c r="T117" s="169">
        <f>T118+T127+T132</f>
        <v>0</v>
      </c>
      <c r="AR117" s="170" t="s">
        <v>84</v>
      </c>
      <c r="AT117" s="171" t="s">
        <v>73</v>
      </c>
      <c r="AU117" s="171" t="s">
        <v>82</v>
      </c>
      <c r="AY117" s="170" t="s">
        <v>202</v>
      </c>
      <c r="BK117" s="172">
        <f>BK118+BK127+BK132</f>
        <v>0</v>
      </c>
    </row>
    <row r="118" spans="1:65" s="12" customFormat="1" ht="20.85" customHeight="1">
      <c r="B118" s="159"/>
      <c r="C118" s="160"/>
      <c r="D118" s="161" t="s">
        <v>73</v>
      </c>
      <c r="E118" s="173" t="s">
        <v>999</v>
      </c>
      <c r="F118" s="173" t="s">
        <v>1000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SUM(P119:P126)</f>
        <v>0</v>
      </c>
      <c r="Q118" s="167"/>
      <c r="R118" s="168">
        <f>SUM(R119:R126)</f>
        <v>0</v>
      </c>
      <c r="S118" s="167"/>
      <c r="T118" s="169">
        <f>SUM(T119:T126)</f>
        <v>0</v>
      </c>
      <c r="AR118" s="170" t="s">
        <v>84</v>
      </c>
      <c r="AT118" s="171" t="s">
        <v>73</v>
      </c>
      <c r="AU118" s="171" t="s">
        <v>84</v>
      </c>
      <c r="AY118" s="170" t="s">
        <v>202</v>
      </c>
      <c r="BK118" s="172">
        <f>SUM(BK119:BK126)</f>
        <v>0</v>
      </c>
    </row>
    <row r="119" spans="1:65" s="2" customFormat="1" ht="16.5" customHeight="1">
      <c r="A119" s="36"/>
      <c r="B119" s="37"/>
      <c r="C119" s="175" t="s">
        <v>239</v>
      </c>
      <c r="D119" s="175" t="s">
        <v>204</v>
      </c>
      <c r="E119" s="176" t="s">
        <v>1001</v>
      </c>
      <c r="F119" s="177" t="s">
        <v>1002</v>
      </c>
      <c r="G119" s="178" t="s">
        <v>263</v>
      </c>
      <c r="H119" s="179">
        <v>64</v>
      </c>
      <c r="I119" s="180"/>
      <c r="J119" s="181">
        <f>ROUND(I119*H119,2)</f>
        <v>0</v>
      </c>
      <c r="K119" s="177" t="s">
        <v>19</v>
      </c>
      <c r="L119" s="41"/>
      <c r="M119" s="182" t="s">
        <v>19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333</v>
      </c>
      <c r="AT119" s="186" t="s">
        <v>204</v>
      </c>
      <c r="AU119" s="186" t="s">
        <v>226</v>
      </c>
      <c r="AY119" s="19" t="s">
        <v>202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333</v>
      </c>
      <c r="BM119" s="186" t="s">
        <v>1003</v>
      </c>
    </row>
    <row r="120" spans="1:65" s="2" customFormat="1" ht="11.25">
      <c r="A120" s="36"/>
      <c r="B120" s="37"/>
      <c r="C120" s="38"/>
      <c r="D120" s="188" t="s">
        <v>211</v>
      </c>
      <c r="E120" s="38"/>
      <c r="F120" s="189" t="s">
        <v>1002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211</v>
      </c>
      <c r="AU120" s="19" t="s">
        <v>226</v>
      </c>
    </row>
    <row r="121" spans="1:65" s="2" customFormat="1" ht="16.5" customHeight="1">
      <c r="A121" s="36"/>
      <c r="B121" s="37"/>
      <c r="C121" s="241" t="s">
        <v>249</v>
      </c>
      <c r="D121" s="241" t="s">
        <v>595</v>
      </c>
      <c r="E121" s="242" t="s">
        <v>1004</v>
      </c>
      <c r="F121" s="243" t="s">
        <v>1002</v>
      </c>
      <c r="G121" s="244" t="s">
        <v>263</v>
      </c>
      <c r="H121" s="245">
        <v>64</v>
      </c>
      <c r="I121" s="246"/>
      <c r="J121" s="247">
        <f>ROUND(I121*H121,2)</f>
        <v>0</v>
      </c>
      <c r="K121" s="243" t="s">
        <v>19</v>
      </c>
      <c r="L121" s="248"/>
      <c r="M121" s="249" t="s">
        <v>19</v>
      </c>
      <c r="N121" s="250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598</v>
      </c>
      <c r="AT121" s="186" t="s">
        <v>595</v>
      </c>
      <c r="AU121" s="186" t="s">
        <v>226</v>
      </c>
      <c r="AY121" s="19" t="s">
        <v>202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333</v>
      </c>
      <c r="BM121" s="186" t="s">
        <v>1005</v>
      </c>
    </row>
    <row r="122" spans="1:65" s="2" customFormat="1" ht="11.25">
      <c r="A122" s="36"/>
      <c r="B122" s="37"/>
      <c r="C122" s="38"/>
      <c r="D122" s="188" t="s">
        <v>211</v>
      </c>
      <c r="E122" s="38"/>
      <c r="F122" s="189" t="s">
        <v>1006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211</v>
      </c>
      <c r="AU122" s="19" t="s">
        <v>226</v>
      </c>
    </row>
    <row r="123" spans="1:65" s="2" customFormat="1" ht="16.5" customHeight="1">
      <c r="A123" s="36"/>
      <c r="B123" s="37"/>
      <c r="C123" s="175" t="s">
        <v>260</v>
      </c>
      <c r="D123" s="175" t="s">
        <v>204</v>
      </c>
      <c r="E123" s="176" t="s">
        <v>1007</v>
      </c>
      <c r="F123" s="177" t="s">
        <v>1008</v>
      </c>
      <c r="G123" s="178" t="s">
        <v>545</v>
      </c>
      <c r="H123" s="179">
        <v>128</v>
      </c>
      <c r="I123" s="180"/>
      <c r="J123" s="181">
        <f>ROUND(I123*H123,2)</f>
        <v>0</v>
      </c>
      <c r="K123" s="177" t="s">
        <v>19</v>
      </c>
      <c r="L123" s="41"/>
      <c r="M123" s="182" t="s">
        <v>19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333</v>
      </c>
      <c r="AT123" s="186" t="s">
        <v>204</v>
      </c>
      <c r="AU123" s="186" t="s">
        <v>226</v>
      </c>
      <c r="AY123" s="19" t="s">
        <v>202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333</v>
      </c>
      <c r="BM123" s="186" t="s">
        <v>1009</v>
      </c>
    </row>
    <row r="124" spans="1:65" s="2" customFormat="1" ht="11.25">
      <c r="A124" s="36"/>
      <c r="B124" s="37"/>
      <c r="C124" s="38"/>
      <c r="D124" s="188" t="s">
        <v>211</v>
      </c>
      <c r="E124" s="38"/>
      <c r="F124" s="189" t="s">
        <v>1010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211</v>
      </c>
      <c r="AU124" s="19" t="s">
        <v>226</v>
      </c>
    </row>
    <row r="125" spans="1:65" s="2" customFormat="1" ht="16.5" customHeight="1">
      <c r="A125" s="36"/>
      <c r="B125" s="37"/>
      <c r="C125" s="241" t="s">
        <v>268</v>
      </c>
      <c r="D125" s="241" t="s">
        <v>595</v>
      </c>
      <c r="E125" s="242" t="s">
        <v>1011</v>
      </c>
      <c r="F125" s="243" t="s">
        <v>1012</v>
      </c>
      <c r="G125" s="244" t="s">
        <v>545</v>
      </c>
      <c r="H125" s="245">
        <v>128</v>
      </c>
      <c r="I125" s="246"/>
      <c r="J125" s="247">
        <f>ROUND(I125*H125,2)</f>
        <v>0</v>
      </c>
      <c r="K125" s="243" t="s">
        <v>19</v>
      </c>
      <c r="L125" s="248"/>
      <c r="M125" s="249" t="s">
        <v>19</v>
      </c>
      <c r="N125" s="250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598</v>
      </c>
      <c r="AT125" s="186" t="s">
        <v>595</v>
      </c>
      <c r="AU125" s="186" t="s">
        <v>226</v>
      </c>
      <c r="AY125" s="19" t="s">
        <v>202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333</v>
      </c>
      <c r="BM125" s="186" t="s">
        <v>1013</v>
      </c>
    </row>
    <row r="126" spans="1:65" s="2" customFormat="1" ht="11.25">
      <c r="A126" s="36"/>
      <c r="B126" s="37"/>
      <c r="C126" s="38"/>
      <c r="D126" s="188" t="s">
        <v>211</v>
      </c>
      <c r="E126" s="38"/>
      <c r="F126" s="189" t="s">
        <v>1012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211</v>
      </c>
      <c r="AU126" s="19" t="s">
        <v>226</v>
      </c>
    </row>
    <row r="127" spans="1:65" s="12" customFormat="1" ht="20.85" customHeight="1">
      <c r="B127" s="159"/>
      <c r="C127" s="160"/>
      <c r="D127" s="161" t="s">
        <v>73</v>
      </c>
      <c r="E127" s="173" t="s">
        <v>1014</v>
      </c>
      <c r="F127" s="173" t="s">
        <v>1015</v>
      </c>
      <c r="G127" s="160"/>
      <c r="H127" s="160"/>
      <c r="I127" s="163"/>
      <c r="J127" s="174">
        <f>BK127</f>
        <v>0</v>
      </c>
      <c r="K127" s="160"/>
      <c r="L127" s="165"/>
      <c r="M127" s="166"/>
      <c r="N127" s="167"/>
      <c r="O127" s="167"/>
      <c r="P127" s="168">
        <f>SUM(P128:P131)</f>
        <v>0</v>
      </c>
      <c r="Q127" s="167"/>
      <c r="R127" s="168">
        <f>SUM(R128:R131)</f>
        <v>0</v>
      </c>
      <c r="S127" s="167"/>
      <c r="T127" s="169">
        <f>SUM(T128:T131)</f>
        <v>0</v>
      </c>
      <c r="AR127" s="170" t="s">
        <v>84</v>
      </c>
      <c r="AT127" s="171" t="s">
        <v>73</v>
      </c>
      <c r="AU127" s="171" t="s">
        <v>84</v>
      </c>
      <c r="AY127" s="170" t="s">
        <v>202</v>
      </c>
      <c r="BK127" s="172">
        <f>SUM(BK128:BK131)</f>
        <v>0</v>
      </c>
    </row>
    <row r="128" spans="1:65" s="2" customFormat="1" ht="21.75" customHeight="1">
      <c r="A128" s="36"/>
      <c r="B128" s="37"/>
      <c r="C128" s="175" t="s">
        <v>237</v>
      </c>
      <c r="D128" s="175" t="s">
        <v>204</v>
      </c>
      <c r="E128" s="176" t="s">
        <v>1016</v>
      </c>
      <c r="F128" s="177" t="s">
        <v>1017</v>
      </c>
      <c r="G128" s="178" t="s">
        <v>545</v>
      </c>
      <c r="H128" s="179">
        <v>3</v>
      </c>
      <c r="I128" s="180"/>
      <c r="J128" s="181">
        <f>ROUND(I128*H128,2)</f>
        <v>0</v>
      </c>
      <c r="K128" s="177" t="s">
        <v>19</v>
      </c>
      <c r="L128" s="41"/>
      <c r="M128" s="182" t="s">
        <v>19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333</v>
      </c>
      <c r="AT128" s="186" t="s">
        <v>204</v>
      </c>
      <c r="AU128" s="186" t="s">
        <v>226</v>
      </c>
      <c r="AY128" s="19" t="s">
        <v>202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333</v>
      </c>
      <c r="BM128" s="186" t="s">
        <v>1018</v>
      </c>
    </row>
    <row r="129" spans="1:65" s="2" customFormat="1" ht="11.25">
      <c r="A129" s="36"/>
      <c r="B129" s="37"/>
      <c r="C129" s="38"/>
      <c r="D129" s="188" t="s">
        <v>211</v>
      </c>
      <c r="E129" s="38"/>
      <c r="F129" s="189" t="s">
        <v>1019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211</v>
      </c>
      <c r="AU129" s="19" t="s">
        <v>226</v>
      </c>
    </row>
    <row r="130" spans="1:65" s="2" customFormat="1" ht="24.2" customHeight="1">
      <c r="A130" s="36"/>
      <c r="B130" s="37"/>
      <c r="C130" s="241" t="s">
        <v>288</v>
      </c>
      <c r="D130" s="241" t="s">
        <v>595</v>
      </c>
      <c r="E130" s="242" t="s">
        <v>1020</v>
      </c>
      <c r="F130" s="243" t="s">
        <v>1021</v>
      </c>
      <c r="G130" s="244" t="s">
        <v>545</v>
      </c>
      <c r="H130" s="245">
        <v>3</v>
      </c>
      <c r="I130" s="246"/>
      <c r="J130" s="247">
        <f>ROUND(I130*H130,2)</f>
        <v>0</v>
      </c>
      <c r="K130" s="243" t="s">
        <v>19</v>
      </c>
      <c r="L130" s="248"/>
      <c r="M130" s="249" t="s">
        <v>19</v>
      </c>
      <c r="N130" s="250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598</v>
      </c>
      <c r="AT130" s="186" t="s">
        <v>595</v>
      </c>
      <c r="AU130" s="186" t="s">
        <v>226</v>
      </c>
      <c r="AY130" s="19" t="s">
        <v>202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333</v>
      </c>
      <c r="BM130" s="186" t="s">
        <v>1022</v>
      </c>
    </row>
    <row r="131" spans="1:65" s="2" customFormat="1" ht="19.5">
      <c r="A131" s="36"/>
      <c r="B131" s="37"/>
      <c r="C131" s="38"/>
      <c r="D131" s="188" t="s">
        <v>211</v>
      </c>
      <c r="E131" s="38"/>
      <c r="F131" s="189" t="s">
        <v>1021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211</v>
      </c>
      <c r="AU131" s="19" t="s">
        <v>226</v>
      </c>
    </row>
    <row r="132" spans="1:65" s="12" customFormat="1" ht="20.85" customHeight="1">
      <c r="B132" s="159"/>
      <c r="C132" s="160"/>
      <c r="D132" s="161" t="s">
        <v>73</v>
      </c>
      <c r="E132" s="173" t="s">
        <v>1023</v>
      </c>
      <c r="F132" s="173" t="s">
        <v>1024</v>
      </c>
      <c r="G132" s="160"/>
      <c r="H132" s="160"/>
      <c r="I132" s="163"/>
      <c r="J132" s="174">
        <f>BK132</f>
        <v>0</v>
      </c>
      <c r="K132" s="160"/>
      <c r="L132" s="165"/>
      <c r="M132" s="166"/>
      <c r="N132" s="167"/>
      <c r="O132" s="167"/>
      <c r="P132" s="168">
        <f>SUM(P133:P162)</f>
        <v>0</v>
      </c>
      <c r="Q132" s="167"/>
      <c r="R132" s="168">
        <f>SUM(R133:R162)</f>
        <v>0</v>
      </c>
      <c r="S132" s="167"/>
      <c r="T132" s="169">
        <f>SUM(T133:T162)</f>
        <v>0</v>
      </c>
      <c r="AR132" s="170" t="s">
        <v>84</v>
      </c>
      <c r="AT132" s="171" t="s">
        <v>73</v>
      </c>
      <c r="AU132" s="171" t="s">
        <v>84</v>
      </c>
      <c r="AY132" s="170" t="s">
        <v>202</v>
      </c>
      <c r="BK132" s="172">
        <f>SUM(BK133:BK162)</f>
        <v>0</v>
      </c>
    </row>
    <row r="133" spans="1:65" s="2" customFormat="1" ht="16.5" customHeight="1">
      <c r="A133" s="36"/>
      <c r="B133" s="37"/>
      <c r="C133" s="175" t="s">
        <v>298</v>
      </c>
      <c r="D133" s="175" t="s">
        <v>204</v>
      </c>
      <c r="E133" s="176" t="s">
        <v>1025</v>
      </c>
      <c r="F133" s="177" t="s">
        <v>1026</v>
      </c>
      <c r="G133" s="178" t="s">
        <v>263</v>
      </c>
      <c r="H133" s="179">
        <v>250</v>
      </c>
      <c r="I133" s="180"/>
      <c r="J133" s="181">
        <f>ROUND(I133*H133,2)</f>
        <v>0</v>
      </c>
      <c r="K133" s="177" t="s">
        <v>19</v>
      </c>
      <c r="L133" s="41"/>
      <c r="M133" s="182" t="s">
        <v>19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333</v>
      </c>
      <c r="AT133" s="186" t="s">
        <v>204</v>
      </c>
      <c r="AU133" s="186" t="s">
        <v>226</v>
      </c>
      <c r="AY133" s="19" t="s">
        <v>202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333</v>
      </c>
      <c r="BM133" s="186" t="s">
        <v>1027</v>
      </c>
    </row>
    <row r="134" spans="1:65" s="2" customFormat="1" ht="11.25">
      <c r="A134" s="36"/>
      <c r="B134" s="37"/>
      <c r="C134" s="38"/>
      <c r="D134" s="188" t="s">
        <v>211</v>
      </c>
      <c r="E134" s="38"/>
      <c r="F134" s="189" t="s">
        <v>1028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211</v>
      </c>
      <c r="AU134" s="19" t="s">
        <v>226</v>
      </c>
    </row>
    <row r="135" spans="1:65" s="2" customFormat="1" ht="16.5" customHeight="1">
      <c r="A135" s="36"/>
      <c r="B135" s="37"/>
      <c r="C135" s="241" t="s">
        <v>305</v>
      </c>
      <c r="D135" s="241" t="s">
        <v>595</v>
      </c>
      <c r="E135" s="242" t="s">
        <v>1029</v>
      </c>
      <c r="F135" s="243" t="s">
        <v>1028</v>
      </c>
      <c r="G135" s="244" t="s">
        <v>263</v>
      </c>
      <c r="H135" s="245">
        <v>250</v>
      </c>
      <c r="I135" s="246"/>
      <c r="J135" s="247">
        <f>ROUND(I135*H135,2)</f>
        <v>0</v>
      </c>
      <c r="K135" s="243" t="s">
        <v>19</v>
      </c>
      <c r="L135" s="248"/>
      <c r="M135" s="249" t="s">
        <v>19</v>
      </c>
      <c r="N135" s="250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598</v>
      </c>
      <c r="AT135" s="186" t="s">
        <v>595</v>
      </c>
      <c r="AU135" s="186" t="s">
        <v>226</v>
      </c>
      <c r="AY135" s="19" t="s">
        <v>202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333</v>
      </c>
      <c r="BM135" s="186" t="s">
        <v>1030</v>
      </c>
    </row>
    <row r="136" spans="1:65" s="2" customFormat="1" ht="11.25">
      <c r="A136" s="36"/>
      <c r="B136" s="37"/>
      <c r="C136" s="38"/>
      <c r="D136" s="188" t="s">
        <v>211</v>
      </c>
      <c r="E136" s="38"/>
      <c r="F136" s="189" t="s">
        <v>1026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211</v>
      </c>
      <c r="AU136" s="19" t="s">
        <v>226</v>
      </c>
    </row>
    <row r="137" spans="1:65" s="2" customFormat="1" ht="16.5" customHeight="1">
      <c r="A137" s="36"/>
      <c r="B137" s="37"/>
      <c r="C137" s="175" t="s">
        <v>311</v>
      </c>
      <c r="D137" s="175" t="s">
        <v>204</v>
      </c>
      <c r="E137" s="176" t="s">
        <v>1031</v>
      </c>
      <c r="F137" s="177" t="s">
        <v>1032</v>
      </c>
      <c r="G137" s="178" t="s">
        <v>263</v>
      </c>
      <c r="H137" s="179">
        <v>64</v>
      </c>
      <c r="I137" s="180"/>
      <c r="J137" s="181">
        <f>ROUND(I137*H137,2)</f>
        <v>0</v>
      </c>
      <c r="K137" s="177" t="s">
        <v>19</v>
      </c>
      <c r="L137" s="41"/>
      <c r="M137" s="182" t="s">
        <v>19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333</v>
      </c>
      <c r="AT137" s="186" t="s">
        <v>204</v>
      </c>
      <c r="AU137" s="186" t="s">
        <v>226</v>
      </c>
      <c r="AY137" s="19" t="s">
        <v>202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333</v>
      </c>
      <c r="BM137" s="186" t="s">
        <v>1033</v>
      </c>
    </row>
    <row r="138" spans="1:65" s="2" customFormat="1" ht="11.25">
      <c r="A138" s="36"/>
      <c r="B138" s="37"/>
      <c r="C138" s="38"/>
      <c r="D138" s="188" t="s">
        <v>211</v>
      </c>
      <c r="E138" s="38"/>
      <c r="F138" s="189" t="s">
        <v>1032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211</v>
      </c>
      <c r="AU138" s="19" t="s">
        <v>226</v>
      </c>
    </row>
    <row r="139" spans="1:65" s="2" customFormat="1" ht="16.5" customHeight="1">
      <c r="A139" s="36"/>
      <c r="B139" s="37"/>
      <c r="C139" s="241" t="s">
        <v>318</v>
      </c>
      <c r="D139" s="241" t="s">
        <v>595</v>
      </c>
      <c r="E139" s="242" t="s">
        <v>1034</v>
      </c>
      <c r="F139" s="243" t="s">
        <v>1032</v>
      </c>
      <c r="G139" s="244" t="s">
        <v>263</v>
      </c>
      <c r="H139" s="245">
        <v>64</v>
      </c>
      <c r="I139" s="246"/>
      <c r="J139" s="247">
        <f>ROUND(I139*H139,2)</f>
        <v>0</v>
      </c>
      <c r="K139" s="243" t="s">
        <v>19</v>
      </c>
      <c r="L139" s="248"/>
      <c r="M139" s="249" t="s">
        <v>19</v>
      </c>
      <c r="N139" s="250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598</v>
      </c>
      <c r="AT139" s="186" t="s">
        <v>595</v>
      </c>
      <c r="AU139" s="186" t="s">
        <v>226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333</v>
      </c>
      <c r="BM139" s="186" t="s">
        <v>1035</v>
      </c>
    </row>
    <row r="140" spans="1:65" s="2" customFormat="1" ht="11.25">
      <c r="A140" s="36"/>
      <c r="B140" s="37"/>
      <c r="C140" s="38"/>
      <c r="D140" s="188" t="s">
        <v>211</v>
      </c>
      <c r="E140" s="38"/>
      <c r="F140" s="189" t="s">
        <v>1032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211</v>
      </c>
      <c r="AU140" s="19" t="s">
        <v>226</v>
      </c>
    </row>
    <row r="141" spans="1:65" s="2" customFormat="1" ht="16.5" customHeight="1">
      <c r="A141" s="36"/>
      <c r="B141" s="37"/>
      <c r="C141" s="175" t="s">
        <v>8</v>
      </c>
      <c r="D141" s="175" t="s">
        <v>204</v>
      </c>
      <c r="E141" s="176" t="s">
        <v>1036</v>
      </c>
      <c r="F141" s="177" t="s">
        <v>1037</v>
      </c>
      <c r="G141" s="178" t="s">
        <v>829</v>
      </c>
      <c r="H141" s="179">
        <v>8</v>
      </c>
      <c r="I141" s="180"/>
      <c r="J141" s="181">
        <f>ROUND(I141*H141,2)</f>
        <v>0</v>
      </c>
      <c r="K141" s="177" t="s">
        <v>19</v>
      </c>
      <c r="L141" s="41"/>
      <c r="M141" s="182" t="s">
        <v>19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333</v>
      </c>
      <c r="AT141" s="186" t="s">
        <v>204</v>
      </c>
      <c r="AU141" s="186" t="s">
        <v>226</v>
      </c>
      <c r="AY141" s="19" t="s">
        <v>202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333</v>
      </c>
      <c r="BM141" s="186" t="s">
        <v>1038</v>
      </c>
    </row>
    <row r="142" spans="1:65" s="2" customFormat="1" ht="11.25">
      <c r="A142" s="36"/>
      <c r="B142" s="37"/>
      <c r="C142" s="38"/>
      <c r="D142" s="188" t="s">
        <v>211</v>
      </c>
      <c r="E142" s="38"/>
      <c r="F142" s="189" t="s">
        <v>1037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211</v>
      </c>
      <c r="AU142" s="19" t="s">
        <v>226</v>
      </c>
    </row>
    <row r="143" spans="1:65" s="2" customFormat="1" ht="16.5" customHeight="1">
      <c r="A143" s="36"/>
      <c r="B143" s="37"/>
      <c r="C143" s="241" t="s">
        <v>333</v>
      </c>
      <c r="D143" s="241" t="s">
        <v>595</v>
      </c>
      <c r="E143" s="242" t="s">
        <v>1039</v>
      </c>
      <c r="F143" s="243" t="s">
        <v>1037</v>
      </c>
      <c r="G143" s="244" t="s">
        <v>829</v>
      </c>
      <c r="H143" s="245">
        <v>8</v>
      </c>
      <c r="I143" s="246"/>
      <c r="J143" s="247">
        <f>ROUND(I143*H143,2)</f>
        <v>0</v>
      </c>
      <c r="K143" s="243" t="s">
        <v>19</v>
      </c>
      <c r="L143" s="248"/>
      <c r="M143" s="249" t="s">
        <v>19</v>
      </c>
      <c r="N143" s="250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598</v>
      </c>
      <c r="AT143" s="186" t="s">
        <v>595</v>
      </c>
      <c r="AU143" s="186" t="s">
        <v>226</v>
      </c>
      <c r="AY143" s="19" t="s">
        <v>202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333</v>
      </c>
      <c r="BM143" s="186" t="s">
        <v>1040</v>
      </c>
    </row>
    <row r="144" spans="1:65" s="2" customFormat="1" ht="11.25">
      <c r="A144" s="36"/>
      <c r="B144" s="37"/>
      <c r="C144" s="38"/>
      <c r="D144" s="188" t="s">
        <v>211</v>
      </c>
      <c r="E144" s="38"/>
      <c r="F144" s="189" t="s">
        <v>1037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211</v>
      </c>
      <c r="AU144" s="19" t="s">
        <v>226</v>
      </c>
    </row>
    <row r="145" spans="1:65" s="2" customFormat="1" ht="16.5" customHeight="1">
      <c r="A145" s="36"/>
      <c r="B145" s="37"/>
      <c r="C145" s="175" t="s">
        <v>341</v>
      </c>
      <c r="D145" s="175" t="s">
        <v>204</v>
      </c>
      <c r="E145" s="176" t="s">
        <v>1041</v>
      </c>
      <c r="F145" s="177" t="s">
        <v>1042</v>
      </c>
      <c r="G145" s="178" t="s">
        <v>263</v>
      </c>
      <c r="H145" s="179">
        <v>220</v>
      </c>
      <c r="I145" s="180"/>
      <c r="J145" s="181">
        <f>ROUND(I145*H145,2)</f>
        <v>0</v>
      </c>
      <c r="K145" s="177" t="s">
        <v>19</v>
      </c>
      <c r="L145" s="41"/>
      <c r="M145" s="182" t="s">
        <v>19</v>
      </c>
      <c r="N145" s="183" t="s">
        <v>45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333</v>
      </c>
      <c r="AT145" s="186" t="s">
        <v>204</v>
      </c>
      <c r="AU145" s="186" t="s">
        <v>226</v>
      </c>
      <c r="AY145" s="19" t="s">
        <v>202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333</v>
      </c>
      <c r="BM145" s="186" t="s">
        <v>1043</v>
      </c>
    </row>
    <row r="146" spans="1:65" s="2" customFormat="1" ht="11.25">
      <c r="A146" s="36"/>
      <c r="B146" s="37"/>
      <c r="C146" s="38"/>
      <c r="D146" s="188" t="s">
        <v>211</v>
      </c>
      <c r="E146" s="38"/>
      <c r="F146" s="189" t="s">
        <v>957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211</v>
      </c>
      <c r="AU146" s="19" t="s">
        <v>226</v>
      </c>
    </row>
    <row r="147" spans="1:65" s="2" customFormat="1" ht="16.5" customHeight="1">
      <c r="A147" s="36"/>
      <c r="B147" s="37"/>
      <c r="C147" s="241" t="s">
        <v>355</v>
      </c>
      <c r="D147" s="241" t="s">
        <v>595</v>
      </c>
      <c r="E147" s="242" t="s">
        <v>1044</v>
      </c>
      <c r="F147" s="243" t="s">
        <v>1042</v>
      </c>
      <c r="G147" s="244" t="s">
        <v>263</v>
      </c>
      <c r="H147" s="245">
        <v>220</v>
      </c>
      <c r="I147" s="246"/>
      <c r="J147" s="247">
        <f>ROUND(I147*H147,2)</f>
        <v>0</v>
      </c>
      <c r="K147" s="243" t="s">
        <v>19</v>
      </c>
      <c r="L147" s="248"/>
      <c r="M147" s="249" t="s">
        <v>19</v>
      </c>
      <c r="N147" s="250" t="s">
        <v>45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598</v>
      </c>
      <c r="AT147" s="186" t="s">
        <v>595</v>
      </c>
      <c r="AU147" s="186" t="s">
        <v>226</v>
      </c>
      <c r="AY147" s="19" t="s">
        <v>202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333</v>
      </c>
      <c r="BM147" s="186" t="s">
        <v>1045</v>
      </c>
    </row>
    <row r="148" spans="1:65" s="2" customFormat="1" ht="11.25">
      <c r="A148" s="36"/>
      <c r="B148" s="37"/>
      <c r="C148" s="38"/>
      <c r="D148" s="188" t="s">
        <v>211</v>
      </c>
      <c r="E148" s="38"/>
      <c r="F148" s="189" t="s">
        <v>957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211</v>
      </c>
      <c r="AU148" s="19" t="s">
        <v>226</v>
      </c>
    </row>
    <row r="149" spans="1:65" s="2" customFormat="1" ht="16.5" customHeight="1">
      <c r="A149" s="36"/>
      <c r="B149" s="37"/>
      <c r="C149" s="175" t="s">
        <v>362</v>
      </c>
      <c r="D149" s="175" t="s">
        <v>204</v>
      </c>
      <c r="E149" s="176" t="s">
        <v>1046</v>
      </c>
      <c r="F149" s="177" t="s">
        <v>1047</v>
      </c>
      <c r="G149" s="178" t="s">
        <v>545</v>
      </c>
      <c r="H149" s="179">
        <v>440</v>
      </c>
      <c r="I149" s="180"/>
      <c r="J149" s="181">
        <f>ROUND(I149*H149,2)</f>
        <v>0</v>
      </c>
      <c r="K149" s="177" t="s">
        <v>19</v>
      </c>
      <c r="L149" s="41"/>
      <c r="M149" s="182" t="s">
        <v>19</v>
      </c>
      <c r="N149" s="183" t="s">
        <v>45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333</v>
      </c>
      <c r="AT149" s="186" t="s">
        <v>204</v>
      </c>
      <c r="AU149" s="186" t="s">
        <v>226</v>
      </c>
      <c r="AY149" s="19" t="s">
        <v>202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333</v>
      </c>
      <c r="BM149" s="186" t="s">
        <v>1048</v>
      </c>
    </row>
    <row r="150" spans="1:65" s="2" customFormat="1" ht="11.25">
      <c r="A150" s="36"/>
      <c r="B150" s="37"/>
      <c r="C150" s="38"/>
      <c r="D150" s="188" t="s">
        <v>211</v>
      </c>
      <c r="E150" s="38"/>
      <c r="F150" s="189" t="s">
        <v>1047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211</v>
      </c>
      <c r="AU150" s="19" t="s">
        <v>226</v>
      </c>
    </row>
    <row r="151" spans="1:65" s="2" customFormat="1" ht="16.5" customHeight="1">
      <c r="A151" s="36"/>
      <c r="B151" s="37"/>
      <c r="C151" s="241" t="s">
        <v>370</v>
      </c>
      <c r="D151" s="241" t="s">
        <v>595</v>
      </c>
      <c r="E151" s="242" t="s">
        <v>1049</v>
      </c>
      <c r="F151" s="243" t="s">
        <v>1047</v>
      </c>
      <c r="G151" s="244" t="s">
        <v>545</v>
      </c>
      <c r="H151" s="245">
        <v>440</v>
      </c>
      <c r="I151" s="246"/>
      <c r="J151" s="247">
        <f>ROUND(I151*H151,2)</f>
        <v>0</v>
      </c>
      <c r="K151" s="243" t="s">
        <v>19</v>
      </c>
      <c r="L151" s="248"/>
      <c r="M151" s="249" t="s">
        <v>19</v>
      </c>
      <c r="N151" s="250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598</v>
      </c>
      <c r="AT151" s="186" t="s">
        <v>595</v>
      </c>
      <c r="AU151" s="186" t="s">
        <v>226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333</v>
      </c>
      <c r="BM151" s="186" t="s">
        <v>1050</v>
      </c>
    </row>
    <row r="152" spans="1:65" s="2" customFormat="1" ht="11.25">
      <c r="A152" s="36"/>
      <c r="B152" s="37"/>
      <c r="C152" s="38"/>
      <c r="D152" s="188" t="s">
        <v>211</v>
      </c>
      <c r="E152" s="38"/>
      <c r="F152" s="189" t="s">
        <v>964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211</v>
      </c>
      <c r="AU152" s="19" t="s">
        <v>226</v>
      </c>
    </row>
    <row r="153" spans="1:65" s="2" customFormat="1" ht="16.5" customHeight="1">
      <c r="A153" s="36"/>
      <c r="B153" s="37"/>
      <c r="C153" s="175" t="s">
        <v>7</v>
      </c>
      <c r="D153" s="175" t="s">
        <v>204</v>
      </c>
      <c r="E153" s="176" t="s">
        <v>1051</v>
      </c>
      <c r="F153" s="177" t="s">
        <v>1052</v>
      </c>
      <c r="G153" s="178" t="s">
        <v>589</v>
      </c>
      <c r="H153" s="179">
        <v>1</v>
      </c>
      <c r="I153" s="180"/>
      <c r="J153" s="181">
        <f>ROUND(I153*H153,2)</f>
        <v>0</v>
      </c>
      <c r="K153" s="177" t="s">
        <v>208</v>
      </c>
      <c r="L153" s="41"/>
      <c r="M153" s="182" t="s">
        <v>19</v>
      </c>
      <c r="N153" s="183" t="s">
        <v>45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333</v>
      </c>
      <c r="AT153" s="186" t="s">
        <v>204</v>
      </c>
      <c r="AU153" s="186" t="s">
        <v>226</v>
      </c>
      <c r="AY153" s="19" t="s">
        <v>202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82</v>
      </c>
      <c r="BK153" s="187">
        <f>ROUND(I153*H153,2)</f>
        <v>0</v>
      </c>
      <c r="BL153" s="19" t="s">
        <v>333</v>
      </c>
      <c r="BM153" s="186" t="s">
        <v>1053</v>
      </c>
    </row>
    <row r="154" spans="1:65" s="2" customFormat="1" ht="11.25">
      <c r="A154" s="36"/>
      <c r="B154" s="37"/>
      <c r="C154" s="38"/>
      <c r="D154" s="188" t="s">
        <v>211</v>
      </c>
      <c r="E154" s="38"/>
      <c r="F154" s="189" t="s">
        <v>1054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211</v>
      </c>
      <c r="AU154" s="19" t="s">
        <v>226</v>
      </c>
    </row>
    <row r="155" spans="1:65" s="2" customFormat="1" ht="11.25">
      <c r="A155" s="36"/>
      <c r="B155" s="37"/>
      <c r="C155" s="38"/>
      <c r="D155" s="193" t="s">
        <v>213</v>
      </c>
      <c r="E155" s="38"/>
      <c r="F155" s="194" t="s">
        <v>1055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213</v>
      </c>
      <c r="AU155" s="19" t="s">
        <v>226</v>
      </c>
    </row>
    <row r="156" spans="1:65" s="2" customFormat="1" ht="16.5" customHeight="1">
      <c r="A156" s="36"/>
      <c r="B156" s="37"/>
      <c r="C156" s="175" t="s">
        <v>398</v>
      </c>
      <c r="D156" s="175" t="s">
        <v>204</v>
      </c>
      <c r="E156" s="176" t="s">
        <v>1056</v>
      </c>
      <c r="F156" s="177" t="s">
        <v>1057</v>
      </c>
      <c r="G156" s="178" t="s">
        <v>545</v>
      </c>
      <c r="H156" s="179">
        <v>2</v>
      </c>
      <c r="I156" s="180"/>
      <c r="J156" s="181">
        <f>ROUND(I156*H156,2)</f>
        <v>0</v>
      </c>
      <c r="K156" s="177" t="s">
        <v>19</v>
      </c>
      <c r="L156" s="41"/>
      <c r="M156" s="182" t="s">
        <v>19</v>
      </c>
      <c r="N156" s="183" t="s">
        <v>45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333</v>
      </c>
      <c r="AT156" s="186" t="s">
        <v>204</v>
      </c>
      <c r="AU156" s="186" t="s">
        <v>226</v>
      </c>
      <c r="AY156" s="19" t="s">
        <v>202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82</v>
      </c>
      <c r="BK156" s="187">
        <f>ROUND(I156*H156,2)</f>
        <v>0</v>
      </c>
      <c r="BL156" s="19" t="s">
        <v>333</v>
      </c>
      <c r="BM156" s="186" t="s">
        <v>1058</v>
      </c>
    </row>
    <row r="157" spans="1:65" s="2" customFormat="1" ht="11.25">
      <c r="A157" s="36"/>
      <c r="B157" s="37"/>
      <c r="C157" s="38"/>
      <c r="D157" s="188" t="s">
        <v>211</v>
      </c>
      <c r="E157" s="38"/>
      <c r="F157" s="189" t="s">
        <v>1057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211</v>
      </c>
      <c r="AU157" s="19" t="s">
        <v>226</v>
      </c>
    </row>
    <row r="158" spans="1:65" s="2" customFormat="1" ht="16.5" customHeight="1">
      <c r="A158" s="36"/>
      <c r="B158" s="37"/>
      <c r="C158" s="175" t="s">
        <v>408</v>
      </c>
      <c r="D158" s="175" t="s">
        <v>204</v>
      </c>
      <c r="E158" s="176" t="s">
        <v>1059</v>
      </c>
      <c r="F158" s="177" t="s">
        <v>1060</v>
      </c>
      <c r="G158" s="178" t="s">
        <v>545</v>
      </c>
      <c r="H158" s="179">
        <v>40</v>
      </c>
      <c r="I158" s="180"/>
      <c r="J158" s="181">
        <f>ROUND(I158*H158,2)</f>
        <v>0</v>
      </c>
      <c r="K158" s="177" t="s">
        <v>19</v>
      </c>
      <c r="L158" s="41"/>
      <c r="M158" s="182" t="s">
        <v>19</v>
      </c>
      <c r="N158" s="183" t="s">
        <v>45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333</v>
      </c>
      <c r="AT158" s="186" t="s">
        <v>204</v>
      </c>
      <c r="AU158" s="186" t="s">
        <v>226</v>
      </c>
      <c r="AY158" s="19" t="s">
        <v>202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82</v>
      </c>
      <c r="BK158" s="187">
        <f>ROUND(I158*H158,2)</f>
        <v>0</v>
      </c>
      <c r="BL158" s="19" t="s">
        <v>333</v>
      </c>
      <c r="BM158" s="186" t="s">
        <v>1061</v>
      </c>
    </row>
    <row r="159" spans="1:65" s="2" customFormat="1" ht="11.25">
      <c r="A159" s="36"/>
      <c r="B159" s="37"/>
      <c r="C159" s="38"/>
      <c r="D159" s="188" t="s">
        <v>211</v>
      </c>
      <c r="E159" s="38"/>
      <c r="F159" s="189" t="s">
        <v>1062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211</v>
      </c>
      <c r="AU159" s="19" t="s">
        <v>226</v>
      </c>
    </row>
    <row r="160" spans="1:65" s="2" customFormat="1" ht="16.5" customHeight="1">
      <c r="A160" s="36"/>
      <c r="B160" s="37"/>
      <c r="C160" s="175" t="s">
        <v>417</v>
      </c>
      <c r="D160" s="175" t="s">
        <v>204</v>
      </c>
      <c r="E160" s="176" t="s">
        <v>1063</v>
      </c>
      <c r="F160" s="177" t="s">
        <v>1064</v>
      </c>
      <c r="G160" s="178" t="s">
        <v>685</v>
      </c>
      <c r="H160" s="251"/>
      <c r="I160" s="180"/>
      <c r="J160" s="181">
        <f>ROUND(I160*H160,2)</f>
        <v>0</v>
      </c>
      <c r="K160" s="177" t="s">
        <v>208</v>
      </c>
      <c r="L160" s="41"/>
      <c r="M160" s="182" t="s">
        <v>19</v>
      </c>
      <c r="N160" s="183" t="s">
        <v>45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333</v>
      </c>
      <c r="AT160" s="186" t="s">
        <v>204</v>
      </c>
      <c r="AU160" s="186" t="s">
        <v>226</v>
      </c>
      <c r="AY160" s="19" t="s">
        <v>202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82</v>
      </c>
      <c r="BK160" s="187">
        <f>ROUND(I160*H160,2)</f>
        <v>0</v>
      </c>
      <c r="BL160" s="19" t="s">
        <v>333</v>
      </c>
      <c r="BM160" s="186" t="s">
        <v>1065</v>
      </c>
    </row>
    <row r="161" spans="1:65" s="2" customFormat="1" ht="19.5">
      <c r="A161" s="36"/>
      <c r="B161" s="37"/>
      <c r="C161" s="38"/>
      <c r="D161" s="188" t="s">
        <v>211</v>
      </c>
      <c r="E161" s="38"/>
      <c r="F161" s="189" t="s">
        <v>1066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211</v>
      </c>
      <c r="AU161" s="19" t="s">
        <v>226</v>
      </c>
    </row>
    <row r="162" spans="1:65" s="2" customFormat="1" ht="11.25">
      <c r="A162" s="36"/>
      <c r="B162" s="37"/>
      <c r="C162" s="38"/>
      <c r="D162" s="193" t="s">
        <v>213</v>
      </c>
      <c r="E162" s="38"/>
      <c r="F162" s="194" t="s">
        <v>1067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213</v>
      </c>
      <c r="AU162" s="19" t="s">
        <v>226</v>
      </c>
    </row>
    <row r="163" spans="1:65" s="12" customFormat="1" ht="25.9" customHeight="1">
      <c r="B163" s="159"/>
      <c r="C163" s="160"/>
      <c r="D163" s="161" t="s">
        <v>73</v>
      </c>
      <c r="E163" s="162" t="s">
        <v>1068</v>
      </c>
      <c r="F163" s="162" t="s">
        <v>1069</v>
      </c>
      <c r="G163" s="160"/>
      <c r="H163" s="160"/>
      <c r="I163" s="163"/>
      <c r="J163" s="164">
        <f>BK163</f>
        <v>0</v>
      </c>
      <c r="K163" s="160"/>
      <c r="L163" s="165"/>
      <c r="M163" s="166"/>
      <c r="N163" s="167"/>
      <c r="O163" s="167"/>
      <c r="P163" s="168">
        <f>SUM(P164:P170)</f>
        <v>0</v>
      </c>
      <c r="Q163" s="167"/>
      <c r="R163" s="168">
        <f>SUM(R164:R170)</f>
        <v>0</v>
      </c>
      <c r="S163" s="167"/>
      <c r="T163" s="169">
        <f>SUM(T164:T170)</f>
        <v>0</v>
      </c>
      <c r="AR163" s="170" t="s">
        <v>209</v>
      </c>
      <c r="AT163" s="171" t="s">
        <v>73</v>
      </c>
      <c r="AU163" s="171" t="s">
        <v>74</v>
      </c>
      <c r="AY163" s="170" t="s">
        <v>202</v>
      </c>
      <c r="BK163" s="172">
        <f>SUM(BK164:BK170)</f>
        <v>0</v>
      </c>
    </row>
    <row r="164" spans="1:65" s="2" customFormat="1" ht="16.5" customHeight="1">
      <c r="A164" s="36"/>
      <c r="B164" s="37"/>
      <c r="C164" s="175" t="s">
        <v>426</v>
      </c>
      <c r="D164" s="175" t="s">
        <v>204</v>
      </c>
      <c r="E164" s="176" t="s">
        <v>1070</v>
      </c>
      <c r="F164" s="177" t="s">
        <v>1071</v>
      </c>
      <c r="G164" s="178" t="s">
        <v>1072</v>
      </c>
      <c r="H164" s="179">
        <v>48</v>
      </c>
      <c r="I164" s="180"/>
      <c r="J164" s="181">
        <f>ROUND(I164*H164,2)</f>
        <v>0</v>
      </c>
      <c r="K164" s="177" t="s">
        <v>208</v>
      </c>
      <c r="L164" s="41"/>
      <c r="M164" s="182" t="s">
        <v>19</v>
      </c>
      <c r="N164" s="183" t="s">
        <v>45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1073</v>
      </c>
      <c r="AT164" s="186" t="s">
        <v>204</v>
      </c>
      <c r="AU164" s="186" t="s">
        <v>82</v>
      </c>
      <c r="AY164" s="19" t="s">
        <v>202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82</v>
      </c>
      <c r="BK164" s="187">
        <f>ROUND(I164*H164,2)</f>
        <v>0</v>
      </c>
      <c r="BL164" s="19" t="s">
        <v>1073</v>
      </c>
      <c r="BM164" s="186" t="s">
        <v>1074</v>
      </c>
    </row>
    <row r="165" spans="1:65" s="2" customFormat="1" ht="11.25">
      <c r="A165" s="36"/>
      <c r="B165" s="37"/>
      <c r="C165" s="38"/>
      <c r="D165" s="188" t="s">
        <v>211</v>
      </c>
      <c r="E165" s="38"/>
      <c r="F165" s="189" t="s">
        <v>1075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211</v>
      </c>
      <c r="AU165" s="19" t="s">
        <v>82</v>
      </c>
    </row>
    <row r="166" spans="1:65" s="2" customFormat="1" ht="11.25">
      <c r="A166" s="36"/>
      <c r="B166" s="37"/>
      <c r="C166" s="38"/>
      <c r="D166" s="193" t="s">
        <v>213</v>
      </c>
      <c r="E166" s="38"/>
      <c r="F166" s="194" t="s">
        <v>1076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213</v>
      </c>
      <c r="AU166" s="19" t="s">
        <v>82</v>
      </c>
    </row>
    <row r="167" spans="1:65" s="13" customFormat="1" ht="11.25">
      <c r="B167" s="195"/>
      <c r="C167" s="196"/>
      <c r="D167" s="188" t="s">
        <v>215</v>
      </c>
      <c r="E167" s="197" t="s">
        <v>19</v>
      </c>
      <c r="F167" s="198" t="s">
        <v>1077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82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1:65" s="13" customFormat="1" ht="11.25">
      <c r="B168" s="195"/>
      <c r="C168" s="196"/>
      <c r="D168" s="188" t="s">
        <v>215</v>
      </c>
      <c r="E168" s="197" t="s">
        <v>19</v>
      </c>
      <c r="F168" s="198" t="s">
        <v>1078</v>
      </c>
      <c r="G168" s="196"/>
      <c r="H168" s="197" t="s">
        <v>19</v>
      </c>
      <c r="I168" s="199"/>
      <c r="J168" s="196"/>
      <c r="K168" s="196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215</v>
      </c>
      <c r="AU168" s="204" t="s">
        <v>82</v>
      </c>
      <c r="AV168" s="13" t="s">
        <v>82</v>
      </c>
      <c r="AW168" s="13" t="s">
        <v>35</v>
      </c>
      <c r="AX168" s="13" t="s">
        <v>74</v>
      </c>
      <c r="AY168" s="204" t="s">
        <v>202</v>
      </c>
    </row>
    <row r="169" spans="1:65" s="14" customFormat="1" ht="11.25">
      <c r="B169" s="205"/>
      <c r="C169" s="206"/>
      <c r="D169" s="188" t="s">
        <v>215</v>
      </c>
      <c r="E169" s="207" t="s">
        <v>19</v>
      </c>
      <c r="F169" s="208" t="s">
        <v>1079</v>
      </c>
      <c r="G169" s="206"/>
      <c r="H169" s="209">
        <v>48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215</v>
      </c>
      <c r="AU169" s="215" t="s">
        <v>82</v>
      </c>
      <c r="AV169" s="14" t="s">
        <v>84</v>
      </c>
      <c r="AW169" s="14" t="s">
        <v>35</v>
      </c>
      <c r="AX169" s="14" t="s">
        <v>74</v>
      </c>
      <c r="AY169" s="215" t="s">
        <v>202</v>
      </c>
    </row>
    <row r="170" spans="1:65" s="15" customFormat="1" ht="11.25">
      <c r="B170" s="216"/>
      <c r="C170" s="217"/>
      <c r="D170" s="188" t="s">
        <v>215</v>
      </c>
      <c r="E170" s="218" t="s">
        <v>19</v>
      </c>
      <c r="F170" s="219" t="s">
        <v>220</v>
      </c>
      <c r="G170" s="217"/>
      <c r="H170" s="220">
        <v>48</v>
      </c>
      <c r="I170" s="221"/>
      <c r="J170" s="217"/>
      <c r="K170" s="217"/>
      <c r="L170" s="222"/>
      <c r="M170" s="238"/>
      <c r="N170" s="239"/>
      <c r="O170" s="239"/>
      <c r="P170" s="239"/>
      <c r="Q170" s="239"/>
      <c r="R170" s="239"/>
      <c r="S170" s="239"/>
      <c r="T170" s="240"/>
      <c r="AT170" s="226" t="s">
        <v>215</v>
      </c>
      <c r="AU170" s="226" t="s">
        <v>82</v>
      </c>
      <c r="AV170" s="15" t="s">
        <v>209</v>
      </c>
      <c r="AW170" s="15" t="s">
        <v>35</v>
      </c>
      <c r="AX170" s="15" t="s">
        <v>82</v>
      </c>
      <c r="AY170" s="226" t="s">
        <v>202</v>
      </c>
    </row>
    <row r="171" spans="1:65" s="2" customFormat="1" ht="6.95" customHeight="1">
      <c r="A171" s="36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41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algorithmName="SHA-512" hashValue="XnJivmTLgnI84WPb+fFgMirEYeua/S1zeMRyGx/lQHR9W5rXmL/2JNyqhQkPu1hfFYwussUjxgk1Od71zoUyTw==" saltValue="vPUC7wS2w7nVXQUgNmVd85GpJ8+rKOMewrHdMWHAztoLMuNfBX0SBjSSHinAnEWRbHKVGsSP1m8Y2mL1ObnsZg==" spinCount="100000" sheet="1" objects="1" scenarios="1" formatColumns="0" formatRows="0" autoFilter="0"/>
  <autoFilter ref="C86:K170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9" r:id="rId2"/>
    <hyperlink ref="F106" r:id="rId3"/>
    <hyperlink ref="F113" r:id="rId4"/>
    <hyperlink ref="F155" r:id="rId5"/>
    <hyperlink ref="F162" r:id="rId6"/>
    <hyperlink ref="F166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1080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ROUND((SUM(BE83:BE110)),  2)</f>
        <v>0</v>
      </c>
      <c r="G33" s="36"/>
      <c r="H33" s="36"/>
      <c r="I33" s="120">
        <v>0.21</v>
      </c>
      <c r="J33" s="119">
        <f>ROUND(((SUM(BE83:BE110))*I33),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ROUND((SUM(BF83:BF110)),  2)</f>
        <v>0</v>
      </c>
      <c r="G34" s="36"/>
      <c r="H34" s="36"/>
      <c r="I34" s="120">
        <v>0.15</v>
      </c>
      <c r="J34" s="119">
        <f>ROUND(((SUM(BF83:BF110))*I34),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ROUND((SUM(BG83:BG110)),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ROUND((SUM(BH83:BH110)),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ROUND((SUM(BI83:BI110)),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2021-112-05-B - Bourací - zámečnické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186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E9</f>
        <v>2021-112-05-B - Bourací - zámečnické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P84+P99</f>
        <v>0</v>
      </c>
      <c r="Q83" s="74"/>
      <c r="R83" s="156">
        <f>R84+R99</f>
        <v>0</v>
      </c>
      <c r="S83" s="74"/>
      <c r="T83" s="157">
        <f>T84+T99</f>
        <v>0.1925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BK84+BK99</f>
        <v>0</v>
      </c>
    </row>
    <row r="84" spans="1:65" s="12" customFormat="1" ht="25.9" customHeight="1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>
      <c r="B85" s="159"/>
      <c r="C85" s="160"/>
      <c r="D85" s="161" t="s">
        <v>73</v>
      </c>
      <c r="E85" s="173" t="s">
        <v>296</v>
      </c>
      <c r="F85" s="173" t="s">
        <v>297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SUM(BK86:BK98)</f>
        <v>0</v>
      </c>
    </row>
    <row r="86" spans="1:65" s="2" customFormat="1" ht="16.5" customHeight="1">
      <c r="A86" s="36"/>
      <c r="B86" s="37"/>
      <c r="C86" s="175" t="s">
        <v>82</v>
      </c>
      <c r="D86" s="175" t="s">
        <v>204</v>
      </c>
      <c r="E86" s="176" t="s">
        <v>1081</v>
      </c>
      <c r="F86" s="177" t="s">
        <v>1082</v>
      </c>
      <c r="G86" s="178" t="s">
        <v>301</v>
      </c>
      <c r="H86" s="179">
        <v>0.193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1083</v>
      </c>
    </row>
    <row r="87" spans="1:65" s="2" customFormat="1" ht="11.25">
      <c r="A87" s="36"/>
      <c r="B87" s="37"/>
      <c r="C87" s="38"/>
      <c r="D87" s="188" t="s">
        <v>211</v>
      </c>
      <c r="E87" s="38"/>
      <c r="F87" s="189" t="s">
        <v>1084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11.25">
      <c r="A88" s="36"/>
      <c r="B88" s="37"/>
      <c r="C88" s="38"/>
      <c r="D88" s="193" t="s">
        <v>213</v>
      </c>
      <c r="E88" s="38"/>
      <c r="F88" s="194" t="s">
        <v>1085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213</v>
      </c>
      <c r="AU88" s="19" t="s">
        <v>84</v>
      </c>
    </row>
    <row r="89" spans="1:65" s="2" customFormat="1" ht="16.5" customHeight="1">
      <c r="A89" s="36"/>
      <c r="B89" s="37"/>
      <c r="C89" s="175" t="s">
        <v>84</v>
      </c>
      <c r="D89" s="175" t="s">
        <v>204</v>
      </c>
      <c r="E89" s="176" t="s">
        <v>306</v>
      </c>
      <c r="F89" s="177" t="s">
        <v>307</v>
      </c>
      <c r="G89" s="178" t="s">
        <v>301</v>
      </c>
      <c r="H89" s="179">
        <v>0.193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1086</v>
      </c>
    </row>
    <row r="90" spans="1:65" s="2" customFormat="1" ht="11.25">
      <c r="A90" s="36"/>
      <c r="B90" s="37"/>
      <c r="C90" s="38"/>
      <c r="D90" s="188" t="s">
        <v>211</v>
      </c>
      <c r="E90" s="38"/>
      <c r="F90" s="189" t="s">
        <v>309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11.25">
      <c r="A91" s="36"/>
      <c r="B91" s="37"/>
      <c r="C91" s="38"/>
      <c r="D91" s="193" t="s">
        <v>213</v>
      </c>
      <c r="E91" s="38"/>
      <c r="F91" s="194" t="s">
        <v>310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213</v>
      </c>
      <c r="AU91" s="19" t="s">
        <v>84</v>
      </c>
    </row>
    <row r="92" spans="1:65" s="2" customFormat="1" ht="16.5" customHeight="1">
      <c r="A92" s="36"/>
      <c r="B92" s="37"/>
      <c r="C92" s="175" t="s">
        <v>226</v>
      </c>
      <c r="D92" s="175" t="s">
        <v>204</v>
      </c>
      <c r="E92" s="176" t="s">
        <v>312</v>
      </c>
      <c r="F92" s="177" t="s">
        <v>313</v>
      </c>
      <c r="G92" s="178" t="s">
        <v>301</v>
      </c>
      <c r="H92" s="179">
        <v>1.93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1087</v>
      </c>
    </row>
    <row r="93" spans="1:65" s="2" customFormat="1" ht="19.5">
      <c r="A93" s="36"/>
      <c r="B93" s="37"/>
      <c r="C93" s="38"/>
      <c r="D93" s="188" t="s">
        <v>211</v>
      </c>
      <c r="E93" s="38"/>
      <c r="F93" s="189" t="s">
        <v>315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316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4" customFormat="1" ht="11.25">
      <c r="B95" s="205"/>
      <c r="C95" s="206"/>
      <c r="D95" s="188" t="s">
        <v>215</v>
      </c>
      <c r="E95" s="206"/>
      <c r="F95" s="208" t="s">
        <v>1088</v>
      </c>
      <c r="G95" s="206"/>
      <c r="H95" s="209">
        <v>1.93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4</v>
      </c>
      <c r="AX95" s="14" t="s">
        <v>82</v>
      </c>
      <c r="AY95" s="215" t="s">
        <v>202</v>
      </c>
    </row>
    <row r="96" spans="1:65" s="2" customFormat="1" ht="21.75" customHeight="1">
      <c r="A96" s="36"/>
      <c r="B96" s="37"/>
      <c r="C96" s="175" t="s">
        <v>209</v>
      </c>
      <c r="D96" s="175" t="s">
        <v>204</v>
      </c>
      <c r="E96" s="176" t="s">
        <v>342</v>
      </c>
      <c r="F96" s="177" t="s">
        <v>343</v>
      </c>
      <c r="G96" s="178" t="s">
        <v>301</v>
      </c>
      <c r="H96" s="179">
        <v>0.193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1089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345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346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2" customFormat="1" ht="25.9" customHeight="1">
      <c r="B99" s="159"/>
      <c r="C99" s="160"/>
      <c r="D99" s="161" t="s">
        <v>73</v>
      </c>
      <c r="E99" s="162" t="s">
        <v>386</v>
      </c>
      <c r="F99" s="162" t="s">
        <v>387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</f>
        <v>0</v>
      </c>
      <c r="Q99" s="167"/>
      <c r="R99" s="168">
        <f>R100</f>
        <v>0</v>
      </c>
      <c r="S99" s="167"/>
      <c r="T99" s="169">
        <f>T100</f>
        <v>0.1925</v>
      </c>
      <c r="AR99" s="170" t="s">
        <v>84</v>
      </c>
      <c r="AT99" s="171" t="s">
        <v>73</v>
      </c>
      <c r="AU99" s="171" t="s">
        <v>74</v>
      </c>
      <c r="AY99" s="170" t="s">
        <v>202</v>
      </c>
      <c r="BK99" s="172">
        <f>BK100</f>
        <v>0</v>
      </c>
    </row>
    <row r="100" spans="1:65" s="12" customFormat="1" ht="22.9" customHeight="1">
      <c r="B100" s="159"/>
      <c r="C100" s="160"/>
      <c r="D100" s="161" t="s">
        <v>73</v>
      </c>
      <c r="E100" s="173" t="s">
        <v>432</v>
      </c>
      <c r="F100" s="173" t="s">
        <v>433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SUM(P101:P110)</f>
        <v>0</v>
      </c>
      <c r="Q100" s="167"/>
      <c r="R100" s="168">
        <f>SUM(R101:R110)</f>
        <v>0</v>
      </c>
      <c r="S100" s="167"/>
      <c r="T100" s="169">
        <f>SUM(T101:T110)</f>
        <v>0.1925</v>
      </c>
      <c r="AR100" s="170" t="s">
        <v>84</v>
      </c>
      <c r="AT100" s="171" t="s">
        <v>73</v>
      </c>
      <c r="AU100" s="171" t="s">
        <v>82</v>
      </c>
      <c r="AY100" s="170" t="s">
        <v>202</v>
      </c>
      <c r="BK100" s="172">
        <f>SUM(BK101:BK110)</f>
        <v>0</v>
      </c>
    </row>
    <row r="101" spans="1:65" s="2" customFormat="1" ht="16.5" customHeight="1">
      <c r="A101" s="36"/>
      <c r="B101" s="37"/>
      <c r="C101" s="175" t="s">
        <v>239</v>
      </c>
      <c r="D101" s="175" t="s">
        <v>204</v>
      </c>
      <c r="E101" s="176" t="s">
        <v>1090</v>
      </c>
      <c r="F101" s="177" t="s">
        <v>1091</v>
      </c>
      <c r="G101" s="178" t="s">
        <v>263</v>
      </c>
      <c r="H101" s="179">
        <v>7.7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2.5000000000000001E-2</v>
      </c>
      <c r="T101" s="185">
        <f>S101*H101</f>
        <v>0.1925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333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333</v>
      </c>
      <c r="BM101" s="186" t="s">
        <v>1092</v>
      </c>
    </row>
    <row r="102" spans="1:65" s="2" customFormat="1" ht="11.25">
      <c r="A102" s="36"/>
      <c r="B102" s="37"/>
      <c r="C102" s="38"/>
      <c r="D102" s="188" t="s">
        <v>211</v>
      </c>
      <c r="E102" s="38"/>
      <c r="F102" s="189" t="s">
        <v>1093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2" customFormat="1" ht="11.25">
      <c r="A103" s="36"/>
      <c r="B103" s="37"/>
      <c r="C103" s="38"/>
      <c r="D103" s="193" t="s">
        <v>213</v>
      </c>
      <c r="E103" s="38"/>
      <c r="F103" s="194" t="s">
        <v>1094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213</v>
      </c>
      <c r="AU103" s="19" t="s">
        <v>84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216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1095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4" customFormat="1" ht="11.25">
      <c r="B106" s="205"/>
      <c r="C106" s="206"/>
      <c r="D106" s="188" t="s">
        <v>215</v>
      </c>
      <c r="E106" s="207" t="s">
        <v>19</v>
      </c>
      <c r="F106" s="208" t="s">
        <v>1096</v>
      </c>
      <c r="G106" s="206"/>
      <c r="H106" s="209">
        <v>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215</v>
      </c>
      <c r="AU106" s="215" t="s">
        <v>84</v>
      </c>
      <c r="AV106" s="14" t="s">
        <v>84</v>
      </c>
      <c r="AW106" s="14" t="s">
        <v>35</v>
      </c>
      <c r="AX106" s="14" t="s">
        <v>74</v>
      </c>
      <c r="AY106" s="215" t="s">
        <v>202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216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3" customFormat="1" ht="11.25">
      <c r="B108" s="195"/>
      <c r="C108" s="196"/>
      <c r="D108" s="188" t="s">
        <v>215</v>
      </c>
      <c r="E108" s="197" t="s">
        <v>19</v>
      </c>
      <c r="F108" s="198" t="s">
        <v>1097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1:65" s="14" customFormat="1" ht="11.25">
      <c r="B109" s="205"/>
      <c r="C109" s="206"/>
      <c r="D109" s="188" t="s">
        <v>215</v>
      </c>
      <c r="E109" s="207" t="s">
        <v>19</v>
      </c>
      <c r="F109" s="208" t="s">
        <v>1098</v>
      </c>
      <c r="G109" s="206"/>
      <c r="H109" s="209">
        <v>2.7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215</v>
      </c>
      <c r="AU109" s="215" t="s">
        <v>84</v>
      </c>
      <c r="AV109" s="14" t="s">
        <v>84</v>
      </c>
      <c r="AW109" s="14" t="s">
        <v>35</v>
      </c>
      <c r="AX109" s="14" t="s">
        <v>74</v>
      </c>
      <c r="AY109" s="215" t="s">
        <v>202</v>
      </c>
    </row>
    <row r="110" spans="1:65" s="15" customFormat="1" ht="11.25">
      <c r="B110" s="216"/>
      <c r="C110" s="217"/>
      <c r="D110" s="188" t="s">
        <v>215</v>
      </c>
      <c r="E110" s="218" t="s">
        <v>19</v>
      </c>
      <c r="F110" s="219" t="s">
        <v>220</v>
      </c>
      <c r="G110" s="217"/>
      <c r="H110" s="220">
        <v>7.7</v>
      </c>
      <c r="I110" s="221"/>
      <c r="J110" s="217"/>
      <c r="K110" s="217"/>
      <c r="L110" s="222"/>
      <c r="M110" s="238"/>
      <c r="N110" s="239"/>
      <c r="O110" s="239"/>
      <c r="P110" s="239"/>
      <c r="Q110" s="239"/>
      <c r="R110" s="239"/>
      <c r="S110" s="239"/>
      <c r="T110" s="240"/>
      <c r="AT110" s="226" t="s">
        <v>215</v>
      </c>
      <c r="AU110" s="226" t="s">
        <v>84</v>
      </c>
      <c r="AV110" s="15" t="s">
        <v>209</v>
      </c>
      <c r="AW110" s="15" t="s">
        <v>35</v>
      </c>
      <c r="AX110" s="15" t="s">
        <v>82</v>
      </c>
      <c r="AY110" s="226" t="s">
        <v>202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UDE1L/XGfGNlcf4/bsYz5By6im8zweoVyf3ekpvHXPt9eiJxhmDOOwI0E0X8JwrFyC6Xg+CVy13+JwW8pMkgYg==" saltValue="kxjWoYqZmz7qnree4IV0Q28aEzsf55B2CfLP6DVoaE3Y7zlXiStS5+/wIf8JFrGVhYbfBiTiN2U0+Higo0whbA==" spinCount="100000" sheet="1" objects="1" scenarios="1" formatColumns="0" formatRows="0" autoFilter="0"/>
  <autoFilter ref="C82:K11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1099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ROUND((SUM(BE81:BE112)),  2)</f>
        <v>0</v>
      </c>
      <c r="G33" s="36"/>
      <c r="H33" s="36"/>
      <c r="I33" s="120">
        <v>0.21</v>
      </c>
      <c r="J33" s="119">
        <f>ROUND(((SUM(BE81:BE112))*I33),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ROUND((SUM(BF81:BF112)),  2)</f>
        <v>0</v>
      </c>
      <c r="G34" s="36"/>
      <c r="H34" s="36"/>
      <c r="I34" s="120">
        <v>0.15</v>
      </c>
      <c r="J34" s="119">
        <f>ROUND(((SUM(BF81:BF112))*I34),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ROUND((SUM(BG81:BG112)),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ROUND((SUM(BH81:BH112)),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ROUND((SUM(BI81:BI112)),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2021-112-05-N - Nové kce  - zámečnické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182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186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187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97" t="str">
        <f>E7</f>
        <v>MŠ Šponarova - zateplení a zpevněné plochy</v>
      </c>
      <c r="F71" s="398"/>
      <c r="G71" s="398"/>
      <c r="H71" s="39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170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5" t="str">
        <f>E9</f>
        <v>2021-112-05-N - Nové kce  - zámečnické</v>
      </c>
      <c r="F73" s="399"/>
      <c r="G73" s="399"/>
      <c r="H73" s="39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MŠ Šponarova 16, Ostrava - Hrabůvka</v>
      </c>
      <c r="G75" s="38"/>
      <c r="H75" s="38"/>
      <c r="I75" s="31" t="s">
        <v>23</v>
      </c>
      <c r="J75" s="61" t="str">
        <f>IF(J12="","",J12)</f>
        <v>27. 11. 2021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>
      <c r="A77" s="36"/>
      <c r="B77" s="37"/>
      <c r="C77" s="31" t="s">
        <v>25</v>
      </c>
      <c r="D77" s="38"/>
      <c r="E77" s="38"/>
      <c r="F77" s="29" t="str">
        <f>E15</f>
        <v>Ostrava, městský obvod Ostrava-Jih,Horní 791/3,</v>
      </c>
      <c r="G77" s="38"/>
      <c r="H77" s="38"/>
      <c r="I77" s="31" t="s">
        <v>33</v>
      </c>
      <c r="J77" s="34" t="str">
        <f>E21</f>
        <v>ČOS exim s.r.o, Alešova 26, České Budějovice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Ing. Dana Mlejnková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188</v>
      </c>
      <c r="D80" s="151" t="s">
        <v>59</v>
      </c>
      <c r="E80" s="151" t="s">
        <v>55</v>
      </c>
      <c r="F80" s="151" t="s">
        <v>56</v>
      </c>
      <c r="G80" s="151" t="s">
        <v>189</v>
      </c>
      <c r="H80" s="151" t="s">
        <v>190</v>
      </c>
      <c r="I80" s="151" t="s">
        <v>191</v>
      </c>
      <c r="J80" s="151" t="s">
        <v>175</v>
      </c>
      <c r="K80" s="152" t="s">
        <v>192</v>
      </c>
      <c r="L80" s="153"/>
      <c r="M80" s="70" t="s">
        <v>19</v>
      </c>
      <c r="N80" s="71" t="s">
        <v>44</v>
      </c>
      <c r="O80" s="71" t="s">
        <v>193</v>
      </c>
      <c r="P80" s="71" t="s">
        <v>194</v>
      </c>
      <c r="Q80" s="71" t="s">
        <v>195</v>
      </c>
      <c r="R80" s="71" t="s">
        <v>196</v>
      </c>
      <c r="S80" s="71" t="s">
        <v>197</v>
      </c>
      <c r="T80" s="72" t="s">
        <v>198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199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0.24638000000000002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176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73</v>
      </c>
      <c r="E82" s="162" t="s">
        <v>386</v>
      </c>
      <c r="F82" s="162" t="s">
        <v>387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0.24638000000000002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202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73</v>
      </c>
      <c r="E83" s="173" t="s">
        <v>432</v>
      </c>
      <c r="F83" s="173" t="s">
        <v>433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SUM(P84:P112)</f>
        <v>0</v>
      </c>
      <c r="Q83" s="167"/>
      <c r="R83" s="168">
        <f>SUM(R84:R112)</f>
        <v>0.24638000000000002</v>
      </c>
      <c r="S83" s="167"/>
      <c r="T83" s="169">
        <f>SUM(T84:T112)</f>
        <v>0</v>
      </c>
      <c r="AR83" s="170" t="s">
        <v>84</v>
      </c>
      <c r="AT83" s="171" t="s">
        <v>73</v>
      </c>
      <c r="AU83" s="171" t="s">
        <v>82</v>
      </c>
      <c r="AY83" s="170" t="s">
        <v>202</v>
      </c>
      <c r="BK83" s="172">
        <f>SUM(BK84:BK112)</f>
        <v>0</v>
      </c>
    </row>
    <row r="84" spans="1:65" s="2" customFormat="1" ht="16.5" customHeight="1">
      <c r="A84" s="36"/>
      <c r="B84" s="37"/>
      <c r="C84" s="175" t="s">
        <v>82</v>
      </c>
      <c r="D84" s="175" t="s">
        <v>204</v>
      </c>
      <c r="E84" s="176" t="s">
        <v>1100</v>
      </c>
      <c r="F84" s="177" t="s">
        <v>1101</v>
      </c>
      <c r="G84" s="178" t="s">
        <v>263</v>
      </c>
      <c r="H84" s="179">
        <v>9.6999999999999993</v>
      </c>
      <c r="I84" s="180"/>
      <c r="J84" s="181">
        <f>ROUND(I84*H84,2)</f>
        <v>0</v>
      </c>
      <c r="K84" s="177" t="s">
        <v>208</v>
      </c>
      <c r="L84" s="41"/>
      <c r="M84" s="182" t="s">
        <v>19</v>
      </c>
      <c r="N84" s="183" t="s">
        <v>45</v>
      </c>
      <c r="O84" s="66"/>
      <c r="P84" s="184">
        <f>O84*H84</f>
        <v>0</v>
      </c>
      <c r="Q84" s="184">
        <v>4.0000000000000002E-4</v>
      </c>
      <c r="R84" s="184">
        <f>Q84*H84</f>
        <v>3.8799999999999998E-3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333</v>
      </c>
      <c r="AT84" s="186" t="s">
        <v>204</v>
      </c>
      <c r="AU84" s="186" t="s">
        <v>84</v>
      </c>
      <c r="AY84" s="19" t="s">
        <v>202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82</v>
      </c>
      <c r="BK84" s="187">
        <f>ROUND(I84*H84,2)</f>
        <v>0</v>
      </c>
      <c r="BL84" s="19" t="s">
        <v>333</v>
      </c>
      <c r="BM84" s="186" t="s">
        <v>1102</v>
      </c>
    </row>
    <row r="85" spans="1:65" s="2" customFormat="1" ht="11.25">
      <c r="A85" s="36"/>
      <c r="B85" s="37"/>
      <c r="C85" s="38"/>
      <c r="D85" s="188" t="s">
        <v>211</v>
      </c>
      <c r="E85" s="38"/>
      <c r="F85" s="189" t="s">
        <v>1103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211</v>
      </c>
      <c r="AU85" s="19" t="s">
        <v>84</v>
      </c>
    </row>
    <row r="86" spans="1:65" s="2" customFormat="1" ht="11.25">
      <c r="A86" s="36"/>
      <c r="B86" s="37"/>
      <c r="C86" s="38"/>
      <c r="D86" s="193" t="s">
        <v>213</v>
      </c>
      <c r="E86" s="38"/>
      <c r="F86" s="194" t="s">
        <v>1104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213</v>
      </c>
      <c r="AU86" s="19" t="s">
        <v>84</v>
      </c>
    </row>
    <row r="87" spans="1:65" s="13" customFormat="1" ht="22.5">
      <c r="B87" s="195"/>
      <c r="C87" s="196"/>
      <c r="D87" s="188" t="s">
        <v>215</v>
      </c>
      <c r="E87" s="197" t="s">
        <v>19</v>
      </c>
      <c r="F87" s="198" t="s">
        <v>1105</v>
      </c>
      <c r="G87" s="196"/>
      <c r="H87" s="197" t="s">
        <v>19</v>
      </c>
      <c r="I87" s="199"/>
      <c r="J87" s="196"/>
      <c r="K87" s="196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215</v>
      </c>
      <c r="AU87" s="204" t="s">
        <v>84</v>
      </c>
      <c r="AV87" s="13" t="s">
        <v>82</v>
      </c>
      <c r="AW87" s="13" t="s">
        <v>35</v>
      </c>
      <c r="AX87" s="13" t="s">
        <v>74</v>
      </c>
      <c r="AY87" s="204" t="s">
        <v>202</v>
      </c>
    </row>
    <row r="88" spans="1:65" s="13" customFormat="1" ht="11.25">
      <c r="B88" s="195"/>
      <c r="C88" s="196"/>
      <c r="D88" s="188" t="s">
        <v>215</v>
      </c>
      <c r="E88" s="197" t="s">
        <v>19</v>
      </c>
      <c r="F88" s="198" t="s">
        <v>1106</v>
      </c>
      <c r="G88" s="196"/>
      <c r="H88" s="197" t="s">
        <v>19</v>
      </c>
      <c r="I88" s="199"/>
      <c r="J88" s="196"/>
      <c r="K88" s="196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215</v>
      </c>
      <c r="AU88" s="204" t="s">
        <v>84</v>
      </c>
      <c r="AV88" s="13" t="s">
        <v>82</v>
      </c>
      <c r="AW88" s="13" t="s">
        <v>35</v>
      </c>
      <c r="AX88" s="13" t="s">
        <v>74</v>
      </c>
      <c r="AY88" s="204" t="s">
        <v>202</v>
      </c>
    </row>
    <row r="89" spans="1:65" s="13" customFormat="1" ht="11.25">
      <c r="B89" s="195"/>
      <c r="C89" s="196"/>
      <c r="D89" s="188" t="s">
        <v>215</v>
      </c>
      <c r="E89" s="197" t="s">
        <v>19</v>
      </c>
      <c r="F89" s="198" t="s">
        <v>1107</v>
      </c>
      <c r="G89" s="196"/>
      <c r="H89" s="197" t="s">
        <v>19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215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202</v>
      </c>
    </row>
    <row r="90" spans="1:65" s="14" customFormat="1" ht="11.25">
      <c r="B90" s="205"/>
      <c r="C90" s="206"/>
      <c r="D90" s="188" t="s">
        <v>215</v>
      </c>
      <c r="E90" s="207" t="s">
        <v>19</v>
      </c>
      <c r="F90" s="208" t="s">
        <v>1108</v>
      </c>
      <c r="G90" s="206"/>
      <c r="H90" s="209">
        <v>6.6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215</v>
      </c>
      <c r="AU90" s="215" t="s">
        <v>84</v>
      </c>
      <c r="AV90" s="14" t="s">
        <v>84</v>
      </c>
      <c r="AW90" s="14" t="s">
        <v>35</v>
      </c>
      <c r="AX90" s="14" t="s">
        <v>74</v>
      </c>
      <c r="AY90" s="215" t="s">
        <v>202</v>
      </c>
    </row>
    <row r="91" spans="1:65" s="13" customFormat="1" ht="22.5">
      <c r="B91" s="195"/>
      <c r="C91" s="196"/>
      <c r="D91" s="188" t="s">
        <v>215</v>
      </c>
      <c r="E91" s="197" t="s">
        <v>19</v>
      </c>
      <c r="F91" s="198" t="s">
        <v>1109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3" customFormat="1" ht="11.25">
      <c r="B92" s="195"/>
      <c r="C92" s="196"/>
      <c r="D92" s="188" t="s">
        <v>215</v>
      </c>
      <c r="E92" s="197" t="s">
        <v>19</v>
      </c>
      <c r="F92" s="198" t="s">
        <v>1110</v>
      </c>
      <c r="G92" s="196"/>
      <c r="H92" s="197" t="s">
        <v>19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215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202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601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4" customFormat="1" ht="11.25">
      <c r="B94" s="205"/>
      <c r="C94" s="206"/>
      <c r="D94" s="188" t="s">
        <v>215</v>
      </c>
      <c r="E94" s="207" t="s">
        <v>19</v>
      </c>
      <c r="F94" s="208" t="s">
        <v>1111</v>
      </c>
      <c r="G94" s="206"/>
      <c r="H94" s="209">
        <v>3.1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215</v>
      </c>
      <c r="AU94" s="215" t="s">
        <v>84</v>
      </c>
      <c r="AV94" s="14" t="s">
        <v>84</v>
      </c>
      <c r="AW94" s="14" t="s">
        <v>35</v>
      </c>
      <c r="AX94" s="14" t="s">
        <v>74</v>
      </c>
      <c r="AY94" s="215" t="s">
        <v>202</v>
      </c>
    </row>
    <row r="95" spans="1:65" s="15" customFormat="1" ht="11.25">
      <c r="B95" s="216"/>
      <c r="C95" s="217"/>
      <c r="D95" s="188" t="s">
        <v>215</v>
      </c>
      <c r="E95" s="218" t="s">
        <v>19</v>
      </c>
      <c r="F95" s="219" t="s">
        <v>220</v>
      </c>
      <c r="G95" s="217"/>
      <c r="H95" s="220">
        <v>9.6999999999999993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215</v>
      </c>
      <c r="AU95" s="226" t="s">
        <v>84</v>
      </c>
      <c r="AV95" s="15" t="s">
        <v>209</v>
      </c>
      <c r="AW95" s="15" t="s">
        <v>35</v>
      </c>
      <c r="AX95" s="15" t="s">
        <v>82</v>
      </c>
      <c r="AY95" s="226" t="s">
        <v>202</v>
      </c>
    </row>
    <row r="96" spans="1:65" s="2" customFormat="1" ht="33" customHeight="1">
      <c r="A96" s="36"/>
      <c r="B96" s="37"/>
      <c r="C96" s="241" t="s">
        <v>84</v>
      </c>
      <c r="D96" s="241" t="s">
        <v>595</v>
      </c>
      <c r="E96" s="242" t="s">
        <v>1112</v>
      </c>
      <c r="F96" s="243" t="s">
        <v>1113</v>
      </c>
      <c r="G96" s="244" t="s">
        <v>263</v>
      </c>
      <c r="H96" s="245">
        <v>6.6</v>
      </c>
      <c r="I96" s="246"/>
      <c r="J96" s="247">
        <f>ROUND(I96*H96,2)</f>
        <v>0</v>
      </c>
      <c r="K96" s="243" t="s">
        <v>19</v>
      </c>
      <c r="L96" s="248"/>
      <c r="M96" s="249" t="s">
        <v>19</v>
      </c>
      <c r="N96" s="250" t="s">
        <v>45</v>
      </c>
      <c r="O96" s="66"/>
      <c r="P96" s="184">
        <f>O96*H96</f>
        <v>0</v>
      </c>
      <c r="Q96" s="184">
        <v>2.5000000000000001E-2</v>
      </c>
      <c r="R96" s="184">
        <f>Q96*H96</f>
        <v>0.16500000000000001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598</v>
      </c>
      <c r="AT96" s="186" t="s">
        <v>595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333</v>
      </c>
      <c r="BM96" s="186" t="s">
        <v>1114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1113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13" customFormat="1" ht="22.5">
      <c r="B98" s="195"/>
      <c r="C98" s="196"/>
      <c r="D98" s="188" t="s">
        <v>215</v>
      </c>
      <c r="E98" s="197" t="s">
        <v>19</v>
      </c>
      <c r="F98" s="198" t="s">
        <v>1105</v>
      </c>
      <c r="G98" s="196"/>
      <c r="H98" s="197" t="s">
        <v>19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215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202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1106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3" customFormat="1" ht="11.25">
      <c r="B100" s="195"/>
      <c r="C100" s="196"/>
      <c r="D100" s="188" t="s">
        <v>215</v>
      </c>
      <c r="E100" s="197" t="s">
        <v>19</v>
      </c>
      <c r="F100" s="198" t="s">
        <v>1107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1:65" s="14" customFormat="1" ht="11.25">
      <c r="B101" s="205"/>
      <c r="C101" s="206"/>
      <c r="D101" s="188" t="s">
        <v>215</v>
      </c>
      <c r="E101" s="207" t="s">
        <v>19</v>
      </c>
      <c r="F101" s="208" t="s">
        <v>1115</v>
      </c>
      <c r="G101" s="206"/>
      <c r="H101" s="209">
        <v>6.6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215</v>
      </c>
      <c r="AU101" s="215" t="s">
        <v>84</v>
      </c>
      <c r="AV101" s="14" t="s">
        <v>84</v>
      </c>
      <c r="AW101" s="14" t="s">
        <v>35</v>
      </c>
      <c r="AX101" s="14" t="s">
        <v>74</v>
      </c>
      <c r="AY101" s="215" t="s">
        <v>202</v>
      </c>
    </row>
    <row r="102" spans="1:65" s="15" customFormat="1" ht="11.25">
      <c r="B102" s="216"/>
      <c r="C102" s="217"/>
      <c r="D102" s="188" t="s">
        <v>215</v>
      </c>
      <c r="E102" s="218" t="s">
        <v>19</v>
      </c>
      <c r="F102" s="219" t="s">
        <v>220</v>
      </c>
      <c r="G102" s="217"/>
      <c r="H102" s="220">
        <v>6.6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215</v>
      </c>
      <c r="AU102" s="226" t="s">
        <v>84</v>
      </c>
      <c r="AV102" s="15" t="s">
        <v>209</v>
      </c>
      <c r="AW102" s="15" t="s">
        <v>35</v>
      </c>
      <c r="AX102" s="15" t="s">
        <v>82</v>
      </c>
      <c r="AY102" s="226" t="s">
        <v>202</v>
      </c>
    </row>
    <row r="103" spans="1:65" s="2" customFormat="1" ht="37.9" customHeight="1">
      <c r="A103" s="36"/>
      <c r="B103" s="37"/>
      <c r="C103" s="241" t="s">
        <v>226</v>
      </c>
      <c r="D103" s="241" t="s">
        <v>595</v>
      </c>
      <c r="E103" s="242" t="s">
        <v>1116</v>
      </c>
      <c r="F103" s="243" t="s">
        <v>1117</v>
      </c>
      <c r="G103" s="244" t="s">
        <v>263</v>
      </c>
      <c r="H103" s="245">
        <v>3.1</v>
      </c>
      <c r="I103" s="246"/>
      <c r="J103" s="247">
        <f>ROUND(I103*H103,2)</f>
        <v>0</v>
      </c>
      <c r="K103" s="243" t="s">
        <v>19</v>
      </c>
      <c r="L103" s="248"/>
      <c r="M103" s="249" t="s">
        <v>19</v>
      </c>
      <c r="N103" s="250" t="s">
        <v>45</v>
      </c>
      <c r="O103" s="66"/>
      <c r="P103" s="184">
        <f>O103*H103</f>
        <v>0</v>
      </c>
      <c r="Q103" s="184">
        <v>2.5000000000000001E-2</v>
      </c>
      <c r="R103" s="184">
        <f>Q103*H103</f>
        <v>7.7500000000000013E-2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598</v>
      </c>
      <c r="AT103" s="186" t="s">
        <v>595</v>
      </c>
      <c r="AU103" s="186" t="s">
        <v>84</v>
      </c>
      <c r="AY103" s="19" t="s">
        <v>202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333</v>
      </c>
      <c r="BM103" s="186" t="s">
        <v>1118</v>
      </c>
    </row>
    <row r="104" spans="1:65" s="2" customFormat="1" ht="19.5">
      <c r="A104" s="36"/>
      <c r="B104" s="37"/>
      <c r="C104" s="38"/>
      <c r="D104" s="188" t="s">
        <v>211</v>
      </c>
      <c r="E104" s="38"/>
      <c r="F104" s="189" t="s">
        <v>1117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211</v>
      </c>
      <c r="AU104" s="19" t="s">
        <v>84</v>
      </c>
    </row>
    <row r="105" spans="1:65" s="13" customFormat="1" ht="22.5">
      <c r="B105" s="195"/>
      <c r="C105" s="196"/>
      <c r="D105" s="188" t="s">
        <v>215</v>
      </c>
      <c r="E105" s="197" t="s">
        <v>19</v>
      </c>
      <c r="F105" s="198" t="s">
        <v>1109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1119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601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4" customFormat="1" ht="11.25">
      <c r="B108" s="205"/>
      <c r="C108" s="206"/>
      <c r="D108" s="188" t="s">
        <v>215</v>
      </c>
      <c r="E108" s="207" t="s">
        <v>19</v>
      </c>
      <c r="F108" s="208" t="s">
        <v>1111</v>
      </c>
      <c r="G108" s="206"/>
      <c r="H108" s="209">
        <v>3.1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1:65" s="15" customFormat="1" ht="11.25">
      <c r="B109" s="216"/>
      <c r="C109" s="217"/>
      <c r="D109" s="188" t="s">
        <v>215</v>
      </c>
      <c r="E109" s="218" t="s">
        <v>19</v>
      </c>
      <c r="F109" s="219" t="s">
        <v>220</v>
      </c>
      <c r="G109" s="217"/>
      <c r="H109" s="220">
        <v>3.1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215</v>
      </c>
      <c r="AU109" s="226" t="s">
        <v>84</v>
      </c>
      <c r="AV109" s="15" t="s">
        <v>209</v>
      </c>
      <c r="AW109" s="15" t="s">
        <v>35</v>
      </c>
      <c r="AX109" s="15" t="s">
        <v>82</v>
      </c>
      <c r="AY109" s="226" t="s">
        <v>202</v>
      </c>
    </row>
    <row r="110" spans="1:65" s="2" customFormat="1" ht="16.5" customHeight="1">
      <c r="A110" s="36"/>
      <c r="B110" s="37"/>
      <c r="C110" s="175" t="s">
        <v>209</v>
      </c>
      <c r="D110" s="175" t="s">
        <v>204</v>
      </c>
      <c r="E110" s="176" t="s">
        <v>683</v>
      </c>
      <c r="F110" s="177" t="s">
        <v>684</v>
      </c>
      <c r="G110" s="178" t="s">
        <v>685</v>
      </c>
      <c r="H110" s="251"/>
      <c r="I110" s="180"/>
      <c r="J110" s="181">
        <f>ROUND(I110*H110,2)</f>
        <v>0</v>
      </c>
      <c r="K110" s="177" t="s">
        <v>208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333</v>
      </c>
      <c r="AT110" s="186" t="s">
        <v>204</v>
      </c>
      <c r="AU110" s="186" t="s">
        <v>84</v>
      </c>
      <c r="AY110" s="19" t="s">
        <v>202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333</v>
      </c>
      <c r="BM110" s="186" t="s">
        <v>1120</v>
      </c>
    </row>
    <row r="111" spans="1:65" s="2" customFormat="1" ht="19.5">
      <c r="A111" s="36"/>
      <c r="B111" s="37"/>
      <c r="C111" s="38"/>
      <c r="D111" s="188" t="s">
        <v>211</v>
      </c>
      <c r="E111" s="38"/>
      <c r="F111" s="189" t="s">
        <v>687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211</v>
      </c>
      <c r="AU111" s="19" t="s">
        <v>84</v>
      </c>
    </row>
    <row r="112" spans="1:65" s="2" customFormat="1" ht="11.25">
      <c r="A112" s="36"/>
      <c r="B112" s="37"/>
      <c r="C112" s="38"/>
      <c r="D112" s="193" t="s">
        <v>213</v>
      </c>
      <c r="E112" s="38"/>
      <c r="F112" s="194" t="s">
        <v>688</v>
      </c>
      <c r="G112" s="38"/>
      <c r="H112" s="38"/>
      <c r="I112" s="190"/>
      <c r="J112" s="38"/>
      <c r="K112" s="38"/>
      <c r="L112" s="41"/>
      <c r="M112" s="252"/>
      <c r="N112" s="253"/>
      <c r="O112" s="254"/>
      <c r="P112" s="254"/>
      <c r="Q112" s="254"/>
      <c r="R112" s="254"/>
      <c r="S112" s="254"/>
      <c r="T112" s="255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213</v>
      </c>
      <c r="AU112" s="19" t="s">
        <v>84</v>
      </c>
    </row>
    <row r="113" spans="1:31" s="2" customFormat="1" ht="6.95" customHeight="1">
      <c r="A113" s="36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1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algorithmName="SHA-512" hashValue="8XxXl520VhnkQlkLXL1OCowJkvL2AkSSu4GZbEF1KBdbvG4bPvJUh5/FWnnyWqbXYC7oPhbMcn5WDWcpD2tPMA==" saltValue="cSfe/akjZiwcqOXcJFBERoA+Hl3p+Yr1y499SMgwvLi9ZVXcDf1FAfu2RE8IETmwLVLbKtP9+Wmbj/ZCeU0wRg==" spinCount="100000" sheet="1" objects="1" scenarios="1" formatColumns="0" formatRows="0" autoFilter="0"/>
  <autoFilter ref="C80:K112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112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1121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ROUND((SUM(BE82:BE172)),  2)</f>
        <v>0</v>
      </c>
      <c r="G33" s="36"/>
      <c r="H33" s="36"/>
      <c r="I33" s="120">
        <v>0.21</v>
      </c>
      <c r="J33" s="119">
        <f>ROUND(((SUM(BE82:BE172))*I33),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ROUND((SUM(BF82:BF172)),  2)</f>
        <v>0</v>
      </c>
      <c r="G34" s="36"/>
      <c r="H34" s="36"/>
      <c r="I34" s="120">
        <v>0.15</v>
      </c>
      <c r="J34" s="119">
        <f>ROUND(((SUM(BF82:BF172))*I34),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ROUND((SUM(BG82:BG172)),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ROUND((SUM(BH82:BH172)),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ROUND((SUM(BI82:BI172)),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2021-112-06-B - Bourací - okapového chodníku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181</v>
      </c>
      <c r="E62" s="145"/>
      <c r="F62" s="145"/>
      <c r="G62" s="145"/>
      <c r="H62" s="145"/>
      <c r="I62" s="145"/>
      <c r="J62" s="146">
        <f>J103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5" t="str">
        <f>E9</f>
        <v>2021-112-06-B - Bourací - okapového chodníku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7.7256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73</v>
      </c>
      <c r="E83" s="162" t="s">
        <v>200</v>
      </c>
      <c r="F83" s="162" t="s">
        <v>201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P84+P103</f>
        <v>0</v>
      </c>
      <c r="Q83" s="167"/>
      <c r="R83" s="168">
        <f>R84+R103</f>
        <v>0</v>
      </c>
      <c r="S83" s="167"/>
      <c r="T83" s="169">
        <f>T84+T103</f>
        <v>7.7256</v>
      </c>
      <c r="AR83" s="170" t="s">
        <v>82</v>
      </c>
      <c r="AT83" s="171" t="s">
        <v>73</v>
      </c>
      <c r="AU83" s="171" t="s">
        <v>74</v>
      </c>
      <c r="AY83" s="170" t="s">
        <v>202</v>
      </c>
      <c r="BK83" s="172">
        <f>BK84+BK103</f>
        <v>0</v>
      </c>
    </row>
    <row r="84" spans="1:65" s="12" customFormat="1" ht="22.9" customHeight="1">
      <c r="B84" s="159"/>
      <c r="C84" s="160"/>
      <c r="D84" s="161" t="s">
        <v>73</v>
      </c>
      <c r="E84" s="173" t="s">
        <v>82</v>
      </c>
      <c r="F84" s="173" t="s">
        <v>203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SUM(P85:P102)</f>
        <v>0</v>
      </c>
      <c r="Q84" s="167"/>
      <c r="R84" s="168">
        <f>SUM(R85:R102)</f>
        <v>0</v>
      </c>
      <c r="S84" s="167"/>
      <c r="T84" s="169">
        <f>SUM(T85:T102)</f>
        <v>7.7256</v>
      </c>
      <c r="AR84" s="170" t="s">
        <v>82</v>
      </c>
      <c r="AT84" s="171" t="s">
        <v>73</v>
      </c>
      <c r="AU84" s="171" t="s">
        <v>82</v>
      </c>
      <c r="AY84" s="170" t="s">
        <v>202</v>
      </c>
      <c r="BK84" s="172">
        <f>SUM(BK85:BK102)</f>
        <v>0</v>
      </c>
    </row>
    <row r="85" spans="1:65" s="2" customFormat="1" ht="16.5" customHeight="1">
      <c r="A85" s="36"/>
      <c r="B85" s="37"/>
      <c r="C85" s="175" t="s">
        <v>82</v>
      </c>
      <c r="D85" s="175" t="s">
        <v>204</v>
      </c>
      <c r="E85" s="176" t="s">
        <v>1122</v>
      </c>
      <c r="F85" s="177" t="s">
        <v>1123</v>
      </c>
      <c r="G85" s="178" t="s">
        <v>280</v>
      </c>
      <c r="H85" s="179">
        <v>17.760000000000002</v>
      </c>
      <c r="I85" s="180"/>
      <c r="J85" s="181">
        <f>ROUND(I85*H85,2)</f>
        <v>0</v>
      </c>
      <c r="K85" s="177" t="s">
        <v>208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0.255</v>
      </c>
      <c r="T85" s="185">
        <f>S85*H85</f>
        <v>4.5288000000000004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209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209</v>
      </c>
      <c r="BM85" s="186" t="s">
        <v>1124</v>
      </c>
    </row>
    <row r="86" spans="1:65" s="2" customFormat="1" ht="29.25">
      <c r="A86" s="36"/>
      <c r="B86" s="37"/>
      <c r="C86" s="38"/>
      <c r="D86" s="188" t="s">
        <v>211</v>
      </c>
      <c r="E86" s="38"/>
      <c r="F86" s="189" t="s">
        <v>1125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2" customFormat="1" ht="11.25">
      <c r="A87" s="36"/>
      <c r="B87" s="37"/>
      <c r="C87" s="38"/>
      <c r="D87" s="193" t="s">
        <v>213</v>
      </c>
      <c r="E87" s="38"/>
      <c r="F87" s="194" t="s">
        <v>1126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213</v>
      </c>
      <c r="AU87" s="19" t="s">
        <v>84</v>
      </c>
    </row>
    <row r="88" spans="1:65" s="13" customFormat="1" ht="11.25">
      <c r="B88" s="195"/>
      <c r="C88" s="196"/>
      <c r="D88" s="188" t="s">
        <v>215</v>
      </c>
      <c r="E88" s="197" t="s">
        <v>19</v>
      </c>
      <c r="F88" s="198" t="s">
        <v>216</v>
      </c>
      <c r="G88" s="196"/>
      <c r="H88" s="197" t="s">
        <v>19</v>
      </c>
      <c r="I88" s="199"/>
      <c r="J88" s="196"/>
      <c r="K88" s="196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215</v>
      </c>
      <c r="AU88" s="204" t="s">
        <v>84</v>
      </c>
      <c r="AV88" s="13" t="s">
        <v>82</v>
      </c>
      <c r="AW88" s="13" t="s">
        <v>35</v>
      </c>
      <c r="AX88" s="13" t="s">
        <v>74</v>
      </c>
      <c r="AY88" s="204" t="s">
        <v>202</v>
      </c>
    </row>
    <row r="89" spans="1:65" s="13" customFormat="1" ht="11.25">
      <c r="B89" s="195"/>
      <c r="C89" s="196"/>
      <c r="D89" s="188" t="s">
        <v>215</v>
      </c>
      <c r="E89" s="197" t="s">
        <v>19</v>
      </c>
      <c r="F89" s="198" t="s">
        <v>1127</v>
      </c>
      <c r="G89" s="196"/>
      <c r="H89" s="197" t="s">
        <v>19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215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202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1128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4" customFormat="1" ht="11.25">
      <c r="B91" s="205"/>
      <c r="C91" s="206"/>
      <c r="D91" s="188" t="s">
        <v>215</v>
      </c>
      <c r="E91" s="207" t="s">
        <v>19</v>
      </c>
      <c r="F91" s="208" t="s">
        <v>1129</v>
      </c>
      <c r="G91" s="206"/>
      <c r="H91" s="209">
        <v>17.760000000000002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215</v>
      </c>
      <c r="AU91" s="215" t="s">
        <v>84</v>
      </c>
      <c r="AV91" s="14" t="s">
        <v>84</v>
      </c>
      <c r="AW91" s="14" t="s">
        <v>35</v>
      </c>
      <c r="AX91" s="14" t="s">
        <v>74</v>
      </c>
      <c r="AY91" s="215" t="s">
        <v>202</v>
      </c>
    </row>
    <row r="92" spans="1:65" s="13" customFormat="1" ht="11.25">
      <c r="B92" s="195"/>
      <c r="C92" s="196"/>
      <c r="D92" s="188" t="s">
        <v>215</v>
      </c>
      <c r="E92" s="197" t="s">
        <v>19</v>
      </c>
      <c r="F92" s="198" t="s">
        <v>1130</v>
      </c>
      <c r="G92" s="196"/>
      <c r="H92" s="197" t="s">
        <v>19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215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202</v>
      </c>
    </row>
    <row r="93" spans="1:65" s="15" customFormat="1" ht="11.25">
      <c r="B93" s="216"/>
      <c r="C93" s="217"/>
      <c r="D93" s="188" t="s">
        <v>215</v>
      </c>
      <c r="E93" s="218" t="s">
        <v>19</v>
      </c>
      <c r="F93" s="219" t="s">
        <v>220</v>
      </c>
      <c r="G93" s="217"/>
      <c r="H93" s="220">
        <v>17.760000000000002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215</v>
      </c>
      <c r="AU93" s="226" t="s">
        <v>84</v>
      </c>
      <c r="AV93" s="15" t="s">
        <v>209</v>
      </c>
      <c r="AW93" s="15" t="s">
        <v>35</v>
      </c>
      <c r="AX93" s="15" t="s">
        <v>82</v>
      </c>
      <c r="AY93" s="226" t="s">
        <v>202</v>
      </c>
    </row>
    <row r="94" spans="1:65" s="2" customFormat="1" ht="16.5" customHeight="1">
      <c r="A94" s="36"/>
      <c r="B94" s="37"/>
      <c r="C94" s="175" t="s">
        <v>84</v>
      </c>
      <c r="D94" s="175" t="s">
        <v>204</v>
      </c>
      <c r="E94" s="176" t="s">
        <v>1131</v>
      </c>
      <c r="F94" s="177" t="s">
        <v>1132</v>
      </c>
      <c r="G94" s="178" t="s">
        <v>280</v>
      </c>
      <c r="H94" s="179">
        <v>17.760000000000002</v>
      </c>
      <c r="I94" s="180"/>
      <c r="J94" s="181">
        <f>ROUND(I94*H94,2)</f>
        <v>0</v>
      </c>
      <c r="K94" s="177" t="s">
        <v>208</v>
      </c>
      <c r="L94" s="41"/>
      <c r="M94" s="182" t="s">
        <v>19</v>
      </c>
      <c r="N94" s="183" t="s">
        <v>45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0.18</v>
      </c>
      <c r="T94" s="185">
        <f>S94*H94</f>
        <v>3.1968000000000001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209</v>
      </c>
      <c r="AT94" s="186" t="s">
        <v>204</v>
      </c>
      <c r="AU94" s="186" t="s">
        <v>84</v>
      </c>
      <c r="AY94" s="19" t="s">
        <v>202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82</v>
      </c>
      <c r="BK94" s="187">
        <f>ROUND(I94*H94,2)</f>
        <v>0</v>
      </c>
      <c r="BL94" s="19" t="s">
        <v>209</v>
      </c>
      <c r="BM94" s="186" t="s">
        <v>1133</v>
      </c>
    </row>
    <row r="95" spans="1:65" s="2" customFormat="1" ht="19.5">
      <c r="A95" s="36"/>
      <c r="B95" s="37"/>
      <c r="C95" s="38"/>
      <c r="D95" s="188" t="s">
        <v>211</v>
      </c>
      <c r="E95" s="38"/>
      <c r="F95" s="189" t="s">
        <v>1134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211</v>
      </c>
      <c r="AU95" s="19" t="s">
        <v>84</v>
      </c>
    </row>
    <row r="96" spans="1:65" s="2" customFormat="1" ht="11.25">
      <c r="A96" s="36"/>
      <c r="B96" s="37"/>
      <c r="C96" s="38"/>
      <c r="D96" s="193" t="s">
        <v>213</v>
      </c>
      <c r="E96" s="38"/>
      <c r="F96" s="194" t="s">
        <v>1135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213</v>
      </c>
      <c r="AU96" s="19" t="s">
        <v>84</v>
      </c>
    </row>
    <row r="97" spans="1:65" s="13" customFormat="1" ht="11.25">
      <c r="B97" s="195"/>
      <c r="C97" s="196"/>
      <c r="D97" s="188" t="s">
        <v>215</v>
      </c>
      <c r="E97" s="197" t="s">
        <v>19</v>
      </c>
      <c r="F97" s="198" t="s">
        <v>216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1:65" s="13" customFormat="1" ht="11.25">
      <c r="B98" s="195"/>
      <c r="C98" s="196"/>
      <c r="D98" s="188" t="s">
        <v>215</v>
      </c>
      <c r="E98" s="197" t="s">
        <v>19</v>
      </c>
      <c r="F98" s="198" t="s">
        <v>1127</v>
      </c>
      <c r="G98" s="196"/>
      <c r="H98" s="197" t="s">
        <v>19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215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202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1128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4" customFormat="1" ht="11.25">
      <c r="B100" s="205"/>
      <c r="C100" s="206"/>
      <c r="D100" s="188" t="s">
        <v>215</v>
      </c>
      <c r="E100" s="207" t="s">
        <v>19</v>
      </c>
      <c r="F100" s="208" t="s">
        <v>1129</v>
      </c>
      <c r="G100" s="206"/>
      <c r="H100" s="209">
        <v>17.760000000000002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215</v>
      </c>
      <c r="AU100" s="215" t="s">
        <v>84</v>
      </c>
      <c r="AV100" s="14" t="s">
        <v>84</v>
      </c>
      <c r="AW100" s="14" t="s">
        <v>35</v>
      </c>
      <c r="AX100" s="14" t="s">
        <v>74</v>
      </c>
      <c r="AY100" s="215" t="s">
        <v>202</v>
      </c>
    </row>
    <row r="101" spans="1:65" s="13" customFormat="1" ht="11.25">
      <c r="B101" s="195"/>
      <c r="C101" s="196"/>
      <c r="D101" s="188" t="s">
        <v>215</v>
      </c>
      <c r="E101" s="197" t="s">
        <v>19</v>
      </c>
      <c r="F101" s="198" t="s">
        <v>1130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1:65" s="15" customFormat="1" ht="11.25">
      <c r="B102" s="216"/>
      <c r="C102" s="217"/>
      <c r="D102" s="188" t="s">
        <v>215</v>
      </c>
      <c r="E102" s="218" t="s">
        <v>19</v>
      </c>
      <c r="F102" s="219" t="s">
        <v>220</v>
      </c>
      <c r="G102" s="217"/>
      <c r="H102" s="220">
        <v>17.760000000000002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215</v>
      </c>
      <c r="AU102" s="226" t="s">
        <v>84</v>
      </c>
      <c r="AV102" s="15" t="s">
        <v>209</v>
      </c>
      <c r="AW102" s="15" t="s">
        <v>35</v>
      </c>
      <c r="AX102" s="15" t="s">
        <v>82</v>
      </c>
      <c r="AY102" s="226" t="s">
        <v>202</v>
      </c>
    </row>
    <row r="103" spans="1:65" s="12" customFormat="1" ht="22.9" customHeight="1">
      <c r="B103" s="159"/>
      <c r="C103" s="160"/>
      <c r="D103" s="161" t="s">
        <v>73</v>
      </c>
      <c r="E103" s="173" t="s">
        <v>296</v>
      </c>
      <c r="F103" s="173" t="s">
        <v>297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SUM(P104:P172)</f>
        <v>0</v>
      </c>
      <c r="Q103" s="167"/>
      <c r="R103" s="168">
        <f>SUM(R104:R172)</f>
        <v>0</v>
      </c>
      <c r="S103" s="167"/>
      <c r="T103" s="169">
        <f>SUM(T104:T172)</f>
        <v>0</v>
      </c>
      <c r="AR103" s="170" t="s">
        <v>82</v>
      </c>
      <c r="AT103" s="171" t="s">
        <v>73</v>
      </c>
      <c r="AU103" s="171" t="s">
        <v>82</v>
      </c>
      <c r="AY103" s="170" t="s">
        <v>202</v>
      </c>
      <c r="BK103" s="172">
        <f>SUM(BK104:BK172)</f>
        <v>0</v>
      </c>
    </row>
    <row r="104" spans="1:65" s="2" customFormat="1" ht="16.5" customHeight="1">
      <c r="A104" s="36"/>
      <c r="B104" s="37"/>
      <c r="C104" s="175" t="s">
        <v>226</v>
      </c>
      <c r="D104" s="175" t="s">
        <v>204</v>
      </c>
      <c r="E104" s="176" t="s">
        <v>1136</v>
      </c>
      <c r="F104" s="177" t="s">
        <v>1137</v>
      </c>
      <c r="G104" s="178" t="s">
        <v>301</v>
      </c>
      <c r="H104" s="179">
        <v>3.1970000000000001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209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209</v>
      </c>
      <c r="BM104" s="186" t="s">
        <v>1138</v>
      </c>
    </row>
    <row r="105" spans="1:65" s="2" customFormat="1" ht="11.25">
      <c r="A105" s="36"/>
      <c r="B105" s="37"/>
      <c r="C105" s="38"/>
      <c r="D105" s="188" t="s">
        <v>211</v>
      </c>
      <c r="E105" s="38"/>
      <c r="F105" s="189" t="s">
        <v>1139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2" customFormat="1" ht="11.25">
      <c r="A106" s="36"/>
      <c r="B106" s="37"/>
      <c r="C106" s="38"/>
      <c r="D106" s="193" t="s">
        <v>213</v>
      </c>
      <c r="E106" s="38"/>
      <c r="F106" s="194" t="s">
        <v>1140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213</v>
      </c>
      <c r="AU106" s="19" t="s">
        <v>84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1141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4" customFormat="1" ht="11.25">
      <c r="B108" s="205"/>
      <c r="C108" s="206"/>
      <c r="D108" s="188" t="s">
        <v>215</v>
      </c>
      <c r="E108" s="207" t="s">
        <v>19</v>
      </c>
      <c r="F108" s="208" t="s">
        <v>1142</v>
      </c>
      <c r="G108" s="206"/>
      <c r="H108" s="209">
        <v>3.1970000000000001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1:65" s="15" customFormat="1" ht="11.25">
      <c r="B109" s="216"/>
      <c r="C109" s="217"/>
      <c r="D109" s="188" t="s">
        <v>215</v>
      </c>
      <c r="E109" s="218" t="s">
        <v>19</v>
      </c>
      <c r="F109" s="219" t="s">
        <v>220</v>
      </c>
      <c r="G109" s="217"/>
      <c r="H109" s="220">
        <v>3.1970000000000001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215</v>
      </c>
      <c r="AU109" s="226" t="s">
        <v>84</v>
      </c>
      <c r="AV109" s="15" t="s">
        <v>209</v>
      </c>
      <c r="AW109" s="15" t="s">
        <v>35</v>
      </c>
      <c r="AX109" s="15" t="s">
        <v>82</v>
      </c>
      <c r="AY109" s="226" t="s">
        <v>202</v>
      </c>
    </row>
    <row r="110" spans="1:65" s="2" customFormat="1" ht="16.5" customHeight="1">
      <c r="A110" s="36"/>
      <c r="B110" s="37"/>
      <c r="C110" s="175" t="s">
        <v>209</v>
      </c>
      <c r="D110" s="175" t="s">
        <v>204</v>
      </c>
      <c r="E110" s="176" t="s">
        <v>1143</v>
      </c>
      <c r="F110" s="177" t="s">
        <v>1144</v>
      </c>
      <c r="G110" s="178" t="s">
        <v>301</v>
      </c>
      <c r="H110" s="179">
        <v>3.1970000000000001</v>
      </c>
      <c r="I110" s="180"/>
      <c r="J110" s="181">
        <f>ROUND(I110*H110,2)</f>
        <v>0</v>
      </c>
      <c r="K110" s="177" t="s">
        <v>208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209</v>
      </c>
      <c r="AT110" s="186" t="s">
        <v>204</v>
      </c>
      <c r="AU110" s="186" t="s">
        <v>84</v>
      </c>
      <c r="AY110" s="19" t="s">
        <v>202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209</v>
      </c>
      <c r="BM110" s="186" t="s">
        <v>1145</v>
      </c>
    </row>
    <row r="111" spans="1:65" s="2" customFormat="1" ht="11.25">
      <c r="A111" s="36"/>
      <c r="B111" s="37"/>
      <c r="C111" s="38"/>
      <c r="D111" s="188" t="s">
        <v>211</v>
      </c>
      <c r="E111" s="38"/>
      <c r="F111" s="189" t="s">
        <v>1146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211</v>
      </c>
      <c r="AU111" s="19" t="s">
        <v>84</v>
      </c>
    </row>
    <row r="112" spans="1:65" s="2" customFormat="1" ht="11.25">
      <c r="A112" s="36"/>
      <c r="B112" s="37"/>
      <c r="C112" s="38"/>
      <c r="D112" s="193" t="s">
        <v>213</v>
      </c>
      <c r="E112" s="38"/>
      <c r="F112" s="194" t="s">
        <v>1147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213</v>
      </c>
      <c r="AU112" s="19" t="s">
        <v>84</v>
      </c>
    </row>
    <row r="113" spans="1:65" s="13" customFormat="1" ht="11.25">
      <c r="B113" s="195"/>
      <c r="C113" s="196"/>
      <c r="D113" s="188" t="s">
        <v>215</v>
      </c>
      <c r="E113" s="197" t="s">
        <v>19</v>
      </c>
      <c r="F113" s="198" t="s">
        <v>1141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65" s="14" customFormat="1" ht="11.25">
      <c r="B114" s="205"/>
      <c r="C114" s="206"/>
      <c r="D114" s="188" t="s">
        <v>215</v>
      </c>
      <c r="E114" s="207" t="s">
        <v>19</v>
      </c>
      <c r="F114" s="208" t="s">
        <v>1142</v>
      </c>
      <c r="G114" s="206"/>
      <c r="H114" s="209">
        <v>3.1970000000000001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215</v>
      </c>
      <c r="AU114" s="215" t="s">
        <v>84</v>
      </c>
      <c r="AV114" s="14" t="s">
        <v>84</v>
      </c>
      <c r="AW114" s="14" t="s">
        <v>35</v>
      </c>
      <c r="AX114" s="14" t="s">
        <v>74</v>
      </c>
      <c r="AY114" s="215" t="s">
        <v>202</v>
      </c>
    </row>
    <row r="115" spans="1:65" s="15" customFormat="1" ht="11.25">
      <c r="B115" s="216"/>
      <c r="C115" s="217"/>
      <c r="D115" s="188" t="s">
        <v>215</v>
      </c>
      <c r="E115" s="218" t="s">
        <v>19</v>
      </c>
      <c r="F115" s="219" t="s">
        <v>220</v>
      </c>
      <c r="G115" s="217"/>
      <c r="H115" s="220">
        <v>3.1970000000000001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215</v>
      </c>
      <c r="AU115" s="226" t="s">
        <v>84</v>
      </c>
      <c r="AV115" s="15" t="s">
        <v>209</v>
      </c>
      <c r="AW115" s="15" t="s">
        <v>35</v>
      </c>
      <c r="AX115" s="15" t="s">
        <v>82</v>
      </c>
      <c r="AY115" s="226" t="s">
        <v>202</v>
      </c>
    </row>
    <row r="116" spans="1:65" s="2" customFormat="1" ht="16.5" customHeight="1">
      <c r="A116" s="36"/>
      <c r="B116" s="37"/>
      <c r="C116" s="175" t="s">
        <v>239</v>
      </c>
      <c r="D116" s="175" t="s">
        <v>204</v>
      </c>
      <c r="E116" s="176" t="s">
        <v>1148</v>
      </c>
      <c r="F116" s="177" t="s">
        <v>1149</v>
      </c>
      <c r="G116" s="178" t="s">
        <v>301</v>
      </c>
      <c r="H116" s="179">
        <v>31.97</v>
      </c>
      <c r="I116" s="180"/>
      <c r="J116" s="181">
        <f>ROUND(I116*H116,2)</f>
        <v>0</v>
      </c>
      <c r="K116" s="177" t="s">
        <v>208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209</v>
      </c>
      <c r="AT116" s="186" t="s">
        <v>204</v>
      </c>
      <c r="AU116" s="186" t="s">
        <v>84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209</v>
      </c>
      <c r="BM116" s="186" t="s">
        <v>1150</v>
      </c>
    </row>
    <row r="117" spans="1:65" s="2" customFormat="1" ht="11.25">
      <c r="A117" s="36"/>
      <c r="B117" s="37"/>
      <c r="C117" s="38"/>
      <c r="D117" s="188" t="s">
        <v>211</v>
      </c>
      <c r="E117" s="38"/>
      <c r="F117" s="189" t="s">
        <v>1151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211</v>
      </c>
      <c r="AU117" s="19" t="s">
        <v>84</v>
      </c>
    </row>
    <row r="118" spans="1:65" s="2" customFormat="1" ht="11.25">
      <c r="A118" s="36"/>
      <c r="B118" s="37"/>
      <c r="C118" s="38"/>
      <c r="D118" s="193" t="s">
        <v>213</v>
      </c>
      <c r="E118" s="38"/>
      <c r="F118" s="194" t="s">
        <v>1152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213</v>
      </c>
      <c r="AU118" s="19" t="s">
        <v>84</v>
      </c>
    </row>
    <row r="119" spans="1:65" s="13" customFormat="1" ht="11.25">
      <c r="B119" s="195"/>
      <c r="C119" s="196"/>
      <c r="D119" s="188" t="s">
        <v>215</v>
      </c>
      <c r="E119" s="197" t="s">
        <v>19</v>
      </c>
      <c r="F119" s="198" t="s">
        <v>1141</v>
      </c>
      <c r="G119" s="196"/>
      <c r="H119" s="197" t="s">
        <v>19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215</v>
      </c>
      <c r="AU119" s="204" t="s">
        <v>84</v>
      </c>
      <c r="AV119" s="13" t="s">
        <v>82</v>
      </c>
      <c r="AW119" s="13" t="s">
        <v>35</v>
      </c>
      <c r="AX119" s="13" t="s">
        <v>74</v>
      </c>
      <c r="AY119" s="204" t="s">
        <v>202</v>
      </c>
    </row>
    <row r="120" spans="1:65" s="14" customFormat="1" ht="11.25">
      <c r="B120" s="205"/>
      <c r="C120" s="206"/>
      <c r="D120" s="188" t="s">
        <v>215</v>
      </c>
      <c r="E120" s="207" t="s">
        <v>19</v>
      </c>
      <c r="F120" s="208" t="s">
        <v>1142</v>
      </c>
      <c r="G120" s="206"/>
      <c r="H120" s="209">
        <v>3.1970000000000001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215</v>
      </c>
      <c r="AU120" s="215" t="s">
        <v>84</v>
      </c>
      <c r="AV120" s="14" t="s">
        <v>84</v>
      </c>
      <c r="AW120" s="14" t="s">
        <v>35</v>
      </c>
      <c r="AX120" s="14" t="s">
        <v>74</v>
      </c>
      <c r="AY120" s="215" t="s">
        <v>202</v>
      </c>
    </row>
    <row r="121" spans="1:65" s="15" customFormat="1" ht="11.25">
      <c r="B121" s="216"/>
      <c r="C121" s="217"/>
      <c r="D121" s="188" t="s">
        <v>215</v>
      </c>
      <c r="E121" s="218" t="s">
        <v>19</v>
      </c>
      <c r="F121" s="219" t="s">
        <v>220</v>
      </c>
      <c r="G121" s="217"/>
      <c r="H121" s="220">
        <v>3.1970000000000001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215</v>
      </c>
      <c r="AU121" s="226" t="s">
        <v>84</v>
      </c>
      <c r="AV121" s="15" t="s">
        <v>209</v>
      </c>
      <c r="AW121" s="15" t="s">
        <v>35</v>
      </c>
      <c r="AX121" s="15" t="s">
        <v>82</v>
      </c>
      <c r="AY121" s="226" t="s">
        <v>202</v>
      </c>
    </row>
    <row r="122" spans="1:65" s="14" customFormat="1" ht="11.25">
      <c r="B122" s="205"/>
      <c r="C122" s="206"/>
      <c r="D122" s="188" t="s">
        <v>215</v>
      </c>
      <c r="E122" s="206"/>
      <c r="F122" s="208" t="s">
        <v>1153</v>
      </c>
      <c r="G122" s="206"/>
      <c r="H122" s="209">
        <v>31.97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215</v>
      </c>
      <c r="AU122" s="215" t="s">
        <v>84</v>
      </c>
      <c r="AV122" s="14" t="s">
        <v>84</v>
      </c>
      <c r="AW122" s="14" t="s">
        <v>4</v>
      </c>
      <c r="AX122" s="14" t="s">
        <v>82</v>
      </c>
      <c r="AY122" s="215" t="s">
        <v>202</v>
      </c>
    </row>
    <row r="123" spans="1:65" s="2" customFormat="1" ht="16.5" customHeight="1">
      <c r="A123" s="36"/>
      <c r="B123" s="37"/>
      <c r="C123" s="175" t="s">
        <v>249</v>
      </c>
      <c r="D123" s="175" t="s">
        <v>204</v>
      </c>
      <c r="E123" s="176" t="s">
        <v>1154</v>
      </c>
      <c r="F123" s="177" t="s">
        <v>1155</v>
      </c>
      <c r="G123" s="178" t="s">
        <v>301</v>
      </c>
      <c r="H123" s="179">
        <v>3.8759999999999999</v>
      </c>
      <c r="I123" s="180"/>
      <c r="J123" s="181">
        <f>ROUND(I123*H123,2)</f>
        <v>0</v>
      </c>
      <c r="K123" s="177" t="s">
        <v>208</v>
      </c>
      <c r="L123" s="41"/>
      <c r="M123" s="182" t="s">
        <v>19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209</v>
      </c>
      <c r="AT123" s="186" t="s">
        <v>204</v>
      </c>
      <c r="AU123" s="186" t="s">
        <v>84</v>
      </c>
      <c r="AY123" s="19" t="s">
        <v>202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209</v>
      </c>
      <c r="BM123" s="186" t="s">
        <v>1156</v>
      </c>
    </row>
    <row r="124" spans="1:65" s="2" customFormat="1" ht="11.25">
      <c r="A124" s="36"/>
      <c r="B124" s="37"/>
      <c r="C124" s="38"/>
      <c r="D124" s="188" t="s">
        <v>211</v>
      </c>
      <c r="E124" s="38"/>
      <c r="F124" s="189" t="s">
        <v>1157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211</v>
      </c>
      <c r="AU124" s="19" t="s">
        <v>84</v>
      </c>
    </row>
    <row r="125" spans="1:65" s="2" customFormat="1" ht="11.25">
      <c r="A125" s="36"/>
      <c r="B125" s="37"/>
      <c r="C125" s="38"/>
      <c r="D125" s="193" t="s">
        <v>213</v>
      </c>
      <c r="E125" s="38"/>
      <c r="F125" s="194" t="s">
        <v>1158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213</v>
      </c>
      <c r="AU125" s="19" t="s">
        <v>84</v>
      </c>
    </row>
    <row r="126" spans="1:65" s="13" customFormat="1" ht="11.25">
      <c r="B126" s="195"/>
      <c r="C126" s="196"/>
      <c r="D126" s="188" t="s">
        <v>215</v>
      </c>
      <c r="E126" s="197" t="s">
        <v>19</v>
      </c>
      <c r="F126" s="198" t="s">
        <v>216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65" s="13" customFormat="1" ht="11.25">
      <c r="B127" s="195"/>
      <c r="C127" s="196"/>
      <c r="D127" s="188" t="s">
        <v>215</v>
      </c>
      <c r="E127" s="197" t="s">
        <v>19</v>
      </c>
      <c r="F127" s="198" t="s">
        <v>1127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65" s="13" customFormat="1" ht="11.25">
      <c r="B128" s="195"/>
      <c r="C128" s="196"/>
      <c r="D128" s="188" t="s">
        <v>215</v>
      </c>
      <c r="E128" s="197" t="s">
        <v>19</v>
      </c>
      <c r="F128" s="198" t="s">
        <v>1159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215</v>
      </c>
      <c r="AU128" s="204" t="s">
        <v>84</v>
      </c>
      <c r="AV128" s="13" t="s">
        <v>82</v>
      </c>
      <c r="AW128" s="13" t="s">
        <v>35</v>
      </c>
      <c r="AX128" s="13" t="s">
        <v>74</v>
      </c>
      <c r="AY128" s="204" t="s">
        <v>202</v>
      </c>
    </row>
    <row r="129" spans="1:65" s="13" customFormat="1" ht="11.25">
      <c r="B129" s="195"/>
      <c r="C129" s="196"/>
      <c r="D129" s="188" t="s">
        <v>215</v>
      </c>
      <c r="E129" s="197" t="s">
        <v>19</v>
      </c>
      <c r="F129" s="198" t="s">
        <v>1160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1:65" s="14" customFormat="1" ht="11.25">
      <c r="B130" s="205"/>
      <c r="C130" s="206"/>
      <c r="D130" s="188" t="s">
        <v>215</v>
      </c>
      <c r="E130" s="207" t="s">
        <v>19</v>
      </c>
      <c r="F130" s="208" t="s">
        <v>1161</v>
      </c>
      <c r="G130" s="206"/>
      <c r="H130" s="209">
        <v>0.67900000000000005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215</v>
      </c>
      <c r="AU130" s="215" t="s">
        <v>84</v>
      </c>
      <c r="AV130" s="14" t="s">
        <v>84</v>
      </c>
      <c r="AW130" s="14" t="s">
        <v>35</v>
      </c>
      <c r="AX130" s="14" t="s">
        <v>74</v>
      </c>
      <c r="AY130" s="215" t="s">
        <v>202</v>
      </c>
    </row>
    <row r="131" spans="1:65" s="13" customFormat="1" ht="11.25">
      <c r="B131" s="195"/>
      <c r="C131" s="196"/>
      <c r="D131" s="188" t="s">
        <v>215</v>
      </c>
      <c r="E131" s="197" t="s">
        <v>19</v>
      </c>
      <c r="F131" s="198" t="s">
        <v>1141</v>
      </c>
      <c r="G131" s="196"/>
      <c r="H131" s="197" t="s">
        <v>19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215</v>
      </c>
      <c r="AU131" s="204" t="s">
        <v>84</v>
      </c>
      <c r="AV131" s="13" t="s">
        <v>82</v>
      </c>
      <c r="AW131" s="13" t="s">
        <v>35</v>
      </c>
      <c r="AX131" s="13" t="s">
        <v>74</v>
      </c>
      <c r="AY131" s="204" t="s">
        <v>202</v>
      </c>
    </row>
    <row r="132" spans="1:65" s="14" customFormat="1" ht="11.25">
      <c r="B132" s="205"/>
      <c r="C132" s="206"/>
      <c r="D132" s="188" t="s">
        <v>215</v>
      </c>
      <c r="E132" s="207" t="s">
        <v>19</v>
      </c>
      <c r="F132" s="208" t="s">
        <v>1142</v>
      </c>
      <c r="G132" s="206"/>
      <c r="H132" s="209">
        <v>3.1970000000000001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215</v>
      </c>
      <c r="AU132" s="215" t="s">
        <v>84</v>
      </c>
      <c r="AV132" s="14" t="s">
        <v>84</v>
      </c>
      <c r="AW132" s="14" t="s">
        <v>35</v>
      </c>
      <c r="AX132" s="14" t="s">
        <v>74</v>
      </c>
      <c r="AY132" s="215" t="s">
        <v>202</v>
      </c>
    </row>
    <row r="133" spans="1:65" s="15" customFormat="1" ht="11.25">
      <c r="B133" s="216"/>
      <c r="C133" s="217"/>
      <c r="D133" s="188" t="s">
        <v>215</v>
      </c>
      <c r="E133" s="218" t="s">
        <v>19</v>
      </c>
      <c r="F133" s="219" t="s">
        <v>220</v>
      </c>
      <c r="G133" s="217"/>
      <c r="H133" s="220">
        <v>3.8760000000000003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215</v>
      </c>
      <c r="AU133" s="226" t="s">
        <v>84</v>
      </c>
      <c r="AV133" s="15" t="s">
        <v>209</v>
      </c>
      <c r="AW133" s="15" t="s">
        <v>35</v>
      </c>
      <c r="AX133" s="15" t="s">
        <v>82</v>
      </c>
      <c r="AY133" s="226" t="s">
        <v>202</v>
      </c>
    </row>
    <row r="134" spans="1:65" s="2" customFormat="1" ht="16.5" customHeight="1">
      <c r="A134" s="36"/>
      <c r="B134" s="37"/>
      <c r="C134" s="175" t="s">
        <v>260</v>
      </c>
      <c r="D134" s="175" t="s">
        <v>204</v>
      </c>
      <c r="E134" s="176" t="s">
        <v>1162</v>
      </c>
      <c r="F134" s="177" t="s">
        <v>1163</v>
      </c>
      <c r="G134" s="178" t="s">
        <v>301</v>
      </c>
      <c r="H134" s="179">
        <v>0.67900000000000005</v>
      </c>
      <c r="I134" s="180"/>
      <c r="J134" s="181">
        <f>ROUND(I134*H134,2)</f>
        <v>0</v>
      </c>
      <c r="K134" s="177" t="s">
        <v>208</v>
      </c>
      <c r="L134" s="41"/>
      <c r="M134" s="182" t="s">
        <v>19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209</v>
      </c>
      <c r="AT134" s="186" t="s">
        <v>204</v>
      </c>
      <c r="AU134" s="186" t="s">
        <v>84</v>
      </c>
      <c r="AY134" s="19" t="s">
        <v>202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209</v>
      </c>
      <c r="BM134" s="186" t="s">
        <v>1164</v>
      </c>
    </row>
    <row r="135" spans="1:65" s="2" customFormat="1" ht="11.25">
      <c r="A135" s="36"/>
      <c r="B135" s="37"/>
      <c r="C135" s="38"/>
      <c r="D135" s="188" t="s">
        <v>211</v>
      </c>
      <c r="E135" s="38"/>
      <c r="F135" s="189" t="s">
        <v>1165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211</v>
      </c>
      <c r="AU135" s="19" t="s">
        <v>84</v>
      </c>
    </row>
    <row r="136" spans="1:65" s="2" customFormat="1" ht="11.25">
      <c r="A136" s="36"/>
      <c r="B136" s="37"/>
      <c r="C136" s="38"/>
      <c r="D136" s="193" t="s">
        <v>213</v>
      </c>
      <c r="E136" s="38"/>
      <c r="F136" s="194" t="s">
        <v>1166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213</v>
      </c>
      <c r="AU136" s="19" t="s">
        <v>84</v>
      </c>
    </row>
    <row r="137" spans="1:65" s="13" customFormat="1" ht="11.25">
      <c r="B137" s="195"/>
      <c r="C137" s="196"/>
      <c r="D137" s="188" t="s">
        <v>215</v>
      </c>
      <c r="E137" s="197" t="s">
        <v>19</v>
      </c>
      <c r="F137" s="198" t="s">
        <v>216</v>
      </c>
      <c r="G137" s="196"/>
      <c r="H137" s="197" t="s">
        <v>19</v>
      </c>
      <c r="I137" s="199"/>
      <c r="J137" s="196"/>
      <c r="K137" s="196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215</v>
      </c>
      <c r="AU137" s="204" t="s">
        <v>84</v>
      </c>
      <c r="AV137" s="13" t="s">
        <v>82</v>
      </c>
      <c r="AW137" s="13" t="s">
        <v>35</v>
      </c>
      <c r="AX137" s="13" t="s">
        <v>74</v>
      </c>
      <c r="AY137" s="204" t="s">
        <v>202</v>
      </c>
    </row>
    <row r="138" spans="1:65" s="13" customFormat="1" ht="11.25">
      <c r="B138" s="195"/>
      <c r="C138" s="196"/>
      <c r="D138" s="188" t="s">
        <v>215</v>
      </c>
      <c r="E138" s="197" t="s">
        <v>19</v>
      </c>
      <c r="F138" s="198" t="s">
        <v>1127</v>
      </c>
      <c r="G138" s="196"/>
      <c r="H138" s="197" t="s">
        <v>19</v>
      </c>
      <c r="I138" s="199"/>
      <c r="J138" s="196"/>
      <c r="K138" s="196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215</v>
      </c>
      <c r="AU138" s="204" t="s">
        <v>84</v>
      </c>
      <c r="AV138" s="13" t="s">
        <v>82</v>
      </c>
      <c r="AW138" s="13" t="s">
        <v>35</v>
      </c>
      <c r="AX138" s="13" t="s">
        <v>74</v>
      </c>
      <c r="AY138" s="204" t="s">
        <v>202</v>
      </c>
    </row>
    <row r="139" spans="1:65" s="13" customFormat="1" ht="11.25">
      <c r="B139" s="195"/>
      <c r="C139" s="196"/>
      <c r="D139" s="188" t="s">
        <v>215</v>
      </c>
      <c r="E139" s="197" t="s">
        <v>19</v>
      </c>
      <c r="F139" s="198" t="s">
        <v>1159</v>
      </c>
      <c r="G139" s="196"/>
      <c r="H139" s="197" t="s">
        <v>19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215</v>
      </c>
      <c r="AU139" s="204" t="s">
        <v>84</v>
      </c>
      <c r="AV139" s="13" t="s">
        <v>82</v>
      </c>
      <c r="AW139" s="13" t="s">
        <v>35</v>
      </c>
      <c r="AX139" s="13" t="s">
        <v>74</v>
      </c>
      <c r="AY139" s="204" t="s">
        <v>202</v>
      </c>
    </row>
    <row r="140" spans="1:65" s="14" customFormat="1" ht="11.25">
      <c r="B140" s="205"/>
      <c r="C140" s="206"/>
      <c r="D140" s="188" t="s">
        <v>215</v>
      </c>
      <c r="E140" s="207" t="s">
        <v>19</v>
      </c>
      <c r="F140" s="208" t="s">
        <v>1161</v>
      </c>
      <c r="G140" s="206"/>
      <c r="H140" s="209">
        <v>0.67900000000000005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215</v>
      </c>
      <c r="AU140" s="215" t="s">
        <v>84</v>
      </c>
      <c r="AV140" s="14" t="s">
        <v>84</v>
      </c>
      <c r="AW140" s="14" t="s">
        <v>35</v>
      </c>
      <c r="AX140" s="14" t="s">
        <v>74</v>
      </c>
      <c r="AY140" s="215" t="s">
        <v>202</v>
      </c>
    </row>
    <row r="141" spans="1:65" s="15" customFormat="1" ht="11.25">
      <c r="B141" s="216"/>
      <c r="C141" s="217"/>
      <c r="D141" s="188" t="s">
        <v>215</v>
      </c>
      <c r="E141" s="218" t="s">
        <v>19</v>
      </c>
      <c r="F141" s="219" t="s">
        <v>220</v>
      </c>
      <c r="G141" s="217"/>
      <c r="H141" s="220">
        <v>0.67900000000000005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215</v>
      </c>
      <c r="AU141" s="226" t="s">
        <v>84</v>
      </c>
      <c r="AV141" s="15" t="s">
        <v>209</v>
      </c>
      <c r="AW141" s="15" t="s">
        <v>35</v>
      </c>
      <c r="AX141" s="15" t="s">
        <v>82</v>
      </c>
      <c r="AY141" s="226" t="s">
        <v>202</v>
      </c>
    </row>
    <row r="142" spans="1:65" s="2" customFormat="1" ht="16.5" customHeight="1">
      <c r="A142" s="36"/>
      <c r="B142" s="37"/>
      <c r="C142" s="175" t="s">
        <v>268</v>
      </c>
      <c r="D142" s="175" t="s">
        <v>204</v>
      </c>
      <c r="E142" s="176" t="s">
        <v>1167</v>
      </c>
      <c r="F142" s="177" t="s">
        <v>1168</v>
      </c>
      <c r="G142" s="178" t="s">
        <v>301</v>
      </c>
      <c r="H142" s="179">
        <v>0.67900000000000005</v>
      </c>
      <c r="I142" s="180"/>
      <c r="J142" s="181">
        <f>ROUND(I142*H142,2)</f>
        <v>0</v>
      </c>
      <c r="K142" s="177" t="s">
        <v>208</v>
      </c>
      <c r="L142" s="41"/>
      <c r="M142" s="182" t="s">
        <v>19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209</v>
      </c>
      <c r="AT142" s="186" t="s">
        <v>204</v>
      </c>
      <c r="AU142" s="186" t="s">
        <v>84</v>
      </c>
      <c r="AY142" s="19" t="s">
        <v>202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209</v>
      </c>
      <c r="BM142" s="186" t="s">
        <v>1169</v>
      </c>
    </row>
    <row r="143" spans="1:65" s="2" customFormat="1" ht="11.25">
      <c r="A143" s="36"/>
      <c r="B143" s="37"/>
      <c r="C143" s="38"/>
      <c r="D143" s="188" t="s">
        <v>211</v>
      </c>
      <c r="E143" s="38"/>
      <c r="F143" s="189" t="s">
        <v>1170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211</v>
      </c>
      <c r="AU143" s="19" t="s">
        <v>84</v>
      </c>
    </row>
    <row r="144" spans="1:65" s="2" customFormat="1" ht="11.25">
      <c r="A144" s="36"/>
      <c r="B144" s="37"/>
      <c r="C144" s="38"/>
      <c r="D144" s="193" t="s">
        <v>213</v>
      </c>
      <c r="E144" s="38"/>
      <c r="F144" s="194" t="s">
        <v>1171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213</v>
      </c>
      <c r="AU144" s="19" t="s">
        <v>84</v>
      </c>
    </row>
    <row r="145" spans="1:65" s="13" customFormat="1" ht="11.25">
      <c r="B145" s="195"/>
      <c r="C145" s="196"/>
      <c r="D145" s="188" t="s">
        <v>215</v>
      </c>
      <c r="E145" s="197" t="s">
        <v>19</v>
      </c>
      <c r="F145" s="198" t="s">
        <v>216</v>
      </c>
      <c r="G145" s="196"/>
      <c r="H145" s="197" t="s">
        <v>19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215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202</v>
      </c>
    </row>
    <row r="146" spans="1:65" s="13" customFormat="1" ht="11.25">
      <c r="B146" s="195"/>
      <c r="C146" s="196"/>
      <c r="D146" s="188" t="s">
        <v>215</v>
      </c>
      <c r="E146" s="197" t="s">
        <v>19</v>
      </c>
      <c r="F146" s="198" t="s">
        <v>1127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1:65" s="13" customFormat="1" ht="11.25">
      <c r="B147" s="195"/>
      <c r="C147" s="196"/>
      <c r="D147" s="188" t="s">
        <v>215</v>
      </c>
      <c r="E147" s="197" t="s">
        <v>19</v>
      </c>
      <c r="F147" s="198" t="s">
        <v>1159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1:65" s="14" customFormat="1" ht="11.25">
      <c r="B148" s="205"/>
      <c r="C148" s="206"/>
      <c r="D148" s="188" t="s">
        <v>215</v>
      </c>
      <c r="E148" s="207" t="s">
        <v>19</v>
      </c>
      <c r="F148" s="208" t="s">
        <v>1161</v>
      </c>
      <c r="G148" s="206"/>
      <c r="H148" s="209">
        <v>0.67900000000000005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215</v>
      </c>
      <c r="AU148" s="215" t="s">
        <v>84</v>
      </c>
      <c r="AV148" s="14" t="s">
        <v>84</v>
      </c>
      <c r="AW148" s="14" t="s">
        <v>35</v>
      </c>
      <c r="AX148" s="14" t="s">
        <v>74</v>
      </c>
      <c r="AY148" s="215" t="s">
        <v>202</v>
      </c>
    </row>
    <row r="149" spans="1:65" s="15" customFormat="1" ht="11.25">
      <c r="B149" s="216"/>
      <c r="C149" s="217"/>
      <c r="D149" s="188" t="s">
        <v>215</v>
      </c>
      <c r="E149" s="218" t="s">
        <v>19</v>
      </c>
      <c r="F149" s="219" t="s">
        <v>220</v>
      </c>
      <c r="G149" s="217"/>
      <c r="H149" s="220">
        <v>0.67900000000000005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215</v>
      </c>
      <c r="AU149" s="226" t="s">
        <v>84</v>
      </c>
      <c r="AV149" s="15" t="s">
        <v>209</v>
      </c>
      <c r="AW149" s="15" t="s">
        <v>35</v>
      </c>
      <c r="AX149" s="15" t="s">
        <v>82</v>
      </c>
      <c r="AY149" s="226" t="s">
        <v>202</v>
      </c>
    </row>
    <row r="150" spans="1:65" s="2" customFormat="1" ht="16.5" customHeight="1">
      <c r="A150" s="36"/>
      <c r="B150" s="37"/>
      <c r="C150" s="175" t="s">
        <v>237</v>
      </c>
      <c r="D150" s="175" t="s">
        <v>204</v>
      </c>
      <c r="E150" s="176" t="s">
        <v>1172</v>
      </c>
      <c r="F150" s="177" t="s">
        <v>1173</v>
      </c>
      <c r="G150" s="178" t="s">
        <v>301</v>
      </c>
      <c r="H150" s="179">
        <v>6.79</v>
      </c>
      <c r="I150" s="180"/>
      <c r="J150" s="181">
        <f>ROUND(I150*H150,2)</f>
        <v>0</v>
      </c>
      <c r="K150" s="177" t="s">
        <v>208</v>
      </c>
      <c r="L150" s="41"/>
      <c r="M150" s="182" t="s">
        <v>19</v>
      </c>
      <c r="N150" s="183" t="s">
        <v>45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209</v>
      </c>
      <c r="AT150" s="186" t="s">
        <v>204</v>
      </c>
      <c r="AU150" s="186" t="s">
        <v>84</v>
      </c>
      <c r="AY150" s="19" t="s">
        <v>202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82</v>
      </c>
      <c r="BK150" s="187">
        <f>ROUND(I150*H150,2)</f>
        <v>0</v>
      </c>
      <c r="BL150" s="19" t="s">
        <v>209</v>
      </c>
      <c r="BM150" s="186" t="s">
        <v>1174</v>
      </c>
    </row>
    <row r="151" spans="1:65" s="2" customFormat="1" ht="11.25">
      <c r="A151" s="36"/>
      <c r="B151" s="37"/>
      <c r="C151" s="38"/>
      <c r="D151" s="188" t="s">
        <v>211</v>
      </c>
      <c r="E151" s="38"/>
      <c r="F151" s="189" t="s">
        <v>1151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211</v>
      </c>
      <c r="AU151" s="19" t="s">
        <v>84</v>
      </c>
    </row>
    <row r="152" spans="1:65" s="2" customFormat="1" ht="11.25">
      <c r="A152" s="36"/>
      <c r="B152" s="37"/>
      <c r="C152" s="38"/>
      <c r="D152" s="193" t="s">
        <v>213</v>
      </c>
      <c r="E152" s="38"/>
      <c r="F152" s="194" t="s">
        <v>1175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213</v>
      </c>
      <c r="AU152" s="19" t="s">
        <v>84</v>
      </c>
    </row>
    <row r="153" spans="1:65" s="13" customFormat="1" ht="11.25">
      <c r="B153" s="195"/>
      <c r="C153" s="196"/>
      <c r="D153" s="188" t="s">
        <v>215</v>
      </c>
      <c r="E153" s="197" t="s">
        <v>19</v>
      </c>
      <c r="F153" s="198" t="s">
        <v>216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215</v>
      </c>
      <c r="AU153" s="204" t="s">
        <v>84</v>
      </c>
      <c r="AV153" s="13" t="s">
        <v>82</v>
      </c>
      <c r="AW153" s="13" t="s">
        <v>35</v>
      </c>
      <c r="AX153" s="13" t="s">
        <v>74</v>
      </c>
      <c r="AY153" s="204" t="s">
        <v>202</v>
      </c>
    </row>
    <row r="154" spans="1:65" s="13" customFormat="1" ht="11.25">
      <c r="B154" s="195"/>
      <c r="C154" s="196"/>
      <c r="D154" s="188" t="s">
        <v>215</v>
      </c>
      <c r="E154" s="197" t="s">
        <v>19</v>
      </c>
      <c r="F154" s="198" t="s">
        <v>1127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1:65" s="13" customFormat="1" ht="11.25">
      <c r="B155" s="195"/>
      <c r="C155" s="196"/>
      <c r="D155" s="188" t="s">
        <v>215</v>
      </c>
      <c r="E155" s="197" t="s">
        <v>19</v>
      </c>
      <c r="F155" s="198" t="s">
        <v>1159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215</v>
      </c>
      <c r="AU155" s="204" t="s">
        <v>84</v>
      </c>
      <c r="AV155" s="13" t="s">
        <v>82</v>
      </c>
      <c r="AW155" s="13" t="s">
        <v>35</v>
      </c>
      <c r="AX155" s="13" t="s">
        <v>74</v>
      </c>
      <c r="AY155" s="204" t="s">
        <v>202</v>
      </c>
    </row>
    <row r="156" spans="1:65" s="14" customFormat="1" ht="11.25">
      <c r="B156" s="205"/>
      <c r="C156" s="206"/>
      <c r="D156" s="188" t="s">
        <v>215</v>
      </c>
      <c r="E156" s="207" t="s">
        <v>19</v>
      </c>
      <c r="F156" s="208" t="s">
        <v>1161</v>
      </c>
      <c r="G156" s="206"/>
      <c r="H156" s="209">
        <v>0.67900000000000005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215</v>
      </c>
      <c r="AU156" s="215" t="s">
        <v>84</v>
      </c>
      <c r="AV156" s="14" t="s">
        <v>84</v>
      </c>
      <c r="AW156" s="14" t="s">
        <v>35</v>
      </c>
      <c r="AX156" s="14" t="s">
        <v>74</v>
      </c>
      <c r="AY156" s="215" t="s">
        <v>202</v>
      </c>
    </row>
    <row r="157" spans="1:65" s="15" customFormat="1" ht="11.25">
      <c r="B157" s="216"/>
      <c r="C157" s="217"/>
      <c r="D157" s="188" t="s">
        <v>215</v>
      </c>
      <c r="E157" s="218" t="s">
        <v>19</v>
      </c>
      <c r="F157" s="219" t="s">
        <v>220</v>
      </c>
      <c r="G157" s="217"/>
      <c r="H157" s="220">
        <v>0.67900000000000005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215</v>
      </c>
      <c r="AU157" s="226" t="s">
        <v>84</v>
      </c>
      <c r="AV157" s="15" t="s">
        <v>209</v>
      </c>
      <c r="AW157" s="15" t="s">
        <v>35</v>
      </c>
      <c r="AX157" s="15" t="s">
        <v>82</v>
      </c>
      <c r="AY157" s="226" t="s">
        <v>202</v>
      </c>
    </row>
    <row r="158" spans="1:65" s="14" customFormat="1" ht="11.25">
      <c r="B158" s="205"/>
      <c r="C158" s="206"/>
      <c r="D158" s="188" t="s">
        <v>215</v>
      </c>
      <c r="E158" s="206"/>
      <c r="F158" s="208" t="s">
        <v>1176</v>
      </c>
      <c r="G158" s="206"/>
      <c r="H158" s="209">
        <v>6.79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215</v>
      </c>
      <c r="AU158" s="215" t="s">
        <v>84</v>
      </c>
      <c r="AV158" s="14" t="s">
        <v>84</v>
      </c>
      <c r="AW158" s="14" t="s">
        <v>4</v>
      </c>
      <c r="AX158" s="14" t="s">
        <v>82</v>
      </c>
      <c r="AY158" s="215" t="s">
        <v>202</v>
      </c>
    </row>
    <row r="159" spans="1:65" s="2" customFormat="1" ht="21.75" customHeight="1">
      <c r="A159" s="36"/>
      <c r="B159" s="37"/>
      <c r="C159" s="175" t="s">
        <v>288</v>
      </c>
      <c r="D159" s="175" t="s">
        <v>204</v>
      </c>
      <c r="E159" s="176" t="s">
        <v>1177</v>
      </c>
      <c r="F159" s="177" t="s">
        <v>320</v>
      </c>
      <c r="G159" s="178" t="s">
        <v>301</v>
      </c>
      <c r="H159" s="179">
        <v>0.67900000000000005</v>
      </c>
      <c r="I159" s="180"/>
      <c r="J159" s="181">
        <f>ROUND(I159*H159,2)</f>
        <v>0</v>
      </c>
      <c r="K159" s="177" t="s">
        <v>208</v>
      </c>
      <c r="L159" s="41"/>
      <c r="M159" s="182" t="s">
        <v>19</v>
      </c>
      <c r="N159" s="183" t="s">
        <v>45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209</v>
      </c>
      <c r="AT159" s="186" t="s">
        <v>204</v>
      </c>
      <c r="AU159" s="186" t="s">
        <v>84</v>
      </c>
      <c r="AY159" s="19" t="s">
        <v>202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82</v>
      </c>
      <c r="BK159" s="187">
        <f>ROUND(I159*H159,2)</f>
        <v>0</v>
      </c>
      <c r="BL159" s="19" t="s">
        <v>209</v>
      </c>
      <c r="BM159" s="186" t="s">
        <v>1178</v>
      </c>
    </row>
    <row r="160" spans="1:65" s="2" customFormat="1" ht="11.25">
      <c r="A160" s="36"/>
      <c r="B160" s="37"/>
      <c r="C160" s="38"/>
      <c r="D160" s="188" t="s">
        <v>211</v>
      </c>
      <c r="E160" s="38"/>
      <c r="F160" s="189" t="s">
        <v>322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211</v>
      </c>
      <c r="AU160" s="19" t="s">
        <v>84</v>
      </c>
    </row>
    <row r="161" spans="1:65" s="2" customFormat="1" ht="11.25">
      <c r="A161" s="36"/>
      <c r="B161" s="37"/>
      <c r="C161" s="38"/>
      <c r="D161" s="193" t="s">
        <v>213</v>
      </c>
      <c r="E161" s="38"/>
      <c r="F161" s="194" t="s">
        <v>1179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213</v>
      </c>
      <c r="AU161" s="19" t="s">
        <v>84</v>
      </c>
    </row>
    <row r="162" spans="1:65" s="13" customFormat="1" ht="11.25">
      <c r="B162" s="195"/>
      <c r="C162" s="196"/>
      <c r="D162" s="188" t="s">
        <v>215</v>
      </c>
      <c r="E162" s="197" t="s">
        <v>19</v>
      </c>
      <c r="F162" s="198" t="s">
        <v>216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1:65" s="13" customFormat="1" ht="11.25">
      <c r="B163" s="195"/>
      <c r="C163" s="196"/>
      <c r="D163" s="188" t="s">
        <v>215</v>
      </c>
      <c r="E163" s="197" t="s">
        <v>19</v>
      </c>
      <c r="F163" s="198" t="s">
        <v>1127</v>
      </c>
      <c r="G163" s="196"/>
      <c r="H163" s="197" t="s">
        <v>19</v>
      </c>
      <c r="I163" s="199"/>
      <c r="J163" s="196"/>
      <c r="K163" s="196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215</v>
      </c>
      <c r="AU163" s="204" t="s">
        <v>84</v>
      </c>
      <c r="AV163" s="13" t="s">
        <v>82</v>
      </c>
      <c r="AW163" s="13" t="s">
        <v>35</v>
      </c>
      <c r="AX163" s="13" t="s">
        <v>74</v>
      </c>
      <c r="AY163" s="204" t="s">
        <v>202</v>
      </c>
    </row>
    <row r="164" spans="1:65" s="13" customFormat="1" ht="11.25">
      <c r="B164" s="195"/>
      <c r="C164" s="196"/>
      <c r="D164" s="188" t="s">
        <v>215</v>
      </c>
      <c r="E164" s="197" t="s">
        <v>19</v>
      </c>
      <c r="F164" s="198" t="s">
        <v>1159</v>
      </c>
      <c r="G164" s="196"/>
      <c r="H164" s="197" t="s">
        <v>19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215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202</v>
      </c>
    </row>
    <row r="165" spans="1:65" s="14" customFormat="1" ht="11.25">
      <c r="B165" s="205"/>
      <c r="C165" s="206"/>
      <c r="D165" s="188" t="s">
        <v>215</v>
      </c>
      <c r="E165" s="207" t="s">
        <v>19</v>
      </c>
      <c r="F165" s="208" t="s">
        <v>1161</v>
      </c>
      <c r="G165" s="206"/>
      <c r="H165" s="209">
        <v>0.67900000000000005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215</v>
      </c>
      <c r="AU165" s="215" t="s">
        <v>84</v>
      </c>
      <c r="AV165" s="14" t="s">
        <v>84</v>
      </c>
      <c r="AW165" s="14" t="s">
        <v>35</v>
      </c>
      <c r="AX165" s="14" t="s">
        <v>74</v>
      </c>
      <c r="AY165" s="215" t="s">
        <v>202</v>
      </c>
    </row>
    <row r="166" spans="1:65" s="15" customFormat="1" ht="11.25">
      <c r="B166" s="216"/>
      <c r="C166" s="217"/>
      <c r="D166" s="188" t="s">
        <v>215</v>
      </c>
      <c r="E166" s="218" t="s">
        <v>19</v>
      </c>
      <c r="F166" s="219" t="s">
        <v>220</v>
      </c>
      <c r="G166" s="217"/>
      <c r="H166" s="220">
        <v>0.67900000000000005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215</v>
      </c>
      <c r="AU166" s="226" t="s">
        <v>84</v>
      </c>
      <c r="AV166" s="15" t="s">
        <v>209</v>
      </c>
      <c r="AW166" s="15" t="s">
        <v>35</v>
      </c>
      <c r="AX166" s="15" t="s">
        <v>82</v>
      </c>
      <c r="AY166" s="226" t="s">
        <v>202</v>
      </c>
    </row>
    <row r="167" spans="1:65" s="2" customFormat="1" ht="16.5" customHeight="1">
      <c r="A167" s="36"/>
      <c r="B167" s="37"/>
      <c r="C167" s="175" t="s">
        <v>298</v>
      </c>
      <c r="D167" s="175" t="s">
        <v>204</v>
      </c>
      <c r="E167" s="176" t="s">
        <v>1180</v>
      </c>
      <c r="F167" s="177" t="s">
        <v>357</v>
      </c>
      <c r="G167" s="178" t="s">
        <v>301</v>
      </c>
      <c r="H167" s="179">
        <v>3.1970000000000001</v>
      </c>
      <c r="I167" s="180"/>
      <c r="J167" s="181">
        <f>ROUND(I167*H167,2)</f>
        <v>0</v>
      </c>
      <c r="K167" s="177" t="s">
        <v>208</v>
      </c>
      <c r="L167" s="41"/>
      <c r="M167" s="182" t="s">
        <v>19</v>
      </c>
      <c r="N167" s="183" t="s">
        <v>45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209</v>
      </c>
      <c r="AT167" s="186" t="s">
        <v>204</v>
      </c>
      <c r="AU167" s="186" t="s">
        <v>84</v>
      </c>
      <c r="AY167" s="19" t="s">
        <v>202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82</v>
      </c>
      <c r="BK167" s="187">
        <f>ROUND(I167*H167,2)</f>
        <v>0</v>
      </c>
      <c r="BL167" s="19" t="s">
        <v>209</v>
      </c>
      <c r="BM167" s="186" t="s">
        <v>1181</v>
      </c>
    </row>
    <row r="168" spans="1:65" s="2" customFormat="1" ht="11.25">
      <c r="A168" s="36"/>
      <c r="B168" s="37"/>
      <c r="C168" s="38"/>
      <c r="D168" s="188" t="s">
        <v>211</v>
      </c>
      <c r="E168" s="38"/>
      <c r="F168" s="189" t="s">
        <v>359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211</v>
      </c>
      <c r="AU168" s="19" t="s">
        <v>84</v>
      </c>
    </row>
    <row r="169" spans="1:65" s="2" customFormat="1" ht="11.25">
      <c r="A169" s="36"/>
      <c r="B169" s="37"/>
      <c r="C169" s="38"/>
      <c r="D169" s="193" t="s">
        <v>213</v>
      </c>
      <c r="E169" s="38"/>
      <c r="F169" s="194" t="s">
        <v>1182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213</v>
      </c>
      <c r="AU169" s="19" t="s">
        <v>84</v>
      </c>
    </row>
    <row r="170" spans="1:65" s="13" customFormat="1" ht="11.25">
      <c r="B170" s="195"/>
      <c r="C170" s="196"/>
      <c r="D170" s="188" t="s">
        <v>215</v>
      </c>
      <c r="E170" s="197" t="s">
        <v>19</v>
      </c>
      <c r="F170" s="198" t="s">
        <v>1183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1:65" s="14" customFormat="1" ht="11.25">
      <c r="B171" s="205"/>
      <c r="C171" s="206"/>
      <c r="D171" s="188" t="s">
        <v>215</v>
      </c>
      <c r="E171" s="207" t="s">
        <v>19</v>
      </c>
      <c r="F171" s="208" t="s">
        <v>1142</v>
      </c>
      <c r="G171" s="206"/>
      <c r="H171" s="209">
        <v>3.1970000000000001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215</v>
      </c>
      <c r="AU171" s="215" t="s">
        <v>84</v>
      </c>
      <c r="AV171" s="14" t="s">
        <v>84</v>
      </c>
      <c r="AW171" s="14" t="s">
        <v>35</v>
      </c>
      <c r="AX171" s="14" t="s">
        <v>74</v>
      </c>
      <c r="AY171" s="215" t="s">
        <v>202</v>
      </c>
    </row>
    <row r="172" spans="1:65" s="15" customFormat="1" ht="11.25">
      <c r="B172" s="216"/>
      <c r="C172" s="217"/>
      <c r="D172" s="188" t="s">
        <v>215</v>
      </c>
      <c r="E172" s="218" t="s">
        <v>19</v>
      </c>
      <c r="F172" s="219" t="s">
        <v>220</v>
      </c>
      <c r="G172" s="217"/>
      <c r="H172" s="220">
        <v>3.1970000000000001</v>
      </c>
      <c r="I172" s="221"/>
      <c r="J172" s="217"/>
      <c r="K172" s="217"/>
      <c r="L172" s="222"/>
      <c r="M172" s="238"/>
      <c r="N172" s="239"/>
      <c r="O172" s="239"/>
      <c r="P172" s="239"/>
      <c r="Q172" s="239"/>
      <c r="R172" s="239"/>
      <c r="S172" s="239"/>
      <c r="T172" s="240"/>
      <c r="AT172" s="226" t="s">
        <v>215</v>
      </c>
      <c r="AU172" s="226" t="s">
        <v>84</v>
      </c>
      <c r="AV172" s="15" t="s">
        <v>209</v>
      </c>
      <c r="AW172" s="15" t="s">
        <v>35</v>
      </c>
      <c r="AX172" s="15" t="s">
        <v>82</v>
      </c>
      <c r="AY172" s="226" t="s">
        <v>202</v>
      </c>
    </row>
    <row r="173" spans="1:65" s="2" customFormat="1" ht="6.95" customHeight="1">
      <c r="A173" s="36"/>
      <c r="B173" s="49"/>
      <c r="C173" s="50"/>
      <c r="D173" s="50"/>
      <c r="E173" s="50"/>
      <c r="F173" s="50"/>
      <c r="G173" s="50"/>
      <c r="H173" s="50"/>
      <c r="I173" s="50"/>
      <c r="J173" s="50"/>
      <c r="K173" s="50"/>
      <c r="L173" s="41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sheetProtection algorithmName="SHA-512" hashValue="QAmUjw/BubS7zjHM83eP4T3EX2Qk4prkQtX8TmyjHSOfg7FljXLDM5eYd/9SdZrCNOEFOaaS5ZyzeV4GYczD+Q==" saltValue="5Is3e4XkczpKsh8TBBIaym6SrCilM67Z/vohU4nHMpv3KgcFqsSciwXTzMYpQivVCZa+375h6CCEwzqkCLr88w==" spinCount="100000" sheet="1" objects="1" scenarios="1" formatColumns="0" formatRows="0" autoFilter="0"/>
  <autoFilter ref="C81:K17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96" r:id="rId2"/>
    <hyperlink ref="F106" r:id="rId3"/>
    <hyperlink ref="F112" r:id="rId4"/>
    <hyperlink ref="F118" r:id="rId5"/>
    <hyperlink ref="F125" r:id="rId6"/>
    <hyperlink ref="F136" r:id="rId7"/>
    <hyperlink ref="F144" r:id="rId8"/>
    <hyperlink ref="F152" r:id="rId9"/>
    <hyperlink ref="F161" r:id="rId10"/>
    <hyperlink ref="F169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1184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ROUND((SUM(BE84:BE152)),  2)</f>
        <v>0</v>
      </c>
      <c r="G33" s="36"/>
      <c r="H33" s="36"/>
      <c r="I33" s="120">
        <v>0.21</v>
      </c>
      <c r="J33" s="119">
        <f>ROUND(((SUM(BE84:BE152))*I33),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ROUND((SUM(BF84:BF152)),  2)</f>
        <v>0</v>
      </c>
      <c r="G34" s="36"/>
      <c r="H34" s="36"/>
      <c r="I34" s="120">
        <v>0.15</v>
      </c>
      <c r="J34" s="119">
        <f>ROUND(((SUM(BF84:BF152))*I34),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ROUND((SUM(BG84:BG152)),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ROUND((SUM(BH84:BH152)),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ROUND((SUM(BI84:BI152)),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2021-112-06-N - Nové kce  - okapový chodník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1185</v>
      </c>
      <c r="E62" s="145"/>
      <c r="F62" s="145"/>
      <c r="G62" s="145"/>
      <c r="H62" s="145"/>
      <c r="I62" s="145"/>
      <c r="J62" s="146">
        <f>J95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179</v>
      </c>
      <c r="E63" s="145"/>
      <c r="F63" s="145"/>
      <c r="G63" s="145"/>
      <c r="H63" s="145"/>
      <c r="I63" s="145"/>
      <c r="J63" s="146">
        <f>J138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463</v>
      </c>
      <c r="E64" s="145"/>
      <c r="F64" s="145"/>
      <c r="G64" s="145"/>
      <c r="H64" s="145"/>
      <c r="I64" s="145"/>
      <c r="J64" s="146">
        <f>J149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5" t="str">
        <f>E9</f>
        <v>2021-112-06-N - Nové kce  - okapový chodník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8.4935598000000017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P86+P95+P138+P149</f>
        <v>0</v>
      </c>
      <c r="Q85" s="167"/>
      <c r="R85" s="168">
        <f>R86+R95+R138+R149</f>
        <v>8.4935598000000017</v>
      </c>
      <c r="S85" s="167"/>
      <c r="T85" s="169">
        <f>T86+T95+T138+T149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BK86+BK95+BK138+BK149</f>
        <v>0</v>
      </c>
    </row>
    <row r="86" spans="1:65" s="12" customFormat="1" ht="22.9" customHeight="1">
      <c r="B86" s="159"/>
      <c r="C86" s="160"/>
      <c r="D86" s="161" t="s">
        <v>73</v>
      </c>
      <c r="E86" s="173" t="s">
        <v>82</v>
      </c>
      <c r="F86" s="173" t="s">
        <v>203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SUM(P87:P94)</f>
        <v>0</v>
      </c>
      <c r="Q86" s="167"/>
      <c r="R86" s="168">
        <f>SUM(R87:R94)</f>
        <v>0</v>
      </c>
      <c r="S86" s="167"/>
      <c r="T86" s="169">
        <f>SUM(T87:T94)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SUM(BK87:BK94)</f>
        <v>0</v>
      </c>
    </row>
    <row r="87" spans="1:65" s="2" customFormat="1" ht="16.5" customHeight="1">
      <c r="A87" s="36"/>
      <c r="B87" s="37"/>
      <c r="C87" s="175" t="s">
        <v>82</v>
      </c>
      <c r="D87" s="175" t="s">
        <v>204</v>
      </c>
      <c r="E87" s="176" t="s">
        <v>1186</v>
      </c>
      <c r="F87" s="177" t="s">
        <v>1187</v>
      </c>
      <c r="G87" s="178" t="s">
        <v>280</v>
      </c>
      <c r="H87" s="179">
        <v>17.760000000000002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1188</v>
      </c>
    </row>
    <row r="88" spans="1:65" s="2" customFormat="1" ht="19.5">
      <c r="A88" s="36"/>
      <c r="B88" s="37"/>
      <c r="C88" s="38"/>
      <c r="D88" s="188" t="s">
        <v>211</v>
      </c>
      <c r="E88" s="38"/>
      <c r="F88" s="189" t="s">
        <v>1189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2" customFormat="1" ht="11.25">
      <c r="A89" s="36"/>
      <c r="B89" s="37"/>
      <c r="C89" s="38"/>
      <c r="D89" s="193" t="s">
        <v>213</v>
      </c>
      <c r="E89" s="38"/>
      <c r="F89" s="194" t="s">
        <v>1190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213</v>
      </c>
      <c r="AU89" s="19" t="s">
        <v>84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556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3" customFormat="1" ht="11.25">
      <c r="B91" s="195"/>
      <c r="C91" s="196"/>
      <c r="D91" s="188" t="s">
        <v>215</v>
      </c>
      <c r="E91" s="197" t="s">
        <v>19</v>
      </c>
      <c r="F91" s="198" t="s">
        <v>1127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3" customFormat="1" ht="11.25">
      <c r="B92" s="195"/>
      <c r="C92" s="196"/>
      <c r="D92" s="188" t="s">
        <v>215</v>
      </c>
      <c r="E92" s="197" t="s">
        <v>19</v>
      </c>
      <c r="F92" s="198" t="s">
        <v>1191</v>
      </c>
      <c r="G92" s="196"/>
      <c r="H92" s="197" t="s">
        <v>19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215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202</v>
      </c>
    </row>
    <row r="93" spans="1:65" s="14" customFormat="1" ht="11.25">
      <c r="B93" s="205"/>
      <c r="C93" s="206"/>
      <c r="D93" s="188" t="s">
        <v>215</v>
      </c>
      <c r="E93" s="207" t="s">
        <v>19</v>
      </c>
      <c r="F93" s="208" t="s">
        <v>1129</v>
      </c>
      <c r="G93" s="206"/>
      <c r="H93" s="209">
        <v>17.760000000000002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215</v>
      </c>
      <c r="AU93" s="215" t="s">
        <v>84</v>
      </c>
      <c r="AV93" s="14" t="s">
        <v>84</v>
      </c>
      <c r="AW93" s="14" t="s">
        <v>35</v>
      </c>
      <c r="AX93" s="14" t="s">
        <v>74</v>
      </c>
      <c r="AY93" s="215" t="s">
        <v>202</v>
      </c>
    </row>
    <row r="94" spans="1:65" s="15" customFormat="1" ht="11.25">
      <c r="B94" s="216"/>
      <c r="C94" s="217"/>
      <c r="D94" s="188" t="s">
        <v>215</v>
      </c>
      <c r="E94" s="218" t="s">
        <v>19</v>
      </c>
      <c r="F94" s="219" t="s">
        <v>220</v>
      </c>
      <c r="G94" s="217"/>
      <c r="H94" s="220">
        <v>17.760000000000002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215</v>
      </c>
      <c r="AU94" s="226" t="s">
        <v>84</v>
      </c>
      <c r="AV94" s="15" t="s">
        <v>209</v>
      </c>
      <c r="AW94" s="15" t="s">
        <v>35</v>
      </c>
      <c r="AX94" s="15" t="s">
        <v>82</v>
      </c>
      <c r="AY94" s="226" t="s">
        <v>202</v>
      </c>
    </row>
    <row r="95" spans="1:65" s="12" customFormat="1" ht="22.9" customHeight="1">
      <c r="B95" s="159"/>
      <c r="C95" s="160"/>
      <c r="D95" s="161" t="s">
        <v>73</v>
      </c>
      <c r="E95" s="173" t="s">
        <v>239</v>
      </c>
      <c r="F95" s="173" t="s">
        <v>1192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SUM(P96:P137)</f>
        <v>0</v>
      </c>
      <c r="Q95" s="167"/>
      <c r="R95" s="168">
        <f>SUM(R96:R137)</f>
        <v>8.4935598000000017</v>
      </c>
      <c r="S95" s="167"/>
      <c r="T95" s="169">
        <f>SUM(T96:T137)</f>
        <v>0</v>
      </c>
      <c r="AR95" s="170" t="s">
        <v>82</v>
      </c>
      <c r="AT95" s="171" t="s">
        <v>73</v>
      </c>
      <c r="AU95" s="171" t="s">
        <v>82</v>
      </c>
      <c r="AY95" s="170" t="s">
        <v>202</v>
      </c>
      <c r="BK95" s="172">
        <f>SUM(BK96:BK137)</f>
        <v>0</v>
      </c>
    </row>
    <row r="96" spans="1:65" s="2" customFormat="1" ht="21.75" customHeight="1">
      <c r="A96" s="36"/>
      <c r="B96" s="37"/>
      <c r="C96" s="175" t="s">
        <v>84</v>
      </c>
      <c r="D96" s="175" t="s">
        <v>204</v>
      </c>
      <c r="E96" s="176" t="s">
        <v>1193</v>
      </c>
      <c r="F96" s="177" t="s">
        <v>1194</v>
      </c>
      <c r="G96" s="178" t="s">
        <v>280</v>
      </c>
      <c r="H96" s="179">
        <v>17.760000000000002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0.13769000000000001</v>
      </c>
      <c r="R96" s="184">
        <f>Q96*H96</f>
        <v>2.4453744000000004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1195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1196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1197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556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3" customFormat="1" ht="11.25">
      <c r="B100" s="195"/>
      <c r="C100" s="196"/>
      <c r="D100" s="188" t="s">
        <v>215</v>
      </c>
      <c r="E100" s="197" t="s">
        <v>19</v>
      </c>
      <c r="F100" s="198" t="s">
        <v>1127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1:65" s="13" customFormat="1" ht="11.25">
      <c r="B101" s="195"/>
      <c r="C101" s="196"/>
      <c r="D101" s="188" t="s">
        <v>215</v>
      </c>
      <c r="E101" s="197" t="s">
        <v>19</v>
      </c>
      <c r="F101" s="198" t="s">
        <v>1191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1:65" s="14" customFormat="1" ht="11.25">
      <c r="B102" s="205"/>
      <c r="C102" s="206"/>
      <c r="D102" s="188" t="s">
        <v>215</v>
      </c>
      <c r="E102" s="207" t="s">
        <v>19</v>
      </c>
      <c r="F102" s="208" t="s">
        <v>1129</v>
      </c>
      <c r="G102" s="206"/>
      <c r="H102" s="209">
        <v>17.760000000000002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215</v>
      </c>
      <c r="AU102" s="215" t="s">
        <v>84</v>
      </c>
      <c r="AV102" s="14" t="s">
        <v>84</v>
      </c>
      <c r="AW102" s="14" t="s">
        <v>35</v>
      </c>
      <c r="AX102" s="14" t="s">
        <v>74</v>
      </c>
      <c r="AY102" s="215" t="s">
        <v>202</v>
      </c>
    </row>
    <row r="103" spans="1:65" s="15" customFormat="1" ht="11.25">
      <c r="B103" s="216"/>
      <c r="C103" s="217"/>
      <c r="D103" s="188" t="s">
        <v>215</v>
      </c>
      <c r="E103" s="218" t="s">
        <v>19</v>
      </c>
      <c r="F103" s="219" t="s">
        <v>220</v>
      </c>
      <c r="G103" s="217"/>
      <c r="H103" s="220">
        <v>17.760000000000002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215</v>
      </c>
      <c r="AU103" s="226" t="s">
        <v>84</v>
      </c>
      <c r="AV103" s="15" t="s">
        <v>209</v>
      </c>
      <c r="AW103" s="15" t="s">
        <v>35</v>
      </c>
      <c r="AX103" s="15" t="s">
        <v>82</v>
      </c>
      <c r="AY103" s="226" t="s">
        <v>202</v>
      </c>
    </row>
    <row r="104" spans="1:65" s="2" customFormat="1" ht="21.75" customHeight="1">
      <c r="A104" s="36"/>
      <c r="B104" s="37"/>
      <c r="C104" s="175" t="s">
        <v>226</v>
      </c>
      <c r="D104" s="175" t="s">
        <v>204</v>
      </c>
      <c r="E104" s="176" t="s">
        <v>1198</v>
      </c>
      <c r="F104" s="177" t="s">
        <v>1199</v>
      </c>
      <c r="G104" s="178" t="s">
        <v>280</v>
      </c>
      <c r="H104" s="179">
        <v>17.760000000000002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0.10100000000000001</v>
      </c>
      <c r="R104" s="184">
        <f>Q104*H104</f>
        <v>1.7937600000000002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209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209</v>
      </c>
      <c r="BM104" s="186" t="s">
        <v>1200</v>
      </c>
    </row>
    <row r="105" spans="1:65" s="2" customFormat="1" ht="19.5">
      <c r="A105" s="36"/>
      <c r="B105" s="37"/>
      <c r="C105" s="38"/>
      <c r="D105" s="188" t="s">
        <v>211</v>
      </c>
      <c r="E105" s="38"/>
      <c r="F105" s="189" t="s">
        <v>1201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2" customFormat="1" ht="11.25">
      <c r="A106" s="36"/>
      <c r="B106" s="37"/>
      <c r="C106" s="38"/>
      <c r="D106" s="193" t="s">
        <v>213</v>
      </c>
      <c r="E106" s="38"/>
      <c r="F106" s="194" t="s">
        <v>1202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213</v>
      </c>
      <c r="AU106" s="19" t="s">
        <v>84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556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3" customFormat="1" ht="11.25">
      <c r="B108" s="195"/>
      <c r="C108" s="196"/>
      <c r="D108" s="188" t="s">
        <v>215</v>
      </c>
      <c r="E108" s="197" t="s">
        <v>19</v>
      </c>
      <c r="F108" s="198" t="s">
        <v>1127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1:65" s="13" customFormat="1" ht="11.25">
      <c r="B109" s="195"/>
      <c r="C109" s="196"/>
      <c r="D109" s="188" t="s">
        <v>215</v>
      </c>
      <c r="E109" s="197" t="s">
        <v>19</v>
      </c>
      <c r="F109" s="198" t="s">
        <v>1203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1:65" s="14" customFormat="1" ht="11.25">
      <c r="B110" s="205"/>
      <c r="C110" s="206"/>
      <c r="D110" s="188" t="s">
        <v>215</v>
      </c>
      <c r="E110" s="207" t="s">
        <v>19</v>
      </c>
      <c r="F110" s="208" t="s">
        <v>1129</v>
      </c>
      <c r="G110" s="206"/>
      <c r="H110" s="209">
        <v>17.760000000000002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215</v>
      </c>
      <c r="AU110" s="215" t="s">
        <v>84</v>
      </c>
      <c r="AV110" s="14" t="s">
        <v>84</v>
      </c>
      <c r="AW110" s="14" t="s">
        <v>35</v>
      </c>
      <c r="AX110" s="14" t="s">
        <v>74</v>
      </c>
      <c r="AY110" s="215" t="s">
        <v>202</v>
      </c>
    </row>
    <row r="111" spans="1:65" s="15" customFormat="1" ht="11.25">
      <c r="B111" s="216"/>
      <c r="C111" s="217"/>
      <c r="D111" s="188" t="s">
        <v>215</v>
      </c>
      <c r="E111" s="218" t="s">
        <v>19</v>
      </c>
      <c r="F111" s="219" t="s">
        <v>220</v>
      </c>
      <c r="G111" s="217"/>
      <c r="H111" s="220">
        <v>17.760000000000002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215</v>
      </c>
      <c r="AU111" s="226" t="s">
        <v>84</v>
      </c>
      <c r="AV111" s="15" t="s">
        <v>209</v>
      </c>
      <c r="AW111" s="15" t="s">
        <v>35</v>
      </c>
      <c r="AX111" s="15" t="s">
        <v>82</v>
      </c>
      <c r="AY111" s="226" t="s">
        <v>202</v>
      </c>
    </row>
    <row r="112" spans="1:65" s="2" customFormat="1" ht="16.5" customHeight="1">
      <c r="A112" s="36"/>
      <c r="B112" s="37"/>
      <c r="C112" s="241" t="s">
        <v>209</v>
      </c>
      <c r="D112" s="241" t="s">
        <v>595</v>
      </c>
      <c r="E112" s="242" t="s">
        <v>1204</v>
      </c>
      <c r="F112" s="243" t="s">
        <v>1205</v>
      </c>
      <c r="G112" s="244" t="s">
        <v>280</v>
      </c>
      <c r="H112" s="245">
        <v>2.7970000000000002</v>
      </c>
      <c r="I112" s="246"/>
      <c r="J112" s="247">
        <f>ROUND(I112*H112,2)</f>
        <v>0</v>
      </c>
      <c r="K112" s="243" t="s">
        <v>208</v>
      </c>
      <c r="L112" s="248"/>
      <c r="M112" s="249" t="s">
        <v>19</v>
      </c>
      <c r="N112" s="250" t="s">
        <v>45</v>
      </c>
      <c r="O112" s="66"/>
      <c r="P112" s="184">
        <f>O112*H112</f>
        <v>0</v>
      </c>
      <c r="Q112" s="184">
        <v>0.13500000000000001</v>
      </c>
      <c r="R112" s="184">
        <f>Q112*H112</f>
        <v>0.37759500000000007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268</v>
      </c>
      <c r="AT112" s="186" t="s">
        <v>595</v>
      </c>
      <c r="AU112" s="186" t="s">
        <v>84</v>
      </c>
      <c r="AY112" s="19" t="s">
        <v>202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209</v>
      </c>
      <c r="BM112" s="186" t="s">
        <v>1206</v>
      </c>
    </row>
    <row r="113" spans="1:65" s="2" customFormat="1" ht="11.25">
      <c r="A113" s="36"/>
      <c r="B113" s="37"/>
      <c r="C113" s="38"/>
      <c r="D113" s="188" t="s">
        <v>211</v>
      </c>
      <c r="E113" s="38"/>
      <c r="F113" s="189" t="s">
        <v>1205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211</v>
      </c>
      <c r="AU113" s="19" t="s">
        <v>84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556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3" customFormat="1" ht="11.25">
      <c r="B115" s="195"/>
      <c r="C115" s="196"/>
      <c r="D115" s="188" t="s">
        <v>215</v>
      </c>
      <c r="E115" s="197" t="s">
        <v>19</v>
      </c>
      <c r="F115" s="198" t="s">
        <v>1127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65" s="13" customFormat="1" ht="11.25">
      <c r="B116" s="195"/>
      <c r="C116" s="196"/>
      <c r="D116" s="188" t="s">
        <v>215</v>
      </c>
      <c r="E116" s="197" t="s">
        <v>19</v>
      </c>
      <c r="F116" s="198" t="s">
        <v>1207</v>
      </c>
      <c r="G116" s="196"/>
      <c r="H116" s="197" t="s">
        <v>19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215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202</v>
      </c>
    </row>
    <row r="117" spans="1:65" s="14" customFormat="1" ht="11.25">
      <c r="B117" s="205"/>
      <c r="C117" s="206"/>
      <c r="D117" s="188" t="s">
        <v>215</v>
      </c>
      <c r="E117" s="207" t="s">
        <v>19</v>
      </c>
      <c r="F117" s="208" t="s">
        <v>1208</v>
      </c>
      <c r="G117" s="206"/>
      <c r="H117" s="209">
        <v>2.6640000000000001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215</v>
      </c>
      <c r="AU117" s="215" t="s">
        <v>84</v>
      </c>
      <c r="AV117" s="14" t="s">
        <v>84</v>
      </c>
      <c r="AW117" s="14" t="s">
        <v>35</v>
      </c>
      <c r="AX117" s="14" t="s">
        <v>74</v>
      </c>
      <c r="AY117" s="215" t="s">
        <v>202</v>
      </c>
    </row>
    <row r="118" spans="1:65" s="13" customFormat="1" ht="11.25">
      <c r="B118" s="195"/>
      <c r="C118" s="196"/>
      <c r="D118" s="188" t="s">
        <v>215</v>
      </c>
      <c r="E118" s="197" t="s">
        <v>19</v>
      </c>
      <c r="F118" s="198" t="s">
        <v>1209</v>
      </c>
      <c r="G118" s="196"/>
      <c r="H118" s="197" t="s">
        <v>19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215</v>
      </c>
      <c r="AU118" s="204" t="s">
        <v>84</v>
      </c>
      <c r="AV118" s="13" t="s">
        <v>82</v>
      </c>
      <c r="AW118" s="13" t="s">
        <v>35</v>
      </c>
      <c r="AX118" s="13" t="s">
        <v>74</v>
      </c>
      <c r="AY118" s="204" t="s">
        <v>202</v>
      </c>
    </row>
    <row r="119" spans="1:65" s="15" customFormat="1" ht="11.25">
      <c r="B119" s="216"/>
      <c r="C119" s="217"/>
      <c r="D119" s="188" t="s">
        <v>215</v>
      </c>
      <c r="E119" s="218" t="s">
        <v>19</v>
      </c>
      <c r="F119" s="219" t="s">
        <v>220</v>
      </c>
      <c r="G119" s="217"/>
      <c r="H119" s="220">
        <v>2.6640000000000001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215</v>
      </c>
      <c r="AU119" s="226" t="s">
        <v>84</v>
      </c>
      <c r="AV119" s="15" t="s">
        <v>209</v>
      </c>
      <c r="AW119" s="15" t="s">
        <v>35</v>
      </c>
      <c r="AX119" s="15" t="s">
        <v>82</v>
      </c>
      <c r="AY119" s="226" t="s">
        <v>202</v>
      </c>
    </row>
    <row r="120" spans="1:65" s="14" customFormat="1" ht="11.25">
      <c r="B120" s="205"/>
      <c r="C120" s="206"/>
      <c r="D120" s="188" t="s">
        <v>215</v>
      </c>
      <c r="E120" s="206"/>
      <c r="F120" s="208" t="s">
        <v>1210</v>
      </c>
      <c r="G120" s="206"/>
      <c r="H120" s="209">
        <v>2.7970000000000002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215</v>
      </c>
      <c r="AU120" s="215" t="s">
        <v>84</v>
      </c>
      <c r="AV120" s="14" t="s">
        <v>84</v>
      </c>
      <c r="AW120" s="14" t="s">
        <v>4</v>
      </c>
      <c r="AX120" s="14" t="s">
        <v>82</v>
      </c>
      <c r="AY120" s="215" t="s">
        <v>202</v>
      </c>
    </row>
    <row r="121" spans="1:65" s="2" customFormat="1" ht="16.5" customHeight="1">
      <c r="A121" s="36"/>
      <c r="B121" s="37"/>
      <c r="C121" s="241" t="s">
        <v>239</v>
      </c>
      <c r="D121" s="241" t="s">
        <v>595</v>
      </c>
      <c r="E121" s="242" t="s">
        <v>1211</v>
      </c>
      <c r="F121" s="243" t="s">
        <v>1212</v>
      </c>
      <c r="G121" s="244" t="s">
        <v>280</v>
      </c>
      <c r="H121" s="245">
        <v>15.096</v>
      </c>
      <c r="I121" s="246"/>
      <c r="J121" s="247">
        <f>ROUND(I121*H121,2)</f>
        <v>0</v>
      </c>
      <c r="K121" s="243" t="s">
        <v>19</v>
      </c>
      <c r="L121" s="248"/>
      <c r="M121" s="249" t="s">
        <v>19</v>
      </c>
      <c r="N121" s="250" t="s">
        <v>45</v>
      </c>
      <c r="O121" s="66"/>
      <c r="P121" s="184">
        <f>O121*H121</f>
        <v>0</v>
      </c>
      <c r="Q121" s="184">
        <v>0.13500000000000001</v>
      </c>
      <c r="R121" s="184">
        <f>Q121*H121</f>
        <v>2.03796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268</v>
      </c>
      <c r="AT121" s="186" t="s">
        <v>595</v>
      </c>
      <c r="AU121" s="186" t="s">
        <v>84</v>
      </c>
      <c r="AY121" s="19" t="s">
        <v>202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209</v>
      </c>
      <c r="BM121" s="186" t="s">
        <v>1213</v>
      </c>
    </row>
    <row r="122" spans="1:65" s="2" customFormat="1" ht="11.25">
      <c r="A122" s="36"/>
      <c r="B122" s="37"/>
      <c r="C122" s="38"/>
      <c r="D122" s="188" t="s">
        <v>211</v>
      </c>
      <c r="E122" s="38"/>
      <c r="F122" s="189" t="s">
        <v>1214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211</v>
      </c>
      <c r="AU122" s="19" t="s">
        <v>84</v>
      </c>
    </row>
    <row r="123" spans="1:65" s="13" customFormat="1" ht="11.25">
      <c r="B123" s="195"/>
      <c r="C123" s="196"/>
      <c r="D123" s="188" t="s">
        <v>215</v>
      </c>
      <c r="E123" s="197" t="s">
        <v>19</v>
      </c>
      <c r="F123" s="198" t="s">
        <v>556</v>
      </c>
      <c r="G123" s="196"/>
      <c r="H123" s="197" t="s">
        <v>19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215</v>
      </c>
      <c r="AU123" s="204" t="s">
        <v>84</v>
      </c>
      <c r="AV123" s="13" t="s">
        <v>82</v>
      </c>
      <c r="AW123" s="13" t="s">
        <v>35</v>
      </c>
      <c r="AX123" s="13" t="s">
        <v>74</v>
      </c>
      <c r="AY123" s="204" t="s">
        <v>202</v>
      </c>
    </row>
    <row r="124" spans="1:65" s="13" customFormat="1" ht="11.25">
      <c r="B124" s="195"/>
      <c r="C124" s="196"/>
      <c r="D124" s="188" t="s">
        <v>215</v>
      </c>
      <c r="E124" s="197" t="s">
        <v>19</v>
      </c>
      <c r="F124" s="198" t="s">
        <v>1127</v>
      </c>
      <c r="G124" s="196"/>
      <c r="H124" s="197" t="s">
        <v>19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215</v>
      </c>
      <c r="AU124" s="204" t="s">
        <v>84</v>
      </c>
      <c r="AV124" s="13" t="s">
        <v>82</v>
      </c>
      <c r="AW124" s="13" t="s">
        <v>35</v>
      </c>
      <c r="AX124" s="13" t="s">
        <v>74</v>
      </c>
      <c r="AY124" s="204" t="s">
        <v>202</v>
      </c>
    </row>
    <row r="125" spans="1:65" s="13" customFormat="1" ht="11.25">
      <c r="B125" s="195"/>
      <c r="C125" s="196"/>
      <c r="D125" s="188" t="s">
        <v>215</v>
      </c>
      <c r="E125" s="197" t="s">
        <v>19</v>
      </c>
      <c r="F125" s="198" t="s">
        <v>1203</v>
      </c>
      <c r="G125" s="196"/>
      <c r="H125" s="197" t="s">
        <v>19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215</v>
      </c>
      <c r="AU125" s="204" t="s">
        <v>84</v>
      </c>
      <c r="AV125" s="13" t="s">
        <v>82</v>
      </c>
      <c r="AW125" s="13" t="s">
        <v>35</v>
      </c>
      <c r="AX125" s="13" t="s">
        <v>74</v>
      </c>
      <c r="AY125" s="204" t="s">
        <v>202</v>
      </c>
    </row>
    <row r="126" spans="1:65" s="14" customFormat="1" ht="11.25">
      <c r="B126" s="205"/>
      <c r="C126" s="206"/>
      <c r="D126" s="188" t="s">
        <v>215</v>
      </c>
      <c r="E126" s="207" t="s">
        <v>19</v>
      </c>
      <c r="F126" s="208" t="s">
        <v>1215</v>
      </c>
      <c r="G126" s="206"/>
      <c r="H126" s="209">
        <v>15.096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215</v>
      </c>
      <c r="AU126" s="215" t="s">
        <v>84</v>
      </c>
      <c r="AV126" s="14" t="s">
        <v>84</v>
      </c>
      <c r="AW126" s="14" t="s">
        <v>35</v>
      </c>
      <c r="AX126" s="14" t="s">
        <v>74</v>
      </c>
      <c r="AY126" s="215" t="s">
        <v>202</v>
      </c>
    </row>
    <row r="127" spans="1:65" s="13" customFormat="1" ht="11.25">
      <c r="B127" s="195"/>
      <c r="C127" s="196"/>
      <c r="D127" s="188" t="s">
        <v>215</v>
      </c>
      <c r="E127" s="197" t="s">
        <v>19</v>
      </c>
      <c r="F127" s="198" t="s">
        <v>1216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65" s="15" customFormat="1" ht="11.25">
      <c r="B128" s="216"/>
      <c r="C128" s="217"/>
      <c r="D128" s="188" t="s">
        <v>215</v>
      </c>
      <c r="E128" s="218" t="s">
        <v>19</v>
      </c>
      <c r="F128" s="219" t="s">
        <v>220</v>
      </c>
      <c r="G128" s="217"/>
      <c r="H128" s="220">
        <v>15.096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215</v>
      </c>
      <c r="AU128" s="226" t="s">
        <v>84</v>
      </c>
      <c r="AV128" s="15" t="s">
        <v>209</v>
      </c>
      <c r="AW128" s="15" t="s">
        <v>35</v>
      </c>
      <c r="AX128" s="15" t="s">
        <v>82</v>
      </c>
      <c r="AY128" s="226" t="s">
        <v>202</v>
      </c>
    </row>
    <row r="129" spans="1:65" s="2" customFormat="1" ht="16.5" customHeight="1">
      <c r="A129" s="36"/>
      <c r="B129" s="37"/>
      <c r="C129" s="175" t="s">
        <v>249</v>
      </c>
      <c r="D129" s="175" t="s">
        <v>204</v>
      </c>
      <c r="E129" s="176" t="s">
        <v>1217</v>
      </c>
      <c r="F129" s="177" t="s">
        <v>1218</v>
      </c>
      <c r="G129" s="178" t="s">
        <v>280</v>
      </c>
      <c r="H129" s="179">
        <v>17.760000000000002</v>
      </c>
      <c r="I129" s="180"/>
      <c r="J129" s="181">
        <f>ROUND(I129*H129,2)</f>
        <v>0</v>
      </c>
      <c r="K129" s="177" t="s">
        <v>208</v>
      </c>
      <c r="L129" s="41"/>
      <c r="M129" s="182" t="s">
        <v>19</v>
      </c>
      <c r="N129" s="183" t="s">
        <v>45</v>
      </c>
      <c r="O129" s="66"/>
      <c r="P129" s="184">
        <f>O129*H129</f>
        <v>0</v>
      </c>
      <c r="Q129" s="184">
        <v>0.10353999999999999</v>
      </c>
      <c r="R129" s="184">
        <f>Q129*H129</f>
        <v>1.8388704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209</v>
      </c>
      <c r="AT129" s="186" t="s">
        <v>204</v>
      </c>
      <c r="AU129" s="186" t="s">
        <v>84</v>
      </c>
      <c r="AY129" s="19" t="s">
        <v>202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209</v>
      </c>
      <c r="BM129" s="186" t="s">
        <v>1219</v>
      </c>
    </row>
    <row r="130" spans="1:65" s="2" customFormat="1" ht="11.25">
      <c r="A130" s="36"/>
      <c r="B130" s="37"/>
      <c r="C130" s="38"/>
      <c r="D130" s="188" t="s">
        <v>211</v>
      </c>
      <c r="E130" s="38"/>
      <c r="F130" s="189" t="s">
        <v>1220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211</v>
      </c>
      <c r="AU130" s="19" t="s">
        <v>84</v>
      </c>
    </row>
    <row r="131" spans="1:65" s="2" customFormat="1" ht="11.25">
      <c r="A131" s="36"/>
      <c r="B131" s="37"/>
      <c r="C131" s="38"/>
      <c r="D131" s="193" t="s">
        <v>213</v>
      </c>
      <c r="E131" s="38"/>
      <c r="F131" s="194" t="s">
        <v>1221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213</v>
      </c>
      <c r="AU131" s="19" t="s">
        <v>84</v>
      </c>
    </row>
    <row r="132" spans="1:65" s="13" customFormat="1" ht="11.25">
      <c r="B132" s="195"/>
      <c r="C132" s="196"/>
      <c r="D132" s="188" t="s">
        <v>215</v>
      </c>
      <c r="E132" s="197" t="s">
        <v>19</v>
      </c>
      <c r="F132" s="198" t="s">
        <v>556</v>
      </c>
      <c r="G132" s="196"/>
      <c r="H132" s="197" t="s">
        <v>19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215</v>
      </c>
      <c r="AU132" s="204" t="s">
        <v>84</v>
      </c>
      <c r="AV132" s="13" t="s">
        <v>82</v>
      </c>
      <c r="AW132" s="13" t="s">
        <v>35</v>
      </c>
      <c r="AX132" s="13" t="s">
        <v>74</v>
      </c>
      <c r="AY132" s="204" t="s">
        <v>202</v>
      </c>
    </row>
    <row r="133" spans="1:65" s="13" customFormat="1" ht="11.25">
      <c r="B133" s="195"/>
      <c r="C133" s="196"/>
      <c r="D133" s="188" t="s">
        <v>215</v>
      </c>
      <c r="E133" s="197" t="s">
        <v>19</v>
      </c>
      <c r="F133" s="198" t="s">
        <v>1127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1:65" s="13" customFormat="1" ht="11.25">
      <c r="B134" s="195"/>
      <c r="C134" s="196"/>
      <c r="D134" s="188" t="s">
        <v>215</v>
      </c>
      <c r="E134" s="197" t="s">
        <v>19</v>
      </c>
      <c r="F134" s="198" t="s">
        <v>1203</v>
      </c>
      <c r="G134" s="196"/>
      <c r="H134" s="197" t="s">
        <v>19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215</v>
      </c>
      <c r="AU134" s="204" t="s">
        <v>84</v>
      </c>
      <c r="AV134" s="13" t="s">
        <v>82</v>
      </c>
      <c r="AW134" s="13" t="s">
        <v>35</v>
      </c>
      <c r="AX134" s="13" t="s">
        <v>74</v>
      </c>
      <c r="AY134" s="204" t="s">
        <v>202</v>
      </c>
    </row>
    <row r="135" spans="1:65" s="14" customFormat="1" ht="11.25">
      <c r="B135" s="205"/>
      <c r="C135" s="206"/>
      <c r="D135" s="188" t="s">
        <v>215</v>
      </c>
      <c r="E135" s="207" t="s">
        <v>19</v>
      </c>
      <c r="F135" s="208" t="s">
        <v>1129</v>
      </c>
      <c r="G135" s="206"/>
      <c r="H135" s="209">
        <v>17.760000000000002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215</v>
      </c>
      <c r="AU135" s="215" t="s">
        <v>84</v>
      </c>
      <c r="AV135" s="14" t="s">
        <v>84</v>
      </c>
      <c r="AW135" s="14" t="s">
        <v>35</v>
      </c>
      <c r="AX135" s="14" t="s">
        <v>74</v>
      </c>
      <c r="AY135" s="215" t="s">
        <v>202</v>
      </c>
    </row>
    <row r="136" spans="1:65" s="13" customFormat="1" ht="11.25">
      <c r="B136" s="195"/>
      <c r="C136" s="196"/>
      <c r="D136" s="188" t="s">
        <v>215</v>
      </c>
      <c r="E136" s="197" t="s">
        <v>19</v>
      </c>
      <c r="F136" s="198" t="s">
        <v>1222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215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202</v>
      </c>
    </row>
    <row r="137" spans="1:65" s="15" customFormat="1" ht="11.25">
      <c r="B137" s="216"/>
      <c r="C137" s="217"/>
      <c r="D137" s="188" t="s">
        <v>215</v>
      </c>
      <c r="E137" s="218" t="s">
        <v>19</v>
      </c>
      <c r="F137" s="219" t="s">
        <v>220</v>
      </c>
      <c r="G137" s="217"/>
      <c r="H137" s="220">
        <v>17.760000000000002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215</v>
      </c>
      <c r="AU137" s="226" t="s">
        <v>84</v>
      </c>
      <c r="AV137" s="15" t="s">
        <v>209</v>
      </c>
      <c r="AW137" s="15" t="s">
        <v>35</v>
      </c>
      <c r="AX137" s="15" t="s">
        <v>82</v>
      </c>
      <c r="AY137" s="226" t="s">
        <v>202</v>
      </c>
    </row>
    <row r="138" spans="1:65" s="12" customFormat="1" ht="22.9" customHeight="1">
      <c r="B138" s="159"/>
      <c r="C138" s="160"/>
      <c r="D138" s="161" t="s">
        <v>73</v>
      </c>
      <c r="E138" s="173" t="s">
        <v>237</v>
      </c>
      <c r="F138" s="173" t="s">
        <v>238</v>
      </c>
      <c r="G138" s="160"/>
      <c r="H138" s="160"/>
      <c r="I138" s="163"/>
      <c r="J138" s="174">
        <f>BK138</f>
        <v>0</v>
      </c>
      <c r="K138" s="160"/>
      <c r="L138" s="165"/>
      <c r="M138" s="166"/>
      <c r="N138" s="167"/>
      <c r="O138" s="167"/>
      <c r="P138" s="168">
        <f>SUM(P139:P148)</f>
        <v>0</v>
      </c>
      <c r="Q138" s="167"/>
      <c r="R138" s="168">
        <f>SUM(R139:R148)</f>
        <v>0</v>
      </c>
      <c r="S138" s="167"/>
      <c r="T138" s="169">
        <f>SUM(T139:T148)</f>
        <v>0</v>
      </c>
      <c r="AR138" s="170" t="s">
        <v>82</v>
      </c>
      <c r="AT138" s="171" t="s">
        <v>73</v>
      </c>
      <c r="AU138" s="171" t="s">
        <v>82</v>
      </c>
      <c r="AY138" s="170" t="s">
        <v>202</v>
      </c>
      <c r="BK138" s="172">
        <f>SUM(BK139:BK148)</f>
        <v>0</v>
      </c>
    </row>
    <row r="139" spans="1:65" s="2" customFormat="1" ht="16.5" customHeight="1">
      <c r="A139" s="36"/>
      <c r="B139" s="37"/>
      <c r="C139" s="175" t="s">
        <v>260</v>
      </c>
      <c r="D139" s="175" t="s">
        <v>204</v>
      </c>
      <c r="E139" s="176" t="s">
        <v>1223</v>
      </c>
      <c r="F139" s="177" t="s">
        <v>1224</v>
      </c>
      <c r="G139" s="178" t="s">
        <v>280</v>
      </c>
      <c r="H139" s="179">
        <v>15.096</v>
      </c>
      <c r="I139" s="180"/>
      <c r="J139" s="181">
        <f>ROUND(I139*H139,2)</f>
        <v>0</v>
      </c>
      <c r="K139" s="177" t="s">
        <v>208</v>
      </c>
      <c r="L139" s="41"/>
      <c r="M139" s="182" t="s">
        <v>19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209</v>
      </c>
      <c r="AT139" s="186" t="s">
        <v>204</v>
      </c>
      <c r="AU139" s="186" t="s">
        <v>84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209</v>
      </c>
      <c r="BM139" s="186" t="s">
        <v>1225</v>
      </c>
    </row>
    <row r="140" spans="1:65" s="2" customFormat="1" ht="19.5">
      <c r="A140" s="36"/>
      <c r="B140" s="37"/>
      <c r="C140" s="38"/>
      <c r="D140" s="188" t="s">
        <v>211</v>
      </c>
      <c r="E140" s="38"/>
      <c r="F140" s="189" t="s">
        <v>1226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211</v>
      </c>
      <c r="AU140" s="19" t="s">
        <v>84</v>
      </c>
    </row>
    <row r="141" spans="1:65" s="2" customFormat="1" ht="11.25">
      <c r="A141" s="36"/>
      <c r="B141" s="37"/>
      <c r="C141" s="38"/>
      <c r="D141" s="193" t="s">
        <v>213</v>
      </c>
      <c r="E141" s="38"/>
      <c r="F141" s="194" t="s">
        <v>1227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213</v>
      </c>
      <c r="AU141" s="19" t="s">
        <v>84</v>
      </c>
    </row>
    <row r="142" spans="1:65" s="13" customFormat="1" ht="11.25">
      <c r="B142" s="195"/>
      <c r="C142" s="196"/>
      <c r="D142" s="188" t="s">
        <v>215</v>
      </c>
      <c r="E142" s="197" t="s">
        <v>19</v>
      </c>
      <c r="F142" s="198" t="s">
        <v>556</v>
      </c>
      <c r="G142" s="196"/>
      <c r="H142" s="197" t="s">
        <v>19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215</v>
      </c>
      <c r="AU142" s="204" t="s">
        <v>84</v>
      </c>
      <c r="AV142" s="13" t="s">
        <v>82</v>
      </c>
      <c r="AW142" s="13" t="s">
        <v>35</v>
      </c>
      <c r="AX142" s="13" t="s">
        <v>74</v>
      </c>
      <c r="AY142" s="204" t="s">
        <v>202</v>
      </c>
    </row>
    <row r="143" spans="1:65" s="13" customFormat="1" ht="11.25">
      <c r="B143" s="195"/>
      <c r="C143" s="196"/>
      <c r="D143" s="188" t="s">
        <v>215</v>
      </c>
      <c r="E143" s="197" t="s">
        <v>19</v>
      </c>
      <c r="F143" s="198" t="s">
        <v>1127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1:65" s="13" customFormat="1" ht="11.25">
      <c r="B144" s="195"/>
      <c r="C144" s="196"/>
      <c r="D144" s="188" t="s">
        <v>215</v>
      </c>
      <c r="E144" s="197" t="s">
        <v>19</v>
      </c>
      <c r="F144" s="198" t="s">
        <v>1228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1:65" s="14" customFormat="1" ht="11.25">
      <c r="B145" s="205"/>
      <c r="C145" s="206"/>
      <c r="D145" s="188" t="s">
        <v>215</v>
      </c>
      <c r="E145" s="207" t="s">
        <v>19</v>
      </c>
      <c r="F145" s="208" t="s">
        <v>1215</v>
      </c>
      <c r="G145" s="206"/>
      <c r="H145" s="209">
        <v>15.096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215</v>
      </c>
      <c r="AU145" s="215" t="s">
        <v>84</v>
      </c>
      <c r="AV145" s="14" t="s">
        <v>84</v>
      </c>
      <c r="AW145" s="14" t="s">
        <v>35</v>
      </c>
      <c r="AX145" s="14" t="s">
        <v>74</v>
      </c>
      <c r="AY145" s="215" t="s">
        <v>202</v>
      </c>
    </row>
    <row r="146" spans="1:65" s="13" customFormat="1" ht="11.25">
      <c r="B146" s="195"/>
      <c r="C146" s="196"/>
      <c r="D146" s="188" t="s">
        <v>215</v>
      </c>
      <c r="E146" s="197" t="s">
        <v>19</v>
      </c>
      <c r="F146" s="198" t="s">
        <v>1130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1:65" s="13" customFormat="1" ht="11.25">
      <c r="B147" s="195"/>
      <c r="C147" s="196"/>
      <c r="D147" s="188" t="s">
        <v>215</v>
      </c>
      <c r="E147" s="197" t="s">
        <v>19</v>
      </c>
      <c r="F147" s="198" t="s">
        <v>1229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1:65" s="15" customFormat="1" ht="11.25">
      <c r="B148" s="216"/>
      <c r="C148" s="217"/>
      <c r="D148" s="188" t="s">
        <v>215</v>
      </c>
      <c r="E148" s="218" t="s">
        <v>19</v>
      </c>
      <c r="F148" s="219" t="s">
        <v>220</v>
      </c>
      <c r="G148" s="217"/>
      <c r="H148" s="220">
        <v>15.096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215</v>
      </c>
      <c r="AU148" s="226" t="s">
        <v>84</v>
      </c>
      <c r="AV148" s="15" t="s">
        <v>209</v>
      </c>
      <c r="AW148" s="15" t="s">
        <v>35</v>
      </c>
      <c r="AX148" s="15" t="s">
        <v>82</v>
      </c>
      <c r="AY148" s="226" t="s">
        <v>202</v>
      </c>
    </row>
    <row r="149" spans="1:65" s="12" customFormat="1" ht="22.9" customHeight="1">
      <c r="B149" s="159"/>
      <c r="C149" s="160"/>
      <c r="D149" s="161" t="s">
        <v>73</v>
      </c>
      <c r="E149" s="173" t="s">
        <v>561</v>
      </c>
      <c r="F149" s="173" t="s">
        <v>562</v>
      </c>
      <c r="G149" s="160"/>
      <c r="H149" s="160"/>
      <c r="I149" s="163"/>
      <c r="J149" s="174">
        <f>BK149</f>
        <v>0</v>
      </c>
      <c r="K149" s="160"/>
      <c r="L149" s="165"/>
      <c r="M149" s="166"/>
      <c r="N149" s="167"/>
      <c r="O149" s="167"/>
      <c r="P149" s="168">
        <f>SUM(P150:P152)</f>
        <v>0</v>
      </c>
      <c r="Q149" s="167"/>
      <c r="R149" s="168">
        <f>SUM(R150:R152)</f>
        <v>0</v>
      </c>
      <c r="S149" s="167"/>
      <c r="T149" s="169">
        <f>SUM(T150:T152)</f>
        <v>0</v>
      </c>
      <c r="AR149" s="170" t="s">
        <v>82</v>
      </c>
      <c r="AT149" s="171" t="s">
        <v>73</v>
      </c>
      <c r="AU149" s="171" t="s">
        <v>82</v>
      </c>
      <c r="AY149" s="170" t="s">
        <v>202</v>
      </c>
      <c r="BK149" s="172">
        <f>SUM(BK150:BK152)</f>
        <v>0</v>
      </c>
    </row>
    <row r="150" spans="1:65" s="2" customFormat="1" ht="16.5" customHeight="1">
      <c r="A150" s="36"/>
      <c r="B150" s="37"/>
      <c r="C150" s="175" t="s">
        <v>268</v>
      </c>
      <c r="D150" s="175" t="s">
        <v>204</v>
      </c>
      <c r="E150" s="176" t="s">
        <v>1230</v>
      </c>
      <c r="F150" s="177" t="s">
        <v>1231</v>
      </c>
      <c r="G150" s="178" t="s">
        <v>301</v>
      </c>
      <c r="H150" s="179">
        <v>8.4939999999999998</v>
      </c>
      <c r="I150" s="180"/>
      <c r="J150" s="181">
        <f>ROUND(I150*H150,2)</f>
        <v>0</v>
      </c>
      <c r="K150" s="177" t="s">
        <v>208</v>
      </c>
      <c r="L150" s="41"/>
      <c r="M150" s="182" t="s">
        <v>19</v>
      </c>
      <c r="N150" s="183" t="s">
        <v>45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209</v>
      </c>
      <c r="AT150" s="186" t="s">
        <v>204</v>
      </c>
      <c r="AU150" s="186" t="s">
        <v>84</v>
      </c>
      <c r="AY150" s="19" t="s">
        <v>202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82</v>
      </c>
      <c r="BK150" s="187">
        <f>ROUND(I150*H150,2)</f>
        <v>0</v>
      </c>
      <c r="BL150" s="19" t="s">
        <v>209</v>
      </c>
      <c r="BM150" s="186" t="s">
        <v>1232</v>
      </c>
    </row>
    <row r="151" spans="1:65" s="2" customFormat="1" ht="11.25">
      <c r="A151" s="36"/>
      <c r="B151" s="37"/>
      <c r="C151" s="38"/>
      <c r="D151" s="188" t="s">
        <v>211</v>
      </c>
      <c r="E151" s="38"/>
      <c r="F151" s="189" t="s">
        <v>1233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211</v>
      </c>
      <c r="AU151" s="19" t="s">
        <v>84</v>
      </c>
    </row>
    <row r="152" spans="1:65" s="2" customFormat="1" ht="11.25">
      <c r="A152" s="36"/>
      <c r="B152" s="37"/>
      <c r="C152" s="38"/>
      <c r="D152" s="193" t="s">
        <v>213</v>
      </c>
      <c r="E152" s="38"/>
      <c r="F152" s="194" t="s">
        <v>1234</v>
      </c>
      <c r="G152" s="38"/>
      <c r="H152" s="38"/>
      <c r="I152" s="190"/>
      <c r="J152" s="38"/>
      <c r="K152" s="38"/>
      <c r="L152" s="41"/>
      <c r="M152" s="252"/>
      <c r="N152" s="253"/>
      <c r="O152" s="254"/>
      <c r="P152" s="254"/>
      <c r="Q152" s="254"/>
      <c r="R152" s="254"/>
      <c r="S152" s="254"/>
      <c r="T152" s="255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213</v>
      </c>
      <c r="AU152" s="19" t="s">
        <v>84</v>
      </c>
    </row>
    <row r="153" spans="1:65" s="2" customFormat="1" ht="6.95" customHeight="1">
      <c r="A153" s="36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H5orerbQUEsuXynqmSfmO2pI7ms8uPQENeNj9/SOczjROGdcGGnrN4ZIZvtx86/0mViOR9X7EBJjxvcCAaYDiQ==" saltValue="8WaT7bJ38DPNqV1WyGWlzGBp7Pgs2dyrn3/wX5XfSBp2VWpwQHcWqLysxyZDFXsRRx9Lzn1QSu7e3G90B0MJqQ==" spinCount="100000" sheet="1" objects="1" scenarios="1" formatColumns="0" formatRows="0" autoFilter="0"/>
  <autoFilter ref="C83:K15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8" r:id="rId2"/>
    <hyperlink ref="F106" r:id="rId3"/>
    <hyperlink ref="F131" r:id="rId4"/>
    <hyperlink ref="F141" r:id="rId5"/>
    <hyperlink ref="F152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1235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ROUND((SUM(BE83:BE339)),  2)</f>
        <v>0</v>
      </c>
      <c r="G33" s="36"/>
      <c r="H33" s="36"/>
      <c r="I33" s="120">
        <v>0.21</v>
      </c>
      <c r="J33" s="119">
        <f>ROUND(((SUM(BE83:BE339))*I33),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ROUND((SUM(BF83:BF339)),  2)</f>
        <v>0</v>
      </c>
      <c r="G34" s="36"/>
      <c r="H34" s="36"/>
      <c r="I34" s="120">
        <v>0.15</v>
      </c>
      <c r="J34" s="119">
        <f>ROUND(((SUM(BF83:BF339))*I34),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ROUND((SUM(BG83:BG339)),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ROUND((SUM(BH83:BH339)),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ROUND((SUM(BI83:BI339)),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2021-112-07-B - Bourací - parapety vnější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184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E9</f>
        <v>2021-112-07-B - Bourací - parapety vnější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P84+P99</f>
        <v>0</v>
      </c>
      <c r="Q83" s="74"/>
      <c r="R83" s="156">
        <f>R84+R99</f>
        <v>0</v>
      </c>
      <c r="S83" s="74"/>
      <c r="T83" s="157">
        <f>T84+T99</f>
        <v>0.11773500000000001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BK84+BK99</f>
        <v>0</v>
      </c>
    </row>
    <row r="84" spans="1:65" s="12" customFormat="1" ht="25.9" customHeight="1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>
      <c r="B85" s="159"/>
      <c r="C85" s="160"/>
      <c r="D85" s="161" t="s">
        <v>73</v>
      </c>
      <c r="E85" s="173" t="s">
        <v>296</v>
      </c>
      <c r="F85" s="173" t="s">
        <v>297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SUM(BK86:BK98)</f>
        <v>0</v>
      </c>
    </row>
    <row r="86" spans="1:65" s="2" customFormat="1" ht="16.5" customHeight="1">
      <c r="A86" s="36"/>
      <c r="B86" s="37"/>
      <c r="C86" s="175" t="s">
        <v>82</v>
      </c>
      <c r="D86" s="175" t="s">
        <v>204</v>
      </c>
      <c r="E86" s="176" t="s">
        <v>299</v>
      </c>
      <c r="F86" s="177" t="s">
        <v>300</v>
      </c>
      <c r="G86" s="178" t="s">
        <v>301</v>
      </c>
      <c r="H86" s="179">
        <v>0.11799999999999999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1236</v>
      </c>
    </row>
    <row r="87" spans="1:65" s="2" customFormat="1" ht="11.25">
      <c r="A87" s="36"/>
      <c r="B87" s="37"/>
      <c r="C87" s="38"/>
      <c r="D87" s="188" t="s">
        <v>211</v>
      </c>
      <c r="E87" s="38"/>
      <c r="F87" s="189" t="s">
        <v>303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11.25">
      <c r="A88" s="36"/>
      <c r="B88" s="37"/>
      <c r="C88" s="38"/>
      <c r="D88" s="193" t="s">
        <v>213</v>
      </c>
      <c r="E88" s="38"/>
      <c r="F88" s="194" t="s">
        <v>304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213</v>
      </c>
      <c r="AU88" s="19" t="s">
        <v>84</v>
      </c>
    </row>
    <row r="89" spans="1:65" s="2" customFormat="1" ht="16.5" customHeight="1">
      <c r="A89" s="36"/>
      <c r="B89" s="37"/>
      <c r="C89" s="175" t="s">
        <v>84</v>
      </c>
      <c r="D89" s="175" t="s">
        <v>204</v>
      </c>
      <c r="E89" s="176" t="s">
        <v>306</v>
      </c>
      <c r="F89" s="177" t="s">
        <v>307</v>
      </c>
      <c r="G89" s="178" t="s">
        <v>301</v>
      </c>
      <c r="H89" s="179">
        <v>0.11799999999999999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1237</v>
      </c>
    </row>
    <row r="90" spans="1:65" s="2" customFormat="1" ht="11.25">
      <c r="A90" s="36"/>
      <c r="B90" s="37"/>
      <c r="C90" s="38"/>
      <c r="D90" s="188" t="s">
        <v>211</v>
      </c>
      <c r="E90" s="38"/>
      <c r="F90" s="189" t="s">
        <v>309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11.25">
      <c r="A91" s="36"/>
      <c r="B91" s="37"/>
      <c r="C91" s="38"/>
      <c r="D91" s="193" t="s">
        <v>213</v>
      </c>
      <c r="E91" s="38"/>
      <c r="F91" s="194" t="s">
        <v>310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213</v>
      </c>
      <c r="AU91" s="19" t="s">
        <v>84</v>
      </c>
    </row>
    <row r="92" spans="1:65" s="2" customFormat="1" ht="16.5" customHeight="1">
      <c r="A92" s="36"/>
      <c r="B92" s="37"/>
      <c r="C92" s="175" t="s">
        <v>226</v>
      </c>
      <c r="D92" s="175" t="s">
        <v>204</v>
      </c>
      <c r="E92" s="176" t="s">
        <v>312</v>
      </c>
      <c r="F92" s="177" t="s">
        <v>313</v>
      </c>
      <c r="G92" s="178" t="s">
        <v>301</v>
      </c>
      <c r="H92" s="179">
        <v>1.18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1238</v>
      </c>
    </row>
    <row r="93" spans="1:65" s="2" customFormat="1" ht="19.5">
      <c r="A93" s="36"/>
      <c r="B93" s="37"/>
      <c r="C93" s="38"/>
      <c r="D93" s="188" t="s">
        <v>211</v>
      </c>
      <c r="E93" s="38"/>
      <c r="F93" s="189" t="s">
        <v>315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316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4" customFormat="1" ht="11.25">
      <c r="B95" s="205"/>
      <c r="C95" s="206"/>
      <c r="D95" s="188" t="s">
        <v>215</v>
      </c>
      <c r="E95" s="206"/>
      <c r="F95" s="208" t="s">
        <v>1239</v>
      </c>
      <c r="G95" s="206"/>
      <c r="H95" s="209">
        <v>1.18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4</v>
      </c>
      <c r="AX95" s="14" t="s">
        <v>82</v>
      </c>
      <c r="AY95" s="215" t="s">
        <v>202</v>
      </c>
    </row>
    <row r="96" spans="1:65" s="2" customFormat="1" ht="21.75" customHeight="1">
      <c r="A96" s="36"/>
      <c r="B96" s="37"/>
      <c r="C96" s="175" t="s">
        <v>209</v>
      </c>
      <c r="D96" s="175" t="s">
        <v>204</v>
      </c>
      <c r="E96" s="176" t="s">
        <v>342</v>
      </c>
      <c r="F96" s="177" t="s">
        <v>343</v>
      </c>
      <c r="G96" s="178" t="s">
        <v>301</v>
      </c>
      <c r="H96" s="179">
        <v>0.11799999999999999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1240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345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346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2" customFormat="1" ht="25.9" customHeight="1">
      <c r="B99" s="159"/>
      <c r="C99" s="160"/>
      <c r="D99" s="161" t="s">
        <v>73</v>
      </c>
      <c r="E99" s="162" t="s">
        <v>386</v>
      </c>
      <c r="F99" s="162" t="s">
        <v>387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</f>
        <v>0</v>
      </c>
      <c r="Q99" s="167"/>
      <c r="R99" s="168">
        <f>R100</f>
        <v>0</v>
      </c>
      <c r="S99" s="167"/>
      <c r="T99" s="169">
        <f>T100</f>
        <v>0.11773500000000001</v>
      </c>
      <c r="AR99" s="170" t="s">
        <v>84</v>
      </c>
      <c r="AT99" s="171" t="s">
        <v>73</v>
      </c>
      <c r="AU99" s="171" t="s">
        <v>74</v>
      </c>
      <c r="AY99" s="170" t="s">
        <v>202</v>
      </c>
      <c r="BK99" s="172">
        <f>BK100</f>
        <v>0</v>
      </c>
    </row>
    <row r="100" spans="1:65" s="12" customFormat="1" ht="22.9" customHeight="1">
      <c r="B100" s="159"/>
      <c r="C100" s="160"/>
      <c r="D100" s="161" t="s">
        <v>73</v>
      </c>
      <c r="E100" s="173" t="s">
        <v>406</v>
      </c>
      <c r="F100" s="173" t="s">
        <v>407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SUM(P101:P339)</f>
        <v>0</v>
      </c>
      <c r="Q100" s="167"/>
      <c r="R100" s="168">
        <f>SUM(R101:R339)</f>
        <v>0</v>
      </c>
      <c r="S100" s="167"/>
      <c r="T100" s="169">
        <f>SUM(T101:T339)</f>
        <v>0.11773500000000001</v>
      </c>
      <c r="AR100" s="170" t="s">
        <v>84</v>
      </c>
      <c r="AT100" s="171" t="s">
        <v>73</v>
      </c>
      <c r="AU100" s="171" t="s">
        <v>82</v>
      </c>
      <c r="AY100" s="170" t="s">
        <v>202</v>
      </c>
      <c r="BK100" s="172">
        <f>SUM(BK101:BK339)</f>
        <v>0</v>
      </c>
    </row>
    <row r="101" spans="1:65" s="2" customFormat="1" ht="16.5" customHeight="1">
      <c r="A101" s="36"/>
      <c r="B101" s="37"/>
      <c r="C101" s="175" t="s">
        <v>239</v>
      </c>
      <c r="D101" s="175" t="s">
        <v>204</v>
      </c>
      <c r="E101" s="176" t="s">
        <v>1241</v>
      </c>
      <c r="F101" s="177" t="s">
        <v>1242</v>
      </c>
      <c r="G101" s="178" t="s">
        <v>263</v>
      </c>
      <c r="H101" s="179">
        <v>70.5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1.67E-3</v>
      </c>
      <c r="T101" s="185">
        <f>S101*H101</f>
        <v>0.11773500000000001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333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333</v>
      </c>
      <c r="BM101" s="186" t="s">
        <v>1243</v>
      </c>
    </row>
    <row r="102" spans="1:65" s="2" customFormat="1" ht="11.25">
      <c r="A102" s="36"/>
      <c r="B102" s="37"/>
      <c r="C102" s="38"/>
      <c r="D102" s="188" t="s">
        <v>211</v>
      </c>
      <c r="E102" s="38"/>
      <c r="F102" s="189" t="s">
        <v>1244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2" customFormat="1" ht="11.25">
      <c r="A103" s="36"/>
      <c r="B103" s="37"/>
      <c r="C103" s="38"/>
      <c r="D103" s="193" t="s">
        <v>213</v>
      </c>
      <c r="E103" s="38"/>
      <c r="F103" s="194" t="s">
        <v>1245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213</v>
      </c>
      <c r="AU103" s="19" t="s">
        <v>84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1246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1247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703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1248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4" customFormat="1" ht="11.25">
      <c r="B108" s="205"/>
      <c r="C108" s="206"/>
      <c r="D108" s="188" t="s">
        <v>215</v>
      </c>
      <c r="E108" s="207" t="s">
        <v>19</v>
      </c>
      <c r="F108" s="208" t="s">
        <v>1249</v>
      </c>
      <c r="G108" s="206"/>
      <c r="H108" s="209">
        <v>1.5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1:65" s="13" customFormat="1" ht="11.25">
      <c r="B109" s="195"/>
      <c r="C109" s="196"/>
      <c r="D109" s="188" t="s">
        <v>215</v>
      </c>
      <c r="E109" s="197" t="s">
        <v>19</v>
      </c>
      <c r="F109" s="198" t="s">
        <v>1246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1:65" s="13" customFormat="1" ht="11.25">
      <c r="B110" s="195"/>
      <c r="C110" s="196"/>
      <c r="D110" s="188" t="s">
        <v>215</v>
      </c>
      <c r="E110" s="197" t="s">
        <v>19</v>
      </c>
      <c r="F110" s="198" t="s">
        <v>1247</v>
      </c>
      <c r="G110" s="196"/>
      <c r="H110" s="197" t="s">
        <v>19</v>
      </c>
      <c r="I110" s="199"/>
      <c r="J110" s="196"/>
      <c r="K110" s="196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215</v>
      </c>
      <c r="AU110" s="204" t="s">
        <v>84</v>
      </c>
      <c r="AV110" s="13" t="s">
        <v>82</v>
      </c>
      <c r="AW110" s="13" t="s">
        <v>35</v>
      </c>
      <c r="AX110" s="13" t="s">
        <v>74</v>
      </c>
      <c r="AY110" s="204" t="s">
        <v>202</v>
      </c>
    </row>
    <row r="111" spans="1:65" s="13" customFormat="1" ht="11.25">
      <c r="B111" s="195"/>
      <c r="C111" s="196"/>
      <c r="D111" s="188" t="s">
        <v>215</v>
      </c>
      <c r="E111" s="197" t="s">
        <v>19</v>
      </c>
      <c r="F111" s="198" t="s">
        <v>742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215</v>
      </c>
      <c r="AU111" s="204" t="s">
        <v>84</v>
      </c>
      <c r="AV111" s="13" t="s">
        <v>82</v>
      </c>
      <c r="AW111" s="13" t="s">
        <v>35</v>
      </c>
      <c r="AX111" s="13" t="s">
        <v>74</v>
      </c>
      <c r="AY111" s="204" t="s">
        <v>202</v>
      </c>
    </row>
    <row r="112" spans="1:65" s="13" customFormat="1" ht="11.25">
      <c r="B112" s="195"/>
      <c r="C112" s="196"/>
      <c r="D112" s="188" t="s">
        <v>215</v>
      </c>
      <c r="E112" s="197" t="s">
        <v>19</v>
      </c>
      <c r="F112" s="198" t="s">
        <v>1248</v>
      </c>
      <c r="G112" s="196"/>
      <c r="H112" s="197" t="s">
        <v>19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215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202</v>
      </c>
    </row>
    <row r="113" spans="2:51" s="14" customFormat="1" ht="11.25">
      <c r="B113" s="205"/>
      <c r="C113" s="206"/>
      <c r="D113" s="188" t="s">
        <v>215</v>
      </c>
      <c r="E113" s="207" t="s">
        <v>19</v>
      </c>
      <c r="F113" s="208" t="s">
        <v>1249</v>
      </c>
      <c r="G113" s="206"/>
      <c r="H113" s="209">
        <v>1.5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215</v>
      </c>
      <c r="AU113" s="215" t="s">
        <v>84</v>
      </c>
      <c r="AV113" s="14" t="s">
        <v>84</v>
      </c>
      <c r="AW113" s="14" t="s">
        <v>35</v>
      </c>
      <c r="AX113" s="14" t="s">
        <v>74</v>
      </c>
      <c r="AY113" s="215" t="s">
        <v>202</v>
      </c>
    </row>
    <row r="114" spans="2:51" s="13" customFormat="1" ht="11.25">
      <c r="B114" s="195"/>
      <c r="C114" s="196"/>
      <c r="D114" s="188" t="s">
        <v>215</v>
      </c>
      <c r="E114" s="197" t="s">
        <v>19</v>
      </c>
      <c r="F114" s="198" t="s">
        <v>1246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2:51" s="13" customFormat="1" ht="11.25">
      <c r="B115" s="195"/>
      <c r="C115" s="196"/>
      <c r="D115" s="188" t="s">
        <v>215</v>
      </c>
      <c r="E115" s="197" t="s">
        <v>19</v>
      </c>
      <c r="F115" s="198" t="s">
        <v>1247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2:51" s="13" customFormat="1" ht="11.25">
      <c r="B116" s="195"/>
      <c r="C116" s="196"/>
      <c r="D116" s="188" t="s">
        <v>215</v>
      </c>
      <c r="E116" s="197" t="s">
        <v>19</v>
      </c>
      <c r="F116" s="198" t="s">
        <v>1250</v>
      </c>
      <c r="G116" s="196"/>
      <c r="H116" s="197" t="s">
        <v>19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215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202</v>
      </c>
    </row>
    <row r="117" spans="2:51" s="13" customFormat="1" ht="11.25">
      <c r="B117" s="195"/>
      <c r="C117" s="196"/>
      <c r="D117" s="188" t="s">
        <v>215</v>
      </c>
      <c r="E117" s="197" t="s">
        <v>19</v>
      </c>
      <c r="F117" s="198" t="s">
        <v>1248</v>
      </c>
      <c r="G117" s="196"/>
      <c r="H117" s="197" t="s">
        <v>19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215</v>
      </c>
      <c r="AU117" s="204" t="s">
        <v>84</v>
      </c>
      <c r="AV117" s="13" t="s">
        <v>82</v>
      </c>
      <c r="AW117" s="13" t="s">
        <v>35</v>
      </c>
      <c r="AX117" s="13" t="s">
        <v>74</v>
      </c>
      <c r="AY117" s="204" t="s">
        <v>202</v>
      </c>
    </row>
    <row r="118" spans="2:51" s="14" customFormat="1" ht="11.25">
      <c r="B118" s="205"/>
      <c r="C118" s="206"/>
      <c r="D118" s="188" t="s">
        <v>215</v>
      </c>
      <c r="E118" s="207" t="s">
        <v>19</v>
      </c>
      <c r="F118" s="208" t="s">
        <v>1249</v>
      </c>
      <c r="G118" s="206"/>
      <c r="H118" s="209">
        <v>1.5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215</v>
      </c>
      <c r="AU118" s="215" t="s">
        <v>84</v>
      </c>
      <c r="AV118" s="14" t="s">
        <v>84</v>
      </c>
      <c r="AW118" s="14" t="s">
        <v>35</v>
      </c>
      <c r="AX118" s="14" t="s">
        <v>74</v>
      </c>
      <c r="AY118" s="215" t="s">
        <v>202</v>
      </c>
    </row>
    <row r="119" spans="2:51" s="13" customFormat="1" ht="11.25">
      <c r="B119" s="195"/>
      <c r="C119" s="196"/>
      <c r="D119" s="188" t="s">
        <v>215</v>
      </c>
      <c r="E119" s="197" t="s">
        <v>19</v>
      </c>
      <c r="F119" s="198" t="s">
        <v>1246</v>
      </c>
      <c r="G119" s="196"/>
      <c r="H119" s="197" t="s">
        <v>19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215</v>
      </c>
      <c r="AU119" s="204" t="s">
        <v>84</v>
      </c>
      <c r="AV119" s="13" t="s">
        <v>82</v>
      </c>
      <c r="AW119" s="13" t="s">
        <v>35</v>
      </c>
      <c r="AX119" s="13" t="s">
        <v>74</v>
      </c>
      <c r="AY119" s="204" t="s">
        <v>202</v>
      </c>
    </row>
    <row r="120" spans="2:51" s="13" customFormat="1" ht="11.25">
      <c r="B120" s="195"/>
      <c r="C120" s="196"/>
      <c r="D120" s="188" t="s">
        <v>215</v>
      </c>
      <c r="E120" s="197" t="s">
        <v>19</v>
      </c>
      <c r="F120" s="198" t="s">
        <v>1247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2:51" s="13" customFormat="1" ht="11.25">
      <c r="B121" s="195"/>
      <c r="C121" s="196"/>
      <c r="D121" s="188" t="s">
        <v>215</v>
      </c>
      <c r="E121" s="197" t="s">
        <v>19</v>
      </c>
      <c r="F121" s="198" t="s">
        <v>1251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2:51" s="13" customFormat="1" ht="11.25">
      <c r="B122" s="195"/>
      <c r="C122" s="196"/>
      <c r="D122" s="188" t="s">
        <v>215</v>
      </c>
      <c r="E122" s="197" t="s">
        <v>19</v>
      </c>
      <c r="F122" s="198" t="s">
        <v>1248</v>
      </c>
      <c r="G122" s="196"/>
      <c r="H122" s="197" t="s">
        <v>19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215</v>
      </c>
      <c r="AU122" s="204" t="s">
        <v>84</v>
      </c>
      <c r="AV122" s="13" t="s">
        <v>82</v>
      </c>
      <c r="AW122" s="13" t="s">
        <v>35</v>
      </c>
      <c r="AX122" s="13" t="s">
        <v>74</v>
      </c>
      <c r="AY122" s="204" t="s">
        <v>202</v>
      </c>
    </row>
    <row r="123" spans="2:51" s="14" customFormat="1" ht="11.25">
      <c r="B123" s="205"/>
      <c r="C123" s="206"/>
      <c r="D123" s="188" t="s">
        <v>215</v>
      </c>
      <c r="E123" s="207" t="s">
        <v>19</v>
      </c>
      <c r="F123" s="208" t="s">
        <v>1249</v>
      </c>
      <c r="G123" s="206"/>
      <c r="H123" s="209">
        <v>1.5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215</v>
      </c>
      <c r="AU123" s="215" t="s">
        <v>84</v>
      </c>
      <c r="AV123" s="14" t="s">
        <v>84</v>
      </c>
      <c r="AW123" s="14" t="s">
        <v>35</v>
      </c>
      <c r="AX123" s="14" t="s">
        <v>74</v>
      </c>
      <c r="AY123" s="215" t="s">
        <v>202</v>
      </c>
    </row>
    <row r="124" spans="2:51" s="13" customFormat="1" ht="11.25">
      <c r="B124" s="195"/>
      <c r="C124" s="196"/>
      <c r="D124" s="188" t="s">
        <v>215</v>
      </c>
      <c r="E124" s="197" t="s">
        <v>19</v>
      </c>
      <c r="F124" s="198" t="s">
        <v>1246</v>
      </c>
      <c r="G124" s="196"/>
      <c r="H124" s="197" t="s">
        <v>19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215</v>
      </c>
      <c r="AU124" s="204" t="s">
        <v>84</v>
      </c>
      <c r="AV124" s="13" t="s">
        <v>82</v>
      </c>
      <c r="AW124" s="13" t="s">
        <v>35</v>
      </c>
      <c r="AX124" s="13" t="s">
        <v>74</v>
      </c>
      <c r="AY124" s="204" t="s">
        <v>202</v>
      </c>
    </row>
    <row r="125" spans="2:51" s="13" customFormat="1" ht="11.25">
      <c r="B125" s="195"/>
      <c r="C125" s="196"/>
      <c r="D125" s="188" t="s">
        <v>215</v>
      </c>
      <c r="E125" s="197" t="s">
        <v>19</v>
      </c>
      <c r="F125" s="198" t="s">
        <v>1247</v>
      </c>
      <c r="G125" s="196"/>
      <c r="H125" s="197" t="s">
        <v>19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215</v>
      </c>
      <c r="AU125" s="204" t="s">
        <v>84</v>
      </c>
      <c r="AV125" s="13" t="s">
        <v>82</v>
      </c>
      <c r="AW125" s="13" t="s">
        <v>35</v>
      </c>
      <c r="AX125" s="13" t="s">
        <v>74</v>
      </c>
      <c r="AY125" s="204" t="s">
        <v>202</v>
      </c>
    </row>
    <row r="126" spans="2:51" s="13" customFormat="1" ht="11.25">
      <c r="B126" s="195"/>
      <c r="C126" s="196"/>
      <c r="D126" s="188" t="s">
        <v>215</v>
      </c>
      <c r="E126" s="197" t="s">
        <v>19</v>
      </c>
      <c r="F126" s="198" t="s">
        <v>1252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2:51" s="13" customFormat="1" ht="11.25">
      <c r="B127" s="195"/>
      <c r="C127" s="196"/>
      <c r="D127" s="188" t="s">
        <v>215</v>
      </c>
      <c r="E127" s="197" t="s">
        <v>19</v>
      </c>
      <c r="F127" s="198" t="s">
        <v>1248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2:51" s="14" customFormat="1" ht="11.25">
      <c r="B128" s="205"/>
      <c r="C128" s="206"/>
      <c r="D128" s="188" t="s">
        <v>215</v>
      </c>
      <c r="E128" s="207" t="s">
        <v>19</v>
      </c>
      <c r="F128" s="208" t="s">
        <v>1249</v>
      </c>
      <c r="G128" s="206"/>
      <c r="H128" s="209">
        <v>1.5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215</v>
      </c>
      <c r="AU128" s="215" t="s">
        <v>84</v>
      </c>
      <c r="AV128" s="14" t="s">
        <v>84</v>
      </c>
      <c r="AW128" s="14" t="s">
        <v>35</v>
      </c>
      <c r="AX128" s="14" t="s">
        <v>74</v>
      </c>
      <c r="AY128" s="215" t="s">
        <v>202</v>
      </c>
    </row>
    <row r="129" spans="2:51" s="13" customFormat="1" ht="11.25">
      <c r="B129" s="195"/>
      <c r="C129" s="196"/>
      <c r="D129" s="188" t="s">
        <v>215</v>
      </c>
      <c r="E129" s="197" t="s">
        <v>19</v>
      </c>
      <c r="F129" s="198" t="s">
        <v>1246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2:51" s="13" customFormat="1" ht="11.25">
      <c r="B130" s="195"/>
      <c r="C130" s="196"/>
      <c r="D130" s="188" t="s">
        <v>215</v>
      </c>
      <c r="E130" s="197" t="s">
        <v>19</v>
      </c>
      <c r="F130" s="198" t="s">
        <v>1247</v>
      </c>
      <c r="G130" s="196"/>
      <c r="H130" s="197" t="s">
        <v>19</v>
      </c>
      <c r="I130" s="199"/>
      <c r="J130" s="196"/>
      <c r="K130" s="196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215</v>
      </c>
      <c r="AU130" s="204" t="s">
        <v>84</v>
      </c>
      <c r="AV130" s="13" t="s">
        <v>82</v>
      </c>
      <c r="AW130" s="13" t="s">
        <v>35</v>
      </c>
      <c r="AX130" s="13" t="s">
        <v>74</v>
      </c>
      <c r="AY130" s="204" t="s">
        <v>202</v>
      </c>
    </row>
    <row r="131" spans="2:51" s="13" customFormat="1" ht="11.25">
      <c r="B131" s="195"/>
      <c r="C131" s="196"/>
      <c r="D131" s="188" t="s">
        <v>215</v>
      </c>
      <c r="E131" s="197" t="s">
        <v>19</v>
      </c>
      <c r="F131" s="198" t="s">
        <v>1253</v>
      </c>
      <c r="G131" s="196"/>
      <c r="H131" s="197" t="s">
        <v>19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215</v>
      </c>
      <c r="AU131" s="204" t="s">
        <v>84</v>
      </c>
      <c r="AV131" s="13" t="s">
        <v>82</v>
      </c>
      <c r="AW131" s="13" t="s">
        <v>35</v>
      </c>
      <c r="AX131" s="13" t="s">
        <v>74</v>
      </c>
      <c r="AY131" s="204" t="s">
        <v>202</v>
      </c>
    </row>
    <row r="132" spans="2:51" s="13" customFormat="1" ht="11.25">
      <c r="B132" s="195"/>
      <c r="C132" s="196"/>
      <c r="D132" s="188" t="s">
        <v>215</v>
      </c>
      <c r="E132" s="197" t="s">
        <v>19</v>
      </c>
      <c r="F132" s="198" t="s">
        <v>1248</v>
      </c>
      <c r="G132" s="196"/>
      <c r="H132" s="197" t="s">
        <v>19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215</v>
      </c>
      <c r="AU132" s="204" t="s">
        <v>84</v>
      </c>
      <c r="AV132" s="13" t="s">
        <v>82</v>
      </c>
      <c r="AW132" s="13" t="s">
        <v>35</v>
      </c>
      <c r="AX132" s="13" t="s">
        <v>74</v>
      </c>
      <c r="AY132" s="204" t="s">
        <v>202</v>
      </c>
    </row>
    <row r="133" spans="2:51" s="14" customFormat="1" ht="11.25">
      <c r="B133" s="205"/>
      <c r="C133" s="206"/>
      <c r="D133" s="188" t="s">
        <v>215</v>
      </c>
      <c r="E133" s="207" t="s">
        <v>19</v>
      </c>
      <c r="F133" s="208" t="s">
        <v>1249</v>
      </c>
      <c r="G133" s="206"/>
      <c r="H133" s="209">
        <v>1.5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215</v>
      </c>
      <c r="AU133" s="215" t="s">
        <v>84</v>
      </c>
      <c r="AV133" s="14" t="s">
        <v>84</v>
      </c>
      <c r="AW133" s="14" t="s">
        <v>35</v>
      </c>
      <c r="AX133" s="14" t="s">
        <v>74</v>
      </c>
      <c r="AY133" s="215" t="s">
        <v>202</v>
      </c>
    </row>
    <row r="134" spans="2:51" s="13" customFormat="1" ht="11.25">
      <c r="B134" s="195"/>
      <c r="C134" s="196"/>
      <c r="D134" s="188" t="s">
        <v>215</v>
      </c>
      <c r="E134" s="197" t="s">
        <v>19</v>
      </c>
      <c r="F134" s="198" t="s">
        <v>1246</v>
      </c>
      <c r="G134" s="196"/>
      <c r="H134" s="197" t="s">
        <v>19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215</v>
      </c>
      <c r="AU134" s="204" t="s">
        <v>84</v>
      </c>
      <c r="AV134" s="13" t="s">
        <v>82</v>
      </c>
      <c r="AW134" s="13" t="s">
        <v>35</v>
      </c>
      <c r="AX134" s="13" t="s">
        <v>74</v>
      </c>
      <c r="AY134" s="204" t="s">
        <v>202</v>
      </c>
    </row>
    <row r="135" spans="2:51" s="13" customFormat="1" ht="11.25">
      <c r="B135" s="195"/>
      <c r="C135" s="196"/>
      <c r="D135" s="188" t="s">
        <v>215</v>
      </c>
      <c r="E135" s="197" t="s">
        <v>19</v>
      </c>
      <c r="F135" s="198" t="s">
        <v>1247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2:51" s="13" customFormat="1" ht="11.25">
      <c r="B136" s="195"/>
      <c r="C136" s="196"/>
      <c r="D136" s="188" t="s">
        <v>215</v>
      </c>
      <c r="E136" s="197" t="s">
        <v>19</v>
      </c>
      <c r="F136" s="198" t="s">
        <v>1254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215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202</v>
      </c>
    </row>
    <row r="137" spans="2:51" s="13" customFormat="1" ht="11.25">
      <c r="B137" s="195"/>
      <c r="C137" s="196"/>
      <c r="D137" s="188" t="s">
        <v>215</v>
      </c>
      <c r="E137" s="197" t="s">
        <v>19</v>
      </c>
      <c r="F137" s="198" t="s">
        <v>1248</v>
      </c>
      <c r="G137" s="196"/>
      <c r="H137" s="197" t="s">
        <v>19</v>
      </c>
      <c r="I137" s="199"/>
      <c r="J137" s="196"/>
      <c r="K137" s="196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215</v>
      </c>
      <c r="AU137" s="204" t="s">
        <v>84</v>
      </c>
      <c r="AV137" s="13" t="s">
        <v>82</v>
      </c>
      <c r="AW137" s="13" t="s">
        <v>35</v>
      </c>
      <c r="AX137" s="13" t="s">
        <v>74</v>
      </c>
      <c r="AY137" s="204" t="s">
        <v>202</v>
      </c>
    </row>
    <row r="138" spans="2:51" s="14" customFormat="1" ht="11.25">
      <c r="B138" s="205"/>
      <c r="C138" s="206"/>
      <c r="D138" s="188" t="s">
        <v>215</v>
      </c>
      <c r="E138" s="207" t="s">
        <v>19</v>
      </c>
      <c r="F138" s="208" t="s">
        <v>1249</v>
      </c>
      <c r="G138" s="206"/>
      <c r="H138" s="209">
        <v>1.5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215</v>
      </c>
      <c r="AU138" s="215" t="s">
        <v>84</v>
      </c>
      <c r="AV138" s="14" t="s">
        <v>84</v>
      </c>
      <c r="AW138" s="14" t="s">
        <v>35</v>
      </c>
      <c r="AX138" s="14" t="s">
        <v>74</v>
      </c>
      <c r="AY138" s="215" t="s">
        <v>202</v>
      </c>
    </row>
    <row r="139" spans="2:51" s="13" customFormat="1" ht="11.25">
      <c r="B139" s="195"/>
      <c r="C139" s="196"/>
      <c r="D139" s="188" t="s">
        <v>215</v>
      </c>
      <c r="E139" s="197" t="s">
        <v>19</v>
      </c>
      <c r="F139" s="198" t="s">
        <v>1246</v>
      </c>
      <c r="G139" s="196"/>
      <c r="H139" s="197" t="s">
        <v>19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215</v>
      </c>
      <c r="AU139" s="204" t="s">
        <v>84</v>
      </c>
      <c r="AV139" s="13" t="s">
        <v>82</v>
      </c>
      <c r="AW139" s="13" t="s">
        <v>35</v>
      </c>
      <c r="AX139" s="13" t="s">
        <v>74</v>
      </c>
      <c r="AY139" s="204" t="s">
        <v>202</v>
      </c>
    </row>
    <row r="140" spans="2:51" s="13" customFormat="1" ht="11.25">
      <c r="B140" s="195"/>
      <c r="C140" s="196"/>
      <c r="D140" s="188" t="s">
        <v>215</v>
      </c>
      <c r="E140" s="197" t="s">
        <v>19</v>
      </c>
      <c r="F140" s="198" t="s">
        <v>1247</v>
      </c>
      <c r="G140" s="196"/>
      <c r="H140" s="197" t="s">
        <v>19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215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202</v>
      </c>
    </row>
    <row r="141" spans="2:51" s="13" customFormat="1" ht="11.25">
      <c r="B141" s="195"/>
      <c r="C141" s="196"/>
      <c r="D141" s="188" t="s">
        <v>215</v>
      </c>
      <c r="E141" s="197" t="s">
        <v>19</v>
      </c>
      <c r="F141" s="198" t="s">
        <v>1255</v>
      </c>
      <c r="G141" s="196"/>
      <c r="H141" s="197" t="s">
        <v>19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215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202</v>
      </c>
    </row>
    <row r="142" spans="2:51" s="13" customFormat="1" ht="11.25">
      <c r="B142" s="195"/>
      <c r="C142" s="196"/>
      <c r="D142" s="188" t="s">
        <v>215</v>
      </c>
      <c r="E142" s="197" t="s">
        <v>19</v>
      </c>
      <c r="F142" s="198" t="s">
        <v>1248</v>
      </c>
      <c r="G142" s="196"/>
      <c r="H142" s="197" t="s">
        <v>19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215</v>
      </c>
      <c r="AU142" s="204" t="s">
        <v>84</v>
      </c>
      <c r="AV142" s="13" t="s">
        <v>82</v>
      </c>
      <c r="AW142" s="13" t="s">
        <v>35</v>
      </c>
      <c r="AX142" s="13" t="s">
        <v>74</v>
      </c>
      <c r="AY142" s="204" t="s">
        <v>202</v>
      </c>
    </row>
    <row r="143" spans="2:51" s="14" customFormat="1" ht="11.25">
      <c r="B143" s="205"/>
      <c r="C143" s="206"/>
      <c r="D143" s="188" t="s">
        <v>215</v>
      </c>
      <c r="E143" s="207" t="s">
        <v>19</v>
      </c>
      <c r="F143" s="208" t="s">
        <v>1249</v>
      </c>
      <c r="G143" s="206"/>
      <c r="H143" s="209">
        <v>1.5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215</v>
      </c>
      <c r="AU143" s="215" t="s">
        <v>84</v>
      </c>
      <c r="AV143" s="14" t="s">
        <v>84</v>
      </c>
      <c r="AW143" s="14" t="s">
        <v>35</v>
      </c>
      <c r="AX143" s="14" t="s">
        <v>74</v>
      </c>
      <c r="AY143" s="215" t="s">
        <v>202</v>
      </c>
    </row>
    <row r="144" spans="2:51" s="13" customFormat="1" ht="11.25">
      <c r="B144" s="195"/>
      <c r="C144" s="196"/>
      <c r="D144" s="188" t="s">
        <v>215</v>
      </c>
      <c r="E144" s="197" t="s">
        <v>19</v>
      </c>
      <c r="F144" s="198" t="s">
        <v>1256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2:51" s="13" customFormat="1" ht="11.25">
      <c r="B145" s="195"/>
      <c r="C145" s="196"/>
      <c r="D145" s="188" t="s">
        <v>215</v>
      </c>
      <c r="E145" s="197" t="s">
        <v>19</v>
      </c>
      <c r="F145" s="198" t="s">
        <v>1247</v>
      </c>
      <c r="G145" s="196"/>
      <c r="H145" s="197" t="s">
        <v>19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215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202</v>
      </c>
    </row>
    <row r="146" spans="2:51" s="13" customFormat="1" ht="11.25">
      <c r="B146" s="195"/>
      <c r="C146" s="196"/>
      <c r="D146" s="188" t="s">
        <v>215</v>
      </c>
      <c r="E146" s="197" t="s">
        <v>19</v>
      </c>
      <c r="F146" s="198" t="s">
        <v>1257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2:51" s="13" customFormat="1" ht="11.25">
      <c r="B147" s="195"/>
      <c r="C147" s="196"/>
      <c r="D147" s="188" t="s">
        <v>215</v>
      </c>
      <c r="E147" s="197" t="s">
        <v>19</v>
      </c>
      <c r="F147" s="198" t="s">
        <v>1248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2:51" s="14" customFormat="1" ht="11.25">
      <c r="B148" s="205"/>
      <c r="C148" s="206"/>
      <c r="D148" s="188" t="s">
        <v>215</v>
      </c>
      <c r="E148" s="207" t="s">
        <v>19</v>
      </c>
      <c r="F148" s="208" t="s">
        <v>1249</v>
      </c>
      <c r="G148" s="206"/>
      <c r="H148" s="209">
        <v>1.5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215</v>
      </c>
      <c r="AU148" s="215" t="s">
        <v>84</v>
      </c>
      <c r="AV148" s="14" t="s">
        <v>84</v>
      </c>
      <c r="AW148" s="14" t="s">
        <v>35</v>
      </c>
      <c r="AX148" s="14" t="s">
        <v>74</v>
      </c>
      <c r="AY148" s="215" t="s">
        <v>202</v>
      </c>
    </row>
    <row r="149" spans="2:51" s="13" customFormat="1" ht="11.25">
      <c r="B149" s="195"/>
      <c r="C149" s="196"/>
      <c r="D149" s="188" t="s">
        <v>215</v>
      </c>
      <c r="E149" s="197" t="s">
        <v>19</v>
      </c>
      <c r="F149" s="198" t="s">
        <v>1256</v>
      </c>
      <c r="G149" s="196"/>
      <c r="H149" s="197" t="s">
        <v>19</v>
      </c>
      <c r="I149" s="199"/>
      <c r="J149" s="196"/>
      <c r="K149" s="196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215</v>
      </c>
      <c r="AU149" s="204" t="s">
        <v>84</v>
      </c>
      <c r="AV149" s="13" t="s">
        <v>82</v>
      </c>
      <c r="AW149" s="13" t="s">
        <v>35</v>
      </c>
      <c r="AX149" s="13" t="s">
        <v>74</v>
      </c>
      <c r="AY149" s="204" t="s">
        <v>202</v>
      </c>
    </row>
    <row r="150" spans="2:51" s="13" customFormat="1" ht="11.25">
      <c r="B150" s="195"/>
      <c r="C150" s="196"/>
      <c r="D150" s="188" t="s">
        <v>215</v>
      </c>
      <c r="E150" s="197" t="s">
        <v>19</v>
      </c>
      <c r="F150" s="198" t="s">
        <v>1247</v>
      </c>
      <c r="G150" s="196"/>
      <c r="H150" s="197" t="s">
        <v>19</v>
      </c>
      <c r="I150" s="199"/>
      <c r="J150" s="196"/>
      <c r="K150" s="196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215</v>
      </c>
      <c r="AU150" s="204" t="s">
        <v>84</v>
      </c>
      <c r="AV150" s="13" t="s">
        <v>82</v>
      </c>
      <c r="AW150" s="13" t="s">
        <v>35</v>
      </c>
      <c r="AX150" s="13" t="s">
        <v>74</v>
      </c>
      <c r="AY150" s="204" t="s">
        <v>202</v>
      </c>
    </row>
    <row r="151" spans="2:51" s="13" customFormat="1" ht="11.25">
      <c r="B151" s="195"/>
      <c r="C151" s="196"/>
      <c r="D151" s="188" t="s">
        <v>215</v>
      </c>
      <c r="E151" s="197" t="s">
        <v>19</v>
      </c>
      <c r="F151" s="198" t="s">
        <v>1258</v>
      </c>
      <c r="G151" s="196"/>
      <c r="H151" s="197" t="s">
        <v>19</v>
      </c>
      <c r="I151" s="199"/>
      <c r="J151" s="196"/>
      <c r="K151" s="196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215</v>
      </c>
      <c r="AU151" s="204" t="s">
        <v>84</v>
      </c>
      <c r="AV151" s="13" t="s">
        <v>82</v>
      </c>
      <c r="AW151" s="13" t="s">
        <v>35</v>
      </c>
      <c r="AX151" s="13" t="s">
        <v>74</v>
      </c>
      <c r="AY151" s="204" t="s">
        <v>202</v>
      </c>
    </row>
    <row r="152" spans="2:51" s="13" customFormat="1" ht="11.25">
      <c r="B152" s="195"/>
      <c r="C152" s="196"/>
      <c r="D152" s="188" t="s">
        <v>215</v>
      </c>
      <c r="E152" s="197" t="s">
        <v>19</v>
      </c>
      <c r="F152" s="198" t="s">
        <v>1248</v>
      </c>
      <c r="G152" s="196"/>
      <c r="H152" s="197" t="s">
        <v>19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215</v>
      </c>
      <c r="AU152" s="204" t="s">
        <v>84</v>
      </c>
      <c r="AV152" s="13" t="s">
        <v>82</v>
      </c>
      <c r="AW152" s="13" t="s">
        <v>35</v>
      </c>
      <c r="AX152" s="13" t="s">
        <v>74</v>
      </c>
      <c r="AY152" s="204" t="s">
        <v>202</v>
      </c>
    </row>
    <row r="153" spans="2:51" s="14" customFormat="1" ht="11.25">
      <c r="B153" s="205"/>
      <c r="C153" s="206"/>
      <c r="D153" s="188" t="s">
        <v>215</v>
      </c>
      <c r="E153" s="207" t="s">
        <v>19</v>
      </c>
      <c r="F153" s="208" t="s">
        <v>1249</v>
      </c>
      <c r="G153" s="206"/>
      <c r="H153" s="209">
        <v>1.5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215</v>
      </c>
      <c r="AU153" s="215" t="s">
        <v>84</v>
      </c>
      <c r="AV153" s="14" t="s">
        <v>84</v>
      </c>
      <c r="AW153" s="14" t="s">
        <v>35</v>
      </c>
      <c r="AX153" s="14" t="s">
        <v>74</v>
      </c>
      <c r="AY153" s="215" t="s">
        <v>202</v>
      </c>
    </row>
    <row r="154" spans="2:51" s="13" customFormat="1" ht="11.25">
      <c r="B154" s="195"/>
      <c r="C154" s="196"/>
      <c r="D154" s="188" t="s">
        <v>215</v>
      </c>
      <c r="E154" s="197" t="s">
        <v>19</v>
      </c>
      <c r="F154" s="198" t="s">
        <v>1256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2:51" s="13" customFormat="1" ht="11.25">
      <c r="B155" s="195"/>
      <c r="C155" s="196"/>
      <c r="D155" s="188" t="s">
        <v>215</v>
      </c>
      <c r="E155" s="197" t="s">
        <v>19</v>
      </c>
      <c r="F155" s="198" t="s">
        <v>1247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215</v>
      </c>
      <c r="AU155" s="204" t="s">
        <v>84</v>
      </c>
      <c r="AV155" s="13" t="s">
        <v>82</v>
      </c>
      <c r="AW155" s="13" t="s">
        <v>35</v>
      </c>
      <c r="AX155" s="13" t="s">
        <v>74</v>
      </c>
      <c r="AY155" s="204" t="s">
        <v>202</v>
      </c>
    </row>
    <row r="156" spans="2:51" s="13" customFormat="1" ht="11.25">
      <c r="B156" s="195"/>
      <c r="C156" s="196"/>
      <c r="D156" s="188" t="s">
        <v>215</v>
      </c>
      <c r="E156" s="197" t="s">
        <v>19</v>
      </c>
      <c r="F156" s="198" t="s">
        <v>1259</v>
      </c>
      <c r="G156" s="196"/>
      <c r="H156" s="197" t="s">
        <v>19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215</v>
      </c>
      <c r="AU156" s="204" t="s">
        <v>84</v>
      </c>
      <c r="AV156" s="13" t="s">
        <v>82</v>
      </c>
      <c r="AW156" s="13" t="s">
        <v>35</v>
      </c>
      <c r="AX156" s="13" t="s">
        <v>74</v>
      </c>
      <c r="AY156" s="204" t="s">
        <v>202</v>
      </c>
    </row>
    <row r="157" spans="2:51" s="13" customFormat="1" ht="11.25">
      <c r="B157" s="195"/>
      <c r="C157" s="196"/>
      <c r="D157" s="188" t="s">
        <v>215</v>
      </c>
      <c r="E157" s="197" t="s">
        <v>19</v>
      </c>
      <c r="F157" s="198" t="s">
        <v>1248</v>
      </c>
      <c r="G157" s="196"/>
      <c r="H157" s="197" t="s">
        <v>19</v>
      </c>
      <c r="I157" s="199"/>
      <c r="J157" s="196"/>
      <c r="K157" s="196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215</v>
      </c>
      <c r="AU157" s="204" t="s">
        <v>84</v>
      </c>
      <c r="AV157" s="13" t="s">
        <v>82</v>
      </c>
      <c r="AW157" s="13" t="s">
        <v>35</v>
      </c>
      <c r="AX157" s="13" t="s">
        <v>74</v>
      </c>
      <c r="AY157" s="204" t="s">
        <v>202</v>
      </c>
    </row>
    <row r="158" spans="2:51" s="14" customFormat="1" ht="11.25">
      <c r="B158" s="205"/>
      <c r="C158" s="206"/>
      <c r="D158" s="188" t="s">
        <v>215</v>
      </c>
      <c r="E158" s="207" t="s">
        <v>19</v>
      </c>
      <c r="F158" s="208" t="s">
        <v>1249</v>
      </c>
      <c r="G158" s="206"/>
      <c r="H158" s="209">
        <v>1.5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215</v>
      </c>
      <c r="AU158" s="215" t="s">
        <v>84</v>
      </c>
      <c r="AV158" s="14" t="s">
        <v>84</v>
      </c>
      <c r="AW158" s="14" t="s">
        <v>35</v>
      </c>
      <c r="AX158" s="14" t="s">
        <v>74</v>
      </c>
      <c r="AY158" s="215" t="s">
        <v>202</v>
      </c>
    </row>
    <row r="159" spans="2:51" s="13" customFormat="1" ht="11.25">
      <c r="B159" s="195"/>
      <c r="C159" s="196"/>
      <c r="D159" s="188" t="s">
        <v>215</v>
      </c>
      <c r="E159" s="197" t="s">
        <v>19</v>
      </c>
      <c r="F159" s="198" t="s">
        <v>1256</v>
      </c>
      <c r="G159" s="196"/>
      <c r="H159" s="197" t="s">
        <v>19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215</v>
      </c>
      <c r="AU159" s="204" t="s">
        <v>84</v>
      </c>
      <c r="AV159" s="13" t="s">
        <v>82</v>
      </c>
      <c r="AW159" s="13" t="s">
        <v>35</v>
      </c>
      <c r="AX159" s="13" t="s">
        <v>74</v>
      </c>
      <c r="AY159" s="204" t="s">
        <v>202</v>
      </c>
    </row>
    <row r="160" spans="2:51" s="13" customFormat="1" ht="11.25">
      <c r="B160" s="195"/>
      <c r="C160" s="196"/>
      <c r="D160" s="188" t="s">
        <v>215</v>
      </c>
      <c r="E160" s="197" t="s">
        <v>19</v>
      </c>
      <c r="F160" s="198" t="s">
        <v>1247</v>
      </c>
      <c r="G160" s="196"/>
      <c r="H160" s="197" t="s">
        <v>19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215</v>
      </c>
      <c r="AU160" s="204" t="s">
        <v>84</v>
      </c>
      <c r="AV160" s="13" t="s">
        <v>82</v>
      </c>
      <c r="AW160" s="13" t="s">
        <v>35</v>
      </c>
      <c r="AX160" s="13" t="s">
        <v>74</v>
      </c>
      <c r="AY160" s="204" t="s">
        <v>202</v>
      </c>
    </row>
    <row r="161" spans="2:51" s="13" customFormat="1" ht="11.25">
      <c r="B161" s="195"/>
      <c r="C161" s="196"/>
      <c r="D161" s="188" t="s">
        <v>215</v>
      </c>
      <c r="E161" s="197" t="s">
        <v>19</v>
      </c>
      <c r="F161" s="198" t="s">
        <v>1260</v>
      </c>
      <c r="G161" s="196"/>
      <c r="H161" s="197" t="s">
        <v>19</v>
      </c>
      <c r="I161" s="199"/>
      <c r="J161" s="196"/>
      <c r="K161" s="196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215</v>
      </c>
      <c r="AU161" s="204" t="s">
        <v>84</v>
      </c>
      <c r="AV161" s="13" t="s">
        <v>82</v>
      </c>
      <c r="AW161" s="13" t="s">
        <v>35</v>
      </c>
      <c r="AX161" s="13" t="s">
        <v>74</v>
      </c>
      <c r="AY161" s="204" t="s">
        <v>202</v>
      </c>
    </row>
    <row r="162" spans="2:51" s="13" customFormat="1" ht="11.25">
      <c r="B162" s="195"/>
      <c r="C162" s="196"/>
      <c r="D162" s="188" t="s">
        <v>215</v>
      </c>
      <c r="E162" s="197" t="s">
        <v>19</v>
      </c>
      <c r="F162" s="198" t="s">
        <v>1248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2:51" s="14" customFormat="1" ht="11.25">
      <c r="B163" s="205"/>
      <c r="C163" s="206"/>
      <c r="D163" s="188" t="s">
        <v>215</v>
      </c>
      <c r="E163" s="207" t="s">
        <v>19</v>
      </c>
      <c r="F163" s="208" t="s">
        <v>1249</v>
      </c>
      <c r="G163" s="206"/>
      <c r="H163" s="209">
        <v>1.5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215</v>
      </c>
      <c r="AU163" s="215" t="s">
        <v>84</v>
      </c>
      <c r="AV163" s="14" t="s">
        <v>84</v>
      </c>
      <c r="AW163" s="14" t="s">
        <v>35</v>
      </c>
      <c r="AX163" s="14" t="s">
        <v>74</v>
      </c>
      <c r="AY163" s="215" t="s">
        <v>202</v>
      </c>
    </row>
    <row r="164" spans="2:51" s="13" customFormat="1" ht="11.25">
      <c r="B164" s="195"/>
      <c r="C164" s="196"/>
      <c r="D164" s="188" t="s">
        <v>215</v>
      </c>
      <c r="E164" s="197" t="s">
        <v>19</v>
      </c>
      <c r="F164" s="198" t="s">
        <v>1256</v>
      </c>
      <c r="G164" s="196"/>
      <c r="H164" s="197" t="s">
        <v>19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215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202</v>
      </c>
    </row>
    <row r="165" spans="2:51" s="13" customFormat="1" ht="11.25">
      <c r="B165" s="195"/>
      <c r="C165" s="196"/>
      <c r="D165" s="188" t="s">
        <v>215</v>
      </c>
      <c r="E165" s="197" t="s">
        <v>19</v>
      </c>
      <c r="F165" s="198" t="s">
        <v>1247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2:51" s="13" customFormat="1" ht="11.25">
      <c r="B166" s="195"/>
      <c r="C166" s="196"/>
      <c r="D166" s="188" t="s">
        <v>215</v>
      </c>
      <c r="E166" s="197" t="s">
        <v>19</v>
      </c>
      <c r="F166" s="198" t="s">
        <v>1261</v>
      </c>
      <c r="G166" s="196"/>
      <c r="H166" s="197" t="s">
        <v>19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215</v>
      </c>
      <c r="AU166" s="204" t="s">
        <v>84</v>
      </c>
      <c r="AV166" s="13" t="s">
        <v>82</v>
      </c>
      <c r="AW166" s="13" t="s">
        <v>35</v>
      </c>
      <c r="AX166" s="13" t="s">
        <v>74</v>
      </c>
      <c r="AY166" s="204" t="s">
        <v>202</v>
      </c>
    </row>
    <row r="167" spans="2:51" s="13" customFormat="1" ht="11.25">
      <c r="B167" s="195"/>
      <c r="C167" s="196"/>
      <c r="D167" s="188" t="s">
        <v>215</v>
      </c>
      <c r="E167" s="197" t="s">
        <v>19</v>
      </c>
      <c r="F167" s="198" t="s">
        <v>1248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2:51" s="14" customFormat="1" ht="11.25">
      <c r="B168" s="205"/>
      <c r="C168" s="206"/>
      <c r="D168" s="188" t="s">
        <v>215</v>
      </c>
      <c r="E168" s="207" t="s">
        <v>19</v>
      </c>
      <c r="F168" s="208" t="s">
        <v>1249</v>
      </c>
      <c r="G168" s="206"/>
      <c r="H168" s="209">
        <v>1.5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215</v>
      </c>
      <c r="AU168" s="215" t="s">
        <v>84</v>
      </c>
      <c r="AV168" s="14" t="s">
        <v>84</v>
      </c>
      <c r="AW168" s="14" t="s">
        <v>35</v>
      </c>
      <c r="AX168" s="14" t="s">
        <v>74</v>
      </c>
      <c r="AY168" s="215" t="s">
        <v>202</v>
      </c>
    </row>
    <row r="169" spans="2:51" s="13" customFormat="1" ht="11.25">
      <c r="B169" s="195"/>
      <c r="C169" s="196"/>
      <c r="D169" s="188" t="s">
        <v>215</v>
      </c>
      <c r="E169" s="197" t="s">
        <v>19</v>
      </c>
      <c r="F169" s="198" t="s">
        <v>1256</v>
      </c>
      <c r="G169" s="196"/>
      <c r="H169" s="197" t="s">
        <v>19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215</v>
      </c>
      <c r="AU169" s="204" t="s">
        <v>84</v>
      </c>
      <c r="AV169" s="13" t="s">
        <v>82</v>
      </c>
      <c r="AW169" s="13" t="s">
        <v>35</v>
      </c>
      <c r="AX169" s="13" t="s">
        <v>74</v>
      </c>
      <c r="AY169" s="204" t="s">
        <v>202</v>
      </c>
    </row>
    <row r="170" spans="2:51" s="13" customFormat="1" ht="11.25">
      <c r="B170" s="195"/>
      <c r="C170" s="196"/>
      <c r="D170" s="188" t="s">
        <v>215</v>
      </c>
      <c r="E170" s="197" t="s">
        <v>19</v>
      </c>
      <c r="F170" s="198" t="s">
        <v>1247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2:51" s="13" customFormat="1" ht="11.25">
      <c r="B171" s="195"/>
      <c r="C171" s="196"/>
      <c r="D171" s="188" t="s">
        <v>215</v>
      </c>
      <c r="E171" s="197" t="s">
        <v>19</v>
      </c>
      <c r="F171" s="198" t="s">
        <v>1262</v>
      </c>
      <c r="G171" s="196"/>
      <c r="H171" s="197" t="s">
        <v>19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215</v>
      </c>
      <c r="AU171" s="204" t="s">
        <v>84</v>
      </c>
      <c r="AV171" s="13" t="s">
        <v>82</v>
      </c>
      <c r="AW171" s="13" t="s">
        <v>35</v>
      </c>
      <c r="AX171" s="13" t="s">
        <v>74</v>
      </c>
      <c r="AY171" s="204" t="s">
        <v>202</v>
      </c>
    </row>
    <row r="172" spans="2:51" s="13" customFormat="1" ht="11.25">
      <c r="B172" s="195"/>
      <c r="C172" s="196"/>
      <c r="D172" s="188" t="s">
        <v>215</v>
      </c>
      <c r="E172" s="197" t="s">
        <v>19</v>
      </c>
      <c r="F172" s="198" t="s">
        <v>1248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2:51" s="14" customFormat="1" ht="11.25">
      <c r="B173" s="205"/>
      <c r="C173" s="206"/>
      <c r="D173" s="188" t="s">
        <v>215</v>
      </c>
      <c r="E173" s="207" t="s">
        <v>19</v>
      </c>
      <c r="F173" s="208" t="s">
        <v>1249</v>
      </c>
      <c r="G173" s="206"/>
      <c r="H173" s="209">
        <v>1.5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215</v>
      </c>
      <c r="AU173" s="215" t="s">
        <v>84</v>
      </c>
      <c r="AV173" s="14" t="s">
        <v>84</v>
      </c>
      <c r="AW173" s="14" t="s">
        <v>35</v>
      </c>
      <c r="AX173" s="14" t="s">
        <v>74</v>
      </c>
      <c r="AY173" s="215" t="s">
        <v>202</v>
      </c>
    </row>
    <row r="174" spans="2:51" s="13" customFormat="1" ht="11.25">
      <c r="B174" s="195"/>
      <c r="C174" s="196"/>
      <c r="D174" s="188" t="s">
        <v>215</v>
      </c>
      <c r="E174" s="197" t="s">
        <v>19</v>
      </c>
      <c r="F174" s="198" t="s">
        <v>1256</v>
      </c>
      <c r="G174" s="196"/>
      <c r="H174" s="197" t="s">
        <v>19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215</v>
      </c>
      <c r="AU174" s="204" t="s">
        <v>84</v>
      </c>
      <c r="AV174" s="13" t="s">
        <v>82</v>
      </c>
      <c r="AW174" s="13" t="s">
        <v>35</v>
      </c>
      <c r="AX174" s="13" t="s">
        <v>74</v>
      </c>
      <c r="AY174" s="204" t="s">
        <v>202</v>
      </c>
    </row>
    <row r="175" spans="2:51" s="13" customFormat="1" ht="11.25">
      <c r="B175" s="195"/>
      <c r="C175" s="196"/>
      <c r="D175" s="188" t="s">
        <v>215</v>
      </c>
      <c r="E175" s="197" t="s">
        <v>19</v>
      </c>
      <c r="F175" s="198" t="s">
        <v>1247</v>
      </c>
      <c r="G175" s="196"/>
      <c r="H175" s="197" t="s">
        <v>19</v>
      </c>
      <c r="I175" s="199"/>
      <c r="J175" s="196"/>
      <c r="K175" s="196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215</v>
      </c>
      <c r="AU175" s="204" t="s">
        <v>84</v>
      </c>
      <c r="AV175" s="13" t="s">
        <v>82</v>
      </c>
      <c r="AW175" s="13" t="s">
        <v>35</v>
      </c>
      <c r="AX175" s="13" t="s">
        <v>74</v>
      </c>
      <c r="AY175" s="204" t="s">
        <v>202</v>
      </c>
    </row>
    <row r="176" spans="2:51" s="13" customFormat="1" ht="11.25">
      <c r="B176" s="195"/>
      <c r="C176" s="196"/>
      <c r="D176" s="188" t="s">
        <v>215</v>
      </c>
      <c r="E176" s="197" t="s">
        <v>19</v>
      </c>
      <c r="F176" s="198" t="s">
        <v>1263</v>
      </c>
      <c r="G176" s="196"/>
      <c r="H176" s="197" t="s">
        <v>19</v>
      </c>
      <c r="I176" s="199"/>
      <c r="J176" s="196"/>
      <c r="K176" s="196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215</v>
      </c>
      <c r="AU176" s="204" t="s">
        <v>84</v>
      </c>
      <c r="AV176" s="13" t="s">
        <v>82</v>
      </c>
      <c r="AW176" s="13" t="s">
        <v>35</v>
      </c>
      <c r="AX176" s="13" t="s">
        <v>74</v>
      </c>
      <c r="AY176" s="204" t="s">
        <v>202</v>
      </c>
    </row>
    <row r="177" spans="2:51" s="13" customFormat="1" ht="11.25">
      <c r="B177" s="195"/>
      <c r="C177" s="196"/>
      <c r="D177" s="188" t="s">
        <v>215</v>
      </c>
      <c r="E177" s="197" t="s">
        <v>19</v>
      </c>
      <c r="F177" s="198" t="s">
        <v>1248</v>
      </c>
      <c r="G177" s="196"/>
      <c r="H177" s="197" t="s">
        <v>19</v>
      </c>
      <c r="I177" s="199"/>
      <c r="J177" s="196"/>
      <c r="K177" s="196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215</v>
      </c>
      <c r="AU177" s="204" t="s">
        <v>84</v>
      </c>
      <c r="AV177" s="13" t="s">
        <v>82</v>
      </c>
      <c r="AW177" s="13" t="s">
        <v>35</v>
      </c>
      <c r="AX177" s="13" t="s">
        <v>74</v>
      </c>
      <c r="AY177" s="204" t="s">
        <v>202</v>
      </c>
    </row>
    <row r="178" spans="2:51" s="14" customFormat="1" ht="11.25">
      <c r="B178" s="205"/>
      <c r="C178" s="206"/>
      <c r="D178" s="188" t="s">
        <v>215</v>
      </c>
      <c r="E178" s="207" t="s">
        <v>19</v>
      </c>
      <c r="F178" s="208" t="s">
        <v>1249</v>
      </c>
      <c r="G178" s="206"/>
      <c r="H178" s="209">
        <v>1.5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215</v>
      </c>
      <c r="AU178" s="215" t="s">
        <v>84</v>
      </c>
      <c r="AV178" s="14" t="s">
        <v>84</v>
      </c>
      <c r="AW178" s="14" t="s">
        <v>35</v>
      </c>
      <c r="AX178" s="14" t="s">
        <v>74</v>
      </c>
      <c r="AY178" s="215" t="s">
        <v>202</v>
      </c>
    </row>
    <row r="179" spans="2:51" s="13" customFormat="1" ht="11.25">
      <c r="B179" s="195"/>
      <c r="C179" s="196"/>
      <c r="D179" s="188" t="s">
        <v>215</v>
      </c>
      <c r="E179" s="197" t="s">
        <v>19</v>
      </c>
      <c r="F179" s="198" t="s">
        <v>1256</v>
      </c>
      <c r="G179" s="196"/>
      <c r="H179" s="197" t="s">
        <v>19</v>
      </c>
      <c r="I179" s="199"/>
      <c r="J179" s="196"/>
      <c r="K179" s="196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215</v>
      </c>
      <c r="AU179" s="204" t="s">
        <v>84</v>
      </c>
      <c r="AV179" s="13" t="s">
        <v>82</v>
      </c>
      <c r="AW179" s="13" t="s">
        <v>35</v>
      </c>
      <c r="AX179" s="13" t="s">
        <v>74</v>
      </c>
      <c r="AY179" s="204" t="s">
        <v>202</v>
      </c>
    </row>
    <row r="180" spans="2:51" s="13" customFormat="1" ht="11.25">
      <c r="B180" s="195"/>
      <c r="C180" s="196"/>
      <c r="D180" s="188" t="s">
        <v>215</v>
      </c>
      <c r="E180" s="197" t="s">
        <v>19</v>
      </c>
      <c r="F180" s="198" t="s">
        <v>1247</v>
      </c>
      <c r="G180" s="196"/>
      <c r="H180" s="197" t="s">
        <v>19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215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202</v>
      </c>
    </row>
    <row r="181" spans="2:51" s="13" customFormat="1" ht="11.25">
      <c r="B181" s="195"/>
      <c r="C181" s="196"/>
      <c r="D181" s="188" t="s">
        <v>215</v>
      </c>
      <c r="E181" s="197" t="s">
        <v>19</v>
      </c>
      <c r="F181" s="198" t="s">
        <v>1264</v>
      </c>
      <c r="G181" s="196"/>
      <c r="H181" s="197" t="s">
        <v>19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215</v>
      </c>
      <c r="AU181" s="204" t="s">
        <v>84</v>
      </c>
      <c r="AV181" s="13" t="s">
        <v>82</v>
      </c>
      <c r="AW181" s="13" t="s">
        <v>35</v>
      </c>
      <c r="AX181" s="13" t="s">
        <v>74</v>
      </c>
      <c r="AY181" s="204" t="s">
        <v>202</v>
      </c>
    </row>
    <row r="182" spans="2:51" s="13" customFormat="1" ht="11.25">
      <c r="B182" s="195"/>
      <c r="C182" s="196"/>
      <c r="D182" s="188" t="s">
        <v>215</v>
      </c>
      <c r="E182" s="197" t="s">
        <v>19</v>
      </c>
      <c r="F182" s="198" t="s">
        <v>1248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2:51" s="14" customFormat="1" ht="11.25">
      <c r="B183" s="205"/>
      <c r="C183" s="206"/>
      <c r="D183" s="188" t="s">
        <v>215</v>
      </c>
      <c r="E183" s="207" t="s">
        <v>19</v>
      </c>
      <c r="F183" s="208" t="s">
        <v>1249</v>
      </c>
      <c r="G183" s="206"/>
      <c r="H183" s="209">
        <v>1.5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215</v>
      </c>
      <c r="AU183" s="215" t="s">
        <v>84</v>
      </c>
      <c r="AV183" s="14" t="s">
        <v>84</v>
      </c>
      <c r="AW183" s="14" t="s">
        <v>35</v>
      </c>
      <c r="AX183" s="14" t="s">
        <v>74</v>
      </c>
      <c r="AY183" s="215" t="s">
        <v>202</v>
      </c>
    </row>
    <row r="184" spans="2:51" s="13" customFormat="1" ht="11.25">
      <c r="B184" s="195"/>
      <c r="C184" s="196"/>
      <c r="D184" s="188" t="s">
        <v>215</v>
      </c>
      <c r="E184" s="197" t="s">
        <v>19</v>
      </c>
      <c r="F184" s="198" t="s">
        <v>1256</v>
      </c>
      <c r="G184" s="196"/>
      <c r="H184" s="197" t="s">
        <v>19</v>
      </c>
      <c r="I184" s="199"/>
      <c r="J184" s="196"/>
      <c r="K184" s="196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215</v>
      </c>
      <c r="AU184" s="204" t="s">
        <v>84</v>
      </c>
      <c r="AV184" s="13" t="s">
        <v>82</v>
      </c>
      <c r="AW184" s="13" t="s">
        <v>35</v>
      </c>
      <c r="AX184" s="13" t="s">
        <v>74</v>
      </c>
      <c r="AY184" s="204" t="s">
        <v>202</v>
      </c>
    </row>
    <row r="185" spans="2:51" s="13" customFormat="1" ht="11.25">
      <c r="B185" s="195"/>
      <c r="C185" s="196"/>
      <c r="D185" s="188" t="s">
        <v>215</v>
      </c>
      <c r="E185" s="197" t="s">
        <v>19</v>
      </c>
      <c r="F185" s="198" t="s">
        <v>1247</v>
      </c>
      <c r="G185" s="196"/>
      <c r="H185" s="197" t="s">
        <v>19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215</v>
      </c>
      <c r="AU185" s="204" t="s">
        <v>84</v>
      </c>
      <c r="AV185" s="13" t="s">
        <v>82</v>
      </c>
      <c r="AW185" s="13" t="s">
        <v>35</v>
      </c>
      <c r="AX185" s="13" t="s">
        <v>74</v>
      </c>
      <c r="AY185" s="204" t="s">
        <v>202</v>
      </c>
    </row>
    <row r="186" spans="2:51" s="13" customFormat="1" ht="11.25">
      <c r="B186" s="195"/>
      <c r="C186" s="196"/>
      <c r="D186" s="188" t="s">
        <v>215</v>
      </c>
      <c r="E186" s="197" t="s">
        <v>19</v>
      </c>
      <c r="F186" s="198" t="s">
        <v>1265</v>
      </c>
      <c r="G186" s="196"/>
      <c r="H186" s="197" t="s">
        <v>19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215</v>
      </c>
      <c r="AU186" s="204" t="s">
        <v>84</v>
      </c>
      <c r="AV186" s="13" t="s">
        <v>82</v>
      </c>
      <c r="AW186" s="13" t="s">
        <v>35</v>
      </c>
      <c r="AX186" s="13" t="s">
        <v>74</v>
      </c>
      <c r="AY186" s="204" t="s">
        <v>202</v>
      </c>
    </row>
    <row r="187" spans="2:51" s="13" customFormat="1" ht="11.25">
      <c r="B187" s="195"/>
      <c r="C187" s="196"/>
      <c r="D187" s="188" t="s">
        <v>215</v>
      </c>
      <c r="E187" s="197" t="s">
        <v>19</v>
      </c>
      <c r="F187" s="198" t="s">
        <v>1248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2:51" s="14" customFormat="1" ht="11.25">
      <c r="B188" s="205"/>
      <c r="C188" s="206"/>
      <c r="D188" s="188" t="s">
        <v>215</v>
      </c>
      <c r="E188" s="207" t="s">
        <v>19</v>
      </c>
      <c r="F188" s="208" t="s">
        <v>1249</v>
      </c>
      <c r="G188" s="206"/>
      <c r="H188" s="209">
        <v>1.5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215</v>
      </c>
      <c r="AU188" s="215" t="s">
        <v>84</v>
      </c>
      <c r="AV188" s="14" t="s">
        <v>84</v>
      </c>
      <c r="AW188" s="14" t="s">
        <v>35</v>
      </c>
      <c r="AX188" s="14" t="s">
        <v>74</v>
      </c>
      <c r="AY188" s="215" t="s">
        <v>202</v>
      </c>
    </row>
    <row r="189" spans="2:51" s="13" customFormat="1" ht="11.25">
      <c r="B189" s="195"/>
      <c r="C189" s="196"/>
      <c r="D189" s="188" t="s">
        <v>215</v>
      </c>
      <c r="E189" s="197" t="s">
        <v>19</v>
      </c>
      <c r="F189" s="198" t="s">
        <v>1256</v>
      </c>
      <c r="G189" s="196"/>
      <c r="H189" s="197" t="s">
        <v>19</v>
      </c>
      <c r="I189" s="199"/>
      <c r="J189" s="196"/>
      <c r="K189" s="196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215</v>
      </c>
      <c r="AU189" s="204" t="s">
        <v>84</v>
      </c>
      <c r="AV189" s="13" t="s">
        <v>82</v>
      </c>
      <c r="AW189" s="13" t="s">
        <v>35</v>
      </c>
      <c r="AX189" s="13" t="s">
        <v>74</v>
      </c>
      <c r="AY189" s="204" t="s">
        <v>202</v>
      </c>
    </row>
    <row r="190" spans="2:51" s="13" customFormat="1" ht="11.25">
      <c r="B190" s="195"/>
      <c r="C190" s="196"/>
      <c r="D190" s="188" t="s">
        <v>215</v>
      </c>
      <c r="E190" s="197" t="s">
        <v>19</v>
      </c>
      <c r="F190" s="198" t="s">
        <v>1247</v>
      </c>
      <c r="G190" s="196"/>
      <c r="H190" s="197" t="s">
        <v>19</v>
      </c>
      <c r="I190" s="199"/>
      <c r="J190" s="196"/>
      <c r="K190" s="196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215</v>
      </c>
      <c r="AU190" s="204" t="s">
        <v>84</v>
      </c>
      <c r="AV190" s="13" t="s">
        <v>82</v>
      </c>
      <c r="AW190" s="13" t="s">
        <v>35</v>
      </c>
      <c r="AX190" s="13" t="s">
        <v>74</v>
      </c>
      <c r="AY190" s="204" t="s">
        <v>202</v>
      </c>
    </row>
    <row r="191" spans="2:51" s="13" customFormat="1" ht="11.25">
      <c r="B191" s="195"/>
      <c r="C191" s="196"/>
      <c r="D191" s="188" t="s">
        <v>215</v>
      </c>
      <c r="E191" s="197" t="s">
        <v>19</v>
      </c>
      <c r="F191" s="198" t="s">
        <v>1266</v>
      </c>
      <c r="G191" s="196"/>
      <c r="H191" s="197" t="s">
        <v>19</v>
      </c>
      <c r="I191" s="199"/>
      <c r="J191" s="196"/>
      <c r="K191" s="196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215</v>
      </c>
      <c r="AU191" s="204" t="s">
        <v>84</v>
      </c>
      <c r="AV191" s="13" t="s">
        <v>82</v>
      </c>
      <c r="AW191" s="13" t="s">
        <v>35</v>
      </c>
      <c r="AX191" s="13" t="s">
        <v>74</v>
      </c>
      <c r="AY191" s="204" t="s">
        <v>202</v>
      </c>
    </row>
    <row r="192" spans="2:51" s="13" customFormat="1" ht="11.25">
      <c r="B192" s="195"/>
      <c r="C192" s="196"/>
      <c r="D192" s="188" t="s">
        <v>215</v>
      </c>
      <c r="E192" s="197" t="s">
        <v>19</v>
      </c>
      <c r="F192" s="198" t="s">
        <v>1248</v>
      </c>
      <c r="G192" s="196"/>
      <c r="H192" s="197" t="s">
        <v>19</v>
      </c>
      <c r="I192" s="199"/>
      <c r="J192" s="196"/>
      <c r="K192" s="196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215</v>
      </c>
      <c r="AU192" s="204" t="s">
        <v>84</v>
      </c>
      <c r="AV192" s="13" t="s">
        <v>82</v>
      </c>
      <c r="AW192" s="13" t="s">
        <v>35</v>
      </c>
      <c r="AX192" s="13" t="s">
        <v>74</v>
      </c>
      <c r="AY192" s="204" t="s">
        <v>202</v>
      </c>
    </row>
    <row r="193" spans="2:51" s="14" customFormat="1" ht="11.25">
      <c r="B193" s="205"/>
      <c r="C193" s="206"/>
      <c r="D193" s="188" t="s">
        <v>215</v>
      </c>
      <c r="E193" s="207" t="s">
        <v>19</v>
      </c>
      <c r="F193" s="208" t="s">
        <v>1249</v>
      </c>
      <c r="G193" s="206"/>
      <c r="H193" s="209">
        <v>1.5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215</v>
      </c>
      <c r="AU193" s="215" t="s">
        <v>84</v>
      </c>
      <c r="AV193" s="14" t="s">
        <v>84</v>
      </c>
      <c r="AW193" s="14" t="s">
        <v>35</v>
      </c>
      <c r="AX193" s="14" t="s">
        <v>74</v>
      </c>
      <c r="AY193" s="215" t="s">
        <v>202</v>
      </c>
    </row>
    <row r="194" spans="2:51" s="13" customFormat="1" ht="11.25">
      <c r="B194" s="195"/>
      <c r="C194" s="196"/>
      <c r="D194" s="188" t="s">
        <v>215</v>
      </c>
      <c r="E194" s="197" t="s">
        <v>19</v>
      </c>
      <c r="F194" s="198" t="s">
        <v>1256</v>
      </c>
      <c r="G194" s="196"/>
      <c r="H194" s="197" t="s">
        <v>19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215</v>
      </c>
      <c r="AU194" s="204" t="s">
        <v>84</v>
      </c>
      <c r="AV194" s="13" t="s">
        <v>82</v>
      </c>
      <c r="AW194" s="13" t="s">
        <v>35</v>
      </c>
      <c r="AX194" s="13" t="s">
        <v>74</v>
      </c>
      <c r="AY194" s="204" t="s">
        <v>202</v>
      </c>
    </row>
    <row r="195" spans="2:51" s="13" customFormat="1" ht="11.25">
      <c r="B195" s="195"/>
      <c r="C195" s="196"/>
      <c r="D195" s="188" t="s">
        <v>215</v>
      </c>
      <c r="E195" s="197" t="s">
        <v>19</v>
      </c>
      <c r="F195" s="198" t="s">
        <v>1247</v>
      </c>
      <c r="G195" s="196"/>
      <c r="H195" s="197" t="s">
        <v>19</v>
      </c>
      <c r="I195" s="199"/>
      <c r="J195" s="196"/>
      <c r="K195" s="196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215</v>
      </c>
      <c r="AU195" s="204" t="s">
        <v>84</v>
      </c>
      <c r="AV195" s="13" t="s">
        <v>82</v>
      </c>
      <c r="AW195" s="13" t="s">
        <v>35</v>
      </c>
      <c r="AX195" s="13" t="s">
        <v>74</v>
      </c>
      <c r="AY195" s="204" t="s">
        <v>202</v>
      </c>
    </row>
    <row r="196" spans="2:51" s="13" customFormat="1" ht="11.25">
      <c r="B196" s="195"/>
      <c r="C196" s="196"/>
      <c r="D196" s="188" t="s">
        <v>215</v>
      </c>
      <c r="E196" s="197" t="s">
        <v>19</v>
      </c>
      <c r="F196" s="198" t="s">
        <v>1267</v>
      </c>
      <c r="G196" s="196"/>
      <c r="H196" s="197" t="s">
        <v>19</v>
      </c>
      <c r="I196" s="199"/>
      <c r="J196" s="196"/>
      <c r="K196" s="196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215</v>
      </c>
      <c r="AU196" s="204" t="s">
        <v>84</v>
      </c>
      <c r="AV196" s="13" t="s">
        <v>82</v>
      </c>
      <c r="AW196" s="13" t="s">
        <v>35</v>
      </c>
      <c r="AX196" s="13" t="s">
        <v>74</v>
      </c>
      <c r="AY196" s="204" t="s">
        <v>202</v>
      </c>
    </row>
    <row r="197" spans="2:51" s="13" customFormat="1" ht="11.25">
      <c r="B197" s="195"/>
      <c r="C197" s="196"/>
      <c r="D197" s="188" t="s">
        <v>215</v>
      </c>
      <c r="E197" s="197" t="s">
        <v>19</v>
      </c>
      <c r="F197" s="198" t="s">
        <v>1248</v>
      </c>
      <c r="G197" s="196"/>
      <c r="H197" s="197" t="s">
        <v>19</v>
      </c>
      <c r="I197" s="199"/>
      <c r="J197" s="196"/>
      <c r="K197" s="196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215</v>
      </c>
      <c r="AU197" s="204" t="s">
        <v>84</v>
      </c>
      <c r="AV197" s="13" t="s">
        <v>82</v>
      </c>
      <c r="AW197" s="13" t="s">
        <v>35</v>
      </c>
      <c r="AX197" s="13" t="s">
        <v>74</v>
      </c>
      <c r="AY197" s="204" t="s">
        <v>202</v>
      </c>
    </row>
    <row r="198" spans="2:51" s="14" customFormat="1" ht="11.25">
      <c r="B198" s="205"/>
      <c r="C198" s="206"/>
      <c r="D198" s="188" t="s">
        <v>215</v>
      </c>
      <c r="E198" s="207" t="s">
        <v>19</v>
      </c>
      <c r="F198" s="208" t="s">
        <v>1249</v>
      </c>
      <c r="G198" s="206"/>
      <c r="H198" s="209">
        <v>1.5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215</v>
      </c>
      <c r="AU198" s="215" t="s">
        <v>84</v>
      </c>
      <c r="AV198" s="14" t="s">
        <v>84</v>
      </c>
      <c r="AW198" s="14" t="s">
        <v>35</v>
      </c>
      <c r="AX198" s="14" t="s">
        <v>74</v>
      </c>
      <c r="AY198" s="215" t="s">
        <v>202</v>
      </c>
    </row>
    <row r="199" spans="2:51" s="13" customFormat="1" ht="11.25">
      <c r="B199" s="195"/>
      <c r="C199" s="196"/>
      <c r="D199" s="188" t="s">
        <v>215</v>
      </c>
      <c r="E199" s="197" t="s">
        <v>19</v>
      </c>
      <c r="F199" s="198" t="s">
        <v>1256</v>
      </c>
      <c r="G199" s="196"/>
      <c r="H199" s="197" t="s">
        <v>19</v>
      </c>
      <c r="I199" s="199"/>
      <c r="J199" s="196"/>
      <c r="K199" s="196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215</v>
      </c>
      <c r="AU199" s="204" t="s">
        <v>84</v>
      </c>
      <c r="AV199" s="13" t="s">
        <v>82</v>
      </c>
      <c r="AW199" s="13" t="s">
        <v>35</v>
      </c>
      <c r="AX199" s="13" t="s">
        <v>74</v>
      </c>
      <c r="AY199" s="204" t="s">
        <v>202</v>
      </c>
    </row>
    <row r="200" spans="2:51" s="13" customFormat="1" ht="11.25">
      <c r="B200" s="195"/>
      <c r="C200" s="196"/>
      <c r="D200" s="188" t="s">
        <v>215</v>
      </c>
      <c r="E200" s="197" t="s">
        <v>19</v>
      </c>
      <c r="F200" s="198" t="s">
        <v>1247</v>
      </c>
      <c r="G200" s="196"/>
      <c r="H200" s="197" t="s">
        <v>19</v>
      </c>
      <c r="I200" s="199"/>
      <c r="J200" s="196"/>
      <c r="K200" s="196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215</v>
      </c>
      <c r="AU200" s="204" t="s">
        <v>84</v>
      </c>
      <c r="AV200" s="13" t="s">
        <v>82</v>
      </c>
      <c r="AW200" s="13" t="s">
        <v>35</v>
      </c>
      <c r="AX200" s="13" t="s">
        <v>74</v>
      </c>
      <c r="AY200" s="204" t="s">
        <v>202</v>
      </c>
    </row>
    <row r="201" spans="2:51" s="13" customFormat="1" ht="11.25">
      <c r="B201" s="195"/>
      <c r="C201" s="196"/>
      <c r="D201" s="188" t="s">
        <v>215</v>
      </c>
      <c r="E201" s="197" t="s">
        <v>19</v>
      </c>
      <c r="F201" s="198" t="s">
        <v>1268</v>
      </c>
      <c r="G201" s="196"/>
      <c r="H201" s="197" t="s">
        <v>19</v>
      </c>
      <c r="I201" s="199"/>
      <c r="J201" s="196"/>
      <c r="K201" s="196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215</v>
      </c>
      <c r="AU201" s="204" t="s">
        <v>84</v>
      </c>
      <c r="AV201" s="13" t="s">
        <v>82</v>
      </c>
      <c r="AW201" s="13" t="s">
        <v>35</v>
      </c>
      <c r="AX201" s="13" t="s">
        <v>74</v>
      </c>
      <c r="AY201" s="204" t="s">
        <v>202</v>
      </c>
    </row>
    <row r="202" spans="2:51" s="13" customFormat="1" ht="11.25">
      <c r="B202" s="195"/>
      <c r="C202" s="196"/>
      <c r="D202" s="188" t="s">
        <v>215</v>
      </c>
      <c r="E202" s="197" t="s">
        <v>19</v>
      </c>
      <c r="F202" s="198" t="s">
        <v>1248</v>
      </c>
      <c r="G202" s="196"/>
      <c r="H202" s="197" t="s">
        <v>19</v>
      </c>
      <c r="I202" s="199"/>
      <c r="J202" s="196"/>
      <c r="K202" s="196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215</v>
      </c>
      <c r="AU202" s="204" t="s">
        <v>84</v>
      </c>
      <c r="AV202" s="13" t="s">
        <v>82</v>
      </c>
      <c r="AW202" s="13" t="s">
        <v>35</v>
      </c>
      <c r="AX202" s="13" t="s">
        <v>74</v>
      </c>
      <c r="AY202" s="204" t="s">
        <v>202</v>
      </c>
    </row>
    <row r="203" spans="2:51" s="14" customFormat="1" ht="11.25">
      <c r="B203" s="205"/>
      <c r="C203" s="206"/>
      <c r="D203" s="188" t="s">
        <v>215</v>
      </c>
      <c r="E203" s="207" t="s">
        <v>19</v>
      </c>
      <c r="F203" s="208" t="s">
        <v>1249</v>
      </c>
      <c r="G203" s="206"/>
      <c r="H203" s="209">
        <v>1.5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215</v>
      </c>
      <c r="AU203" s="215" t="s">
        <v>84</v>
      </c>
      <c r="AV203" s="14" t="s">
        <v>84</v>
      </c>
      <c r="AW203" s="14" t="s">
        <v>35</v>
      </c>
      <c r="AX203" s="14" t="s">
        <v>74</v>
      </c>
      <c r="AY203" s="215" t="s">
        <v>202</v>
      </c>
    </row>
    <row r="204" spans="2:51" s="13" customFormat="1" ht="11.25">
      <c r="B204" s="195"/>
      <c r="C204" s="196"/>
      <c r="D204" s="188" t="s">
        <v>215</v>
      </c>
      <c r="E204" s="197" t="s">
        <v>19</v>
      </c>
      <c r="F204" s="198" t="s">
        <v>1256</v>
      </c>
      <c r="G204" s="196"/>
      <c r="H204" s="197" t="s">
        <v>19</v>
      </c>
      <c r="I204" s="199"/>
      <c r="J204" s="196"/>
      <c r="K204" s="196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215</v>
      </c>
      <c r="AU204" s="204" t="s">
        <v>84</v>
      </c>
      <c r="AV204" s="13" t="s">
        <v>82</v>
      </c>
      <c r="AW204" s="13" t="s">
        <v>35</v>
      </c>
      <c r="AX204" s="13" t="s">
        <v>74</v>
      </c>
      <c r="AY204" s="204" t="s">
        <v>202</v>
      </c>
    </row>
    <row r="205" spans="2:51" s="13" customFormat="1" ht="11.25">
      <c r="B205" s="195"/>
      <c r="C205" s="196"/>
      <c r="D205" s="188" t="s">
        <v>215</v>
      </c>
      <c r="E205" s="197" t="s">
        <v>19</v>
      </c>
      <c r="F205" s="198" t="s">
        <v>1247</v>
      </c>
      <c r="G205" s="196"/>
      <c r="H205" s="197" t="s">
        <v>19</v>
      </c>
      <c r="I205" s="199"/>
      <c r="J205" s="196"/>
      <c r="K205" s="196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215</v>
      </c>
      <c r="AU205" s="204" t="s">
        <v>84</v>
      </c>
      <c r="AV205" s="13" t="s">
        <v>82</v>
      </c>
      <c r="AW205" s="13" t="s">
        <v>35</v>
      </c>
      <c r="AX205" s="13" t="s">
        <v>74</v>
      </c>
      <c r="AY205" s="204" t="s">
        <v>202</v>
      </c>
    </row>
    <row r="206" spans="2:51" s="13" customFormat="1" ht="11.25">
      <c r="B206" s="195"/>
      <c r="C206" s="196"/>
      <c r="D206" s="188" t="s">
        <v>215</v>
      </c>
      <c r="E206" s="197" t="s">
        <v>19</v>
      </c>
      <c r="F206" s="198" t="s">
        <v>1269</v>
      </c>
      <c r="G206" s="196"/>
      <c r="H206" s="197" t="s">
        <v>19</v>
      </c>
      <c r="I206" s="199"/>
      <c r="J206" s="196"/>
      <c r="K206" s="196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215</v>
      </c>
      <c r="AU206" s="204" t="s">
        <v>84</v>
      </c>
      <c r="AV206" s="13" t="s">
        <v>82</v>
      </c>
      <c r="AW206" s="13" t="s">
        <v>35</v>
      </c>
      <c r="AX206" s="13" t="s">
        <v>74</v>
      </c>
      <c r="AY206" s="204" t="s">
        <v>202</v>
      </c>
    </row>
    <row r="207" spans="2:51" s="13" customFormat="1" ht="11.25">
      <c r="B207" s="195"/>
      <c r="C207" s="196"/>
      <c r="D207" s="188" t="s">
        <v>215</v>
      </c>
      <c r="E207" s="197" t="s">
        <v>19</v>
      </c>
      <c r="F207" s="198" t="s">
        <v>1248</v>
      </c>
      <c r="G207" s="196"/>
      <c r="H207" s="197" t="s">
        <v>19</v>
      </c>
      <c r="I207" s="199"/>
      <c r="J207" s="196"/>
      <c r="K207" s="196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215</v>
      </c>
      <c r="AU207" s="204" t="s">
        <v>84</v>
      </c>
      <c r="AV207" s="13" t="s">
        <v>82</v>
      </c>
      <c r="AW207" s="13" t="s">
        <v>35</v>
      </c>
      <c r="AX207" s="13" t="s">
        <v>74</v>
      </c>
      <c r="AY207" s="204" t="s">
        <v>202</v>
      </c>
    </row>
    <row r="208" spans="2:51" s="14" customFormat="1" ht="11.25">
      <c r="B208" s="205"/>
      <c r="C208" s="206"/>
      <c r="D208" s="188" t="s">
        <v>215</v>
      </c>
      <c r="E208" s="207" t="s">
        <v>19</v>
      </c>
      <c r="F208" s="208" t="s">
        <v>1249</v>
      </c>
      <c r="G208" s="206"/>
      <c r="H208" s="209">
        <v>1.5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215</v>
      </c>
      <c r="AU208" s="215" t="s">
        <v>84</v>
      </c>
      <c r="AV208" s="14" t="s">
        <v>84</v>
      </c>
      <c r="AW208" s="14" t="s">
        <v>35</v>
      </c>
      <c r="AX208" s="14" t="s">
        <v>74</v>
      </c>
      <c r="AY208" s="215" t="s">
        <v>202</v>
      </c>
    </row>
    <row r="209" spans="2:51" s="13" customFormat="1" ht="11.25">
      <c r="B209" s="195"/>
      <c r="C209" s="196"/>
      <c r="D209" s="188" t="s">
        <v>215</v>
      </c>
      <c r="E209" s="197" t="s">
        <v>19</v>
      </c>
      <c r="F209" s="198" t="s">
        <v>1256</v>
      </c>
      <c r="G209" s="196"/>
      <c r="H209" s="197" t="s">
        <v>19</v>
      </c>
      <c r="I209" s="199"/>
      <c r="J209" s="196"/>
      <c r="K209" s="196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215</v>
      </c>
      <c r="AU209" s="204" t="s">
        <v>84</v>
      </c>
      <c r="AV209" s="13" t="s">
        <v>82</v>
      </c>
      <c r="AW209" s="13" t="s">
        <v>35</v>
      </c>
      <c r="AX209" s="13" t="s">
        <v>74</v>
      </c>
      <c r="AY209" s="204" t="s">
        <v>202</v>
      </c>
    </row>
    <row r="210" spans="2:51" s="13" customFormat="1" ht="11.25">
      <c r="B210" s="195"/>
      <c r="C210" s="196"/>
      <c r="D210" s="188" t="s">
        <v>215</v>
      </c>
      <c r="E210" s="197" t="s">
        <v>19</v>
      </c>
      <c r="F210" s="198" t="s">
        <v>1247</v>
      </c>
      <c r="G210" s="196"/>
      <c r="H210" s="197" t="s">
        <v>19</v>
      </c>
      <c r="I210" s="199"/>
      <c r="J210" s="196"/>
      <c r="K210" s="196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215</v>
      </c>
      <c r="AU210" s="204" t="s">
        <v>84</v>
      </c>
      <c r="AV210" s="13" t="s">
        <v>82</v>
      </c>
      <c r="AW210" s="13" t="s">
        <v>35</v>
      </c>
      <c r="AX210" s="13" t="s">
        <v>74</v>
      </c>
      <c r="AY210" s="204" t="s">
        <v>202</v>
      </c>
    </row>
    <row r="211" spans="2:51" s="13" customFormat="1" ht="11.25">
      <c r="B211" s="195"/>
      <c r="C211" s="196"/>
      <c r="D211" s="188" t="s">
        <v>215</v>
      </c>
      <c r="E211" s="197" t="s">
        <v>19</v>
      </c>
      <c r="F211" s="198" t="s">
        <v>1270</v>
      </c>
      <c r="G211" s="196"/>
      <c r="H211" s="197" t="s">
        <v>19</v>
      </c>
      <c r="I211" s="199"/>
      <c r="J211" s="196"/>
      <c r="K211" s="196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215</v>
      </c>
      <c r="AU211" s="204" t="s">
        <v>84</v>
      </c>
      <c r="AV211" s="13" t="s">
        <v>82</v>
      </c>
      <c r="AW211" s="13" t="s">
        <v>35</v>
      </c>
      <c r="AX211" s="13" t="s">
        <v>74</v>
      </c>
      <c r="AY211" s="204" t="s">
        <v>202</v>
      </c>
    </row>
    <row r="212" spans="2:51" s="13" customFormat="1" ht="11.25">
      <c r="B212" s="195"/>
      <c r="C212" s="196"/>
      <c r="D212" s="188" t="s">
        <v>215</v>
      </c>
      <c r="E212" s="197" t="s">
        <v>19</v>
      </c>
      <c r="F212" s="198" t="s">
        <v>1248</v>
      </c>
      <c r="G212" s="196"/>
      <c r="H212" s="197" t="s">
        <v>19</v>
      </c>
      <c r="I212" s="199"/>
      <c r="J212" s="196"/>
      <c r="K212" s="196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215</v>
      </c>
      <c r="AU212" s="204" t="s">
        <v>84</v>
      </c>
      <c r="AV212" s="13" t="s">
        <v>82</v>
      </c>
      <c r="AW212" s="13" t="s">
        <v>35</v>
      </c>
      <c r="AX212" s="13" t="s">
        <v>74</v>
      </c>
      <c r="AY212" s="204" t="s">
        <v>202</v>
      </c>
    </row>
    <row r="213" spans="2:51" s="14" customFormat="1" ht="11.25">
      <c r="B213" s="205"/>
      <c r="C213" s="206"/>
      <c r="D213" s="188" t="s">
        <v>215</v>
      </c>
      <c r="E213" s="207" t="s">
        <v>19</v>
      </c>
      <c r="F213" s="208" t="s">
        <v>1249</v>
      </c>
      <c r="G213" s="206"/>
      <c r="H213" s="209">
        <v>1.5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215</v>
      </c>
      <c r="AU213" s="215" t="s">
        <v>84</v>
      </c>
      <c r="AV213" s="14" t="s">
        <v>84</v>
      </c>
      <c r="AW213" s="14" t="s">
        <v>35</v>
      </c>
      <c r="AX213" s="14" t="s">
        <v>74</v>
      </c>
      <c r="AY213" s="215" t="s">
        <v>202</v>
      </c>
    </row>
    <row r="214" spans="2:51" s="13" customFormat="1" ht="11.25">
      <c r="B214" s="195"/>
      <c r="C214" s="196"/>
      <c r="D214" s="188" t="s">
        <v>215</v>
      </c>
      <c r="E214" s="197" t="s">
        <v>19</v>
      </c>
      <c r="F214" s="198" t="s">
        <v>1256</v>
      </c>
      <c r="G214" s="196"/>
      <c r="H214" s="197" t="s">
        <v>19</v>
      </c>
      <c r="I214" s="199"/>
      <c r="J214" s="196"/>
      <c r="K214" s="196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215</v>
      </c>
      <c r="AU214" s="204" t="s">
        <v>84</v>
      </c>
      <c r="AV214" s="13" t="s">
        <v>82</v>
      </c>
      <c r="AW214" s="13" t="s">
        <v>35</v>
      </c>
      <c r="AX214" s="13" t="s">
        <v>74</v>
      </c>
      <c r="AY214" s="204" t="s">
        <v>202</v>
      </c>
    </row>
    <row r="215" spans="2:51" s="13" customFormat="1" ht="11.25">
      <c r="B215" s="195"/>
      <c r="C215" s="196"/>
      <c r="D215" s="188" t="s">
        <v>215</v>
      </c>
      <c r="E215" s="197" t="s">
        <v>19</v>
      </c>
      <c r="F215" s="198" t="s">
        <v>1247</v>
      </c>
      <c r="G215" s="196"/>
      <c r="H215" s="197" t="s">
        <v>19</v>
      </c>
      <c r="I215" s="199"/>
      <c r="J215" s="196"/>
      <c r="K215" s="196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215</v>
      </c>
      <c r="AU215" s="204" t="s">
        <v>84</v>
      </c>
      <c r="AV215" s="13" t="s">
        <v>82</v>
      </c>
      <c r="AW215" s="13" t="s">
        <v>35</v>
      </c>
      <c r="AX215" s="13" t="s">
        <v>74</v>
      </c>
      <c r="AY215" s="204" t="s">
        <v>202</v>
      </c>
    </row>
    <row r="216" spans="2:51" s="13" customFormat="1" ht="11.25">
      <c r="B216" s="195"/>
      <c r="C216" s="196"/>
      <c r="D216" s="188" t="s">
        <v>215</v>
      </c>
      <c r="E216" s="197" t="s">
        <v>19</v>
      </c>
      <c r="F216" s="198" t="s">
        <v>1271</v>
      </c>
      <c r="G216" s="196"/>
      <c r="H216" s="197" t="s">
        <v>19</v>
      </c>
      <c r="I216" s="199"/>
      <c r="J216" s="196"/>
      <c r="K216" s="196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215</v>
      </c>
      <c r="AU216" s="204" t="s">
        <v>84</v>
      </c>
      <c r="AV216" s="13" t="s">
        <v>82</v>
      </c>
      <c r="AW216" s="13" t="s">
        <v>35</v>
      </c>
      <c r="AX216" s="13" t="s">
        <v>74</v>
      </c>
      <c r="AY216" s="204" t="s">
        <v>202</v>
      </c>
    </row>
    <row r="217" spans="2:51" s="13" customFormat="1" ht="11.25">
      <c r="B217" s="195"/>
      <c r="C217" s="196"/>
      <c r="D217" s="188" t="s">
        <v>215</v>
      </c>
      <c r="E217" s="197" t="s">
        <v>19</v>
      </c>
      <c r="F217" s="198" t="s">
        <v>1248</v>
      </c>
      <c r="G217" s="196"/>
      <c r="H217" s="197" t="s">
        <v>19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215</v>
      </c>
      <c r="AU217" s="204" t="s">
        <v>84</v>
      </c>
      <c r="AV217" s="13" t="s">
        <v>82</v>
      </c>
      <c r="AW217" s="13" t="s">
        <v>35</v>
      </c>
      <c r="AX217" s="13" t="s">
        <v>74</v>
      </c>
      <c r="AY217" s="204" t="s">
        <v>202</v>
      </c>
    </row>
    <row r="218" spans="2:51" s="14" customFormat="1" ht="11.25">
      <c r="B218" s="205"/>
      <c r="C218" s="206"/>
      <c r="D218" s="188" t="s">
        <v>215</v>
      </c>
      <c r="E218" s="207" t="s">
        <v>19</v>
      </c>
      <c r="F218" s="208" t="s">
        <v>1249</v>
      </c>
      <c r="G218" s="206"/>
      <c r="H218" s="209">
        <v>1.5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215</v>
      </c>
      <c r="AU218" s="215" t="s">
        <v>84</v>
      </c>
      <c r="AV218" s="14" t="s">
        <v>84</v>
      </c>
      <c r="AW218" s="14" t="s">
        <v>35</v>
      </c>
      <c r="AX218" s="14" t="s">
        <v>74</v>
      </c>
      <c r="AY218" s="215" t="s">
        <v>202</v>
      </c>
    </row>
    <row r="219" spans="2:51" s="13" customFormat="1" ht="11.25">
      <c r="B219" s="195"/>
      <c r="C219" s="196"/>
      <c r="D219" s="188" t="s">
        <v>215</v>
      </c>
      <c r="E219" s="197" t="s">
        <v>19</v>
      </c>
      <c r="F219" s="198" t="s">
        <v>1256</v>
      </c>
      <c r="G219" s="196"/>
      <c r="H219" s="197" t="s">
        <v>19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215</v>
      </c>
      <c r="AU219" s="204" t="s">
        <v>84</v>
      </c>
      <c r="AV219" s="13" t="s">
        <v>82</v>
      </c>
      <c r="AW219" s="13" t="s">
        <v>35</v>
      </c>
      <c r="AX219" s="13" t="s">
        <v>74</v>
      </c>
      <c r="AY219" s="204" t="s">
        <v>202</v>
      </c>
    </row>
    <row r="220" spans="2:51" s="13" customFormat="1" ht="11.25">
      <c r="B220" s="195"/>
      <c r="C220" s="196"/>
      <c r="D220" s="188" t="s">
        <v>215</v>
      </c>
      <c r="E220" s="197" t="s">
        <v>19</v>
      </c>
      <c r="F220" s="198" t="s">
        <v>1247</v>
      </c>
      <c r="G220" s="196"/>
      <c r="H220" s="197" t="s">
        <v>19</v>
      </c>
      <c r="I220" s="199"/>
      <c r="J220" s="196"/>
      <c r="K220" s="196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215</v>
      </c>
      <c r="AU220" s="204" t="s">
        <v>84</v>
      </c>
      <c r="AV220" s="13" t="s">
        <v>82</v>
      </c>
      <c r="AW220" s="13" t="s">
        <v>35</v>
      </c>
      <c r="AX220" s="13" t="s">
        <v>74</v>
      </c>
      <c r="AY220" s="204" t="s">
        <v>202</v>
      </c>
    </row>
    <row r="221" spans="2:51" s="13" customFormat="1" ht="11.25">
      <c r="B221" s="195"/>
      <c r="C221" s="196"/>
      <c r="D221" s="188" t="s">
        <v>215</v>
      </c>
      <c r="E221" s="197" t="s">
        <v>19</v>
      </c>
      <c r="F221" s="198" t="s">
        <v>1272</v>
      </c>
      <c r="G221" s="196"/>
      <c r="H221" s="197" t="s">
        <v>19</v>
      </c>
      <c r="I221" s="199"/>
      <c r="J221" s="196"/>
      <c r="K221" s="196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215</v>
      </c>
      <c r="AU221" s="204" t="s">
        <v>84</v>
      </c>
      <c r="AV221" s="13" t="s">
        <v>82</v>
      </c>
      <c r="AW221" s="13" t="s">
        <v>35</v>
      </c>
      <c r="AX221" s="13" t="s">
        <v>74</v>
      </c>
      <c r="AY221" s="204" t="s">
        <v>202</v>
      </c>
    </row>
    <row r="222" spans="2:51" s="13" customFormat="1" ht="11.25">
      <c r="B222" s="195"/>
      <c r="C222" s="196"/>
      <c r="D222" s="188" t="s">
        <v>215</v>
      </c>
      <c r="E222" s="197" t="s">
        <v>19</v>
      </c>
      <c r="F222" s="198" t="s">
        <v>1248</v>
      </c>
      <c r="G222" s="196"/>
      <c r="H222" s="197" t="s">
        <v>19</v>
      </c>
      <c r="I222" s="199"/>
      <c r="J222" s="196"/>
      <c r="K222" s="196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215</v>
      </c>
      <c r="AU222" s="204" t="s">
        <v>84</v>
      </c>
      <c r="AV222" s="13" t="s">
        <v>82</v>
      </c>
      <c r="AW222" s="13" t="s">
        <v>35</v>
      </c>
      <c r="AX222" s="13" t="s">
        <v>74</v>
      </c>
      <c r="AY222" s="204" t="s">
        <v>202</v>
      </c>
    </row>
    <row r="223" spans="2:51" s="14" customFormat="1" ht="11.25">
      <c r="B223" s="205"/>
      <c r="C223" s="206"/>
      <c r="D223" s="188" t="s">
        <v>215</v>
      </c>
      <c r="E223" s="207" t="s">
        <v>19</v>
      </c>
      <c r="F223" s="208" t="s">
        <v>1249</v>
      </c>
      <c r="G223" s="206"/>
      <c r="H223" s="209">
        <v>1.5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215</v>
      </c>
      <c r="AU223" s="215" t="s">
        <v>84</v>
      </c>
      <c r="AV223" s="14" t="s">
        <v>84</v>
      </c>
      <c r="AW223" s="14" t="s">
        <v>35</v>
      </c>
      <c r="AX223" s="14" t="s">
        <v>74</v>
      </c>
      <c r="AY223" s="215" t="s">
        <v>202</v>
      </c>
    </row>
    <row r="224" spans="2:51" s="13" customFormat="1" ht="11.25">
      <c r="B224" s="195"/>
      <c r="C224" s="196"/>
      <c r="D224" s="188" t="s">
        <v>215</v>
      </c>
      <c r="E224" s="197" t="s">
        <v>19</v>
      </c>
      <c r="F224" s="198" t="s">
        <v>1256</v>
      </c>
      <c r="G224" s="196"/>
      <c r="H224" s="197" t="s">
        <v>19</v>
      </c>
      <c r="I224" s="199"/>
      <c r="J224" s="196"/>
      <c r="K224" s="196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215</v>
      </c>
      <c r="AU224" s="204" t="s">
        <v>84</v>
      </c>
      <c r="AV224" s="13" t="s">
        <v>82</v>
      </c>
      <c r="AW224" s="13" t="s">
        <v>35</v>
      </c>
      <c r="AX224" s="13" t="s">
        <v>74</v>
      </c>
      <c r="AY224" s="204" t="s">
        <v>202</v>
      </c>
    </row>
    <row r="225" spans="2:51" s="13" customFormat="1" ht="11.25">
      <c r="B225" s="195"/>
      <c r="C225" s="196"/>
      <c r="D225" s="188" t="s">
        <v>215</v>
      </c>
      <c r="E225" s="197" t="s">
        <v>19</v>
      </c>
      <c r="F225" s="198" t="s">
        <v>1247</v>
      </c>
      <c r="G225" s="196"/>
      <c r="H225" s="197" t="s">
        <v>19</v>
      </c>
      <c r="I225" s="199"/>
      <c r="J225" s="196"/>
      <c r="K225" s="196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215</v>
      </c>
      <c r="AU225" s="204" t="s">
        <v>84</v>
      </c>
      <c r="AV225" s="13" t="s">
        <v>82</v>
      </c>
      <c r="AW225" s="13" t="s">
        <v>35</v>
      </c>
      <c r="AX225" s="13" t="s">
        <v>74</v>
      </c>
      <c r="AY225" s="204" t="s">
        <v>202</v>
      </c>
    </row>
    <row r="226" spans="2:51" s="13" customFormat="1" ht="11.25">
      <c r="B226" s="195"/>
      <c r="C226" s="196"/>
      <c r="D226" s="188" t="s">
        <v>215</v>
      </c>
      <c r="E226" s="197" t="s">
        <v>19</v>
      </c>
      <c r="F226" s="198" t="s">
        <v>1273</v>
      </c>
      <c r="G226" s="196"/>
      <c r="H226" s="197" t="s">
        <v>19</v>
      </c>
      <c r="I226" s="199"/>
      <c r="J226" s="196"/>
      <c r="K226" s="196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215</v>
      </c>
      <c r="AU226" s="204" t="s">
        <v>84</v>
      </c>
      <c r="AV226" s="13" t="s">
        <v>82</v>
      </c>
      <c r="AW226" s="13" t="s">
        <v>35</v>
      </c>
      <c r="AX226" s="13" t="s">
        <v>74</v>
      </c>
      <c r="AY226" s="204" t="s">
        <v>202</v>
      </c>
    </row>
    <row r="227" spans="2:51" s="13" customFormat="1" ht="11.25">
      <c r="B227" s="195"/>
      <c r="C227" s="196"/>
      <c r="D227" s="188" t="s">
        <v>215</v>
      </c>
      <c r="E227" s="197" t="s">
        <v>19</v>
      </c>
      <c r="F227" s="198" t="s">
        <v>1248</v>
      </c>
      <c r="G227" s="196"/>
      <c r="H227" s="197" t="s">
        <v>19</v>
      </c>
      <c r="I227" s="199"/>
      <c r="J227" s="196"/>
      <c r="K227" s="196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215</v>
      </c>
      <c r="AU227" s="204" t="s">
        <v>84</v>
      </c>
      <c r="AV227" s="13" t="s">
        <v>82</v>
      </c>
      <c r="AW227" s="13" t="s">
        <v>35</v>
      </c>
      <c r="AX227" s="13" t="s">
        <v>74</v>
      </c>
      <c r="AY227" s="204" t="s">
        <v>202</v>
      </c>
    </row>
    <row r="228" spans="2:51" s="14" customFormat="1" ht="11.25">
      <c r="B228" s="205"/>
      <c r="C228" s="206"/>
      <c r="D228" s="188" t="s">
        <v>215</v>
      </c>
      <c r="E228" s="207" t="s">
        <v>19</v>
      </c>
      <c r="F228" s="208" t="s">
        <v>1249</v>
      </c>
      <c r="G228" s="206"/>
      <c r="H228" s="209">
        <v>1.5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215</v>
      </c>
      <c r="AU228" s="215" t="s">
        <v>84</v>
      </c>
      <c r="AV228" s="14" t="s">
        <v>84</v>
      </c>
      <c r="AW228" s="14" t="s">
        <v>35</v>
      </c>
      <c r="AX228" s="14" t="s">
        <v>74</v>
      </c>
      <c r="AY228" s="215" t="s">
        <v>202</v>
      </c>
    </row>
    <row r="229" spans="2:51" s="13" customFormat="1" ht="11.25">
      <c r="B229" s="195"/>
      <c r="C229" s="196"/>
      <c r="D229" s="188" t="s">
        <v>215</v>
      </c>
      <c r="E229" s="197" t="s">
        <v>19</v>
      </c>
      <c r="F229" s="198" t="s">
        <v>1256</v>
      </c>
      <c r="G229" s="196"/>
      <c r="H229" s="197" t="s">
        <v>19</v>
      </c>
      <c r="I229" s="199"/>
      <c r="J229" s="196"/>
      <c r="K229" s="196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215</v>
      </c>
      <c r="AU229" s="204" t="s">
        <v>84</v>
      </c>
      <c r="AV229" s="13" t="s">
        <v>82</v>
      </c>
      <c r="AW229" s="13" t="s">
        <v>35</v>
      </c>
      <c r="AX229" s="13" t="s">
        <v>74</v>
      </c>
      <c r="AY229" s="204" t="s">
        <v>202</v>
      </c>
    </row>
    <row r="230" spans="2:51" s="13" customFormat="1" ht="11.25">
      <c r="B230" s="195"/>
      <c r="C230" s="196"/>
      <c r="D230" s="188" t="s">
        <v>215</v>
      </c>
      <c r="E230" s="197" t="s">
        <v>19</v>
      </c>
      <c r="F230" s="198" t="s">
        <v>1247</v>
      </c>
      <c r="G230" s="196"/>
      <c r="H230" s="197" t="s">
        <v>19</v>
      </c>
      <c r="I230" s="199"/>
      <c r="J230" s="196"/>
      <c r="K230" s="196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215</v>
      </c>
      <c r="AU230" s="204" t="s">
        <v>84</v>
      </c>
      <c r="AV230" s="13" t="s">
        <v>82</v>
      </c>
      <c r="AW230" s="13" t="s">
        <v>35</v>
      </c>
      <c r="AX230" s="13" t="s">
        <v>74</v>
      </c>
      <c r="AY230" s="204" t="s">
        <v>202</v>
      </c>
    </row>
    <row r="231" spans="2:51" s="13" customFormat="1" ht="11.25">
      <c r="B231" s="195"/>
      <c r="C231" s="196"/>
      <c r="D231" s="188" t="s">
        <v>215</v>
      </c>
      <c r="E231" s="197" t="s">
        <v>19</v>
      </c>
      <c r="F231" s="198" t="s">
        <v>1274</v>
      </c>
      <c r="G231" s="196"/>
      <c r="H231" s="197" t="s">
        <v>19</v>
      </c>
      <c r="I231" s="199"/>
      <c r="J231" s="196"/>
      <c r="K231" s="196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215</v>
      </c>
      <c r="AU231" s="204" t="s">
        <v>84</v>
      </c>
      <c r="AV231" s="13" t="s">
        <v>82</v>
      </c>
      <c r="AW231" s="13" t="s">
        <v>35</v>
      </c>
      <c r="AX231" s="13" t="s">
        <v>74</v>
      </c>
      <c r="AY231" s="204" t="s">
        <v>202</v>
      </c>
    </row>
    <row r="232" spans="2:51" s="13" customFormat="1" ht="11.25">
      <c r="B232" s="195"/>
      <c r="C232" s="196"/>
      <c r="D232" s="188" t="s">
        <v>215</v>
      </c>
      <c r="E232" s="197" t="s">
        <v>19</v>
      </c>
      <c r="F232" s="198" t="s">
        <v>1248</v>
      </c>
      <c r="G232" s="196"/>
      <c r="H232" s="197" t="s">
        <v>19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215</v>
      </c>
      <c r="AU232" s="204" t="s">
        <v>84</v>
      </c>
      <c r="AV232" s="13" t="s">
        <v>82</v>
      </c>
      <c r="AW232" s="13" t="s">
        <v>35</v>
      </c>
      <c r="AX232" s="13" t="s">
        <v>74</v>
      </c>
      <c r="AY232" s="204" t="s">
        <v>202</v>
      </c>
    </row>
    <row r="233" spans="2:51" s="14" customFormat="1" ht="11.25">
      <c r="B233" s="205"/>
      <c r="C233" s="206"/>
      <c r="D233" s="188" t="s">
        <v>215</v>
      </c>
      <c r="E233" s="207" t="s">
        <v>19</v>
      </c>
      <c r="F233" s="208" t="s">
        <v>1249</v>
      </c>
      <c r="G233" s="206"/>
      <c r="H233" s="209">
        <v>1.5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215</v>
      </c>
      <c r="AU233" s="215" t="s">
        <v>84</v>
      </c>
      <c r="AV233" s="14" t="s">
        <v>84</v>
      </c>
      <c r="AW233" s="14" t="s">
        <v>35</v>
      </c>
      <c r="AX233" s="14" t="s">
        <v>74</v>
      </c>
      <c r="AY233" s="215" t="s">
        <v>202</v>
      </c>
    </row>
    <row r="234" spans="2:51" s="13" customFormat="1" ht="11.25">
      <c r="B234" s="195"/>
      <c r="C234" s="196"/>
      <c r="D234" s="188" t="s">
        <v>215</v>
      </c>
      <c r="E234" s="197" t="s">
        <v>19</v>
      </c>
      <c r="F234" s="198" t="s">
        <v>1256</v>
      </c>
      <c r="G234" s="196"/>
      <c r="H234" s="197" t="s">
        <v>19</v>
      </c>
      <c r="I234" s="199"/>
      <c r="J234" s="196"/>
      <c r="K234" s="196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215</v>
      </c>
      <c r="AU234" s="204" t="s">
        <v>84</v>
      </c>
      <c r="AV234" s="13" t="s">
        <v>82</v>
      </c>
      <c r="AW234" s="13" t="s">
        <v>35</v>
      </c>
      <c r="AX234" s="13" t="s">
        <v>74</v>
      </c>
      <c r="AY234" s="204" t="s">
        <v>202</v>
      </c>
    </row>
    <row r="235" spans="2:51" s="13" customFormat="1" ht="11.25">
      <c r="B235" s="195"/>
      <c r="C235" s="196"/>
      <c r="D235" s="188" t="s">
        <v>215</v>
      </c>
      <c r="E235" s="197" t="s">
        <v>19</v>
      </c>
      <c r="F235" s="198" t="s">
        <v>1247</v>
      </c>
      <c r="G235" s="196"/>
      <c r="H235" s="197" t="s">
        <v>19</v>
      </c>
      <c r="I235" s="199"/>
      <c r="J235" s="196"/>
      <c r="K235" s="196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215</v>
      </c>
      <c r="AU235" s="204" t="s">
        <v>84</v>
      </c>
      <c r="AV235" s="13" t="s">
        <v>82</v>
      </c>
      <c r="AW235" s="13" t="s">
        <v>35</v>
      </c>
      <c r="AX235" s="13" t="s">
        <v>74</v>
      </c>
      <c r="AY235" s="204" t="s">
        <v>202</v>
      </c>
    </row>
    <row r="236" spans="2:51" s="13" customFormat="1" ht="11.25">
      <c r="B236" s="195"/>
      <c r="C236" s="196"/>
      <c r="D236" s="188" t="s">
        <v>215</v>
      </c>
      <c r="E236" s="197" t="s">
        <v>19</v>
      </c>
      <c r="F236" s="198" t="s">
        <v>1275</v>
      </c>
      <c r="G236" s="196"/>
      <c r="H236" s="197" t="s">
        <v>19</v>
      </c>
      <c r="I236" s="199"/>
      <c r="J236" s="196"/>
      <c r="K236" s="196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215</v>
      </c>
      <c r="AU236" s="204" t="s">
        <v>84</v>
      </c>
      <c r="AV236" s="13" t="s">
        <v>82</v>
      </c>
      <c r="AW236" s="13" t="s">
        <v>35</v>
      </c>
      <c r="AX236" s="13" t="s">
        <v>74</v>
      </c>
      <c r="AY236" s="204" t="s">
        <v>202</v>
      </c>
    </row>
    <row r="237" spans="2:51" s="13" customFormat="1" ht="11.25">
      <c r="B237" s="195"/>
      <c r="C237" s="196"/>
      <c r="D237" s="188" t="s">
        <v>215</v>
      </c>
      <c r="E237" s="197" t="s">
        <v>19</v>
      </c>
      <c r="F237" s="198" t="s">
        <v>1248</v>
      </c>
      <c r="G237" s="196"/>
      <c r="H237" s="197" t="s">
        <v>19</v>
      </c>
      <c r="I237" s="199"/>
      <c r="J237" s="196"/>
      <c r="K237" s="196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215</v>
      </c>
      <c r="AU237" s="204" t="s">
        <v>84</v>
      </c>
      <c r="AV237" s="13" t="s">
        <v>82</v>
      </c>
      <c r="AW237" s="13" t="s">
        <v>35</v>
      </c>
      <c r="AX237" s="13" t="s">
        <v>74</v>
      </c>
      <c r="AY237" s="204" t="s">
        <v>202</v>
      </c>
    </row>
    <row r="238" spans="2:51" s="14" customFormat="1" ht="11.25">
      <c r="B238" s="205"/>
      <c r="C238" s="206"/>
      <c r="D238" s="188" t="s">
        <v>215</v>
      </c>
      <c r="E238" s="207" t="s">
        <v>19</v>
      </c>
      <c r="F238" s="208" t="s">
        <v>1249</v>
      </c>
      <c r="G238" s="206"/>
      <c r="H238" s="209">
        <v>1.5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215</v>
      </c>
      <c r="AU238" s="215" t="s">
        <v>84</v>
      </c>
      <c r="AV238" s="14" t="s">
        <v>84</v>
      </c>
      <c r="AW238" s="14" t="s">
        <v>35</v>
      </c>
      <c r="AX238" s="14" t="s">
        <v>74</v>
      </c>
      <c r="AY238" s="215" t="s">
        <v>202</v>
      </c>
    </row>
    <row r="239" spans="2:51" s="13" customFormat="1" ht="11.25">
      <c r="B239" s="195"/>
      <c r="C239" s="196"/>
      <c r="D239" s="188" t="s">
        <v>215</v>
      </c>
      <c r="E239" s="197" t="s">
        <v>19</v>
      </c>
      <c r="F239" s="198" t="s">
        <v>1246</v>
      </c>
      <c r="G239" s="196"/>
      <c r="H239" s="197" t="s">
        <v>19</v>
      </c>
      <c r="I239" s="199"/>
      <c r="J239" s="196"/>
      <c r="K239" s="196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215</v>
      </c>
      <c r="AU239" s="204" t="s">
        <v>84</v>
      </c>
      <c r="AV239" s="13" t="s">
        <v>82</v>
      </c>
      <c r="AW239" s="13" t="s">
        <v>35</v>
      </c>
      <c r="AX239" s="13" t="s">
        <v>74</v>
      </c>
      <c r="AY239" s="204" t="s">
        <v>202</v>
      </c>
    </row>
    <row r="240" spans="2:51" s="13" customFormat="1" ht="11.25">
      <c r="B240" s="195"/>
      <c r="C240" s="196"/>
      <c r="D240" s="188" t="s">
        <v>215</v>
      </c>
      <c r="E240" s="197" t="s">
        <v>19</v>
      </c>
      <c r="F240" s="198" t="s">
        <v>1276</v>
      </c>
      <c r="G240" s="196"/>
      <c r="H240" s="197" t="s">
        <v>19</v>
      </c>
      <c r="I240" s="199"/>
      <c r="J240" s="196"/>
      <c r="K240" s="196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215</v>
      </c>
      <c r="AU240" s="204" t="s">
        <v>84</v>
      </c>
      <c r="AV240" s="13" t="s">
        <v>82</v>
      </c>
      <c r="AW240" s="13" t="s">
        <v>35</v>
      </c>
      <c r="AX240" s="13" t="s">
        <v>74</v>
      </c>
      <c r="AY240" s="204" t="s">
        <v>202</v>
      </c>
    </row>
    <row r="241" spans="2:51" s="13" customFormat="1" ht="11.25">
      <c r="B241" s="195"/>
      <c r="C241" s="196"/>
      <c r="D241" s="188" t="s">
        <v>215</v>
      </c>
      <c r="E241" s="197" t="s">
        <v>19</v>
      </c>
      <c r="F241" s="198" t="s">
        <v>1277</v>
      </c>
      <c r="G241" s="196"/>
      <c r="H241" s="197" t="s">
        <v>19</v>
      </c>
      <c r="I241" s="199"/>
      <c r="J241" s="196"/>
      <c r="K241" s="196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215</v>
      </c>
      <c r="AU241" s="204" t="s">
        <v>84</v>
      </c>
      <c r="AV241" s="13" t="s">
        <v>82</v>
      </c>
      <c r="AW241" s="13" t="s">
        <v>35</v>
      </c>
      <c r="AX241" s="13" t="s">
        <v>74</v>
      </c>
      <c r="AY241" s="204" t="s">
        <v>202</v>
      </c>
    </row>
    <row r="242" spans="2:51" s="13" customFormat="1" ht="11.25">
      <c r="B242" s="195"/>
      <c r="C242" s="196"/>
      <c r="D242" s="188" t="s">
        <v>215</v>
      </c>
      <c r="E242" s="197" t="s">
        <v>19</v>
      </c>
      <c r="F242" s="198" t="s">
        <v>1248</v>
      </c>
      <c r="G242" s="196"/>
      <c r="H242" s="197" t="s">
        <v>19</v>
      </c>
      <c r="I242" s="199"/>
      <c r="J242" s="196"/>
      <c r="K242" s="196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215</v>
      </c>
      <c r="AU242" s="204" t="s">
        <v>84</v>
      </c>
      <c r="AV242" s="13" t="s">
        <v>82</v>
      </c>
      <c r="AW242" s="13" t="s">
        <v>35</v>
      </c>
      <c r="AX242" s="13" t="s">
        <v>74</v>
      </c>
      <c r="AY242" s="204" t="s">
        <v>202</v>
      </c>
    </row>
    <row r="243" spans="2:51" s="14" customFormat="1" ht="11.25">
      <c r="B243" s="205"/>
      <c r="C243" s="206"/>
      <c r="D243" s="188" t="s">
        <v>215</v>
      </c>
      <c r="E243" s="207" t="s">
        <v>19</v>
      </c>
      <c r="F243" s="208" t="s">
        <v>1249</v>
      </c>
      <c r="G243" s="206"/>
      <c r="H243" s="209">
        <v>1.5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215</v>
      </c>
      <c r="AU243" s="215" t="s">
        <v>84</v>
      </c>
      <c r="AV243" s="14" t="s">
        <v>84</v>
      </c>
      <c r="AW243" s="14" t="s">
        <v>35</v>
      </c>
      <c r="AX243" s="14" t="s">
        <v>74</v>
      </c>
      <c r="AY243" s="215" t="s">
        <v>202</v>
      </c>
    </row>
    <row r="244" spans="2:51" s="13" customFormat="1" ht="11.25">
      <c r="B244" s="195"/>
      <c r="C244" s="196"/>
      <c r="D244" s="188" t="s">
        <v>215</v>
      </c>
      <c r="E244" s="197" t="s">
        <v>19</v>
      </c>
      <c r="F244" s="198" t="s">
        <v>1256</v>
      </c>
      <c r="G244" s="196"/>
      <c r="H244" s="197" t="s">
        <v>19</v>
      </c>
      <c r="I244" s="199"/>
      <c r="J244" s="196"/>
      <c r="K244" s="196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215</v>
      </c>
      <c r="AU244" s="204" t="s">
        <v>84</v>
      </c>
      <c r="AV244" s="13" t="s">
        <v>82</v>
      </c>
      <c r="AW244" s="13" t="s">
        <v>35</v>
      </c>
      <c r="AX244" s="13" t="s">
        <v>74</v>
      </c>
      <c r="AY244" s="204" t="s">
        <v>202</v>
      </c>
    </row>
    <row r="245" spans="2:51" s="13" customFormat="1" ht="11.25">
      <c r="B245" s="195"/>
      <c r="C245" s="196"/>
      <c r="D245" s="188" t="s">
        <v>215</v>
      </c>
      <c r="E245" s="197" t="s">
        <v>19</v>
      </c>
      <c r="F245" s="198" t="s">
        <v>1276</v>
      </c>
      <c r="G245" s="196"/>
      <c r="H245" s="197" t="s">
        <v>19</v>
      </c>
      <c r="I245" s="199"/>
      <c r="J245" s="196"/>
      <c r="K245" s="196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215</v>
      </c>
      <c r="AU245" s="204" t="s">
        <v>84</v>
      </c>
      <c r="AV245" s="13" t="s">
        <v>82</v>
      </c>
      <c r="AW245" s="13" t="s">
        <v>35</v>
      </c>
      <c r="AX245" s="13" t="s">
        <v>74</v>
      </c>
      <c r="AY245" s="204" t="s">
        <v>202</v>
      </c>
    </row>
    <row r="246" spans="2:51" s="13" customFormat="1" ht="11.25">
      <c r="B246" s="195"/>
      <c r="C246" s="196"/>
      <c r="D246" s="188" t="s">
        <v>215</v>
      </c>
      <c r="E246" s="197" t="s">
        <v>19</v>
      </c>
      <c r="F246" s="198" t="s">
        <v>1278</v>
      </c>
      <c r="G246" s="196"/>
      <c r="H246" s="197" t="s">
        <v>19</v>
      </c>
      <c r="I246" s="199"/>
      <c r="J246" s="196"/>
      <c r="K246" s="196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215</v>
      </c>
      <c r="AU246" s="204" t="s">
        <v>84</v>
      </c>
      <c r="AV246" s="13" t="s">
        <v>82</v>
      </c>
      <c r="AW246" s="13" t="s">
        <v>35</v>
      </c>
      <c r="AX246" s="13" t="s">
        <v>74</v>
      </c>
      <c r="AY246" s="204" t="s">
        <v>202</v>
      </c>
    </row>
    <row r="247" spans="2:51" s="13" customFormat="1" ht="11.25">
      <c r="B247" s="195"/>
      <c r="C247" s="196"/>
      <c r="D247" s="188" t="s">
        <v>215</v>
      </c>
      <c r="E247" s="197" t="s">
        <v>19</v>
      </c>
      <c r="F247" s="198" t="s">
        <v>1248</v>
      </c>
      <c r="G247" s="196"/>
      <c r="H247" s="197" t="s">
        <v>19</v>
      </c>
      <c r="I247" s="199"/>
      <c r="J247" s="196"/>
      <c r="K247" s="196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215</v>
      </c>
      <c r="AU247" s="204" t="s">
        <v>84</v>
      </c>
      <c r="AV247" s="13" t="s">
        <v>82</v>
      </c>
      <c r="AW247" s="13" t="s">
        <v>35</v>
      </c>
      <c r="AX247" s="13" t="s">
        <v>74</v>
      </c>
      <c r="AY247" s="204" t="s">
        <v>202</v>
      </c>
    </row>
    <row r="248" spans="2:51" s="14" customFormat="1" ht="11.25">
      <c r="B248" s="205"/>
      <c r="C248" s="206"/>
      <c r="D248" s="188" t="s">
        <v>215</v>
      </c>
      <c r="E248" s="207" t="s">
        <v>19</v>
      </c>
      <c r="F248" s="208" t="s">
        <v>1249</v>
      </c>
      <c r="G248" s="206"/>
      <c r="H248" s="209">
        <v>1.5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215</v>
      </c>
      <c r="AU248" s="215" t="s">
        <v>84</v>
      </c>
      <c r="AV248" s="14" t="s">
        <v>84</v>
      </c>
      <c r="AW248" s="14" t="s">
        <v>35</v>
      </c>
      <c r="AX248" s="14" t="s">
        <v>74</v>
      </c>
      <c r="AY248" s="215" t="s">
        <v>202</v>
      </c>
    </row>
    <row r="249" spans="2:51" s="13" customFormat="1" ht="11.25">
      <c r="B249" s="195"/>
      <c r="C249" s="196"/>
      <c r="D249" s="188" t="s">
        <v>215</v>
      </c>
      <c r="E249" s="197" t="s">
        <v>19</v>
      </c>
      <c r="F249" s="198" t="s">
        <v>1256</v>
      </c>
      <c r="G249" s="196"/>
      <c r="H249" s="197" t="s">
        <v>19</v>
      </c>
      <c r="I249" s="199"/>
      <c r="J249" s="196"/>
      <c r="K249" s="196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215</v>
      </c>
      <c r="AU249" s="204" t="s">
        <v>84</v>
      </c>
      <c r="AV249" s="13" t="s">
        <v>82</v>
      </c>
      <c r="AW249" s="13" t="s">
        <v>35</v>
      </c>
      <c r="AX249" s="13" t="s">
        <v>74</v>
      </c>
      <c r="AY249" s="204" t="s">
        <v>202</v>
      </c>
    </row>
    <row r="250" spans="2:51" s="13" customFormat="1" ht="11.25">
      <c r="B250" s="195"/>
      <c r="C250" s="196"/>
      <c r="D250" s="188" t="s">
        <v>215</v>
      </c>
      <c r="E250" s="197" t="s">
        <v>19</v>
      </c>
      <c r="F250" s="198" t="s">
        <v>1279</v>
      </c>
      <c r="G250" s="196"/>
      <c r="H250" s="197" t="s">
        <v>19</v>
      </c>
      <c r="I250" s="199"/>
      <c r="J250" s="196"/>
      <c r="K250" s="196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215</v>
      </c>
      <c r="AU250" s="204" t="s">
        <v>84</v>
      </c>
      <c r="AV250" s="13" t="s">
        <v>82</v>
      </c>
      <c r="AW250" s="13" t="s">
        <v>35</v>
      </c>
      <c r="AX250" s="13" t="s">
        <v>74</v>
      </c>
      <c r="AY250" s="204" t="s">
        <v>202</v>
      </c>
    </row>
    <row r="251" spans="2:51" s="13" customFormat="1" ht="11.25">
      <c r="B251" s="195"/>
      <c r="C251" s="196"/>
      <c r="D251" s="188" t="s">
        <v>215</v>
      </c>
      <c r="E251" s="197" t="s">
        <v>19</v>
      </c>
      <c r="F251" s="198" t="s">
        <v>1280</v>
      </c>
      <c r="G251" s="196"/>
      <c r="H251" s="197" t="s">
        <v>19</v>
      </c>
      <c r="I251" s="199"/>
      <c r="J251" s="196"/>
      <c r="K251" s="196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215</v>
      </c>
      <c r="AU251" s="204" t="s">
        <v>84</v>
      </c>
      <c r="AV251" s="13" t="s">
        <v>82</v>
      </c>
      <c r="AW251" s="13" t="s">
        <v>35</v>
      </c>
      <c r="AX251" s="13" t="s">
        <v>74</v>
      </c>
      <c r="AY251" s="204" t="s">
        <v>202</v>
      </c>
    </row>
    <row r="252" spans="2:51" s="13" customFormat="1" ht="11.25">
      <c r="B252" s="195"/>
      <c r="C252" s="196"/>
      <c r="D252" s="188" t="s">
        <v>215</v>
      </c>
      <c r="E252" s="197" t="s">
        <v>19</v>
      </c>
      <c r="F252" s="198" t="s">
        <v>1248</v>
      </c>
      <c r="G252" s="196"/>
      <c r="H252" s="197" t="s">
        <v>19</v>
      </c>
      <c r="I252" s="199"/>
      <c r="J252" s="196"/>
      <c r="K252" s="196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215</v>
      </c>
      <c r="AU252" s="204" t="s">
        <v>84</v>
      </c>
      <c r="AV252" s="13" t="s">
        <v>82</v>
      </c>
      <c r="AW252" s="13" t="s">
        <v>35</v>
      </c>
      <c r="AX252" s="13" t="s">
        <v>74</v>
      </c>
      <c r="AY252" s="204" t="s">
        <v>202</v>
      </c>
    </row>
    <row r="253" spans="2:51" s="14" customFormat="1" ht="11.25">
      <c r="B253" s="205"/>
      <c r="C253" s="206"/>
      <c r="D253" s="188" t="s">
        <v>215</v>
      </c>
      <c r="E253" s="207" t="s">
        <v>19</v>
      </c>
      <c r="F253" s="208" t="s">
        <v>1249</v>
      </c>
      <c r="G253" s="206"/>
      <c r="H253" s="209">
        <v>1.5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215</v>
      </c>
      <c r="AU253" s="215" t="s">
        <v>84</v>
      </c>
      <c r="AV253" s="14" t="s">
        <v>84</v>
      </c>
      <c r="AW253" s="14" t="s">
        <v>35</v>
      </c>
      <c r="AX253" s="14" t="s">
        <v>74</v>
      </c>
      <c r="AY253" s="215" t="s">
        <v>202</v>
      </c>
    </row>
    <row r="254" spans="2:51" s="13" customFormat="1" ht="11.25">
      <c r="B254" s="195"/>
      <c r="C254" s="196"/>
      <c r="D254" s="188" t="s">
        <v>215</v>
      </c>
      <c r="E254" s="197" t="s">
        <v>19</v>
      </c>
      <c r="F254" s="198" t="s">
        <v>1256</v>
      </c>
      <c r="G254" s="196"/>
      <c r="H254" s="197" t="s">
        <v>19</v>
      </c>
      <c r="I254" s="199"/>
      <c r="J254" s="196"/>
      <c r="K254" s="196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215</v>
      </c>
      <c r="AU254" s="204" t="s">
        <v>84</v>
      </c>
      <c r="AV254" s="13" t="s">
        <v>82</v>
      </c>
      <c r="AW254" s="13" t="s">
        <v>35</v>
      </c>
      <c r="AX254" s="13" t="s">
        <v>74</v>
      </c>
      <c r="AY254" s="204" t="s">
        <v>202</v>
      </c>
    </row>
    <row r="255" spans="2:51" s="13" customFormat="1" ht="11.25">
      <c r="B255" s="195"/>
      <c r="C255" s="196"/>
      <c r="D255" s="188" t="s">
        <v>215</v>
      </c>
      <c r="E255" s="197" t="s">
        <v>19</v>
      </c>
      <c r="F255" s="198" t="s">
        <v>1279</v>
      </c>
      <c r="G255" s="196"/>
      <c r="H255" s="197" t="s">
        <v>19</v>
      </c>
      <c r="I255" s="199"/>
      <c r="J255" s="196"/>
      <c r="K255" s="196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215</v>
      </c>
      <c r="AU255" s="204" t="s">
        <v>84</v>
      </c>
      <c r="AV255" s="13" t="s">
        <v>82</v>
      </c>
      <c r="AW255" s="13" t="s">
        <v>35</v>
      </c>
      <c r="AX255" s="13" t="s">
        <v>74</v>
      </c>
      <c r="AY255" s="204" t="s">
        <v>202</v>
      </c>
    </row>
    <row r="256" spans="2:51" s="13" customFormat="1" ht="11.25">
      <c r="B256" s="195"/>
      <c r="C256" s="196"/>
      <c r="D256" s="188" t="s">
        <v>215</v>
      </c>
      <c r="E256" s="197" t="s">
        <v>19</v>
      </c>
      <c r="F256" s="198" t="s">
        <v>1281</v>
      </c>
      <c r="G256" s="196"/>
      <c r="H256" s="197" t="s">
        <v>19</v>
      </c>
      <c r="I256" s="199"/>
      <c r="J256" s="196"/>
      <c r="K256" s="196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215</v>
      </c>
      <c r="AU256" s="204" t="s">
        <v>84</v>
      </c>
      <c r="AV256" s="13" t="s">
        <v>82</v>
      </c>
      <c r="AW256" s="13" t="s">
        <v>35</v>
      </c>
      <c r="AX256" s="13" t="s">
        <v>74</v>
      </c>
      <c r="AY256" s="204" t="s">
        <v>202</v>
      </c>
    </row>
    <row r="257" spans="2:51" s="13" customFormat="1" ht="11.25">
      <c r="B257" s="195"/>
      <c r="C257" s="196"/>
      <c r="D257" s="188" t="s">
        <v>215</v>
      </c>
      <c r="E257" s="197" t="s">
        <v>19</v>
      </c>
      <c r="F257" s="198" t="s">
        <v>1248</v>
      </c>
      <c r="G257" s="196"/>
      <c r="H257" s="197" t="s">
        <v>19</v>
      </c>
      <c r="I257" s="199"/>
      <c r="J257" s="196"/>
      <c r="K257" s="196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215</v>
      </c>
      <c r="AU257" s="204" t="s">
        <v>84</v>
      </c>
      <c r="AV257" s="13" t="s">
        <v>82</v>
      </c>
      <c r="AW257" s="13" t="s">
        <v>35</v>
      </c>
      <c r="AX257" s="13" t="s">
        <v>74</v>
      </c>
      <c r="AY257" s="204" t="s">
        <v>202</v>
      </c>
    </row>
    <row r="258" spans="2:51" s="14" customFormat="1" ht="11.25">
      <c r="B258" s="205"/>
      <c r="C258" s="206"/>
      <c r="D258" s="188" t="s">
        <v>215</v>
      </c>
      <c r="E258" s="207" t="s">
        <v>19</v>
      </c>
      <c r="F258" s="208" t="s">
        <v>1249</v>
      </c>
      <c r="G258" s="206"/>
      <c r="H258" s="209">
        <v>1.5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215</v>
      </c>
      <c r="AU258" s="215" t="s">
        <v>84</v>
      </c>
      <c r="AV258" s="14" t="s">
        <v>84</v>
      </c>
      <c r="AW258" s="14" t="s">
        <v>35</v>
      </c>
      <c r="AX258" s="14" t="s">
        <v>74</v>
      </c>
      <c r="AY258" s="215" t="s">
        <v>202</v>
      </c>
    </row>
    <row r="259" spans="2:51" s="13" customFormat="1" ht="11.25">
      <c r="B259" s="195"/>
      <c r="C259" s="196"/>
      <c r="D259" s="188" t="s">
        <v>215</v>
      </c>
      <c r="E259" s="197" t="s">
        <v>19</v>
      </c>
      <c r="F259" s="198" t="s">
        <v>1256</v>
      </c>
      <c r="G259" s="196"/>
      <c r="H259" s="197" t="s">
        <v>19</v>
      </c>
      <c r="I259" s="199"/>
      <c r="J259" s="196"/>
      <c r="K259" s="196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215</v>
      </c>
      <c r="AU259" s="204" t="s">
        <v>84</v>
      </c>
      <c r="AV259" s="13" t="s">
        <v>82</v>
      </c>
      <c r="AW259" s="13" t="s">
        <v>35</v>
      </c>
      <c r="AX259" s="13" t="s">
        <v>74</v>
      </c>
      <c r="AY259" s="204" t="s">
        <v>202</v>
      </c>
    </row>
    <row r="260" spans="2:51" s="13" customFormat="1" ht="11.25">
      <c r="B260" s="195"/>
      <c r="C260" s="196"/>
      <c r="D260" s="188" t="s">
        <v>215</v>
      </c>
      <c r="E260" s="197" t="s">
        <v>19</v>
      </c>
      <c r="F260" s="198" t="s">
        <v>1279</v>
      </c>
      <c r="G260" s="196"/>
      <c r="H260" s="197" t="s">
        <v>19</v>
      </c>
      <c r="I260" s="199"/>
      <c r="J260" s="196"/>
      <c r="K260" s="196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215</v>
      </c>
      <c r="AU260" s="204" t="s">
        <v>84</v>
      </c>
      <c r="AV260" s="13" t="s">
        <v>82</v>
      </c>
      <c r="AW260" s="13" t="s">
        <v>35</v>
      </c>
      <c r="AX260" s="13" t="s">
        <v>74</v>
      </c>
      <c r="AY260" s="204" t="s">
        <v>202</v>
      </c>
    </row>
    <row r="261" spans="2:51" s="13" customFormat="1" ht="11.25">
      <c r="B261" s="195"/>
      <c r="C261" s="196"/>
      <c r="D261" s="188" t="s">
        <v>215</v>
      </c>
      <c r="E261" s="197" t="s">
        <v>19</v>
      </c>
      <c r="F261" s="198" t="s">
        <v>1282</v>
      </c>
      <c r="G261" s="196"/>
      <c r="H261" s="197" t="s">
        <v>19</v>
      </c>
      <c r="I261" s="199"/>
      <c r="J261" s="196"/>
      <c r="K261" s="196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215</v>
      </c>
      <c r="AU261" s="204" t="s">
        <v>84</v>
      </c>
      <c r="AV261" s="13" t="s">
        <v>82</v>
      </c>
      <c r="AW261" s="13" t="s">
        <v>35</v>
      </c>
      <c r="AX261" s="13" t="s">
        <v>74</v>
      </c>
      <c r="AY261" s="204" t="s">
        <v>202</v>
      </c>
    </row>
    <row r="262" spans="2:51" s="13" customFormat="1" ht="11.25">
      <c r="B262" s="195"/>
      <c r="C262" s="196"/>
      <c r="D262" s="188" t="s">
        <v>215</v>
      </c>
      <c r="E262" s="197" t="s">
        <v>19</v>
      </c>
      <c r="F262" s="198" t="s">
        <v>1248</v>
      </c>
      <c r="G262" s="196"/>
      <c r="H262" s="197" t="s">
        <v>19</v>
      </c>
      <c r="I262" s="199"/>
      <c r="J262" s="196"/>
      <c r="K262" s="196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215</v>
      </c>
      <c r="AU262" s="204" t="s">
        <v>84</v>
      </c>
      <c r="AV262" s="13" t="s">
        <v>82</v>
      </c>
      <c r="AW262" s="13" t="s">
        <v>35</v>
      </c>
      <c r="AX262" s="13" t="s">
        <v>74</v>
      </c>
      <c r="AY262" s="204" t="s">
        <v>202</v>
      </c>
    </row>
    <row r="263" spans="2:51" s="14" customFormat="1" ht="11.25">
      <c r="B263" s="205"/>
      <c r="C263" s="206"/>
      <c r="D263" s="188" t="s">
        <v>215</v>
      </c>
      <c r="E263" s="207" t="s">
        <v>19</v>
      </c>
      <c r="F263" s="208" t="s">
        <v>1249</v>
      </c>
      <c r="G263" s="206"/>
      <c r="H263" s="209">
        <v>1.5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215</v>
      </c>
      <c r="AU263" s="215" t="s">
        <v>84</v>
      </c>
      <c r="AV263" s="14" t="s">
        <v>84</v>
      </c>
      <c r="AW263" s="14" t="s">
        <v>35</v>
      </c>
      <c r="AX263" s="14" t="s">
        <v>74</v>
      </c>
      <c r="AY263" s="215" t="s">
        <v>202</v>
      </c>
    </row>
    <row r="264" spans="2:51" s="13" customFormat="1" ht="11.25">
      <c r="B264" s="195"/>
      <c r="C264" s="196"/>
      <c r="D264" s="188" t="s">
        <v>215</v>
      </c>
      <c r="E264" s="197" t="s">
        <v>19</v>
      </c>
      <c r="F264" s="198" t="s">
        <v>1256</v>
      </c>
      <c r="G264" s="196"/>
      <c r="H264" s="197" t="s">
        <v>19</v>
      </c>
      <c r="I264" s="199"/>
      <c r="J264" s="196"/>
      <c r="K264" s="196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215</v>
      </c>
      <c r="AU264" s="204" t="s">
        <v>84</v>
      </c>
      <c r="AV264" s="13" t="s">
        <v>82</v>
      </c>
      <c r="AW264" s="13" t="s">
        <v>35</v>
      </c>
      <c r="AX264" s="13" t="s">
        <v>74</v>
      </c>
      <c r="AY264" s="204" t="s">
        <v>202</v>
      </c>
    </row>
    <row r="265" spans="2:51" s="13" customFormat="1" ht="11.25">
      <c r="B265" s="195"/>
      <c r="C265" s="196"/>
      <c r="D265" s="188" t="s">
        <v>215</v>
      </c>
      <c r="E265" s="197" t="s">
        <v>19</v>
      </c>
      <c r="F265" s="198" t="s">
        <v>1279</v>
      </c>
      <c r="G265" s="196"/>
      <c r="H265" s="197" t="s">
        <v>19</v>
      </c>
      <c r="I265" s="199"/>
      <c r="J265" s="196"/>
      <c r="K265" s="196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215</v>
      </c>
      <c r="AU265" s="204" t="s">
        <v>84</v>
      </c>
      <c r="AV265" s="13" t="s">
        <v>82</v>
      </c>
      <c r="AW265" s="13" t="s">
        <v>35</v>
      </c>
      <c r="AX265" s="13" t="s">
        <v>74</v>
      </c>
      <c r="AY265" s="204" t="s">
        <v>202</v>
      </c>
    </row>
    <row r="266" spans="2:51" s="13" customFormat="1" ht="11.25">
      <c r="B266" s="195"/>
      <c r="C266" s="196"/>
      <c r="D266" s="188" t="s">
        <v>215</v>
      </c>
      <c r="E266" s="197" t="s">
        <v>19</v>
      </c>
      <c r="F266" s="198" t="s">
        <v>1283</v>
      </c>
      <c r="G266" s="196"/>
      <c r="H266" s="197" t="s">
        <v>19</v>
      </c>
      <c r="I266" s="199"/>
      <c r="J266" s="196"/>
      <c r="K266" s="196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215</v>
      </c>
      <c r="AU266" s="204" t="s">
        <v>84</v>
      </c>
      <c r="AV266" s="13" t="s">
        <v>82</v>
      </c>
      <c r="AW266" s="13" t="s">
        <v>35</v>
      </c>
      <c r="AX266" s="13" t="s">
        <v>74</v>
      </c>
      <c r="AY266" s="204" t="s">
        <v>202</v>
      </c>
    </row>
    <row r="267" spans="2:51" s="13" customFormat="1" ht="11.25">
      <c r="B267" s="195"/>
      <c r="C267" s="196"/>
      <c r="D267" s="188" t="s">
        <v>215</v>
      </c>
      <c r="E267" s="197" t="s">
        <v>19</v>
      </c>
      <c r="F267" s="198" t="s">
        <v>1248</v>
      </c>
      <c r="G267" s="196"/>
      <c r="H267" s="197" t="s">
        <v>19</v>
      </c>
      <c r="I267" s="199"/>
      <c r="J267" s="196"/>
      <c r="K267" s="196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215</v>
      </c>
      <c r="AU267" s="204" t="s">
        <v>84</v>
      </c>
      <c r="AV267" s="13" t="s">
        <v>82</v>
      </c>
      <c r="AW267" s="13" t="s">
        <v>35</v>
      </c>
      <c r="AX267" s="13" t="s">
        <v>74</v>
      </c>
      <c r="AY267" s="204" t="s">
        <v>202</v>
      </c>
    </row>
    <row r="268" spans="2:51" s="14" customFormat="1" ht="11.25">
      <c r="B268" s="205"/>
      <c r="C268" s="206"/>
      <c r="D268" s="188" t="s">
        <v>215</v>
      </c>
      <c r="E268" s="207" t="s">
        <v>19</v>
      </c>
      <c r="F268" s="208" t="s">
        <v>1249</v>
      </c>
      <c r="G268" s="206"/>
      <c r="H268" s="209">
        <v>1.5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215</v>
      </c>
      <c r="AU268" s="215" t="s">
        <v>84</v>
      </c>
      <c r="AV268" s="14" t="s">
        <v>84</v>
      </c>
      <c r="AW268" s="14" t="s">
        <v>35</v>
      </c>
      <c r="AX268" s="14" t="s">
        <v>74</v>
      </c>
      <c r="AY268" s="215" t="s">
        <v>202</v>
      </c>
    </row>
    <row r="269" spans="2:51" s="13" customFormat="1" ht="11.25">
      <c r="B269" s="195"/>
      <c r="C269" s="196"/>
      <c r="D269" s="188" t="s">
        <v>215</v>
      </c>
      <c r="E269" s="197" t="s">
        <v>19</v>
      </c>
      <c r="F269" s="198" t="s">
        <v>1256</v>
      </c>
      <c r="G269" s="196"/>
      <c r="H269" s="197" t="s">
        <v>19</v>
      </c>
      <c r="I269" s="199"/>
      <c r="J269" s="196"/>
      <c r="K269" s="196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215</v>
      </c>
      <c r="AU269" s="204" t="s">
        <v>84</v>
      </c>
      <c r="AV269" s="13" t="s">
        <v>82</v>
      </c>
      <c r="AW269" s="13" t="s">
        <v>35</v>
      </c>
      <c r="AX269" s="13" t="s">
        <v>74</v>
      </c>
      <c r="AY269" s="204" t="s">
        <v>202</v>
      </c>
    </row>
    <row r="270" spans="2:51" s="13" customFormat="1" ht="11.25">
      <c r="B270" s="195"/>
      <c r="C270" s="196"/>
      <c r="D270" s="188" t="s">
        <v>215</v>
      </c>
      <c r="E270" s="197" t="s">
        <v>19</v>
      </c>
      <c r="F270" s="198" t="s">
        <v>1279</v>
      </c>
      <c r="G270" s="196"/>
      <c r="H270" s="197" t="s">
        <v>19</v>
      </c>
      <c r="I270" s="199"/>
      <c r="J270" s="196"/>
      <c r="K270" s="196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215</v>
      </c>
      <c r="AU270" s="204" t="s">
        <v>84</v>
      </c>
      <c r="AV270" s="13" t="s">
        <v>82</v>
      </c>
      <c r="AW270" s="13" t="s">
        <v>35</v>
      </c>
      <c r="AX270" s="13" t="s">
        <v>74</v>
      </c>
      <c r="AY270" s="204" t="s">
        <v>202</v>
      </c>
    </row>
    <row r="271" spans="2:51" s="13" customFormat="1" ht="11.25">
      <c r="B271" s="195"/>
      <c r="C271" s="196"/>
      <c r="D271" s="188" t="s">
        <v>215</v>
      </c>
      <c r="E271" s="197" t="s">
        <v>19</v>
      </c>
      <c r="F271" s="198" t="s">
        <v>1284</v>
      </c>
      <c r="G271" s="196"/>
      <c r="H271" s="197" t="s">
        <v>19</v>
      </c>
      <c r="I271" s="199"/>
      <c r="J271" s="196"/>
      <c r="K271" s="196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215</v>
      </c>
      <c r="AU271" s="204" t="s">
        <v>84</v>
      </c>
      <c r="AV271" s="13" t="s">
        <v>82</v>
      </c>
      <c r="AW271" s="13" t="s">
        <v>35</v>
      </c>
      <c r="AX271" s="13" t="s">
        <v>74</v>
      </c>
      <c r="AY271" s="204" t="s">
        <v>202</v>
      </c>
    </row>
    <row r="272" spans="2:51" s="13" customFormat="1" ht="11.25">
      <c r="B272" s="195"/>
      <c r="C272" s="196"/>
      <c r="D272" s="188" t="s">
        <v>215</v>
      </c>
      <c r="E272" s="197" t="s">
        <v>19</v>
      </c>
      <c r="F272" s="198" t="s">
        <v>1248</v>
      </c>
      <c r="G272" s="196"/>
      <c r="H272" s="197" t="s">
        <v>19</v>
      </c>
      <c r="I272" s="199"/>
      <c r="J272" s="196"/>
      <c r="K272" s="196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215</v>
      </c>
      <c r="AU272" s="204" t="s">
        <v>84</v>
      </c>
      <c r="AV272" s="13" t="s">
        <v>82</v>
      </c>
      <c r="AW272" s="13" t="s">
        <v>35</v>
      </c>
      <c r="AX272" s="13" t="s">
        <v>74</v>
      </c>
      <c r="AY272" s="204" t="s">
        <v>202</v>
      </c>
    </row>
    <row r="273" spans="2:51" s="14" customFormat="1" ht="11.25">
      <c r="B273" s="205"/>
      <c r="C273" s="206"/>
      <c r="D273" s="188" t="s">
        <v>215</v>
      </c>
      <c r="E273" s="207" t="s">
        <v>19</v>
      </c>
      <c r="F273" s="208" t="s">
        <v>1249</v>
      </c>
      <c r="G273" s="206"/>
      <c r="H273" s="209">
        <v>1.5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215</v>
      </c>
      <c r="AU273" s="215" t="s">
        <v>84</v>
      </c>
      <c r="AV273" s="14" t="s">
        <v>84</v>
      </c>
      <c r="AW273" s="14" t="s">
        <v>35</v>
      </c>
      <c r="AX273" s="14" t="s">
        <v>74</v>
      </c>
      <c r="AY273" s="215" t="s">
        <v>202</v>
      </c>
    </row>
    <row r="274" spans="2:51" s="13" customFormat="1" ht="11.25">
      <c r="B274" s="195"/>
      <c r="C274" s="196"/>
      <c r="D274" s="188" t="s">
        <v>215</v>
      </c>
      <c r="E274" s="197" t="s">
        <v>19</v>
      </c>
      <c r="F274" s="198" t="s">
        <v>1256</v>
      </c>
      <c r="G274" s="196"/>
      <c r="H274" s="197" t="s">
        <v>19</v>
      </c>
      <c r="I274" s="199"/>
      <c r="J274" s="196"/>
      <c r="K274" s="196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215</v>
      </c>
      <c r="AU274" s="204" t="s">
        <v>84</v>
      </c>
      <c r="AV274" s="13" t="s">
        <v>82</v>
      </c>
      <c r="AW274" s="13" t="s">
        <v>35</v>
      </c>
      <c r="AX274" s="13" t="s">
        <v>74</v>
      </c>
      <c r="AY274" s="204" t="s">
        <v>202</v>
      </c>
    </row>
    <row r="275" spans="2:51" s="13" customFormat="1" ht="11.25">
      <c r="B275" s="195"/>
      <c r="C275" s="196"/>
      <c r="D275" s="188" t="s">
        <v>215</v>
      </c>
      <c r="E275" s="197" t="s">
        <v>19</v>
      </c>
      <c r="F275" s="198" t="s">
        <v>1279</v>
      </c>
      <c r="G275" s="196"/>
      <c r="H275" s="197" t="s">
        <v>19</v>
      </c>
      <c r="I275" s="199"/>
      <c r="J275" s="196"/>
      <c r="K275" s="196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215</v>
      </c>
      <c r="AU275" s="204" t="s">
        <v>84</v>
      </c>
      <c r="AV275" s="13" t="s">
        <v>82</v>
      </c>
      <c r="AW275" s="13" t="s">
        <v>35</v>
      </c>
      <c r="AX275" s="13" t="s">
        <v>74</v>
      </c>
      <c r="AY275" s="204" t="s">
        <v>202</v>
      </c>
    </row>
    <row r="276" spans="2:51" s="13" customFormat="1" ht="11.25">
      <c r="B276" s="195"/>
      <c r="C276" s="196"/>
      <c r="D276" s="188" t="s">
        <v>215</v>
      </c>
      <c r="E276" s="197" t="s">
        <v>19</v>
      </c>
      <c r="F276" s="198" t="s">
        <v>1285</v>
      </c>
      <c r="G276" s="196"/>
      <c r="H276" s="197" t="s">
        <v>19</v>
      </c>
      <c r="I276" s="199"/>
      <c r="J276" s="196"/>
      <c r="K276" s="196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215</v>
      </c>
      <c r="AU276" s="204" t="s">
        <v>84</v>
      </c>
      <c r="AV276" s="13" t="s">
        <v>82</v>
      </c>
      <c r="AW276" s="13" t="s">
        <v>35</v>
      </c>
      <c r="AX276" s="13" t="s">
        <v>74</v>
      </c>
      <c r="AY276" s="204" t="s">
        <v>202</v>
      </c>
    </row>
    <row r="277" spans="2:51" s="13" customFormat="1" ht="11.25">
      <c r="B277" s="195"/>
      <c r="C277" s="196"/>
      <c r="D277" s="188" t="s">
        <v>215</v>
      </c>
      <c r="E277" s="197" t="s">
        <v>19</v>
      </c>
      <c r="F277" s="198" t="s">
        <v>1248</v>
      </c>
      <c r="G277" s="196"/>
      <c r="H277" s="197" t="s">
        <v>19</v>
      </c>
      <c r="I277" s="199"/>
      <c r="J277" s="196"/>
      <c r="K277" s="196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215</v>
      </c>
      <c r="AU277" s="204" t="s">
        <v>84</v>
      </c>
      <c r="AV277" s="13" t="s">
        <v>82</v>
      </c>
      <c r="AW277" s="13" t="s">
        <v>35</v>
      </c>
      <c r="AX277" s="13" t="s">
        <v>74</v>
      </c>
      <c r="AY277" s="204" t="s">
        <v>202</v>
      </c>
    </row>
    <row r="278" spans="2:51" s="14" customFormat="1" ht="11.25">
      <c r="B278" s="205"/>
      <c r="C278" s="206"/>
      <c r="D278" s="188" t="s">
        <v>215</v>
      </c>
      <c r="E278" s="207" t="s">
        <v>19</v>
      </c>
      <c r="F278" s="208" t="s">
        <v>1249</v>
      </c>
      <c r="G278" s="206"/>
      <c r="H278" s="209">
        <v>1.5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215</v>
      </c>
      <c r="AU278" s="215" t="s">
        <v>84</v>
      </c>
      <c r="AV278" s="14" t="s">
        <v>84</v>
      </c>
      <c r="AW278" s="14" t="s">
        <v>35</v>
      </c>
      <c r="AX278" s="14" t="s">
        <v>74</v>
      </c>
      <c r="AY278" s="215" t="s">
        <v>202</v>
      </c>
    </row>
    <row r="279" spans="2:51" s="13" customFormat="1" ht="11.25">
      <c r="B279" s="195"/>
      <c r="C279" s="196"/>
      <c r="D279" s="188" t="s">
        <v>215</v>
      </c>
      <c r="E279" s="197" t="s">
        <v>19</v>
      </c>
      <c r="F279" s="198" t="s">
        <v>1246</v>
      </c>
      <c r="G279" s="196"/>
      <c r="H279" s="197" t="s">
        <v>19</v>
      </c>
      <c r="I279" s="199"/>
      <c r="J279" s="196"/>
      <c r="K279" s="196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215</v>
      </c>
      <c r="AU279" s="204" t="s">
        <v>84</v>
      </c>
      <c r="AV279" s="13" t="s">
        <v>82</v>
      </c>
      <c r="AW279" s="13" t="s">
        <v>35</v>
      </c>
      <c r="AX279" s="13" t="s">
        <v>74</v>
      </c>
      <c r="AY279" s="204" t="s">
        <v>202</v>
      </c>
    </row>
    <row r="280" spans="2:51" s="13" customFormat="1" ht="11.25">
      <c r="B280" s="195"/>
      <c r="C280" s="196"/>
      <c r="D280" s="188" t="s">
        <v>215</v>
      </c>
      <c r="E280" s="197" t="s">
        <v>19</v>
      </c>
      <c r="F280" s="198" t="s">
        <v>1279</v>
      </c>
      <c r="G280" s="196"/>
      <c r="H280" s="197" t="s">
        <v>19</v>
      </c>
      <c r="I280" s="199"/>
      <c r="J280" s="196"/>
      <c r="K280" s="196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215</v>
      </c>
      <c r="AU280" s="204" t="s">
        <v>84</v>
      </c>
      <c r="AV280" s="13" t="s">
        <v>82</v>
      </c>
      <c r="AW280" s="13" t="s">
        <v>35</v>
      </c>
      <c r="AX280" s="13" t="s">
        <v>74</v>
      </c>
      <c r="AY280" s="204" t="s">
        <v>202</v>
      </c>
    </row>
    <row r="281" spans="2:51" s="13" customFormat="1" ht="11.25">
      <c r="B281" s="195"/>
      <c r="C281" s="196"/>
      <c r="D281" s="188" t="s">
        <v>215</v>
      </c>
      <c r="E281" s="197" t="s">
        <v>19</v>
      </c>
      <c r="F281" s="198" t="s">
        <v>1286</v>
      </c>
      <c r="G281" s="196"/>
      <c r="H281" s="197" t="s">
        <v>19</v>
      </c>
      <c r="I281" s="199"/>
      <c r="J281" s="196"/>
      <c r="K281" s="196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215</v>
      </c>
      <c r="AU281" s="204" t="s">
        <v>84</v>
      </c>
      <c r="AV281" s="13" t="s">
        <v>82</v>
      </c>
      <c r="AW281" s="13" t="s">
        <v>35</v>
      </c>
      <c r="AX281" s="13" t="s">
        <v>74</v>
      </c>
      <c r="AY281" s="204" t="s">
        <v>202</v>
      </c>
    </row>
    <row r="282" spans="2:51" s="13" customFormat="1" ht="11.25">
      <c r="B282" s="195"/>
      <c r="C282" s="196"/>
      <c r="D282" s="188" t="s">
        <v>215</v>
      </c>
      <c r="E282" s="197" t="s">
        <v>19</v>
      </c>
      <c r="F282" s="198" t="s">
        <v>1248</v>
      </c>
      <c r="G282" s="196"/>
      <c r="H282" s="197" t="s">
        <v>19</v>
      </c>
      <c r="I282" s="199"/>
      <c r="J282" s="196"/>
      <c r="K282" s="196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215</v>
      </c>
      <c r="AU282" s="204" t="s">
        <v>84</v>
      </c>
      <c r="AV282" s="13" t="s">
        <v>82</v>
      </c>
      <c r="AW282" s="13" t="s">
        <v>35</v>
      </c>
      <c r="AX282" s="13" t="s">
        <v>74</v>
      </c>
      <c r="AY282" s="204" t="s">
        <v>202</v>
      </c>
    </row>
    <row r="283" spans="2:51" s="14" customFormat="1" ht="11.25">
      <c r="B283" s="205"/>
      <c r="C283" s="206"/>
      <c r="D283" s="188" t="s">
        <v>215</v>
      </c>
      <c r="E283" s="207" t="s">
        <v>19</v>
      </c>
      <c r="F283" s="208" t="s">
        <v>1249</v>
      </c>
      <c r="G283" s="206"/>
      <c r="H283" s="209">
        <v>1.5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215</v>
      </c>
      <c r="AU283" s="215" t="s">
        <v>84</v>
      </c>
      <c r="AV283" s="14" t="s">
        <v>84</v>
      </c>
      <c r="AW283" s="14" t="s">
        <v>35</v>
      </c>
      <c r="AX283" s="14" t="s">
        <v>74</v>
      </c>
      <c r="AY283" s="215" t="s">
        <v>202</v>
      </c>
    </row>
    <row r="284" spans="2:51" s="13" customFormat="1" ht="11.25">
      <c r="B284" s="195"/>
      <c r="C284" s="196"/>
      <c r="D284" s="188" t="s">
        <v>215</v>
      </c>
      <c r="E284" s="197" t="s">
        <v>19</v>
      </c>
      <c r="F284" s="198" t="s">
        <v>1246</v>
      </c>
      <c r="G284" s="196"/>
      <c r="H284" s="197" t="s">
        <v>19</v>
      </c>
      <c r="I284" s="199"/>
      <c r="J284" s="196"/>
      <c r="K284" s="196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215</v>
      </c>
      <c r="AU284" s="204" t="s">
        <v>84</v>
      </c>
      <c r="AV284" s="13" t="s">
        <v>82</v>
      </c>
      <c r="AW284" s="13" t="s">
        <v>35</v>
      </c>
      <c r="AX284" s="13" t="s">
        <v>74</v>
      </c>
      <c r="AY284" s="204" t="s">
        <v>202</v>
      </c>
    </row>
    <row r="285" spans="2:51" s="13" customFormat="1" ht="11.25">
      <c r="B285" s="195"/>
      <c r="C285" s="196"/>
      <c r="D285" s="188" t="s">
        <v>215</v>
      </c>
      <c r="E285" s="197" t="s">
        <v>19</v>
      </c>
      <c r="F285" s="198" t="s">
        <v>1279</v>
      </c>
      <c r="G285" s="196"/>
      <c r="H285" s="197" t="s">
        <v>19</v>
      </c>
      <c r="I285" s="199"/>
      <c r="J285" s="196"/>
      <c r="K285" s="196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215</v>
      </c>
      <c r="AU285" s="204" t="s">
        <v>84</v>
      </c>
      <c r="AV285" s="13" t="s">
        <v>82</v>
      </c>
      <c r="AW285" s="13" t="s">
        <v>35</v>
      </c>
      <c r="AX285" s="13" t="s">
        <v>74</v>
      </c>
      <c r="AY285" s="204" t="s">
        <v>202</v>
      </c>
    </row>
    <row r="286" spans="2:51" s="13" customFormat="1" ht="11.25">
      <c r="B286" s="195"/>
      <c r="C286" s="196"/>
      <c r="D286" s="188" t="s">
        <v>215</v>
      </c>
      <c r="E286" s="197" t="s">
        <v>19</v>
      </c>
      <c r="F286" s="198" t="s">
        <v>1287</v>
      </c>
      <c r="G286" s="196"/>
      <c r="H286" s="197" t="s">
        <v>19</v>
      </c>
      <c r="I286" s="199"/>
      <c r="J286" s="196"/>
      <c r="K286" s="196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215</v>
      </c>
      <c r="AU286" s="204" t="s">
        <v>84</v>
      </c>
      <c r="AV286" s="13" t="s">
        <v>82</v>
      </c>
      <c r="AW286" s="13" t="s">
        <v>35</v>
      </c>
      <c r="AX286" s="13" t="s">
        <v>74</v>
      </c>
      <c r="AY286" s="204" t="s">
        <v>202</v>
      </c>
    </row>
    <row r="287" spans="2:51" s="13" customFormat="1" ht="11.25">
      <c r="B287" s="195"/>
      <c r="C287" s="196"/>
      <c r="D287" s="188" t="s">
        <v>215</v>
      </c>
      <c r="E287" s="197" t="s">
        <v>19</v>
      </c>
      <c r="F287" s="198" t="s">
        <v>1248</v>
      </c>
      <c r="G287" s="196"/>
      <c r="H287" s="197" t="s">
        <v>19</v>
      </c>
      <c r="I287" s="199"/>
      <c r="J287" s="196"/>
      <c r="K287" s="196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215</v>
      </c>
      <c r="AU287" s="204" t="s">
        <v>84</v>
      </c>
      <c r="AV287" s="13" t="s">
        <v>82</v>
      </c>
      <c r="AW287" s="13" t="s">
        <v>35</v>
      </c>
      <c r="AX287" s="13" t="s">
        <v>74</v>
      </c>
      <c r="AY287" s="204" t="s">
        <v>202</v>
      </c>
    </row>
    <row r="288" spans="2:51" s="14" customFormat="1" ht="11.25">
      <c r="B288" s="205"/>
      <c r="C288" s="206"/>
      <c r="D288" s="188" t="s">
        <v>215</v>
      </c>
      <c r="E288" s="207" t="s">
        <v>19</v>
      </c>
      <c r="F288" s="208" t="s">
        <v>1249</v>
      </c>
      <c r="G288" s="206"/>
      <c r="H288" s="209">
        <v>1.5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215</v>
      </c>
      <c r="AU288" s="215" t="s">
        <v>84</v>
      </c>
      <c r="AV288" s="14" t="s">
        <v>84</v>
      </c>
      <c r="AW288" s="14" t="s">
        <v>35</v>
      </c>
      <c r="AX288" s="14" t="s">
        <v>74</v>
      </c>
      <c r="AY288" s="215" t="s">
        <v>202</v>
      </c>
    </row>
    <row r="289" spans="2:51" s="13" customFormat="1" ht="11.25">
      <c r="B289" s="195"/>
      <c r="C289" s="196"/>
      <c r="D289" s="188" t="s">
        <v>215</v>
      </c>
      <c r="E289" s="197" t="s">
        <v>19</v>
      </c>
      <c r="F289" s="198" t="s">
        <v>1246</v>
      </c>
      <c r="G289" s="196"/>
      <c r="H289" s="197" t="s">
        <v>19</v>
      </c>
      <c r="I289" s="199"/>
      <c r="J289" s="196"/>
      <c r="K289" s="196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215</v>
      </c>
      <c r="AU289" s="204" t="s">
        <v>84</v>
      </c>
      <c r="AV289" s="13" t="s">
        <v>82</v>
      </c>
      <c r="AW289" s="13" t="s">
        <v>35</v>
      </c>
      <c r="AX289" s="13" t="s">
        <v>74</v>
      </c>
      <c r="AY289" s="204" t="s">
        <v>202</v>
      </c>
    </row>
    <row r="290" spans="2:51" s="13" customFormat="1" ht="11.25">
      <c r="B290" s="195"/>
      <c r="C290" s="196"/>
      <c r="D290" s="188" t="s">
        <v>215</v>
      </c>
      <c r="E290" s="197" t="s">
        <v>19</v>
      </c>
      <c r="F290" s="198" t="s">
        <v>1279</v>
      </c>
      <c r="G290" s="196"/>
      <c r="H290" s="197" t="s">
        <v>19</v>
      </c>
      <c r="I290" s="199"/>
      <c r="J290" s="196"/>
      <c r="K290" s="196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215</v>
      </c>
      <c r="AU290" s="204" t="s">
        <v>84</v>
      </c>
      <c r="AV290" s="13" t="s">
        <v>82</v>
      </c>
      <c r="AW290" s="13" t="s">
        <v>35</v>
      </c>
      <c r="AX290" s="13" t="s">
        <v>74</v>
      </c>
      <c r="AY290" s="204" t="s">
        <v>202</v>
      </c>
    </row>
    <row r="291" spans="2:51" s="13" customFormat="1" ht="11.25">
      <c r="B291" s="195"/>
      <c r="C291" s="196"/>
      <c r="D291" s="188" t="s">
        <v>215</v>
      </c>
      <c r="E291" s="197" t="s">
        <v>19</v>
      </c>
      <c r="F291" s="198" t="s">
        <v>1288</v>
      </c>
      <c r="G291" s="196"/>
      <c r="H291" s="197" t="s">
        <v>19</v>
      </c>
      <c r="I291" s="199"/>
      <c r="J291" s="196"/>
      <c r="K291" s="196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215</v>
      </c>
      <c r="AU291" s="204" t="s">
        <v>84</v>
      </c>
      <c r="AV291" s="13" t="s">
        <v>82</v>
      </c>
      <c r="AW291" s="13" t="s">
        <v>35</v>
      </c>
      <c r="AX291" s="13" t="s">
        <v>74</v>
      </c>
      <c r="AY291" s="204" t="s">
        <v>202</v>
      </c>
    </row>
    <row r="292" spans="2:51" s="13" customFormat="1" ht="11.25">
      <c r="B292" s="195"/>
      <c r="C292" s="196"/>
      <c r="D292" s="188" t="s">
        <v>215</v>
      </c>
      <c r="E292" s="197" t="s">
        <v>19</v>
      </c>
      <c r="F292" s="198" t="s">
        <v>1248</v>
      </c>
      <c r="G292" s="196"/>
      <c r="H292" s="197" t="s">
        <v>19</v>
      </c>
      <c r="I292" s="199"/>
      <c r="J292" s="196"/>
      <c r="K292" s="196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215</v>
      </c>
      <c r="AU292" s="204" t="s">
        <v>84</v>
      </c>
      <c r="AV292" s="13" t="s">
        <v>82</v>
      </c>
      <c r="AW292" s="13" t="s">
        <v>35</v>
      </c>
      <c r="AX292" s="13" t="s">
        <v>74</v>
      </c>
      <c r="AY292" s="204" t="s">
        <v>202</v>
      </c>
    </row>
    <row r="293" spans="2:51" s="14" customFormat="1" ht="11.25">
      <c r="B293" s="205"/>
      <c r="C293" s="206"/>
      <c r="D293" s="188" t="s">
        <v>215</v>
      </c>
      <c r="E293" s="207" t="s">
        <v>19</v>
      </c>
      <c r="F293" s="208" t="s">
        <v>1249</v>
      </c>
      <c r="G293" s="206"/>
      <c r="H293" s="209">
        <v>1.5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215</v>
      </c>
      <c r="AU293" s="215" t="s">
        <v>84</v>
      </c>
      <c r="AV293" s="14" t="s">
        <v>84</v>
      </c>
      <c r="AW293" s="14" t="s">
        <v>35</v>
      </c>
      <c r="AX293" s="14" t="s">
        <v>74</v>
      </c>
      <c r="AY293" s="215" t="s">
        <v>202</v>
      </c>
    </row>
    <row r="294" spans="2:51" s="13" customFormat="1" ht="11.25">
      <c r="B294" s="195"/>
      <c r="C294" s="196"/>
      <c r="D294" s="188" t="s">
        <v>215</v>
      </c>
      <c r="E294" s="197" t="s">
        <v>19</v>
      </c>
      <c r="F294" s="198" t="s">
        <v>1246</v>
      </c>
      <c r="G294" s="196"/>
      <c r="H294" s="197" t="s">
        <v>19</v>
      </c>
      <c r="I294" s="199"/>
      <c r="J294" s="196"/>
      <c r="K294" s="196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215</v>
      </c>
      <c r="AU294" s="204" t="s">
        <v>84</v>
      </c>
      <c r="AV294" s="13" t="s">
        <v>82</v>
      </c>
      <c r="AW294" s="13" t="s">
        <v>35</v>
      </c>
      <c r="AX294" s="13" t="s">
        <v>74</v>
      </c>
      <c r="AY294" s="204" t="s">
        <v>202</v>
      </c>
    </row>
    <row r="295" spans="2:51" s="13" customFormat="1" ht="11.25">
      <c r="B295" s="195"/>
      <c r="C295" s="196"/>
      <c r="D295" s="188" t="s">
        <v>215</v>
      </c>
      <c r="E295" s="197" t="s">
        <v>19</v>
      </c>
      <c r="F295" s="198" t="s">
        <v>1279</v>
      </c>
      <c r="G295" s="196"/>
      <c r="H295" s="197" t="s">
        <v>19</v>
      </c>
      <c r="I295" s="199"/>
      <c r="J295" s="196"/>
      <c r="K295" s="196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215</v>
      </c>
      <c r="AU295" s="204" t="s">
        <v>84</v>
      </c>
      <c r="AV295" s="13" t="s">
        <v>82</v>
      </c>
      <c r="AW295" s="13" t="s">
        <v>35</v>
      </c>
      <c r="AX295" s="13" t="s">
        <v>74</v>
      </c>
      <c r="AY295" s="204" t="s">
        <v>202</v>
      </c>
    </row>
    <row r="296" spans="2:51" s="13" customFormat="1" ht="11.25">
      <c r="B296" s="195"/>
      <c r="C296" s="196"/>
      <c r="D296" s="188" t="s">
        <v>215</v>
      </c>
      <c r="E296" s="197" t="s">
        <v>19</v>
      </c>
      <c r="F296" s="198" t="s">
        <v>1289</v>
      </c>
      <c r="G296" s="196"/>
      <c r="H296" s="197" t="s">
        <v>19</v>
      </c>
      <c r="I296" s="199"/>
      <c r="J296" s="196"/>
      <c r="K296" s="196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215</v>
      </c>
      <c r="AU296" s="204" t="s">
        <v>84</v>
      </c>
      <c r="AV296" s="13" t="s">
        <v>82</v>
      </c>
      <c r="AW296" s="13" t="s">
        <v>35</v>
      </c>
      <c r="AX296" s="13" t="s">
        <v>74</v>
      </c>
      <c r="AY296" s="204" t="s">
        <v>202</v>
      </c>
    </row>
    <row r="297" spans="2:51" s="13" customFormat="1" ht="11.25">
      <c r="B297" s="195"/>
      <c r="C297" s="196"/>
      <c r="D297" s="188" t="s">
        <v>215</v>
      </c>
      <c r="E297" s="197" t="s">
        <v>19</v>
      </c>
      <c r="F297" s="198" t="s">
        <v>1248</v>
      </c>
      <c r="G297" s="196"/>
      <c r="H297" s="197" t="s">
        <v>19</v>
      </c>
      <c r="I297" s="199"/>
      <c r="J297" s="196"/>
      <c r="K297" s="196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215</v>
      </c>
      <c r="AU297" s="204" t="s">
        <v>84</v>
      </c>
      <c r="AV297" s="13" t="s">
        <v>82</v>
      </c>
      <c r="AW297" s="13" t="s">
        <v>35</v>
      </c>
      <c r="AX297" s="13" t="s">
        <v>74</v>
      </c>
      <c r="AY297" s="204" t="s">
        <v>202</v>
      </c>
    </row>
    <row r="298" spans="2:51" s="14" customFormat="1" ht="11.25">
      <c r="B298" s="205"/>
      <c r="C298" s="206"/>
      <c r="D298" s="188" t="s">
        <v>215</v>
      </c>
      <c r="E298" s="207" t="s">
        <v>19</v>
      </c>
      <c r="F298" s="208" t="s">
        <v>1249</v>
      </c>
      <c r="G298" s="206"/>
      <c r="H298" s="209">
        <v>1.5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215</v>
      </c>
      <c r="AU298" s="215" t="s">
        <v>84</v>
      </c>
      <c r="AV298" s="14" t="s">
        <v>84</v>
      </c>
      <c r="AW298" s="14" t="s">
        <v>35</v>
      </c>
      <c r="AX298" s="14" t="s">
        <v>74</v>
      </c>
      <c r="AY298" s="215" t="s">
        <v>202</v>
      </c>
    </row>
    <row r="299" spans="2:51" s="13" customFormat="1" ht="11.25">
      <c r="B299" s="195"/>
      <c r="C299" s="196"/>
      <c r="D299" s="188" t="s">
        <v>215</v>
      </c>
      <c r="E299" s="197" t="s">
        <v>19</v>
      </c>
      <c r="F299" s="198" t="s">
        <v>1246</v>
      </c>
      <c r="G299" s="196"/>
      <c r="H299" s="197" t="s">
        <v>19</v>
      </c>
      <c r="I299" s="199"/>
      <c r="J299" s="196"/>
      <c r="K299" s="196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215</v>
      </c>
      <c r="AU299" s="204" t="s">
        <v>84</v>
      </c>
      <c r="AV299" s="13" t="s">
        <v>82</v>
      </c>
      <c r="AW299" s="13" t="s">
        <v>35</v>
      </c>
      <c r="AX299" s="13" t="s">
        <v>74</v>
      </c>
      <c r="AY299" s="204" t="s">
        <v>202</v>
      </c>
    </row>
    <row r="300" spans="2:51" s="13" customFormat="1" ht="11.25">
      <c r="B300" s="195"/>
      <c r="C300" s="196"/>
      <c r="D300" s="188" t="s">
        <v>215</v>
      </c>
      <c r="E300" s="197" t="s">
        <v>19</v>
      </c>
      <c r="F300" s="198" t="s">
        <v>1279</v>
      </c>
      <c r="G300" s="196"/>
      <c r="H300" s="197" t="s">
        <v>19</v>
      </c>
      <c r="I300" s="199"/>
      <c r="J300" s="196"/>
      <c r="K300" s="196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215</v>
      </c>
      <c r="AU300" s="204" t="s">
        <v>84</v>
      </c>
      <c r="AV300" s="13" t="s">
        <v>82</v>
      </c>
      <c r="AW300" s="13" t="s">
        <v>35</v>
      </c>
      <c r="AX300" s="13" t="s">
        <v>74</v>
      </c>
      <c r="AY300" s="204" t="s">
        <v>202</v>
      </c>
    </row>
    <row r="301" spans="2:51" s="13" customFormat="1" ht="11.25">
      <c r="B301" s="195"/>
      <c r="C301" s="196"/>
      <c r="D301" s="188" t="s">
        <v>215</v>
      </c>
      <c r="E301" s="197" t="s">
        <v>19</v>
      </c>
      <c r="F301" s="198" t="s">
        <v>1290</v>
      </c>
      <c r="G301" s="196"/>
      <c r="H301" s="197" t="s">
        <v>19</v>
      </c>
      <c r="I301" s="199"/>
      <c r="J301" s="196"/>
      <c r="K301" s="196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215</v>
      </c>
      <c r="AU301" s="204" t="s">
        <v>84</v>
      </c>
      <c r="AV301" s="13" t="s">
        <v>82</v>
      </c>
      <c r="AW301" s="13" t="s">
        <v>35</v>
      </c>
      <c r="AX301" s="13" t="s">
        <v>74</v>
      </c>
      <c r="AY301" s="204" t="s">
        <v>202</v>
      </c>
    </row>
    <row r="302" spans="2:51" s="13" customFormat="1" ht="11.25">
      <c r="B302" s="195"/>
      <c r="C302" s="196"/>
      <c r="D302" s="188" t="s">
        <v>215</v>
      </c>
      <c r="E302" s="197" t="s">
        <v>19</v>
      </c>
      <c r="F302" s="198" t="s">
        <v>1248</v>
      </c>
      <c r="G302" s="196"/>
      <c r="H302" s="197" t="s">
        <v>19</v>
      </c>
      <c r="I302" s="199"/>
      <c r="J302" s="196"/>
      <c r="K302" s="196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215</v>
      </c>
      <c r="AU302" s="204" t="s">
        <v>84</v>
      </c>
      <c r="AV302" s="13" t="s">
        <v>82</v>
      </c>
      <c r="AW302" s="13" t="s">
        <v>35</v>
      </c>
      <c r="AX302" s="13" t="s">
        <v>74</v>
      </c>
      <c r="AY302" s="204" t="s">
        <v>202</v>
      </c>
    </row>
    <row r="303" spans="2:51" s="14" customFormat="1" ht="11.25">
      <c r="B303" s="205"/>
      <c r="C303" s="206"/>
      <c r="D303" s="188" t="s">
        <v>215</v>
      </c>
      <c r="E303" s="207" t="s">
        <v>19</v>
      </c>
      <c r="F303" s="208" t="s">
        <v>1249</v>
      </c>
      <c r="G303" s="206"/>
      <c r="H303" s="209">
        <v>1.5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215</v>
      </c>
      <c r="AU303" s="215" t="s">
        <v>84</v>
      </c>
      <c r="AV303" s="14" t="s">
        <v>84</v>
      </c>
      <c r="AW303" s="14" t="s">
        <v>35</v>
      </c>
      <c r="AX303" s="14" t="s">
        <v>74</v>
      </c>
      <c r="AY303" s="215" t="s">
        <v>202</v>
      </c>
    </row>
    <row r="304" spans="2:51" s="13" customFormat="1" ht="11.25">
      <c r="B304" s="195"/>
      <c r="C304" s="196"/>
      <c r="D304" s="188" t="s">
        <v>215</v>
      </c>
      <c r="E304" s="197" t="s">
        <v>19</v>
      </c>
      <c r="F304" s="198" t="s">
        <v>1246</v>
      </c>
      <c r="G304" s="196"/>
      <c r="H304" s="197" t="s">
        <v>19</v>
      </c>
      <c r="I304" s="199"/>
      <c r="J304" s="196"/>
      <c r="K304" s="196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215</v>
      </c>
      <c r="AU304" s="204" t="s">
        <v>84</v>
      </c>
      <c r="AV304" s="13" t="s">
        <v>82</v>
      </c>
      <c r="AW304" s="13" t="s">
        <v>35</v>
      </c>
      <c r="AX304" s="13" t="s">
        <v>74</v>
      </c>
      <c r="AY304" s="204" t="s">
        <v>202</v>
      </c>
    </row>
    <row r="305" spans="2:51" s="13" customFormat="1" ht="11.25">
      <c r="B305" s="195"/>
      <c r="C305" s="196"/>
      <c r="D305" s="188" t="s">
        <v>215</v>
      </c>
      <c r="E305" s="197" t="s">
        <v>19</v>
      </c>
      <c r="F305" s="198" t="s">
        <v>1279</v>
      </c>
      <c r="G305" s="196"/>
      <c r="H305" s="197" t="s">
        <v>19</v>
      </c>
      <c r="I305" s="199"/>
      <c r="J305" s="196"/>
      <c r="K305" s="196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215</v>
      </c>
      <c r="AU305" s="204" t="s">
        <v>84</v>
      </c>
      <c r="AV305" s="13" t="s">
        <v>82</v>
      </c>
      <c r="AW305" s="13" t="s">
        <v>35</v>
      </c>
      <c r="AX305" s="13" t="s">
        <v>74</v>
      </c>
      <c r="AY305" s="204" t="s">
        <v>202</v>
      </c>
    </row>
    <row r="306" spans="2:51" s="13" customFormat="1" ht="11.25">
      <c r="B306" s="195"/>
      <c r="C306" s="196"/>
      <c r="D306" s="188" t="s">
        <v>215</v>
      </c>
      <c r="E306" s="197" t="s">
        <v>19</v>
      </c>
      <c r="F306" s="198" t="s">
        <v>1291</v>
      </c>
      <c r="G306" s="196"/>
      <c r="H306" s="197" t="s">
        <v>19</v>
      </c>
      <c r="I306" s="199"/>
      <c r="J306" s="196"/>
      <c r="K306" s="196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215</v>
      </c>
      <c r="AU306" s="204" t="s">
        <v>84</v>
      </c>
      <c r="AV306" s="13" t="s">
        <v>82</v>
      </c>
      <c r="AW306" s="13" t="s">
        <v>35</v>
      </c>
      <c r="AX306" s="13" t="s">
        <v>74</v>
      </c>
      <c r="AY306" s="204" t="s">
        <v>202</v>
      </c>
    </row>
    <row r="307" spans="2:51" s="13" customFormat="1" ht="11.25">
      <c r="B307" s="195"/>
      <c r="C307" s="196"/>
      <c r="D307" s="188" t="s">
        <v>215</v>
      </c>
      <c r="E307" s="197" t="s">
        <v>19</v>
      </c>
      <c r="F307" s="198" t="s">
        <v>1248</v>
      </c>
      <c r="G307" s="196"/>
      <c r="H307" s="197" t="s">
        <v>19</v>
      </c>
      <c r="I307" s="199"/>
      <c r="J307" s="196"/>
      <c r="K307" s="196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215</v>
      </c>
      <c r="AU307" s="204" t="s">
        <v>84</v>
      </c>
      <c r="AV307" s="13" t="s">
        <v>82</v>
      </c>
      <c r="AW307" s="13" t="s">
        <v>35</v>
      </c>
      <c r="AX307" s="13" t="s">
        <v>74</v>
      </c>
      <c r="AY307" s="204" t="s">
        <v>202</v>
      </c>
    </row>
    <row r="308" spans="2:51" s="14" customFormat="1" ht="11.25">
      <c r="B308" s="205"/>
      <c r="C308" s="206"/>
      <c r="D308" s="188" t="s">
        <v>215</v>
      </c>
      <c r="E308" s="207" t="s">
        <v>19</v>
      </c>
      <c r="F308" s="208" t="s">
        <v>1249</v>
      </c>
      <c r="G308" s="206"/>
      <c r="H308" s="209">
        <v>1.5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215</v>
      </c>
      <c r="AU308" s="215" t="s">
        <v>84</v>
      </c>
      <c r="AV308" s="14" t="s">
        <v>84</v>
      </c>
      <c r="AW308" s="14" t="s">
        <v>35</v>
      </c>
      <c r="AX308" s="14" t="s">
        <v>74</v>
      </c>
      <c r="AY308" s="215" t="s">
        <v>202</v>
      </c>
    </row>
    <row r="309" spans="2:51" s="13" customFormat="1" ht="11.25">
      <c r="B309" s="195"/>
      <c r="C309" s="196"/>
      <c r="D309" s="188" t="s">
        <v>215</v>
      </c>
      <c r="E309" s="197" t="s">
        <v>19</v>
      </c>
      <c r="F309" s="198" t="s">
        <v>1256</v>
      </c>
      <c r="G309" s="196"/>
      <c r="H309" s="197" t="s">
        <v>19</v>
      </c>
      <c r="I309" s="199"/>
      <c r="J309" s="196"/>
      <c r="K309" s="196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215</v>
      </c>
      <c r="AU309" s="204" t="s">
        <v>84</v>
      </c>
      <c r="AV309" s="13" t="s">
        <v>82</v>
      </c>
      <c r="AW309" s="13" t="s">
        <v>35</v>
      </c>
      <c r="AX309" s="13" t="s">
        <v>74</v>
      </c>
      <c r="AY309" s="204" t="s">
        <v>202</v>
      </c>
    </row>
    <row r="310" spans="2:51" s="13" customFormat="1" ht="11.25">
      <c r="B310" s="195"/>
      <c r="C310" s="196"/>
      <c r="D310" s="188" t="s">
        <v>215</v>
      </c>
      <c r="E310" s="197" t="s">
        <v>19</v>
      </c>
      <c r="F310" s="198" t="s">
        <v>1279</v>
      </c>
      <c r="G310" s="196"/>
      <c r="H310" s="197" t="s">
        <v>19</v>
      </c>
      <c r="I310" s="199"/>
      <c r="J310" s="196"/>
      <c r="K310" s="196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215</v>
      </c>
      <c r="AU310" s="204" t="s">
        <v>84</v>
      </c>
      <c r="AV310" s="13" t="s">
        <v>82</v>
      </c>
      <c r="AW310" s="13" t="s">
        <v>35</v>
      </c>
      <c r="AX310" s="13" t="s">
        <v>74</v>
      </c>
      <c r="AY310" s="204" t="s">
        <v>202</v>
      </c>
    </row>
    <row r="311" spans="2:51" s="13" customFormat="1" ht="11.25">
      <c r="B311" s="195"/>
      <c r="C311" s="196"/>
      <c r="D311" s="188" t="s">
        <v>215</v>
      </c>
      <c r="E311" s="197" t="s">
        <v>19</v>
      </c>
      <c r="F311" s="198" t="s">
        <v>1292</v>
      </c>
      <c r="G311" s="196"/>
      <c r="H311" s="197" t="s">
        <v>19</v>
      </c>
      <c r="I311" s="199"/>
      <c r="J311" s="196"/>
      <c r="K311" s="196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215</v>
      </c>
      <c r="AU311" s="204" t="s">
        <v>84</v>
      </c>
      <c r="AV311" s="13" t="s">
        <v>82</v>
      </c>
      <c r="AW311" s="13" t="s">
        <v>35</v>
      </c>
      <c r="AX311" s="13" t="s">
        <v>74</v>
      </c>
      <c r="AY311" s="204" t="s">
        <v>202</v>
      </c>
    </row>
    <row r="312" spans="2:51" s="13" customFormat="1" ht="11.25">
      <c r="B312" s="195"/>
      <c r="C312" s="196"/>
      <c r="D312" s="188" t="s">
        <v>215</v>
      </c>
      <c r="E312" s="197" t="s">
        <v>19</v>
      </c>
      <c r="F312" s="198" t="s">
        <v>1248</v>
      </c>
      <c r="G312" s="196"/>
      <c r="H312" s="197" t="s">
        <v>19</v>
      </c>
      <c r="I312" s="199"/>
      <c r="J312" s="196"/>
      <c r="K312" s="196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215</v>
      </c>
      <c r="AU312" s="204" t="s">
        <v>84</v>
      </c>
      <c r="AV312" s="13" t="s">
        <v>82</v>
      </c>
      <c r="AW312" s="13" t="s">
        <v>35</v>
      </c>
      <c r="AX312" s="13" t="s">
        <v>74</v>
      </c>
      <c r="AY312" s="204" t="s">
        <v>202</v>
      </c>
    </row>
    <row r="313" spans="2:51" s="14" customFormat="1" ht="11.25">
      <c r="B313" s="205"/>
      <c r="C313" s="206"/>
      <c r="D313" s="188" t="s">
        <v>215</v>
      </c>
      <c r="E313" s="207" t="s">
        <v>19</v>
      </c>
      <c r="F313" s="208" t="s">
        <v>1249</v>
      </c>
      <c r="G313" s="206"/>
      <c r="H313" s="209">
        <v>1.5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215</v>
      </c>
      <c r="AU313" s="215" t="s">
        <v>84</v>
      </c>
      <c r="AV313" s="14" t="s">
        <v>84</v>
      </c>
      <c r="AW313" s="14" t="s">
        <v>35</v>
      </c>
      <c r="AX313" s="14" t="s">
        <v>74</v>
      </c>
      <c r="AY313" s="215" t="s">
        <v>202</v>
      </c>
    </row>
    <row r="314" spans="2:51" s="13" customFormat="1" ht="11.25">
      <c r="B314" s="195"/>
      <c r="C314" s="196"/>
      <c r="D314" s="188" t="s">
        <v>215</v>
      </c>
      <c r="E314" s="197" t="s">
        <v>19</v>
      </c>
      <c r="F314" s="198" t="s">
        <v>1256</v>
      </c>
      <c r="G314" s="196"/>
      <c r="H314" s="197" t="s">
        <v>19</v>
      </c>
      <c r="I314" s="199"/>
      <c r="J314" s="196"/>
      <c r="K314" s="196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215</v>
      </c>
      <c r="AU314" s="204" t="s">
        <v>84</v>
      </c>
      <c r="AV314" s="13" t="s">
        <v>82</v>
      </c>
      <c r="AW314" s="13" t="s">
        <v>35</v>
      </c>
      <c r="AX314" s="13" t="s">
        <v>74</v>
      </c>
      <c r="AY314" s="204" t="s">
        <v>202</v>
      </c>
    </row>
    <row r="315" spans="2:51" s="13" customFormat="1" ht="11.25">
      <c r="B315" s="195"/>
      <c r="C315" s="196"/>
      <c r="D315" s="188" t="s">
        <v>215</v>
      </c>
      <c r="E315" s="197" t="s">
        <v>19</v>
      </c>
      <c r="F315" s="198" t="s">
        <v>1279</v>
      </c>
      <c r="G315" s="196"/>
      <c r="H315" s="197" t="s">
        <v>19</v>
      </c>
      <c r="I315" s="199"/>
      <c r="J315" s="196"/>
      <c r="K315" s="196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215</v>
      </c>
      <c r="AU315" s="204" t="s">
        <v>84</v>
      </c>
      <c r="AV315" s="13" t="s">
        <v>82</v>
      </c>
      <c r="AW315" s="13" t="s">
        <v>35</v>
      </c>
      <c r="AX315" s="13" t="s">
        <v>74</v>
      </c>
      <c r="AY315" s="204" t="s">
        <v>202</v>
      </c>
    </row>
    <row r="316" spans="2:51" s="13" customFormat="1" ht="11.25">
      <c r="B316" s="195"/>
      <c r="C316" s="196"/>
      <c r="D316" s="188" t="s">
        <v>215</v>
      </c>
      <c r="E316" s="197" t="s">
        <v>19</v>
      </c>
      <c r="F316" s="198" t="s">
        <v>1293</v>
      </c>
      <c r="G316" s="196"/>
      <c r="H316" s="197" t="s">
        <v>19</v>
      </c>
      <c r="I316" s="199"/>
      <c r="J316" s="196"/>
      <c r="K316" s="196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215</v>
      </c>
      <c r="AU316" s="204" t="s">
        <v>84</v>
      </c>
      <c r="AV316" s="13" t="s">
        <v>82</v>
      </c>
      <c r="AW316" s="13" t="s">
        <v>35</v>
      </c>
      <c r="AX316" s="13" t="s">
        <v>74</v>
      </c>
      <c r="AY316" s="204" t="s">
        <v>202</v>
      </c>
    </row>
    <row r="317" spans="2:51" s="13" customFormat="1" ht="11.25">
      <c r="B317" s="195"/>
      <c r="C317" s="196"/>
      <c r="D317" s="188" t="s">
        <v>215</v>
      </c>
      <c r="E317" s="197" t="s">
        <v>19</v>
      </c>
      <c r="F317" s="198" t="s">
        <v>1248</v>
      </c>
      <c r="G317" s="196"/>
      <c r="H317" s="197" t="s">
        <v>19</v>
      </c>
      <c r="I317" s="199"/>
      <c r="J317" s="196"/>
      <c r="K317" s="196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215</v>
      </c>
      <c r="AU317" s="204" t="s">
        <v>84</v>
      </c>
      <c r="AV317" s="13" t="s">
        <v>82</v>
      </c>
      <c r="AW317" s="13" t="s">
        <v>35</v>
      </c>
      <c r="AX317" s="13" t="s">
        <v>74</v>
      </c>
      <c r="AY317" s="204" t="s">
        <v>202</v>
      </c>
    </row>
    <row r="318" spans="2:51" s="14" customFormat="1" ht="11.25">
      <c r="B318" s="205"/>
      <c r="C318" s="206"/>
      <c r="D318" s="188" t="s">
        <v>215</v>
      </c>
      <c r="E318" s="207" t="s">
        <v>19</v>
      </c>
      <c r="F318" s="208" t="s">
        <v>1249</v>
      </c>
      <c r="G318" s="206"/>
      <c r="H318" s="209">
        <v>1.5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215</v>
      </c>
      <c r="AU318" s="215" t="s">
        <v>84</v>
      </c>
      <c r="AV318" s="14" t="s">
        <v>84</v>
      </c>
      <c r="AW318" s="14" t="s">
        <v>35</v>
      </c>
      <c r="AX318" s="14" t="s">
        <v>74</v>
      </c>
      <c r="AY318" s="215" t="s">
        <v>202</v>
      </c>
    </row>
    <row r="319" spans="2:51" s="13" customFormat="1" ht="11.25">
      <c r="B319" s="195"/>
      <c r="C319" s="196"/>
      <c r="D319" s="188" t="s">
        <v>215</v>
      </c>
      <c r="E319" s="197" t="s">
        <v>19</v>
      </c>
      <c r="F319" s="198" t="s">
        <v>1256</v>
      </c>
      <c r="G319" s="196"/>
      <c r="H319" s="197" t="s">
        <v>19</v>
      </c>
      <c r="I319" s="199"/>
      <c r="J319" s="196"/>
      <c r="K319" s="196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215</v>
      </c>
      <c r="AU319" s="204" t="s">
        <v>84</v>
      </c>
      <c r="AV319" s="13" t="s">
        <v>82</v>
      </c>
      <c r="AW319" s="13" t="s">
        <v>35</v>
      </c>
      <c r="AX319" s="13" t="s">
        <v>74</v>
      </c>
      <c r="AY319" s="204" t="s">
        <v>202</v>
      </c>
    </row>
    <row r="320" spans="2:51" s="13" customFormat="1" ht="11.25">
      <c r="B320" s="195"/>
      <c r="C320" s="196"/>
      <c r="D320" s="188" t="s">
        <v>215</v>
      </c>
      <c r="E320" s="197" t="s">
        <v>19</v>
      </c>
      <c r="F320" s="198" t="s">
        <v>1279</v>
      </c>
      <c r="G320" s="196"/>
      <c r="H320" s="197" t="s">
        <v>19</v>
      </c>
      <c r="I320" s="199"/>
      <c r="J320" s="196"/>
      <c r="K320" s="196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215</v>
      </c>
      <c r="AU320" s="204" t="s">
        <v>84</v>
      </c>
      <c r="AV320" s="13" t="s">
        <v>82</v>
      </c>
      <c r="AW320" s="13" t="s">
        <v>35</v>
      </c>
      <c r="AX320" s="13" t="s">
        <v>74</v>
      </c>
      <c r="AY320" s="204" t="s">
        <v>202</v>
      </c>
    </row>
    <row r="321" spans="2:51" s="13" customFormat="1" ht="11.25">
      <c r="B321" s="195"/>
      <c r="C321" s="196"/>
      <c r="D321" s="188" t="s">
        <v>215</v>
      </c>
      <c r="E321" s="197" t="s">
        <v>19</v>
      </c>
      <c r="F321" s="198" t="s">
        <v>1294</v>
      </c>
      <c r="G321" s="196"/>
      <c r="H321" s="197" t="s">
        <v>19</v>
      </c>
      <c r="I321" s="199"/>
      <c r="J321" s="196"/>
      <c r="K321" s="196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215</v>
      </c>
      <c r="AU321" s="204" t="s">
        <v>84</v>
      </c>
      <c r="AV321" s="13" t="s">
        <v>82</v>
      </c>
      <c r="AW321" s="13" t="s">
        <v>35</v>
      </c>
      <c r="AX321" s="13" t="s">
        <v>74</v>
      </c>
      <c r="AY321" s="204" t="s">
        <v>202</v>
      </c>
    </row>
    <row r="322" spans="2:51" s="13" customFormat="1" ht="11.25">
      <c r="B322" s="195"/>
      <c r="C322" s="196"/>
      <c r="D322" s="188" t="s">
        <v>215</v>
      </c>
      <c r="E322" s="197" t="s">
        <v>19</v>
      </c>
      <c r="F322" s="198" t="s">
        <v>1248</v>
      </c>
      <c r="G322" s="196"/>
      <c r="H322" s="197" t="s">
        <v>19</v>
      </c>
      <c r="I322" s="199"/>
      <c r="J322" s="196"/>
      <c r="K322" s="196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215</v>
      </c>
      <c r="AU322" s="204" t="s">
        <v>84</v>
      </c>
      <c r="AV322" s="13" t="s">
        <v>82</v>
      </c>
      <c r="AW322" s="13" t="s">
        <v>35</v>
      </c>
      <c r="AX322" s="13" t="s">
        <v>74</v>
      </c>
      <c r="AY322" s="204" t="s">
        <v>202</v>
      </c>
    </row>
    <row r="323" spans="2:51" s="14" customFormat="1" ht="11.25">
      <c r="B323" s="205"/>
      <c r="C323" s="206"/>
      <c r="D323" s="188" t="s">
        <v>215</v>
      </c>
      <c r="E323" s="207" t="s">
        <v>19</v>
      </c>
      <c r="F323" s="208" t="s">
        <v>1249</v>
      </c>
      <c r="G323" s="206"/>
      <c r="H323" s="209">
        <v>1.5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215</v>
      </c>
      <c r="AU323" s="215" t="s">
        <v>84</v>
      </c>
      <c r="AV323" s="14" t="s">
        <v>84</v>
      </c>
      <c r="AW323" s="14" t="s">
        <v>35</v>
      </c>
      <c r="AX323" s="14" t="s">
        <v>74</v>
      </c>
      <c r="AY323" s="215" t="s">
        <v>202</v>
      </c>
    </row>
    <row r="324" spans="2:51" s="13" customFormat="1" ht="11.25">
      <c r="B324" s="195"/>
      <c r="C324" s="196"/>
      <c r="D324" s="188" t="s">
        <v>215</v>
      </c>
      <c r="E324" s="197" t="s">
        <v>19</v>
      </c>
      <c r="F324" s="198" t="s">
        <v>1256</v>
      </c>
      <c r="G324" s="196"/>
      <c r="H324" s="197" t="s">
        <v>19</v>
      </c>
      <c r="I324" s="199"/>
      <c r="J324" s="196"/>
      <c r="K324" s="196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215</v>
      </c>
      <c r="AU324" s="204" t="s">
        <v>84</v>
      </c>
      <c r="AV324" s="13" t="s">
        <v>82</v>
      </c>
      <c r="AW324" s="13" t="s">
        <v>35</v>
      </c>
      <c r="AX324" s="13" t="s">
        <v>74</v>
      </c>
      <c r="AY324" s="204" t="s">
        <v>202</v>
      </c>
    </row>
    <row r="325" spans="2:51" s="13" customFormat="1" ht="11.25">
      <c r="B325" s="195"/>
      <c r="C325" s="196"/>
      <c r="D325" s="188" t="s">
        <v>215</v>
      </c>
      <c r="E325" s="197" t="s">
        <v>19</v>
      </c>
      <c r="F325" s="198" t="s">
        <v>1279</v>
      </c>
      <c r="G325" s="196"/>
      <c r="H325" s="197" t="s">
        <v>19</v>
      </c>
      <c r="I325" s="199"/>
      <c r="J325" s="196"/>
      <c r="K325" s="196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215</v>
      </c>
      <c r="AU325" s="204" t="s">
        <v>84</v>
      </c>
      <c r="AV325" s="13" t="s">
        <v>82</v>
      </c>
      <c r="AW325" s="13" t="s">
        <v>35</v>
      </c>
      <c r="AX325" s="13" t="s">
        <v>74</v>
      </c>
      <c r="AY325" s="204" t="s">
        <v>202</v>
      </c>
    </row>
    <row r="326" spans="2:51" s="13" customFormat="1" ht="11.25">
      <c r="B326" s="195"/>
      <c r="C326" s="196"/>
      <c r="D326" s="188" t="s">
        <v>215</v>
      </c>
      <c r="E326" s="197" t="s">
        <v>19</v>
      </c>
      <c r="F326" s="198" t="s">
        <v>1295</v>
      </c>
      <c r="G326" s="196"/>
      <c r="H326" s="197" t="s">
        <v>19</v>
      </c>
      <c r="I326" s="199"/>
      <c r="J326" s="196"/>
      <c r="K326" s="196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215</v>
      </c>
      <c r="AU326" s="204" t="s">
        <v>84</v>
      </c>
      <c r="AV326" s="13" t="s">
        <v>82</v>
      </c>
      <c r="AW326" s="13" t="s">
        <v>35</v>
      </c>
      <c r="AX326" s="13" t="s">
        <v>74</v>
      </c>
      <c r="AY326" s="204" t="s">
        <v>202</v>
      </c>
    </row>
    <row r="327" spans="2:51" s="13" customFormat="1" ht="11.25">
      <c r="B327" s="195"/>
      <c r="C327" s="196"/>
      <c r="D327" s="188" t="s">
        <v>215</v>
      </c>
      <c r="E327" s="197" t="s">
        <v>19</v>
      </c>
      <c r="F327" s="198" t="s">
        <v>1248</v>
      </c>
      <c r="G327" s="196"/>
      <c r="H327" s="197" t="s">
        <v>19</v>
      </c>
      <c r="I327" s="199"/>
      <c r="J327" s="196"/>
      <c r="K327" s="196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215</v>
      </c>
      <c r="AU327" s="204" t="s">
        <v>84</v>
      </c>
      <c r="AV327" s="13" t="s">
        <v>82</v>
      </c>
      <c r="AW327" s="13" t="s">
        <v>35</v>
      </c>
      <c r="AX327" s="13" t="s">
        <v>74</v>
      </c>
      <c r="AY327" s="204" t="s">
        <v>202</v>
      </c>
    </row>
    <row r="328" spans="2:51" s="14" customFormat="1" ht="11.25">
      <c r="B328" s="205"/>
      <c r="C328" s="206"/>
      <c r="D328" s="188" t="s">
        <v>215</v>
      </c>
      <c r="E328" s="207" t="s">
        <v>19</v>
      </c>
      <c r="F328" s="208" t="s">
        <v>1249</v>
      </c>
      <c r="G328" s="206"/>
      <c r="H328" s="209">
        <v>1.5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215</v>
      </c>
      <c r="AU328" s="215" t="s">
        <v>84</v>
      </c>
      <c r="AV328" s="14" t="s">
        <v>84</v>
      </c>
      <c r="AW328" s="14" t="s">
        <v>35</v>
      </c>
      <c r="AX328" s="14" t="s">
        <v>74</v>
      </c>
      <c r="AY328" s="215" t="s">
        <v>202</v>
      </c>
    </row>
    <row r="329" spans="2:51" s="13" customFormat="1" ht="11.25">
      <c r="B329" s="195"/>
      <c r="C329" s="196"/>
      <c r="D329" s="188" t="s">
        <v>215</v>
      </c>
      <c r="E329" s="197" t="s">
        <v>19</v>
      </c>
      <c r="F329" s="198" t="s">
        <v>1256</v>
      </c>
      <c r="G329" s="196"/>
      <c r="H329" s="197" t="s">
        <v>19</v>
      </c>
      <c r="I329" s="199"/>
      <c r="J329" s="196"/>
      <c r="K329" s="196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215</v>
      </c>
      <c r="AU329" s="204" t="s">
        <v>84</v>
      </c>
      <c r="AV329" s="13" t="s">
        <v>82</v>
      </c>
      <c r="AW329" s="13" t="s">
        <v>35</v>
      </c>
      <c r="AX329" s="13" t="s">
        <v>74</v>
      </c>
      <c r="AY329" s="204" t="s">
        <v>202</v>
      </c>
    </row>
    <row r="330" spans="2:51" s="13" customFormat="1" ht="11.25">
      <c r="B330" s="195"/>
      <c r="C330" s="196"/>
      <c r="D330" s="188" t="s">
        <v>215</v>
      </c>
      <c r="E330" s="197" t="s">
        <v>19</v>
      </c>
      <c r="F330" s="198" t="s">
        <v>1279</v>
      </c>
      <c r="G330" s="196"/>
      <c r="H330" s="197" t="s">
        <v>19</v>
      </c>
      <c r="I330" s="199"/>
      <c r="J330" s="196"/>
      <c r="K330" s="196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215</v>
      </c>
      <c r="AU330" s="204" t="s">
        <v>84</v>
      </c>
      <c r="AV330" s="13" t="s">
        <v>82</v>
      </c>
      <c r="AW330" s="13" t="s">
        <v>35</v>
      </c>
      <c r="AX330" s="13" t="s">
        <v>74</v>
      </c>
      <c r="AY330" s="204" t="s">
        <v>202</v>
      </c>
    </row>
    <row r="331" spans="2:51" s="13" customFormat="1" ht="11.25">
      <c r="B331" s="195"/>
      <c r="C331" s="196"/>
      <c r="D331" s="188" t="s">
        <v>215</v>
      </c>
      <c r="E331" s="197" t="s">
        <v>19</v>
      </c>
      <c r="F331" s="198" t="s">
        <v>1296</v>
      </c>
      <c r="G331" s="196"/>
      <c r="H331" s="197" t="s">
        <v>19</v>
      </c>
      <c r="I331" s="199"/>
      <c r="J331" s="196"/>
      <c r="K331" s="196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215</v>
      </c>
      <c r="AU331" s="204" t="s">
        <v>84</v>
      </c>
      <c r="AV331" s="13" t="s">
        <v>82</v>
      </c>
      <c r="AW331" s="13" t="s">
        <v>35</v>
      </c>
      <c r="AX331" s="13" t="s">
        <v>74</v>
      </c>
      <c r="AY331" s="204" t="s">
        <v>202</v>
      </c>
    </row>
    <row r="332" spans="2:51" s="13" customFormat="1" ht="11.25">
      <c r="B332" s="195"/>
      <c r="C332" s="196"/>
      <c r="D332" s="188" t="s">
        <v>215</v>
      </c>
      <c r="E332" s="197" t="s">
        <v>19</v>
      </c>
      <c r="F332" s="198" t="s">
        <v>1248</v>
      </c>
      <c r="G332" s="196"/>
      <c r="H332" s="197" t="s">
        <v>19</v>
      </c>
      <c r="I332" s="199"/>
      <c r="J332" s="196"/>
      <c r="K332" s="196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215</v>
      </c>
      <c r="AU332" s="204" t="s">
        <v>84</v>
      </c>
      <c r="AV332" s="13" t="s">
        <v>82</v>
      </c>
      <c r="AW332" s="13" t="s">
        <v>35</v>
      </c>
      <c r="AX332" s="13" t="s">
        <v>74</v>
      </c>
      <c r="AY332" s="204" t="s">
        <v>202</v>
      </c>
    </row>
    <row r="333" spans="2:51" s="14" customFormat="1" ht="11.25">
      <c r="B333" s="205"/>
      <c r="C333" s="206"/>
      <c r="D333" s="188" t="s">
        <v>215</v>
      </c>
      <c r="E333" s="207" t="s">
        <v>19</v>
      </c>
      <c r="F333" s="208" t="s">
        <v>1249</v>
      </c>
      <c r="G333" s="206"/>
      <c r="H333" s="209">
        <v>1.5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215</v>
      </c>
      <c r="AU333" s="215" t="s">
        <v>84</v>
      </c>
      <c r="AV333" s="14" t="s">
        <v>84</v>
      </c>
      <c r="AW333" s="14" t="s">
        <v>35</v>
      </c>
      <c r="AX333" s="14" t="s">
        <v>74</v>
      </c>
      <c r="AY333" s="215" t="s">
        <v>202</v>
      </c>
    </row>
    <row r="334" spans="2:51" s="13" customFormat="1" ht="11.25">
      <c r="B334" s="195"/>
      <c r="C334" s="196"/>
      <c r="D334" s="188" t="s">
        <v>215</v>
      </c>
      <c r="E334" s="197" t="s">
        <v>19</v>
      </c>
      <c r="F334" s="198" t="s">
        <v>1256</v>
      </c>
      <c r="G334" s="196"/>
      <c r="H334" s="197" t="s">
        <v>19</v>
      </c>
      <c r="I334" s="199"/>
      <c r="J334" s="196"/>
      <c r="K334" s="196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215</v>
      </c>
      <c r="AU334" s="204" t="s">
        <v>84</v>
      </c>
      <c r="AV334" s="13" t="s">
        <v>82</v>
      </c>
      <c r="AW334" s="13" t="s">
        <v>35</v>
      </c>
      <c r="AX334" s="13" t="s">
        <v>74</v>
      </c>
      <c r="AY334" s="204" t="s">
        <v>202</v>
      </c>
    </row>
    <row r="335" spans="2:51" s="13" customFormat="1" ht="11.25">
      <c r="B335" s="195"/>
      <c r="C335" s="196"/>
      <c r="D335" s="188" t="s">
        <v>215</v>
      </c>
      <c r="E335" s="197" t="s">
        <v>19</v>
      </c>
      <c r="F335" s="198" t="s">
        <v>1279</v>
      </c>
      <c r="G335" s="196"/>
      <c r="H335" s="197" t="s">
        <v>19</v>
      </c>
      <c r="I335" s="199"/>
      <c r="J335" s="196"/>
      <c r="K335" s="196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215</v>
      </c>
      <c r="AU335" s="204" t="s">
        <v>84</v>
      </c>
      <c r="AV335" s="13" t="s">
        <v>82</v>
      </c>
      <c r="AW335" s="13" t="s">
        <v>35</v>
      </c>
      <c r="AX335" s="13" t="s">
        <v>74</v>
      </c>
      <c r="AY335" s="204" t="s">
        <v>202</v>
      </c>
    </row>
    <row r="336" spans="2:51" s="13" customFormat="1" ht="11.25">
      <c r="B336" s="195"/>
      <c r="C336" s="196"/>
      <c r="D336" s="188" t="s">
        <v>215</v>
      </c>
      <c r="E336" s="197" t="s">
        <v>19</v>
      </c>
      <c r="F336" s="198" t="s">
        <v>1297</v>
      </c>
      <c r="G336" s="196"/>
      <c r="H336" s="197" t="s">
        <v>19</v>
      </c>
      <c r="I336" s="199"/>
      <c r="J336" s="196"/>
      <c r="K336" s="196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215</v>
      </c>
      <c r="AU336" s="204" t="s">
        <v>84</v>
      </c>
      <c r="AV336" s="13" t="s">
        <v>82</v>
      </c>
      <c r="AW336" s="13" t="s">
        <v>35</v>
      </c>
      <c r="AX336" s="13" t="s">
        <v>74</v>
      </c>
      <c r="AY336" s="204" t="s">
        <v>202</v>
      </c>
    </row>
    <row r="337" spans="1:51" s="13" customFormat="1" ht="11.25">
      <c r="B337" s="195"/>
      <c r="C337" s="196"/>
      <c r="D337" s="188" t="s">
        <v>215</v>
      </c>
      <c r="E337" s="197" t="s">
        <v>19</v>
      </c>
      <c r="F337" s="198" t="s">
        <v>1248</v>
      </c>
      <c r="G337" s="196"/>
      <c r="H337" s="197" t="s">
        <v>19</v>
      </c>
      <c r="I337" s="199"/>
      <c r="J337" s="196"/>
      <c r="K337" s="196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215</v>
      </c>
      <c r="AU337" s="204" t="s">
        <v>84</v>
      </c>
      <c r="AV337" s="13" t="s">
        <v>82</v>
      </c>
      <c r="AW337" s="13" t="s">
        <v>35</v>
      </c>
      <c r="AX337" s="13" t="s">
        <v>74</v>
      </c>
      <c r="AY337" s="204" t="s">
        <v>202</v>
      </c>
    </row>
    <row r="338" spans="1:51" s="14" customFormat="1" ht="11.25">
      <c r="B338" s="205"/>
      <c r="C338" s="206"/>
      <c r="D338" s="188" t="s">
        <v>215</v>
      </c>
      <c r="E338" s="207" t="s">
        <v>19</v>
      </c>
      <c r="F338" s="208" t="s">
        <v>1249</v>
      </c>
      <c r="G338" s="206"/>
      <c r="H338" s="209">
        <v>1.5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215</v>
      </c>
      <c r="AU338" s="215" t="s">
        <v>84</v>
      </c>
      <c r="AV338" s="14" t="s">
        <v>84</v>
      </c>
      <c r="AW338" s="14" t="s">
        <v>35</v>
      </c>
      <c r="AX338" s="14" t="s">
        <v>74</v>
      </c>
      <c r="AY338" s="215" t="s">
        <v>202</v>
      </c>
    </row>
    <row r="339" spans="1:51" s="15" customFormat="1" ht="11.25">
      <c r="B339" s="216"/>
      <c r="C339" s="217"/>
      <c r="D339" s="188" t="s">
        <v>215</v>
      </c>
      <c r="E339" s="218" t="s">
        <v>19</v>
      </c>
      <c r="F339" s="219" t="s">
        <v>220</v>
      </c>
      <c r="G339" s="217"/>
      <c r="H339" s="220">
        <v>70.5</v>
      </c>
      <c r="I339" s="221"/>
      <c r="J339" s="217"/>
      <c r="K339" s="217"/>
      <c r="L339" s="222"/>
      <c r="M339" s="238"/>
      <c r="N339" s="239"/>
      <c r="O339" s="239"/>
      <c r="P339" s="239"/>
      <c r="Q339" s="239"/>
      <c r="R339" s="239"/>
      <c r="S339" s="239"/>
      <c r="T339" s="240"/>
      <c r="AT339" s="226" t="s">
        <v>215</v>
      </c>
      <c r="AU339" s="226" t="s">
        <v>84</v>
      </c>
      <c r="AV339" s="15" t="s">
        <v>209</v>
      </c>
      <c r="AW339" s="15" t="s">
        <v>35</v>
      </c>
      <c r="AX339" s="15" t="s">
        <v>82</v>
      </c>
      <c r="AY339" s="226" t="s">
        <v>202</v>
      </c>
    </row>
    <row r="340" spans="1:51" s="2" customFormat="1" ht="6.95" customHeight="1">
      <c r="A340" s="36"/>
      <c r="B340" s="49"/>
      <c r="C340" s="50"/>
      <c r="D340" s="50"/>
      <c r="E340" s="50"/>
      <c r="F340" s="50"/>
      <c r="G340" s="50"/>
      <c r="H340" s="50"/>
      <c r="I340" s="50"/>
      <c r="J340" s="50"/>
      <c r="K340" s="50"/>
      <c r="L340" s="41"/>
      <c r="M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</row>
  </sheetData>
  <sheetProtection algorithmName="SHA-512" hashValue="1Yicc7q6Cei4IJ3BZl3i8pRZPlBnM7YfRRpdLUd//e1B/gpf8nmZJ6zZ88x5RwNZ9vcG0AfSbezuuRd76vhPgw==" saltValue="8mxambPCg4qDkO0guY95zGqUVsGrzWjOh21x+DonztiRoHIiPWCcBMhlXOlyIMsDnGlg9EEp5LgucnKTQ6o+mg==" spinCount="100000" sheet="1" objects="1" scenarios="1" formatColumns="0" formatRows="0" autoFilter="0"/>
  <autoFilter ref="C82:K339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1298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ROUND((SUM(BE84:BE135)),  2)</f>
        <v>0</v>
      </c>
      <c r="G33" s="36"/>
      <c r="H33" s="36"/>
      <c r="I33" s="120">
        <v>0.21</v>
      </c>
      <c r="J33" s="119">
        <f>ROUND(((SUM(BE84:BE135))*I33),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ROUND((SUM(BF84:BF135)),  2)</f>
        <v>0</v>
      </c>
      <c r="G34" s="36"/>
      <c r="H34" s="36"/>
      <c r="I34" s="120">
        <v>0.15</v>
      </c>
      <c r="J34" s="119">
        <f>ROUND(((SUM(BF84:BF135))*I34),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ROUND((SUM(BG84:BG135)),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ROUND((SUM(BH84:BH135)),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ROUND((SUM(BI84:BI135)),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2021-112-07-N - Nové kce  - parapety vnější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1299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463</v>
      </c>
      <c r="E62" s="145"/>
      <c r="F62" s="145"/>
      <c r="G62" s="145"/>
      <c r="H62" s="145"/>
      <c r="I62" s="145"/>
      <c r="J62" s="146">
        <f>J106</f>
        <v>0</v>
      </c>
      <c r="K62" s="143"/>
      <c r="L62" s="147"/>
    </row>
    <row r="63" spans="1:47" s="9" customFormat="1" ht="24.95" customHeight="1">
      <c r="B63" s="136"/>
      <c r="C63" s="137"/>
      <c r="D63" s="138" t="s">
        <v>182</v>
      </c>
      <c r="E63" s="139"/>
      <c r="F63" s="139"/>
      <c r="G63" s="139"/>
      <c r="H63" s="139"/>
      <c r="I63" s="139"/>
      <c r="J63" s="140">
        <f>J110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184</v>
      </c>
      <c r="E64" s="145"/>
      <c r="F64" s="145"/>
      <c r="G64" s="145"/>
      <c r="H64" s="145"/>
      <c r="I64" s="145"/>
      <c r="J64" s="146">
        <f>J111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5" t="str">
        <f>E9</f>
        <v>2021-112-07-N - Nové kce  - parapety vnější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P85+P110</f>
        <v>0</v>
      </c>
      <c r="Q84" s="74"/>
      <c r="R84" s="156">
        <f>R85+R110</f>
        <v>1.1942106999999997</v>
      </c>
      <c r="S84" s="74"/>
      <c r="T84" s="157">
        <f>T85+T110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BK85+BK110</f>
        <v>0</v>
      </c>
    </row>
    <row r="85" spans="1:65" s="12" customFormat="1" ht="25.9" customHeight="1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P86+P106</f>
        <v>0</v>
      </c>
      <c r="Q85" s="167"/>
      <c r="R85" s="168">
        <f>R86+R106</f>
        <v>0.78648719999999983</v>
      </c>
      <c r="S85" s="167"/>
      <c r="T85" s="169">
        <f>T86+T106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BK86+BK106</f>
        <v>0</v>
      </c>
    </row>
    <row r="86" spans="1:65" s="12" customFormat="1" ht="22.9" customHeight="1">
      <c r="B86" s="159"/>
      <c r="C86" s="160"/>
      <c r="D86" s="161" t="s">
        <v>73</v>
      </c>
      <c r="E86" s="173" t="s">
        <v>249</v>
      </c>
      <c r="F86" s="173" t="s">
        <v>1300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SUM(P87:P105)</f>
        <v>0</v>
      </c>
      <c r="Q86" s="167"/>
      <c r="R86" s="168">
        <f>SUM(R87:R105)</f>
        <v>0.78648719999999983</v>
      </c>
      <c r="S86" s="167"/>
      <c r="T86" s="169">
        <f>SUM(T87:T105)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SUM(BK87:BK105)</f>
        <v>0</v>
      </c>
    </row>
    <row r="87" spans="1:65" s="2" customFormat="1" ht="16.5" customHeight="1">
      <c r="A87" s="36"/>
      <c r="B87" s="37"/>
      <c r="C87" s="175" t="s">
        <v>82</v>
      </c>
      <c r="D87" s="175" t="s">
        <v>204</v>
      </c>
      <c r="E87" s="176" t="s">
        <v>1301</v>
      </c>
      <c r="F87" s="177" t="s">
        <v>1302</v>
      </c>
      <c r="G87" s="178" t="s">
        <v>263</v>
      </c>
      <c r="H87" s="179">
        <v>76.209999999999994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1.0319999999999999E-2</v>
      </c>
      <c r="R87" s="184">
        <f>Q87*H87</f>
        <v>0.78648719999999983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1303</v>
      </c>
    </row>
    <row r="88" spans="1:65" s="2" customFormat="1" ht="11.25">
      <c r="A88" s="36"/>
      <c r="B88" s="37"/>
      <c r="C88" s="38"/>
      <c r="D88" s="188" t="s">
        <v>211</v>
      </c>
      <c r="E88" s="38"/>
      <c r="F88" s="189" t="s">
        <v>1304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2" customFormat="1" ht="11.25">
      <c r="A89" s="36"/>
      <c r="B89" s="37"/>
      <c r="C89" s="38"/>
      <c r="D89" s="193" t="s">
        <v>213</v>
      </c>
      <c r="E89" s="38"/>
      <c r="F89" s="194" t="s">
        <v>1305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213</v>
      </c>
      <c r="AU89" s="19" t="s">
        <v>84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1306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3" customFormat="1" ht="11.25">
      <c r="B91" s="195"/>
      <c r="C91" s="196"/>
      <c r="D91" s="188" t="s">
        <v>215</v>
      </c>
      <c r="E91" s="197" t="s">
        <v>19</v>
      </c>
      <c r="F91" s="198" t="s">
        <v>1307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4" customFormat="1" ht="11.25">
      <c r="B92" s="205"/>
      <c r="C92" s="206"/>
      <c r="D92" s="188" t="s">
        <v>215</v>
      </c>
      <c r="E92" s="207" t="s">
        <v>19</v>
      </c>
      <c r="F92" s="208" t="s">
        <v>1308</v>
      </c>
      <c r="G92" s="206"/>
      <c r="H92" s="209">
        <v>71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215</v>
      </c>
      <c r="AU92" s="215" t="s">
        <v>84</v>
      </c>
      <c r="AV92" s="14" t="s">
        <v>84</v>
      </c>
      <c r="AW92" s="14" t="s">
        <v>35</v>
      </c>
      <c r="AX92" s="14" t="s">
        <v>74</v>
      </c>
      <c r="AY92" s="215" t="s">
        <v>202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1306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3" customFormat="1" ht="11.25">
      <c r="B94" s="195"/>
      <c r="C94" s="196"/>
      <c r="D94" s="188" t="s">
        <v>215</v>
      </c>
      <c r="E94" s="197" t="s">
        <v>19</v>
      </c>
      <c r="F94" s="198" t="s">
        <v>1309</v>
      </c>
      <c r="G94" s="196"/>
      <c r="H94" s="197" t="s">
        <v>19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215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202</v>
      </c>
    </row>
    <row r="95" spans="1:65" s="14" customFormat="1" ht="11.25">
      <c r="B95" s="205"/>
      <c r="C95" s="206"/>
      <c r="D95" s="188" t="s">
        <v>215</v>
      </c>
      <c r="E95" s="207" t="s">
        <v>19</v>
      </c>
      <c r="F95" s="208" t="s">
        <v>1310</v>
      </c>
      <c r="G95" s="206"/>
      <c r="H95" s="209">
        <v>1.04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35</v>
      </c>
      <c r="AX95" s="14" t="s">
        <v>74</v>
      </c>
      <c r="AY95" s="215" t="s">
        <v>202</v>
      </c>
    </row>
    <row r="96" spans="1:65" s="13" customFormat="1" ht="11.25">
      <c r="B96" s="195"/>
      <c r="C96" s="196"/>
      <c r="D96" s="188" t="s">
        <v>215</v>
      </c>
      <c r="E96" s="197" t="s">
        <v>19</v>
      </c>
      <c r="F96" s="198" t="s">
        <v>1306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1:65" s="13" customFormat="1" ht="11.25">
      <c r="B97" s="195"/>
      <c r="C97" s="196"/>
      <c r="D97" s="188" t="s">
        <v>215</v>
      </c>
      <c r="E97" s="197" t="s">
        <v>19</v>
      </c>
      <c r="F97" s="198" t="s">
        <v>1311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1:65" s="14" customFormat="1" ht="11.25">
      <c r="B98" s="205"/>
      <c r="C98" s="206"/>
      <c r="D98" s="188" t="s">
        <v>215</v>
      </c>
      <c r="E98" s="207" t="s">
        <v>19</v>
      </c>
      <c r="F98" s="208" t="s">
        <v>825</v>
      </c>
      <c r="G98" s="206"/>
      <c r="H98" s="209">
        <v>1.38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215</v>
      </c>
      <c r="AU98" s="215" t="s">
        <v>84</v>
      </c>
      <c r="AV98" s="14" t="s">
        <v>84</v>
      </c>
      <c r="AW98" s="14" t="s">
        <v>35</v>
      </c>
      <c r="AX98" s="14" t="s">
        <v>74</v>
      </c>
      <c r="AY98" s="215" t="s">
        <v>202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1306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3" customFormat="1" ht="11.25">
      <c r="B100" s="195"/>
      <c r="C100" s="196"/>
      <c r="D100" s="188" t="s">
        <v>215</v>
      </c>
      <c r="E100" s="197" t="s">
        <v>19</v>
      </c>
      <c r="F100" s="198" t="s">
        <v>1312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1:65" s="14" customFormat="1" ht="11.25">
      <c r="B101" s="205"/>
      <c r="C101" s="206"/>
      <c r="D101" s="188" t="s">
        <v>215</v>
      </c>
      <c r="E101" s="207" t="s">
        <v>19</v>
      </c>
      <c r="F101" s="208" t="s">
        <v>1313</v>
      </c>
      <c r="G101" s="206"/>
      <c r="H101" s="209">
        <v>1.75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215</v>
      </c>
      <c r="AU101" s="215" t="s">
        <v>84</v>
      </c>
      <c r="AV101" s="14" t="s">
        <v>84</v>
      </c>
      <c r="AW101" s="14" t="s">
        <v>35</v>
      </c>
      <c r="AX101" s="14" t="s">
        <v>74</v>
      </c>
      <c r="AY101" s="215" t="s">
        <v>202</v>
      </c>
    </row>
    <row r="102" spans="1:65" s="13" customFormat="1" ht="11.25">
      <c r="B102" s="195"/>
      <c r="C102" s="196"/>
      <c r="D102" s="188" t="s">
        <v>215</v>
      </c>
      <c r="E102" s="197" t="s">
        <v>19</v>
      </c>
      <c r="F102" s="198" t="s">
        <v>1306</v>
      </c>
      <c r="G102" s="196"/>
      <c r="H102" s="197" t="s">
        <v>19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215</v>
      </c>
      <c r="AU102" s="204" t="s">
        <v>84</v>
      </c>
      <c r="AV102" s="13" t="s">
        <v>82</v>
      </c>
      <c r="AW102" s="13" t="s">
        <v>35</v>
      </c>
      <c r="AX102" s="13" t="s">
        <v>74</v>
      </c>
      <c r="AY102" s="204" t="s">
        <v>202</v>
      </c>
    </row>
    <row r="103" spans="1:65" s="13" customFormat="1" ht="11.25">
      <c r="B103" s="195"/>
      <c r="C103" s="196"/>
      <c r="D103" s="188" t="s">
        <v>215</v>
      </c>
      <c r="E103" s="197" t="s">
        <v>19</v>
      </c>
      <c r="F103" s="198" t="s">
        <v>1314</v>
      </c>
      <c r="G103" s="196"/>
      <c r="H103" s="197" t="s">
        <v>19</v>
      </c>
      <c r="I103" s="199"/>
      <c r="J103" s="196"/>
      <c r="K103" s="196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215</v>
      </c>
      <c r="AU103" s="204" t="s">
        <v>84</v>
      </c>
      <c r="AV103" s="13" t="s">
        <v>82</v>
      </c>
      <c r="AW103" s="13" t="s">
        <v>35</v>
      </c>
      <c r="AX103" s="13" t="s">
        <v>74</v>
      </c>
      <c r="AY103" s="204" t="s">
        <v>202</v>
      </c>
    </row>
    <row r="104" spans="1:65" s="14" customFormat="1" ht="11.25">
      <c r="B104" s="205"/>
      <c r="C104" s="206"/>
      <c r="D104" s="188" t="s">
        <v>215</v>
      </c>
      <c r="E104" s="207" t="s">
        <v>19</v>
      </c>
      <c r="F104" s="208" t="s">
        <v>1310</v>
      </c>
      <c r="G104" s="206"/>
      <c r="H104" s="209">
        <v>1.04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215</v>
      </c>
      <c r="AU104" s="215" t="s">
        <v>84</v>
      </c>
      <c r="AV104" s="14" t="s">
        <v>84</v>
      </c>
      <c r="AW104" s="14" t="s">
        <v>35</v>
      </c>
      <c r="AX104" s="14" t="s">
        <v>74</v>
      </c>
      <c r="AY104" s="215" t="s">
        <v>202</v>
      </c>
    </row>
    <row r="105" spans="1:65" s="15" customFormat="1" ht="11.25">
      <c r="B105" s="216"/>
      <c r="C105" s="217"/>
      <c r="D105" s="188" t="s">
        <v>215</v>
      </c>
      <c r="E105" s="218" t="s">
        <v>19</v>
      </c>
      <c r="F105" s="219" t="s">
        <v>220</v>
      </c>
      <c r="G105" s="217"/>
      <c r="H105" s="220">
        <v>76.210000000000008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215</v>
      </c>
      <c r="AU105" s="226" t="s">
        <v>84</v>
      </c>
      <c r="AV105" s="15" t="s">
        <v>209</v>
      </c>
      <c r="AW105" s="15" t="s">
        <v>35</v>
      </c>
      <c r="AX105" s="15" t="s">
        <v>82</v>
      </c>
      <c r="AY105" s="226" t="s">
        <v>202</v>
      </c>
    </row>
    <row r="106" spans="1:65" s="12" customFormat="1" ht="22.9" customHeight="1">
      <c r="B106" s="159"/>
      <c r="C106" s="160"/>
      <c r="D106" s="161" t="s">
        <v>73</v>
      </c>
      <c r="E106" s="173" t="s">
        <v>561</v>
      </c>
      <c r="F106" s="173" t="s">
        <v>562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SUM(P107:P109)</f>
        <v>0</v>
      </c>
      <c r="Q106" s="167"/>
      <c r="R106" s="168">
        <f>SUM(R107:R109)</f>
        <v>0</v>
      </c>
      <c r="S106" s="167"/>
      <c r="T106" s="169">
        <f>SUM(T107:T109)</f>
        <v>0</v>
      </c>
      <c r="AR106" s="170" t="s">
        <v>82</v>
      </c>
      <c r="AT106" s="171" t="s">
        <v>73</v>
      </c>
      <c r="AU106" s="171" t="s">
        <v>82</v>
      </c>
      <c r="AY106" s="170" t="s">
        <v>202</v>
      </c>
      <c r="BK106" s="172">
        <f>SUM(BK107:BK109)</f>
        <v>0</v>
      </c>
    </row>
    <row r="107" spans="1:65" s="2" customFormat="1" ht="16.5" customHeight="1">
      <c r="A107" s="36"/>
      <c r="B107" s="37"/>
      <c r="C107" s="175" t="s">
        <v>84</v>
      </c>
      <c r="D107" s="175" t="s">
        <v>204</v>
      </c>
      <c r="E107" s="176" t="s">
        <v>768</v>
      </c>
      <c r="F107" s="177" t="s">
        <v>769</v>
      </c>
      <c r="G107" s="178" t="s">
        <v>301</v>
      </c>
      <c r="H107" s="179">
        <v>0.78600000000000003</v>
      </c>
      <c r="I107" s="180"/>
      <c r="J107" s="181">
        <f>ROUND(I107*H107,2)</f>
        <v>0</v>
      </c>
      <c r="K107" s="177" t="s">
        <v>208</v>
      </c>
      <c r="L107" s="41"/>
      <c r="M107" s="182" t="s">
        <v>19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209</v>
      </c>
      <c r="AT107" s="186" t="s">
        <v>204</v>
      </c>
      <c r="AU107" s="186" t="s">
        <v>84</v>
      </c>
      <c r="AY107" s="19" t="s">
        <v>202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209</v>
      </c>
      <c r="BM107" s="186" t="s">
        <v>1315</v>
      </c>
    </row>
    <row r="108" spans="1:65" s="2" customFormat="1" ht="19.5">
      <c r="A108" s="36"/>
      <c r="B108" s="37"/>
      <c r="C108" s="38"/>
      <c r="D108" s="188" t="s">
        <v>211</v>
      </c>
      <c r="E108" s="38"/>
      <c r="F108" s="189" t="s">
        <v>771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211</v>
      </c>
      <c r="AU108" s="19" t="s">
        <v>84</v>
      </c>
    </row>
    <row r="109" spans="1:65" s="2" customFormat="1" ht="11.25">
      <c r="A109" s="36"/>
      <c r="B109" s="37"/>
      <c r="C109" s="38"/>
      <c r="D109" s="193" t="s">
        <v>213</v>
      </c>
      <c r="E109" s="38"/>
      <c r="F109" s="194" t="s">
        <v>772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213</v>
      </c>
      <c r="AU109" s="19" t="s">
        <v>84</v>
      </c>
    </row>
    <row r="110" spans="1:65" s="12" customFormat="1" ht="25.9" customHeight="1">
      <c r="B110" s="159"/>
      <c r="C110" s="160"/>
      <c r="D110" s="161" t="s">
        <v>73</v>
      </c>
      <c r="E110" s="162" t="s">
        <v>386</v>
      </c>
      <c r="F110" s="162" t="s">
        <v>387</v>
      </c>
      <c r="G110" s="160"/>
      <c r="H110" s="160"/>
      <c r="I110" s="163"/>
      <c r="J110" s="164">
        <f>BK110</f>
        <v>0</v>
      </c>
      <c r="K110" s="160"/>
      <c r="L110" s="165"/>
      <c r="M110" s="166"/>
      <c r="N110" s="167"/>
      <c r="O110" s="167"/>
      <c r="P110" s="168">
        <f>P111</f>
        <v>0</v>
      </c>
      <c r="Q110" s="167"/>
      <c r="R110" s="168">
        <f>R111</f>
        <v>0.40772349999999996</v>
      </c>
      <c r="S110" s="167"/>
      <c r="T110" s="169">
        <f>T111</f>
        <v>0</v>
      </c>
      <c r="AR110" s="170" t="s">
        <v>84</v>
      </c>
      <c r="AT110" s="171" t="s">
        <v>73</v>
      </c>
      <c r="AU110" s="171" t="s">
        <v>74</v>
      </c>
      <c r="AY110" s="170" t="s">
        <v>202</v>
      </c>
      <c r="BK110" s="172">
        <f>BK111</f>
        <v>0</v>
      </c>
    </row>
    <row r="111" spans="1:65" s="12" customFormat="1" ht="22.9" customHeight="1">
      <c r="B111" s="159"/>
      <c r="C111" s="160"/>
      <c r="D111" s="161" t="s">
        <v>73</v>
      </c>
      <c r="E111" s="173" t="s">
        <v>406</v>
      </c>
      <c r="F111" s="173" t="s">
        <v>407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SUM(P112:P135)</f>
        <v>0</v>
      </c>
      <c r="Q111" s="167"/>
      <c r="R111" s="168">
        <f>SUM(R112:R135)</f>
        <v>0.40772349999999996</v>
      </c>
      <c r="S111" s="167"/>
      <c r="T111" s="169">
        <f>SUM(T112:T135)</f>
        <v>0</v>
      </c>
      <c r="AR111" s="170" t="s">
        <v>84</v>
      </c>
      <c r="AT111" s="171" t="s">
        <v>73</v>
      </c>
      <c r="AU111" s="171" t="s">
        <v>82</v>
      </c>
      <c r="AY111" s="170" t="s">
        <v>202</v>
      </c>
      <c r="BK111" s="172">
        <f>SUM(BK112:BK135)</f>
        <v>0</v>
      </c>
    </row>
    <row r="112" spans="1:65" s="2" customFormat="1" ht="16.5" customHeight="1">
      <c r="A112" s="36"/>
      <c r="B112" s="37"/>
      <c r="C112" s="175" t="s">
        <v>226</v>
      </c>
      <c r="D112" s="175" t="s">
        <v>204</v>
      </c>
      <c r="E112" s="176" t="s">
        <v>1316</v>
      </c>
      <c r="F112" s="177" t="s">
        <v>1317</v>
      </c>
      <c r="G112" s="178" t="s">
        <v>263</v>
      </c>
      <c r="H112" s="179">
        <v>76.209999999999994</v>
      </c>
      <c r="I112" s="180"/>
      <c r="J112" s="181">
        <f>ROUND(I112*H112,2)</f>
        <v>0</v>
      </c>
      <c r="K112" s="177" t="s">
        <v>19</v>
      </c>
      <c r="L112" s="41"/>
      <c r="M112" s="182" t="s">
        <v>19</v>
      </c>
      <c r="N112" s="183" t="s">
        <v>45</v>
      </c>
      <c r="O112" s="66"/>
      <c r="P112" s="184">
        <f>O112*H112</f>
        <v>0</v>
      </c>
      <c r="Q112" s="184">
        <v>5.3499999999999997E-3</v>
      </c>
      <c r="R112" s="184">
        <f>Q112*H112</f>
        <v>0.40772349999999996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333</v>
      </c>
      <c r="AT112" s="186" t="s">
        <v>204</v>
      </c>
      <c r="AU112" s="186" t="s">
        <v>84</v>
      </c>
      <c r="AY112" s="19" t="s">
        <v>202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333</v>
      </c>
      <c r="BM112" s="186" t="s">
        <v>1318</v>
      </c>
    </row>
    <row r="113" spans="1:51" s="2" customFormat="1" ht="11.25">
      <c r="A113" s="36"/>
      <c r="B113" s="37"/>
      <c r="C113" s="38"/>
      <c r="D113" s="188" t="s">
        <v>211</v>
      </c>
      <c r="E113" s="38"/>
      <c r="F113" s="189" t="s">
        <v>1319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211</v>
      </c>
      <c r="AU113" s="19" t="s">
        <v>84</v>
      </c>
    </row>
    <row r="114" spans="1:51" s="13" customFormat="1" ht="11.25">
      <c r="B114" s="195"/>
      <c r="C114" s="196"/>
      <c r="D114" s="188" t="s">
        <v>215</v>
      </c>
      <c r="E114" s="197" t="s">
        <v>19</v>
      </c>
      <c r="F114" s="198" t="s">
        <v>1306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51" s="13" customFormat="1" ht="11.25">
      <c r="B115" s="195"/>
      <c r="C115" s="196"/>
      <c r="D115" s="188" t="s">
        <v>215</v>
      </c>
      <c r="E115" s="197" t="s">
        <v>19</v>
      </c>
      <c r="F115" s="198" t="s">
        <v>1307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51" s="14" customFormat="1" ht="11.25">
      <c r="B116" s="205"/>
      <c r="C116" s="206"/>
      <c r="D116" s="188" t="s">
        <v>215</v>
      </c>
      <c r="E116" s="207" t="s">
        <v>19</v>
      </c>
      <c r="F116" s="208" t="s">
        <v>1308</v>
      </c>
      <c r="G116" s="206"/>
      <c r="H116" s="209">
        <v>71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215</v>
      </c>
      <c r="AU116" s="215" t="s">
        <v>84</v>
      </c>
      <c r="AV116" s="14" t="s">
        <v>84</v>
      </c>
      <c r="AW116" s="14" t="s">
        <v>35</v>
      </c>
      <c r="AX116" s="14" t="s">
        <v>74</v>
      </c>
      <c r="AY116" s="215" t="s">
        <v>202</v>
      </c>
    </row>
    <row r="117" spans="1:51" s="13" customFormat="1" ht="11.25">
      <c r="B117" s="195"/>
      <c r="C117" s="196"/>
      <c r="D117" s="188" t="s">
        <v>215</v>
      </c>
      <c r="E117" s="197" t="s">
        <v>19</v>
      </c>
      <c r="F117" s="198" t="s">
        <v>1306</v>
      </c>
      <c r="G117" s="196"/>
      <c r="H117" s="197" t="s">
        <v>19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215</v>
      </c>
      <c r="AU117" s="204" t="s">
        <v>84</v>
      </c>
      <c r="AV117" s="13" t="s">
        <v>82</v>
      </c>
      <c r="AW117" s="13" t="s">
        <v>35</v>
      </c>
      <c r="AX117" s="13" t="s">
        <v>74</v>
      </c>
      <c r="AY117" s="204" t="s">
        <v>202</v>
      </c>
    </row>
    <row r="118" spans="1:51" s="13" customFormat="1" ht="11.25">
      <c r="B118" s="195"/>
      <c r="C118" s="196"/>
      <c r="D118" s="188" t="s">
        <v>215</v>
      </c>
      <c r="E118" s="197" t="s">
        <v>19</v>
      </c>
      <c r="F118" s="198" t="s">
        <v>1309</v>
      </c>
      <c r="G118" s="196"/>
      <c r="H118" s="197" t="s">
        <v>19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215</v>
      </c>
      <c r="AU118" s="204" t="s">
        <v>84</v>
      </c>
      <c r="AV118" s="13" t="s">
        <v>82</v>
      </c>
      <c r="AW118" s="13" t="s">
        <v>35</v>
      </c>
      <c r="AX118" s="13" t="s">
        <v>74</v>
      </c>
      <c r="AY118" s="204" t="s">
        <v>202</v>
      </c>
    </row>
    <row r="119" spans="1:51" s="14" customFormat="1" ht="11.25">
      <c r="B119" s="205"/>
      <c r="C119" s="206"/>
      <c r="D119" s="188" t="s">
        <v>215</v>
      </c>
      <c r="E119" s="207" t="s">
        <v>19</v>
      </c>
      <c r="F119" s="208" t="s">
        <v>1310</v>
      </c>
      <c r="G119" s="206"/>
      <c r="H119" s="209">
        <v>1.04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215</v>
      </c>
      <c r="AU119" s="215" t="s">
        <v>84</v>
      </c>
      <c r="AV119" s="14" t="s">
        <v>84</v>
      </c>
      <c r="AW119" s="14" t="s">
        <v>35</v>
      </c>
      <c r="AX119" s="14" t="s">
        <v>74</v>
      </c>
      <c r="AY119" s="215" t="s">
        <v>202</v>
      </c>
    </row>
    <row r="120" spans="1:51" s="13" customFormat="1" ht="11.25">
      <c r="B120" s="195"/>
      <c r="C120" s="196"/>
      <c r="D120" s="188" t="s">
        <v>215</v>
      </c>
      <c r="E120" s="197" t="s">
        <v>19</v>
      </c>
      <c r="F120" s="198" t="s">
        <v>1306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1:51" s="13" customFormat="1" ht="11.25">
      <c r="B121" s="195"/>
      <c r="C121" s="196"/>
      <c r="D121" s="188" t="s">
        <v>215</v>
      </c>
      <c r="E121" s="197" t="s">
        <v>19</v>
      </c>
      <c r="F121" s="198" t="s">
        <v>1311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51" s="14" customFormat="1" ht="11.25">
      <c r="B122" s="205"/>
      <c r="C122" s="206"/>
      <c r="D122" s="188" t="s">
        <v>215</v>
      </c>
      <c r="E122" s="207" t="s">
        <v>19</v>
      </c>
      <c r="F122" s="208" t="s">
        <v>825</v>
      </c>
      <c r="G122" s="206"/>
      <c r="H122" s="209">
        <v>1.38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215</v>
      </c>
      <c r="AU122" s="215" t="s">
        <v>84</v>
      </c>
      <c r="AV122" s="14" t="s">
        <v>84</v>
      </c>
      <c r="AW122" s="14" t="s">
        <v>35</v>
      </c>
      <c r="AX122" s="14" t="s">
        <v>74</v>
      </c>
      <c r="AY122" s="215" t="s">
        <v>202</v>
      </c>
    </row>
    <row r="123" spans="1:51" s="13" customFormat="1" ht="11.25">
      <c r="B123" s="195"/>
      <c r="C123" s="196"/>
      <c r="D123" s="188" t="s">
        <v>215</v>
      </c>
      <c r="E123" s="197" t="s">
        <v>19</v>
      </c>
      <c r="F123" s="198" t="s">
        <v>1306</v>
      </c>
      <c r="G123" s="196"/>
      <c r="H123" s="197" t="s">
        <v>19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215</v>
      </c>
      <c r="AU123" s="204" t="s">
        <v>84</v>
      </c>
      <c r="AV123" s="13" t="s">
        <v>82</v>
      </c>
      <c r="AW123" s="13" t="s">
        <v>35</v>
      </c>
      <c r="AX123" s="13" t="s">
        <v>74</v>
      </c>
      <c r="AY123" s="204" t="s">
        <v>202</v>
      </c>
    </row>
    <row r="124" spans="1:51" s="13" customFormat="1" ht="11.25">
      <c r="B124" s="195"/>
      <c r="C124" s="196"/>
      <c r="D124" s="188" t="s">
        <v>215</v>
      </c>
      <c r="E124" s="197" t="s">
        <v>19</v>
      </c>
      <c r="F124" s="198" t="s">
        <v>1312</v>
      </c>
      <c r="G124" s="196"/>
      <c r="H124" s="197" t="s">
        <v>19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215</v>
      </c>
      <c r="AU124" s="204" t="s">
        <v>84</v>
      </c>
      <c r="AV124" s="13" t="s">
        <v>82</v>
      </c>
      <c r="AW124" s="13" t="s">
        <v>35</v>
      </c>
      <c r="AX124" s="13" t="s">
        <v>74</v>
      </c>
      <c r="AY124" s="204" t="s">
        <v>202</v>
      </c>
    </row>
    <row r="125" spans="1:51" s="14" customFormat="1" ht="11.25">
      <c r="B125" s="205"/>
      <c r="C125" s="206"/>
      <c r="D125" s="188" t="s">
        <v>215</v>
      </c>
      <c r="E125" s="207" t="s">
        <v>19</v>
      </c>
      <c r="F125" s="208" t="s">
        <v>1313</v>
      </c>
      <c r="G125" s="206"/>
      <c r="H125" s="209">
        <v>1.75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215</v>
      </c>
      <c r="AU125" s="215" t="s">
        <v>84</v>
      </c>
      <c r="AV125" s="14" t="s">
        <v>84</v>
      </c>
      <c r="AW125" s="14" t="s">
        <v>35</v>
      </c>
      <c r="AX125" s="14" t="s">
        <v>74</v>
      </c>
      <c r="AY125" s="215" t="s">
        <v>202</v>
      </c>
    </row>
    <row r="126" spans="1:51" s="13" customFormat="1" ht="11.25">
      <c r="B126" s="195"/>
      <c r="C126" s="196"/>
      <c r="D126" s="188" t="s">
        <v>215</v>
      </c>
      <c r="E126" s="197" t="s">
        <v>19</v>
      </c>
      <c r="F126" s="198" t="s">
        <v>1306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51" s="13" customFormat="1" ht="11.25">
      <c r="B127" s="195"/>
      <c r="C127" s="196"/>
      <c r="D127" s="188" t="s">
        <v>215</v>
      </c>
      <c r="E127" s="197" t="s">
        <v>19</v>
      </c>
      <c r="F127" s="198" t="s">
        <v>1314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51" s="14" customFormat="1" ht="11.25">
      <c r="B128" s="205"/>
      <c r="C128" s="206"/>
      <c r="D128" s="188" t="s">
        <v>215</v>
      </c>
      <c r="E128" s="207" t="s">
        <v>19</v>
      </c>
      <c r="F128" s="208" t="s">
        <v>1310</v>
      </c>
      <c r="G128" s="206"/>
      <c r="H128" s="209">
        <v>1.04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215</v>
      </c>
      <c r="AU128" s="215" t="s">
        <v>84</v>
      </c>
      <c r="AV128" s="14" t="s">
        <v>84</v>
      </c>
      <c r="AW128" s="14" t="s">
        <v>35</v>
      </c>
      <c r="AX128" s="14" t="s">
        <v>74</v>
      </c>
      <c r="AY128" s="215" t="s">
        <v>202</v>
      </c>
    </row>
    <row r="129" spans="1:65" s="15" customFormat="1" ht="11.25">
      <c r="B129" s="216"/>
      <c r="C129" s="217"/>
      <c r="D129" s="188" t="s">
        <v>215</v>
      </c>
      <c r="E129" s="218" t="s">
        <v>19</v>
      </c>
      <c r="F129" s="219" t="s">
        <v>220</v>
      </c>
      <c r="G129" s="217"/>
      <c r="H129" s="220">
        <v>76.210000000000008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215</v>
      </c>
      <c r="AU129" s="226" t="s">
        <v>84</v>
      </c>
      <c r="AV129" s="15" t="s">
        <v>209</v>
      </c>
      <c r="AW129" s="15" t="s">
        <v>35</v>
      </c>
      <c r="AX129" s="15" t="s">
        <v>82</v>
      </c>
      <c r="AY129" s="226" t="s">
        <v>202</v>
      </c>
    </row>
    <row r="130" spans="1:65" s="2" customFormat="1" ht="16.5" customHeight="1">
      <c r="A130" s="36"/>
      <c r="B130" s="37"/>
      <c r="C130" s="175" t="s">
        <v>209</v>
      </c>
      <c r="D130" s="175" t="s">
        <v>204</v>
      </c>
      <c r="E130" s="176" t="s">
        <v>927</v>
      </c>
      <c r="F130" s="177" t="s">
        <v>928</v>
      </c>
      <c r="G130" s="178" t="s">
        <v>301</v>
      </c>
      <c r="H130" s="179">
        <v>0.40799999999999997</v>
      </c>
      <c r="I130" s="180"/>
      <c r="J130" s="181">
        <f>ROUND(I130*H130,2)</f>
        <v>0</v>
      </c>
      <c r="K130" s="177" t="s">
        <v>208</v>
      </c>
      <c r="L130" s="41"/>
      <c r="M130" s="182" t="s">
        <v>19</v>
      </c>
      <c r="N130" s="183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333</v>
      </c>
      <c r="AT130" s="186" t="s">
        <v>204</v>
      </c>
      <c r="AU130" s="186" t="s">
        <v>84</v>
      </c>
      <c r="AY130" s="19" t="s">
        <v>202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333</v>
      </c>
      <c r="BM130" s="186" t="s">
        <v>1320</v>
      </c>
    </row>
    <row r="131" spans="1:65" s="2" customFormat="1" ht="19.5">
      <c r="A131" s="36"/>
      <c r="B131" s="37"/>
      <c r="C131" s="38"/>
      <c r="D131" s="188" t="s">
        <v>211</v>
      </c>
      <c r="E131" s="38"/>
      <c r="F131" s="189" t="s">
        <v>930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211</v>
      </c>
      <c r="AU131" s="19" t="s">
        <v>84</v>
      </c>
    </row>
    <row r="132" spans="1:65" s="2" customFormat="1" ht="11.25">
      <c r="A132" s="36"/>
      <c r="B132" s="37"/>
      <c r="C132" s="38"/>
      <c r="D132" s="193" t="s">
        <v>213</v>
      </c>
      <c r="E132" s="38"/>
      <c r="F132" s="194" t="s">
        <v>931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213</v>
      </c>
      <c r="AU132" s="19" t="s">
        <v>84</v>
      </c>
    </row>
    <row r="133" spans="1:65" s="2" customFormat="1" ht="16.5" customHeight="1">
      <c r="A133" s="36"/>
      <c r="B133" s="37"/>
      <c r="C133" s="175" t="s">
        <v>239</v>
      </c>
      <c r="D133" s="175" t="s">
        <v>204</v>
      </c>
      <c r="E133" s="176" t="s">
        <v>932</v>
      </c>
      <c r="F133" s="177" t="s">
        <v>933</v>
      </c>
      <c r="G133" s="178" t="s">
        <v>301</v>
      </c>
      <c r="H133" s="179">
        <v>0.40799999999999997</v>
      </c>
      <c r="I133" s="180"/>
      <c r="J133" s="181">
        <f>ROUND(I133*H133,2)</f>
        <v>0</v>
      </c>
      <c r="K133" s="177" t="s">
        <v>208</v>
      </c>
      <c r="L133" s="41"/>
      <c r="M133" s="182" t="s">
        <v>19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333</v>
      </c>
      <c r="AT133" s="186" t="s">
        <v>204</v>
      </c>
      <c r="AU133" s="186" t="s">
        <v>84</v>
      </c>
      <c r="AY133" s="19" t="s">
        <v>202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333</v>
      </c>
      <c r="BM133" s="186" t="s">
        <v>1321</v>
      </c>
    </row>
    <row r="134" spans="1:65" s="2" customFormat="1" ht="19.5">
      <c r="A134" s="36"/>
      <c r="B134" s="37"/>
      <c r="C134" s="38"/>
      <c r="D134" s="188" t="s">
        <v>211</v>
      </c>
      <c r="E134" s="38"/>
      <c r="F134" s="189" t="s">
        <v>935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211</v>
      </c>
      <c r="AU134" s="19" t="s">
        <v>84</v>
      </c>
    </row>
    <row r="135" spans="1:65" s="2" customFormat="1" ht="11.25">
      <c r="A135" s="36"/>
      <c r="B135" s="37"/>
      <c r="C135" s="38"/>
      <c r="D135" s="193" t="s">
        <v>213</v>
      </c>
      <c r="E135" s="38"/>
      <c r="F135" s="194" t="s">
        <v>936</v>
      </c>
      <c r="G135" s="38"/>
      <c r="H135" s="38"/>
      <c r="I135" s="190"/>
      <c r="J135" s="38"/>
      <c r="K135" s="38"/>
      <c r="L135" s="41"/>
      <c r="M135" s="252"/>
      <c r="N135" s="253"/>
      <c r="O135" s="254"/>
      <c r="P135" s="254"/>
      <c r="Q135" s="254"/>
      <c r="R135" s="254"/>
      <c r="S135" s="254"/>
      <c r="T135" s="255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213</v>
      </c>
      <c r="AU135" s="19" t="s">
        <v>84</v>
      </c>
    </row>
    <row r="136" spans="1:65" s="2" customFormat="1" ht="6.95" customHeight="1">
      <c r="A136" s="36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41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algorithmName="SHA-512" hashValue="Tel+Jy6QSFZmtD7QI/etWD4RQQuVq32TEVmtgPKUr9pevFS4tt7lB5U3/70aCKEAwjEAj0dfjjAFvr/H7HPS2Q==" saltValue="a/fLYbkHj9jKj1RyLSeh26HaMPCGcbrFc7a+hy7pJYej1os4sZXsbdUUT8jorTT7OmvnlLaFCZiQhfqyMHlG8g==" spinCount="100000" sheet="1" objects="1" scenarios="1" formatColumns="0" formatRows="0" autoFilter="0"/>
  <autoFilter ref="C83:K13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109" r:id="rId2"/>
    <hyperlink ref="F132" r:id="rId3"/>
    <hyperlink ref="F135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1322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ROUND((SUM(BE83:BE107)),  2)</f>
        <v>0</v>
      </c>
      <c r="G33" s="36"/>
      <c r="H33" s="36"/>
      <c r="I33" s="120">
        <v>0.21</v>
      </c>
      <c r="J33" s="119">
        <f>ROUND(((SUM(BE83:BE107))*I33),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ROUND((SUM(BF83:BF107)),  2)</f>
        <v>0</v>
      </c>
      <c r="G34" s="36"/>
      <c r="H34" s="36"/>
      <c r="I34" s="120">
        <v>0.15</v>
      </c>
      <c r="J34" s="119">
        <f>ROUND(((SUM(BF83:BF107))*I34),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ROUND((SUM(BG83:BG107)),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ROUND((SUM(BH83:BH107)),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ROUND((SUM(BI83:BI107)),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2021-112-08-B - Bourací - požární žebřík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186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E9</f>
        <v>2021-112-08-B - Bourací - požární žebřík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P84+P99</f>
        <v>0</v>
      </c>
      <c r="Q83" s="74"/>
      <c r="R83" s="156">
        <f>R84+R99</f>
        <v>0</v>
      </c>
      <c r="S83" s="74"/>
      <c r="T83" s="157">
        <f>T84+T99</f>
        <v>0.17625000000000002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BK84+BK99</f>
        <v>0</v>
      </c>
    </row>
    <row r="84" spans="1:65" s="12" customFormat="1" ht="25.9" customHeight="1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>
      <c r="B85" s="159"/>
      <c r="C85" s="160"/>
      <c r="D85" s="161" t="s">
        <v>73</v>
      </c>
      <c r="E85" s="173" t="s">
        <v>296</v>
      </c>
      <c r="F85" s="173" t="s">
        <v>297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SUM(BK86:BK98)</f>
        <v>0</v>
      </c>
    </row>
    <row r="86" spans="1:65" s="2" customFormat="1" ht="16.5" customHeight="1">
      <c r="A86" s="36"/>
      <c r="B86" s="37"/>
      <c r="C86" s="175" t="s">
        <v>82</v>
      </c>
      <c r="D86" s="175" t="s">
        <v>204</v>
      </c>
      <c r="E86" s="176" t="s">
        <v>299</v>
      </c>
      <c r="F86" s="177" t="s">
        <v>300</v>
      </c>
      <c r="G86" s="178" t="s">
        <v>301</v>
      </c>
      <c r="H86" s="179">
        <v>0.17599999999999999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1323</v>
      </c>
    </row>
    <row r="87" spans="1:65" s="2" customFormat="1" ht="11.25">
      <c r="A87" s="36"/>
      <c r="B87" s="37"/>
      <c r="C87" s="38"/>
      <c r="D87" s="188" t="s">
        <v>211</v>
      </c>
      <c r="E87" s="38"/>
      <c r="F87" s="189" t="s">
        <v>303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11.25">
      <c r="A88" s="36"/>
      <c r="B88" s="37"/>
      <c r="C88" s="38"/>
      <c r="D88" s="193" t="s">
        <v>213</v>
      </c>
      <c r="E88" s="38"/>
      <c r="F88" s="194" t="s">
        <v>304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213</v>
      </c>
      <c r="AU88" s="19" t="s">
        <v>84</v>
      </c>
    </row>
    <row r="89" spans="1:65" s="2" customFormat="1" ht="16.5" customHeight="1">
      <c r="A89" s="36"/>
      <c r="B89" s="37"/>
      <c r="C89" s="175" t="s">
        <v>84</v>
      </c>
      <c r="D89" s="175" t="s">
        <v>204</v>
      </c>
      <c r="E89" s="176" t="s">
        <v>306</v>
      </c>
      <c r="F89" s="177" t="s">
        <v>307</v>
      </c>
      <c r="G89" s="178" t="s">
        <v>301</v>
      </c>
      <c r="H89" s="179">
        <v>0.17599999999999999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1324</v>
      </c>
    </row>
    <row r="90" spans="1:65" s="2" customFormat="1" ht="11.25">
      <c r="A90" s="36"/>
      <c r="B90" s="37"/>
      <c r="C90" s="38"/>
      <c r="D90" s="188" t="s">
        <v>211</v>
      </c>
      <c r="E90" s="38"/>
      <c r="F90" s="189" t="s">
        <v>309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11.25">
      <c r="A91" s="36"/>
      <c r="B91" s="37"/>
      <c r="C91" s="38"/>
      <c r="D91" s="193" t="s">
        <v>213</v>
      </c>
      <c r="E91" s="38"/>
      <c r="F91" s="194" t="s">
        <v>310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213</v>
      </c>
      <c r="AU91" s="19" t="s">
        <v>84</v>
      </c>
    </row>
    <row r="92" spans="1:65" s="2" customFormat="1" ht="16.5" customHeight="1">
      <c r="A92" s="36"/>
      <c r="B92" s="37"/>
      <c r="C92" s="175" t="s">
        <v>226</v>
      </c>
      <c r="D92" s="175" t="s">
        <v>204</v>
      </c>
      <c r="E92" s="176" t="s">
        <v>312</v>
      </c>
      <c r="F92" s="177" t="s">
        <v>313</v>
      </c>
      <c r="G92" s="178" t="s">
        <v>301</v>
      </c>
      <c r="H92" s="179">
        <v>1.76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1325</v>
      </c>
    </row>
    <row r="93" spans="1:65" s="2" customFormat="1" ht="19.5">
      <c r="A93" s="36"/>
      <c r="B93" s="37"/>
      <c r="C93" s="38"/>
      <c r="D93" s="188" t="s">
        <v>211</v>
      </c>
      <c r="E93" s="38"/>
      <c r="F93" s="189" t="s">
        <v>315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316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4" customFormat="1" ht="11.25">
      <c r="B95" s="205"/>
      <c r="C95" s="206"/>
      <c r="D95" s="188" t="s">
        <v>215</v>
      </c>
      <c r="E95" s="206"/>
      <c r="F95" s="208" t="s">
        <v>1326</v>
      </c>
      <c r="G95" s="206"/>
      <c r="H95" s="209">
        <v>1.76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4</v>
      </c>
      <c r="AX95" s="14" t="s">
        <v>82</v>
      </c>
      <c r="AY95" s="215" t="s">
        <v>202</v>
      </c>
    </row>
    <row r="96" spans="1:65" s="2" customFormat="1" ht="21.75" customHeight="1">
      <c r="A96" s="36"/>
      <c r="B96" s="37"/>
      <c r="C96" s="175" t="s">
        <v>209</v>
      </c>
      <c r="D96" s="175" t="s">
        <v>204</v>
      </c>
      <c r="E96" s="176" t="s">
        <v>342</v>
      </c>
      <c r="F96" s="177" t="s">
        <v>343</v>
      </c>
      <c r="G96" s="178" t="s">
        <v>301</v>
      </c>
      <c r="H96" s="179">
        <v>0.17599999999999999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1327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345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346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2" customFormat="1" ht="25.9" customHeight="1">
      <c r="B99" s="159"/>
      <c r="C99" s="160"/>
      <c r="D99" s="161" t="s">
        <v>73</v>
      </c>
      <c r="E99" s="162" t="s">
        <v>386</v>
      </c>
      <c r="F99" s="162" t="s">
        <v>387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</f>
        <v>0</v>
      </c>
      <c r="Q99" s="167"/>
      <c r="R99" s="168">
        <f>R100</f>
        <v>0</v>
      </c>
      <c r="S99" s="167"/>
      <c r="T99" s="169">
        <f>T100</f>
        <v>0.17625000000000002</v>
      </c>
      <c r="AR99" s="170" t="s">
        <v>84</v>
      </c>
      <c r="AT99" s="171" t="s">
        <v>73</v>
      </c>
      <c r="AU99" s="171" t="s">
        <v>74</v>
      </c>
      <c r="AY99" s="170" t="s">
        <v>202</v>
      </c>
      <c r="BK99" s="172">
        <f>BK100</f>
        <v>0</v>
      </c>
    </row>
    <row r="100" spans="1:65" s="12" customFormat="1" ht="22.9" customHeight="1">
      <c r="B100" s="159"/>
      <c r="C100" s="160"/>
      <c r="D100" s="161" t="s">
        <v>73</v>
      </c>
      <c r="E100" s="173" t="s">
        <v>432</v>
      </c>
      <c r="F100" s="173" t="s">
        <v>433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SUM(P101:P107)</f>
        <v>0</v>
      </c>
      <c r="Q100" s="167"/>
      <c r="R100" s="168">
        <f>SUM(R101:R107)</f>
        <v>0</v>
      </c>
      <c r="S100" s="167"/>
      <c r="T100" s="169">
        <f>SUM(T101:T107)</f>
        <v>0.17625000000000002</v>
      </c>
      <c r="AR100" s="170" t="s">
        <v>84</v>
      </c>
      <c r="AT100" s="171" t="s">
        <v>73</v>
      </c>
      <c r="AU100" s="171" t="s">
        <v>82</v>
      </c>
      <c r="AY100" s="170" t="s">
        <v>202</v>
      </c>
      <c r="BK100" s="172">
        <f>SUM(BK101:BK107)</f>
        <v>0</v>
      </c>
    </row>
    <row r="101" spans="1:65" s="2" customFormat="1" ht="16.5" customHeight="1">
      <c r="A101" s="36"/>
      <c r="B101" s="37"/>
      <c r="C101" s="175" t="s">
        <v>239</v>
      </c>
      <c r="D101" s="175" t="s">
        <v>204</v>
      </c>
      <c r="E101" s="176" t="s">
        <v>1328</v>
      </c>
      <c r="F101" s="177" t="s">
        <v>1329</v>
      </c>
      <c r="G101" s="178" t="s">
        <v>263</v>
      </c>
      <c r="H101" s="179">
        <v>3.5249999999999999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0.05</v>
      </c>
      <c r="T101" s="185">
        <f>S101*H101</f>
        <v>0.17625000000000002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333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333</v>
      </c>
      <c r="BM101" s="186" t="s">
        <v>1330</v>
      </c>
    </row>
    <row r="102" spans="1:65" s="2" customFormat="1" ht="11.25">
      <c r="A102" s="36"/>
      <c r="B102" s="37"/>
      <c r="C102" s="38"/>
      <c r="D102" s="188" t="s">
        <v>211</v>
      </c>
      <c r="E102" s="38"/>
      <c r="F102" s="189" t="s">
        <v>1331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2" customFormat="1" ht="11.25">
      <c r="A103" s="36"/>
      <c r="B103" s="37"/>
      <c r="C103" s="38"/>
      <c r="D103" s="193" t="s">
        <v>213</v>
      </c>
      <c r="E103" s="38"/>
      <c r="F103" s="194" t="s">
        <v>1332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213</v>
      </c>
      <c r="AU103" s="19" t="s">
        <v>84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1333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1334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4" customFormat="1" ht="11.25">
      <c r="B106" s="205"/>
      <c r="C106" s="206"/>
      <c r="D106" s="188" t="s">
        <v>215</v>
      </c>
      <c r="E106" s="207" t="s">
        <v>19</v>
      </c>
      <c r="F106" s="208" t="s">
        <v>1335</v>
      </c>
      <c r="G106" s="206"/>
      <c r="H106" s="209">
        <v>3.5249999999999999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215</v>
      </c>
      <c r="AU106" s="215" t="s">
        <v>84</v>
      </c>
      <c r="AV106" s="14" t="s">
        <v>84</v>
      </c>
      <c r="AW106" s="14" t="s">
        <v>35</v>
      </c>
      <c r="AX106" s="14" t="s">
        <v>74</v>
      </c>
      <c r="AY106" s="215" t="s">
        <v>202</v>
      </c>
    </row>
    <row r="107" spans="1:65" s="15" customFormat="1" ht="11.25">
      <c r="B107" s="216"/>
      <c r="C107" s="217"/>
      <c r="D107" s="188" t="s">
        <v>215</v>
      </c>
      <c r="E107" s="218" t="s">
        <v>19</v>
      </c>
      <c r="F107" s="219" t="s">
        <v>220</v>
      </c>
      <c r="G107" s="217"/>
      <c r="H107" s="220">
        <v>3.5249999999999999</v>
      </c>
      <c r="I107" s="221"/>
      <c r="J107" s="217"/>
      <c r="K107" s="217"/>
      <c r="L107" s="222"/>
      <c r="M107" s="238"/>
      <c r="N107" s="239"/>
      <c r="O107" s="239"/>
      <c r="P107" s="239"/>
      <c r="Q107" s="239"/>
      <c r="R107" s="239"/>
      <c r="S107" s="239"/>
      <c r="T107" s="240"/>
      <c r="AT107" s="226" t="s">
        <v>215</v>
      </c>
      <c r="AU107" s="226" t="s">
        <v>84</v>
      </c>
      <c r="AV107" s="15" t="s">
        <v>209</v>
      </c>
      <c r="AW107" s="15" t="s">
        <v>35</v>
      </c>
      <c r="AX107" s="15" t="s">
        <v>82</v>
      </c>
      <c r="AY107" s="226" t="s">
        <v>202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NmUp2/0U+FvKpNcnqbnxP+wptTK4mtHHd+tl9efW2exgM6RExk3dLBqDC9uOSYKIXoJGoSmRaPIpNW/Zt3/Hcg==" saltValue="6x9QycRRkT4O4m5h3g8Vd5DSpiM/05diHc2ekryqShPC34qwlRGfZIMiilxVVw8DakiERdJIZoNkleQdlMki/w==" spinCount="100000" sheet="1" objects="1" scenarios="1" formatColumns="0" formatRows="0" autoFilter="0"/>
  <autoFilter ref="C82:K10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1336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ROUND((SUM(BE84:BE144)),  2)</f>
        <v>0</v>
      </c>
      <c r="G33" s="36"/>
      <c r="H33" s="36"/>
      <c r="I33" s="120">
        <v>0.21</v>
      </c>
      <c r="J33" s="119">
        <f>ROUND(((SUM(BE84:BE144))*I33),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ROUND((SUM(BF84:BF144)),  2)</f>
        <v>0</v>
      </c>
      <c r="G34" s="36"/>
      <c r="H34" s="36"/>
      <c r="I34" s="120">
        <v>0.15</v>
      </c>
      <c r="J34" s="119">
        <f>ROUND(((SUM(BF84:BF144))*I34),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ROUND((SUM(BG84:BG144)),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ROUND((SUM(BH84:BH144)),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ROUND((SUM(BI84:BI144)),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2021-112-08-N - Nové kce  - požární žebřík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1337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463</v>
      </c>
      <c r="E62" s="145"/>
      <c r="F62" s="145"/>
      <c r="G62" s="145"/>
      <c r="H62" s="145"/>
      <c r="I62" s="145"/>
      <c r="J62" s="146">
        <f>J99</f>
        <v>0</v>
      </c>
      <c r="K62" s="143"/>
      <c r="L62" s="147"/>
    </row>
    <row r="63" spans="1:47" s="9" customFormat="1" ht="24.95" customHeight="1">
      <c r="B63" s="136"/>
      <c r="C63" s="137"/>
      <c r="D63" s="138" t="s">
        <v>182</v>
      </c>
      <c r="E63" s="139"/>
      <c r="F63" s="139"/>
      <c r="G63" s="139"/>
      <c r="H63" s="139"/>
      <c r="I63" s="139"/>
      <c r="J63" s="140">
        <f>J103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186</v>
      </c>
      <c r="E64" s="145"/>
      <c r="F64" s="145"/>
      <c r="G64" s="145"/>
      <c r="H64" s="145"/>
      <c r="I64" s="145"/>
      <c r="J64" s="146">
        <f>J104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5" t="str">
        <f>E9</f>
        <v>2021-112-08-N - Nové kce  - požární žebřík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P85+P103</f>
        <v>0</v>
      </c>
      <c r="Q84" s="74"/>
      <c r="R84" s="156">
        <f>R85+R103</f>
        <v>0.48358000000000001</v>
      </c>
      <c r="S84" s="74"/>
      <c r="T84" s="157">
        <f>T85+T103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BK85+BK103</f>
        <v>0</v>
      </c>
    </row>
    <row r="85" spans="1:65" s="12" customFormat="1" ht="25.9" customHeight="1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P86+P99</f>
        <v>0</v>
      </c>
      <c r="Q85" s="167"/>
      <c r="R85" s="168">
        <f>R86+R99</f>
        <v>0.13408</v>
      </c>
      <c r="S85" s="167"/>
      <c r="T85" s="169">
        <f>T86+T99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BK86+BK99</f>
        <v>0</v>
      </c>
    </row>
    <row r="86" spans="1:65" s="12" customFormat="1" ht="22.9" customHeight="1">
      <c r="B86" s="159"/>
      <c r="C86" s="160"/>
      <c r="D86" s="161" t="s">
        <v>73</v>
      </c>
      <c r="E86" s="173" t="s">
        <v>1338</v>
      </c>
      <c r="F86" s="173" t="s">
        <v>1339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SUM(P87:P98)</f>
        <v>0</v>
      </c>
      <c r="Q86" s="167"/>
      <c r="R86" s="168">
        <f>SUM(R87:R98)</f>
        <v>0.13408</v>
      </c>
      <c r="S86" s="167"/>
      <c r="T86" s="169">
        <f>SUM(T87:T98)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SUM(BK87:BK98)</f>
        <v>0</v>
      </c>
    </row>
    <row r="87" spans="1:65" s="2" customFormat="1" ht="16.5" customHeight="1">
      <c r="A87" s="36"/>
      <c r="B87" s="37"/>
      <c r="C87" s="175" t="s">
        <v>82</v>
      </c>
      <c r="D87" s="175" t="s">
        <v>204</v>
      </c>
      <c r="E87" s="176" t="s">
        <v>1340</v>
      </c>
      <c r="F87" s="177" t="s">
        <v>1341</v>
      </c>
      <c r="G87" s="178" t="s">
        <v>589</v>
      </c>
      <c r="H87" s="179">
        <v>4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3.3000000000000002E-2</v>
      </c>
      <c r="R87" s="184">
        <f>Q87*H87</f>
        <v>0.13200000000000001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1342</v>
      </c>
    </row>
    <row r="88" spans="1:65" s="2" customFormat="1" ht="19.5">
      <c r="A88" s="36"/>
      <c r="B88" s="37"/>
      <c r="C88" s="38"/>
      <c r="D88" s="188" t="s">
        <v>211</v>
      </c>
      <c r="E88" s="38"/>
      <c r="F88" s="189" t="s">
        <v>1343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2" customFormat="1" ht="11.25">
      <c r="A89" s="36"/>
      <c r="B89" s="37"/>
      <c r="C89" s="38"/>
      <c r="D89" s="193" t="s">
        <v>213</v>
      </c>
      <c r="E89" s="38"/>
      <c r="F89" s="194" t="s">
        <v>1344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213</v>
      </c>
      <c r="AU89" s="19" t="s">
        <v>84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1345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4" customFormat="1" ht="11.25">
      <c r="B91" s="205"/>
      <c r="C91" s="206"/>
      <c r="D91" s="188" t="s">
        <v>215</v>
      </c>
      <c r="E91" s="207" t="s">
        <v>19</v>
      </c>
      <c r="F91" s="208" t="s">
        <v>209</v>
      </c>
      <c r="G91" s="206"/>
      <c r="H91" s="209">
        <v>4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215</v>
      </c>
      <c r="AU91" s="215" t="s">
        <v>84</v>
      </c>
      <c r="AV91" s="14" t="s">
        <v>84</v>
      </c>
      <c r="AW91" s="14" t="s">
        <v>35</v>
      </c>
      <c r="AX91" s="14" t="s">
        <v>74</v>
      </c>
      <c r="AY91" s="215" t="s">
        <v>202</v>
      </c>
    </row>
    <row r="92" spans="1:65" s="15" customFormat="1" ht="11.25">
      <c r="B92" s="216"/>
      <c r="C92" s="217"/>
      <c r="D92" s="188" t="s">
        <v>215</v>
      </c>
      <c r="E92" s="218" t="s">
        <v>19</v>
      </c>
      <c r="F92" s="219" t="s">
        <v>220</v>
      </c>
      <c r="G92" s="217"/>
      <c r="H92" s="220">
        <v>4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215</v>
      </c>
      <c r="AU92" s="226" t="s">
        <v>84</v>
      </c>
      <c r="AV92" s="15" t="s">
        <v>209</v>
      </c>
      <c r="AW92" s="15" t="s">
        <v>35</v>
      </c>
      <c r="AX92" s="15" t="s">
        <v>82</v>
      </c>
      <c r="AY92" s="226" t="s">
        <v>202</v>
      </c>
    </row>
    <row r="93" spans="1:65" s="2" customFormat="1" ht="21.75" customHeight="1">
      <c r="A93" s="36"/>
      <c r="B93" s="37"/>
      <c r="C93" s="175" t="s">
        <v>84</v>
      </c>
      <c r="D93" s="175" t="s">
        <v>204</v>
      </c>
      <c r="E93" s="176" t="s">
        <v>1346</v>
      </c>
      <c r="F93" s="177" t="s">
        <v>1347</v>
      </c>
      <c r="G93" s="178" t="s">
        <v>589</v>
      </c>
      <c r="H93" s="179">
        <v>4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5.1999999999999995E-4</v>
      </c>
      <c r="R93" s="184">
        <f>Q93*H93</f>
        <v>2.0799999999999998E-3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1348</v>
      </c>
    </row>
    <row r="94" spans="1:65" s="2" customFormat="1" ht="19.5">
      <c r="A94" s="36"/>
      <c r="B94" s="37"/>
      <c r="C94" s="38"/>
      <c r="D94" s="188" t="s">
        <v>211</v>
      </c>
      <c r="E94" s="38"/>
      <c r="F94" s="189" t="s">
        <v>1349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2" customFormat="1" ht="11.25">
      <c r="A95" s="36"/>
      <c r="B95" s="37"/>
      <c r="C95" s="38"/>
      <c r="D95" s="193" t="s">
        <v>213</v>
      </c>
      <c r="E95" s="38"/>
      <c r="F95" s="194" t="s">
        <v>1350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213</v>
      </c>
      <c r="AU95" s="19" t="s">
        <v>84</v>
      </c>
    </row>
    <row r="96" spans="1:65" s="13" customFormat="1" ht="11.25">
      <c r="B96" s="195"/>
      <c r="C96" s="196"/>
      <c r="D96" s="188" t="s">
        <v>215</v>
      </c>
      <c r="E96" s="197" t="s">
        <v>19</v>
      </c>
      <c r="F96" s="198" t="s">
        <v>1345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1:65" s="14" customFormat="1" ht="11.25">
      <c r="B97" s="205"/>
      <c r="C97" s="206"/>
      <c r="D97" s="188" t="s">
        <v>215</v>
      </c>
      <c r="E97" s="207" t="s">
        <v>19</v>
      </c>
      <c r="F97" s="208" t="s">
        <v>209</v>
      </c>
      <c r="G97" s="206"/>
      <c r="H97" s="209">
        <v>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215</v>
      </c>
      <c r="AU97" s="215" t="s">
        <v>84</v>
      </c>
      <c r="AV97" s="14" t="s">
        <v>84</v>
      </c>
      <c r="AW97" s="14" t="s">
        <v>35</v>
      </c>
      <c r="AX97" s="14" t="s">
        <v>74</v>
      </c>
      <c r="AY97" s="215" t="s">
        <v>202</v>
      </c>
    </row>
    <row r="98" spans="1:65" s="15" customFormat="1" ht="11.25">
      <c r="B98" s="216"/>
      <c r="C98" s="217"/>
      <c r="D98" s="188" t="s">
        <v>215</v>
      </c>
      <c r="E98" s="218" t="s">
        <v>19</v>
      </c>
      <c r="F98" s="219" t="s">
        <v>220</v>
      </c>
      <c r="G98" s="217"/>
      <c r="H98" s="220">
        <v>4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215</v>
      </c>
      <c r="AU98" s="226" t="s">
        <v>84</v>
      </c>
      <c r="AV98" s="15" t="s">
        <v>209</v>
      </c>
      <c r="AW98" s="15" t="s">
        <v>35</v>
      </c>
      <c r="AX98" s="15" t="s">
        <v>82</v>
      </c>
      <c r="AY98" s="226" t="s">
        <v>202</v>
      </c>
    </row>
    <row r="99" spans="1:65" s="12" customFormat="1" ht="22.9" customHeight="1">
      <c r="B99" s="159"/>
      <c r="C99" s="160"/>
      <c r="D99" s="161" t="s">
        <v>73</v>
      </c>
      <c r="E99" s="173" t="s">
        <v>561</v>
      </c>
      <c r="F99" s="173" t="s">
        <v>562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SUM(P100:P102)</f>
        <v>0</v>
      </c>
      <c r="Q99" s="167"/>
      <c r="R99" s="168">
        <f>SUM(R100:R102)</f>
        <v>0</v>
      </c>
      <c r="S99" s="167"/>
      <c r="T99" s="169">
        <f>SUM(T100:T102)</f>
        <v>0</v>
      </c>
      <c r="AR99" s="170" t="s">
        <v>82</v>
      </c>
      <c r="AT99" s="171" t="s">
        <v>73</v>
      </c>
      <c r="AU99" s="171" t="s">
        <v>82</v>
      </c>
      <c r="AY99" s="170" t="s">
        <v>202</v>
      </c>
      <c r="BK99" s="172">
        <f>SUM(BK100:BK102)</f>
        <v>0</v>
      </c>
    </row>
    <row r="100" spans="1:65" s="2" customFormat="1" ht="16.5" customHeight="1">
      <c r="A100" s="36"/>
      <c r="B100" s="37"/>
      <c r="C100" s="175" t="s">
        <v>226</v>
      </c>
      <c r="D100" s="175" t="s">
        <v>204</v>
      </c>
      <c r="E100" s="176" t="s">
        <v>768</v>
      </c>
      <c r="F100" s="177" t="s">
        <v>769</v>
      </c>
      <c r="G100" s="178" t="s">
        <v>301</v>
      </c>
      <c r="H100" s="179">
        <v>0.13400000000000001</v>
      </c>
      <c r="I100" s="180"/>
      <c r="J100" s="181">
        <f>ROUND(I100*H100,2)</f>
        <v>0</v>
      </c>
      <c r="K100" s="177" t="s">
        <v>208</v>
      </c>
      <c r="L100" s="41"/>
      <c r="M100" s="182" t="s">
        <v>19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209</v>
      </c>
      <c r="AT100" s="186" t="s">
        <v>204</v>
      </c>
      <c r="AU100" s="186" t="s">
        <v>84</v>
      </c>
      <c r="AY100" s="19" t="s">
        <v>202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209</v>
      </c>
      <c r="BM100" s="186" t="s">
        <v>1351</v>
      </c>
    </row>
    <row r="101" spans="1:65" s="2" customFormat="1" ht="19.5">
      <c r="A101" s="36"/>
      <c r="B101" s="37"/>
      <c r="C101" s="38"/>
      <c r="D101" s="188" t="s">
        <v>211</v>
      </c>
      <c r="E101" s="38"/>
      <c r="F101" s="189" t="s">
        <v>771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211</v>
      </c>
      <c r="AU101" s="19" t="s">
        <v>84</v>
      </c>
    </row>
    <row r="102" spans="1:65" s="2" customFormat="1" ht="11.25">
      <c r="A102" s="36"/>
      <c r="B102" s="37"/>
      <c r="C102" s="38"/>
      <c r="D102" s="193" t="s">
        <v>213</v>
      </c>
      <c r="E102" s="38"/>
      <c r="F102" s="194" t="s">
        <v>772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213</v>
      </c>
      <c r="AU102" s="19" t="s">
        <v>84</v>
      </c>
    </row>
    <row r="103" spans="1:65" s="12" customFormat="1" ht="25.9" customHeight="1">
      <c r="B103" s="159"/>
      <c r="C103" s="160"/>
      <c r="D103" s="161" t="s">
        <v>73</v>
      </c>
      <c r="E103" s="162" t="s">
        <v>386</v>
      </c>
      <c r="F103" s="162" t="s">
        <v>387</v>
      </c>
      <c r="G103" s="160"/>
      <c r="H103" s="160"/>
      <c r="I103" s="163"/>
      <c r="J103" s="164">
        <f>BK103</f>
        <v>0</v>
      </c>
      <c r="K103" s="160"/>
      <c r="L103" s="165"/>
      <c r="M103" s="166"/>
      <c r="N103" s="167"/>
      <c r="O103" s="167"/>
      <c r="P103" s="168">
        <f>P104</f>
        <v>0</v>
      </c>
      <c r="Q103" s="167"/>
      <c r="R103" s="168">
        <f>R104</f>
        <v>0.34950000000000003</v>
      </c>
      <c r="S103" s="167"/>
      <c r="T103" s="169">
        <f>T104</f>
        <v>0</v>
      </c>
      <c r="AR103" s="170" t="s">
        <v>84</v>
      </c>
      <c r="AT103" s="171" t="s">
        <v>73</v>
      </c>
      <c r="AU103" s="171" t="s">
        <v>74</v>
      </c>
      <c r="AY103" s="170" t="s">
        <v>202</v>
      </c>
      <c r="BK103" s="172">
        <f>BK104</f>
        <v>0</v>
      </c>
    </row>
    <row r="104" spans="1:65" s="12" customFormat="1" ht="22.9" customHeight="1">
      <c r="B104" s="159"/>
      <c r="C104" s="160"/>
      <c r="D104" s="161" t="s">
        <v>73</v>
      </c>
      <c r="E104" s="173" t="s">
        <v>432</v>
      </c>
      <c r="F104" s="173" t="s">
        <v>433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SUM(P105:P144)</f>
        <v>0</v>
      </c>
      <c r="Q104" s="167"/>
      <c r="R104" s="168">
        <f>SUM(R105:R144)</f>
        <v>0.34950000000000003</v>
      </c>
      <c r="S104" s="167"/>
      <c r="T104" s="169">
        <f>SUM(T105:T144)</f>
        <v>0</v>
      </c>
      <c r="AR104" s="170" t="s">
        <v>84</v>
      </c>
      <c r="AT104" s="171" t="s">
        <v>73</v>
      </c>
      <c r="AU104" s="171" t="s">
        <v>82</v>
      </c>
      <c r="AY104" s="170" t="s">
        <v>202</v>
      </c>
      <c r="BK104" s="172">
        <f>SUM(BK105:BK144)</f>
        <v>0</v>
      </c>
    </row>
    <row r="105" spans="1:65" s="2" customFormat="1" ht="16.5" customHeight="1">
      <c r="A105" s="36"/>
      <c r="B105" s="37"/>
      <c r="C105" s="175" t="s">
        <v>209</v>
      </c>
      <c r="D105" s="175" t="s">
        <v>204</v>
      </c>
      <c r="E105" s="176" t="s">
        <v>1352</v>
      </c>
      <c r="F105" s="177" t="s">
        <v>1353</v>
      </c>
      <c r="G105" s="178" t="s">
        <v>263</v>
      </c>
      <c r="H105" s="179">
        <v>5.0999999999999996</v>
      </c>
      <c r="I105" s="180"/>
      <c r="J105" s="181">
        <f>ROUND(I105*H105,2)</f>
        <v>0</v>
      </c>
      <c r="K105" s="177" t="s">
        <v>208</v>
      </c>
      <c r="L105" s="41"/>
      <c r="M105" s="182" t="s">
        <v>19</v>
      </c>
      <c r="N105" s="183" t="s">
        <v>45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333</v>
      </c>
      <c r="AT105" s="186" t="s">
        <v>204</v>
      </c>
      <c r="AU105" s="186" t="s">
        <v>84</v>
      </c>
      <c r="AY105" s="19" t="s">
        <v>202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82</v>
      </c>
      <c r="BK105" s="187">
        <f>ROUND(I105*H105,2)</f>
        <v>0</v>
      </c>
      <c r="BL105" s="19" t="s">
        <v>333</v>
      </c>
      <c r="BM105" s="186" t="s">
        <v>1354</v>
      </c>
    </row>
    <row r="106" spans="1:65" s="2" customFormat="1" ht="11.25">
      <c r="A106" s="36"/>
      <c r="B106" s="37"/>
      <c r="C106" s="38"/>
      <c r="D106" s="188" t="s">
        <v>211</v>
      </c>
      <c r="E106" s="38"/>
      <c r="F106" s="189" t="s">
        <v>1353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211</v>
      </c>
      <c r="AU106" s="19" t="s">
        <v>84</v>
      </c>
    </row>
    <row r="107" spans="1:65" s="2" customFormat="1" ht="11.25">
      <c r="A107" s="36"/>
      <c r="B107" s="37"/>
      <c r="C107" s="38"/>
      <c r="D107" s="193" t="s">
        <v>213</v>
      </c>
      <c r="E107" s="38"/>
      <c r="F107" s="194" t="s">
        <v>1355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213</v>
      </c>
      <c r="AU107" s="19" t="s">
        <v>84</v>
      </c>
    </row>
    <row r="108" spans="1:65" s="13" customFormat="1" ht="11.25">
      <c r="B108" s="195"/>
      <c r="C108" s="196"/>
      <c r="D108" s="188" t="s">
        <v>215</v>
      </c>
      <c r="E108" s="197" t="s">
        <v>19</v>
      </c>
      <c r="F108" s="198" t="s">
        <v>1356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1:65" s="13" customFormat="1" ht="11.25">
      <c r="B109" s="195"/>
      <c r="C109" s="196"/>
      <c r="D109" s="188" t="s">
        <v>215</v>
      </c>
      <c r="E109" s="197" t="s">
        <v>19</v>
      </c>
      <c r="F109" s="198" t="s">
        <v>1357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1:65" s="14" customFormat="1" ht="11.25">
      <c r="B110" s="205"/>
      <c r="C110" s="206"/>
      <c r="D110" s="188" t="s">
        <v>215</v>
      </c>
      <c r="E110" s="207" t="s">
        <v>19</v>
      </c>
      <c r="F110" s="208" t="s">
        <v>1358</v>
      </c>
      <c r="G110" s="206"/>
      <c r="H110" s="209">
        <v>5.0999999999999996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215</v>
      </c>
      <c r="AU110" s="215" t="s">
        <v>84</v>
      </c>
      <c r="AV110" s="14" t="s">
        <v>84</v>
      </c>
      <c r="AW110" s="14" t="s">
        <v>35</v>
      </c>
      <c r="AX110" s="14" t="s">
        <v>74</v>
      </c>
      <c r="AY110" s="215" t="s">
        <v>202</v>
      </c>
    </row>
    <row r="111" spans="1:65" s="15" customFormat="1" ht="11.25">
      <c r="B111" s="216"/>
      <c r="C111" s="217"/>
      <c r="D111" s="188" t="s">
        <v>215</v>
      </c>
      <c r="E111" s="218" t="s">
        <v>19</v>
      </c>
      <c r="F111" s="219" t="s">
        <v>220</v>
      </c>
      <c r="G111" s="217"/>
      <c r="H111" s="220">
        <v>5.0999999999999996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215</v>
      </c>
      <c r="AU111" s="226" t="s">
        <v>84</v>
      </c>
      <c r="AV111" s="15" t="s">
        <v>209</v>
      </c>
      <c r="AW111" s="15" t="s">
        <v>35</v>
      </c>
      <c r="AX111" s="15" t="s">
        <v>82</v>
      </c>
      <c r="AY111" s="226" t="s">
        <v>202</v>
      </c>
    </row>
    <row r="112" spans="1:65" s="2" customFormat="1" ht="16.5" customHeight="1">
      <c r="A112" s="36"/>
      <c r="B112" s="37"/>
      <c r="C112" s="241" t="s">
        <v>239</v>
      </c>
      <c r="D112" s="241" t="s">
        <v>595</v>
      </c>
      <c r="E112" s="242" t="s">
        <v>1359</v>
      </c>
      <c r="F112" s="243" t="s">
        <v>1360</v>
      </c>
      <c r="G112" s="244" t="s">
        <v>263</v>
      </c>
      <c r="H112" s="245">
        <v>5.0999999999999996</v>
      </c>
      <c r="I112" s="246"/>
      <c r="J112" s="247">
        <f>ROUND(I112*H112,2)</f>
        <v>0</v>
      </c>
      <c r="K112" s="243" t="s">
        <v>208</v>
      </c>
      <c r="L112" s="248"/>
      <c r="M112" s="249" t="s">
        <v>19</v>
      </c>
      <c r="N112" s="250" t="s">
        <v>45</v>
      </c>
      <c r="O112" s="66"/>
      <c r="P112" s="184">
        <f>O112*H112</f>
        <v>0</v>
      </c>
      <c r="Q112" s="184">
        <v>0.05</v>
      </c>
      <c r="R112" s="184">
        <f>Q112*H112</f>
        <v>0.255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598</v>
      </c>
      <c r="AT112" s="186" t="s">
        <v>595</v>
      </c>
      <c r="AU112" s="186" t="s">
        <v>84</v>
      </c>
      <c r="AY112" s="19" t="s">
        <v>202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333</v>
      </c>
      <c r="BM112" s="186" t="s">
        <v>1361</v>
      </c>
    </row>
    <row r="113" spans="1:65" s="2" customFormat="1" ht="11.25">
      <c r="A113" s="36"/>
      <c r="B113" s="37"/>
      <c r="C113" s="38"/>
      <c r="D113" s="188" t="s">
        <v>211</v>
      </c>
      <c r="E113" s="38"/>
      <c r="F113" s="189" t="s">
        <v>1360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211</v>
      </c>
      <c r="AU113" s="19" t="s">
        <v>84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1356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3" customFormat="1" ht="11.25">
      <c r="B115" s="195"/>
      <c r="C115" s="196"/>
      <c r="D115" s="188" t="s">
        <v>215</v>
      </c>
      <c r="E115" s="197" t="s">
        <v>19</v>
      </c>
      <c r="F115" s="198" t="s">
        <v>1357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65" s="14" customFormat="1" ht="11.25">
      <c r="B116" s="205"/>
      <c r="C116" s="206"/>
      <c r="D116" s="188" t="s">
        <v>215</v>
      </c>
      <c r="E116" s="207" t="s">
        <v>19</v>
      </c>
      <c r="F116" s="208" t="s">
        <v>1358</v>
      </c>
      <c r="G116" s="206"/>
      <c r="H116" s="209">
        <v>5.0999999999999996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215</v>
      </c>
      <c r="AU116" s="215" t="s">
        <v>84</v>
      </c>
      <c r="AV116" s="14" t="s">
        <v>84</v>
      </c>
      <c r="AW116" s="14" t="s">
        <v>35</v>
      </c>
      <c r="AX116" s="14" t="s">
        <v>74</v>
      </c>
      <c r="AY116" s="215" t="s">
        <v>202</v>
      </c>
    </row>
    <row r="117" spans="1:65" s="15" customFormat="1" ht="11.25">
      <c r="B117" s="216"/>
      <c r="C117" s="217"/>
      <c r="D117" s="188" t="s">
        <v>215</v>
      </c>
      <c r="E117" s="218" t="s">
        <v>19</v>
      </c>
      <c r="F117" s="219" t="s">
        <v>220</v>
      </c>
      <c r="G117" s="217"/>
      <c r="H117" s="220">
        <v>5.0999999999999996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215</v>
      </c>
      <c r="AU117" s="226" t="s">
        <v>84</v>
      </c>
      <c r="AV117" s="15" t="s">
        <v>209</v>
      </c>
      <c r="AW117" s="15" t="s">
        <v>35</v>
      </c>
      <c r="AX117" s="15" t="s">
        <v>82</v>
      </c>
      <c r="AY117" s="226" t="s">
        <v>202</v>
      </c>
    </row>
    <row r="118" spans="1:65" s="2" customFormat="1" ht="16.5" customHeight="1">
      <c r="A118" s="36"/>
      <c r="B118" s="37"/>
      <c r="C118" s="175" t="s">
        <v>249</v>
      </c>
      <c r="D118" s="175" t="s">
        <v>204</v>
      </c>
      <c r="E118" s="176" t="s">
        <v>1362</v>
      </c>
      <c r="F118" s="177" t="s">
        <v>1363</v>
      </c>
      <c r="G118" s="178" t="s">
        <v>263</v>
      </c>
      <c r="H118" s="179">
        <v>5.0999999999999996</v>
      </c>
      <c r="I118" s="180"/>
      <c r="J118" s="181">
        <f>ROUND(I118*H118,2)</f>
        <v>0</v>
      </c>
      <c r="K118" s="177" t="s">
        <v>208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333</v>
      </c>
      <c r="AT118" s="186" t="s">
        <v>204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333</v>
      </c>
      <c r="BM118" s="186" t="s">
        <v>1364</v>
      </c>
    </row>
    <row r="119" spans="1:65" s="2" customFormat="1" ht="11.25">
      <c r="A119" s="36"/>
      <c r="B119" s="37"/>
      <c r="C119" s="38"/>
      <c r="D119" s="188" t="s">
        <v>211</v>
      </c>
      <c r="E119" s="38"/>
      <c r="F119" s="189" t="s">
        <v>1365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2" customFormat="1" ht="11.25">
      <c r="A120" s="36"/>
      <c r="B120" s="37"/>
      <c r="C120" s="38"/>
      <c r="D120" s="193" t="s">
        <v>213</v>
      </c>
      <c r="E120" s="38"/>
      <c r="F120" s="194" t="s">
        <v>1366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213</v>
      </c>
      <c r="AU120" s="19" t="s">
        <v>84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1356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3" customFormat="1" ht="11.25">
      <c r="B122" s="195"/>
      <c r="C122" s="196"/>
      <c r="D122" s="188" t="s">
        <v>215</v>
      </c>
      <c r="E122" s="197" t="s">
        <v>19</v>
      </c>
      <c r="F122" s="198" t="s">
        <v>1357</v>
      </c>
      <c r="G122" s="196"/>
      <c r="H122" s="197" t="s">
        <v>19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215</v>
      </c>
      <c r="AU122" s="204" t="s">
        <v>84</v>
      </c>
      <c r="AV122" s="13" t="s">
        <v>82</v>
      </c>
      <c r="AW122" s="13" t="s">
        <v>35</v>
      </c>
      <c r="AX122" s="13" t="s">
        <v>74</v>
      </c>
      <c r="AY122" s="204" t="s">
        <v>202</v>
      </c>
    </row>
    <row r="123" spans="1:65" s="14" customFormat="1" ht="11.25">
      <c r="B123" s="205"/>
      <c r="C123" s="206"/>
      <c r="D123" s="188" t="s">
        <v>215</v>
      </c>
      <c r="E123" s="207" t="s">
        <v>19</v>
      </c>
      <c r="F123" s="208" t="s">
        <v>1358</v>
      </c>
      <c r="G123" s="206"/>
      <c r="H123" s="209">
        <v>5.0999999999999996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215</v>
      </c>
      <c r="AU123" s="215" t="s">
        <v>84</v>
      </c>
      <c r="AV123" s="14" t="s">
        <v>84</v>
      </c>
      <c r="AW123" s="14" t="s">
        <v>35</v>
      </c>
      <c r="AX123" s="14" t="s">
        <v>74</v>
      </c>
      <c r="AY123" s="215" t="s">
        <v>202</v>
      </c>
    </row>
    <row r="124" spans="1:65" s="15" customFormat="1" ht="11.25">
      <c r="B124" s="216"/>
      <c r="C124" s="217"/>
      <c r="D124" s="188" t="s">
        <v>215</v>
      </c>
      <c r="E124" s="218" t="s">
        <v>19</v>
      </c>
      <c r="F124" s="219" t="s">
        <v>220</v>
      </c>
      <c r="G124" s="217"/>
      <c r="H124" s="220">
        <v>5.0999999999999996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215</v>
      </c>
      <c r="AU124" s="226" t="s">
        <v>84</v>
      </c>
      <c r="AV124" s="15" t="s">
        <v>209</v>
      </c>
      <c r="AW124" s="15" t="s">
        <v>35</v>
      </c>
      <c r="AX124" s="15" t="s">
        <v>82</v>
      </c>
      <c r="AY124" s="226" t="s">
        <v>202</v>
      </c>
    </row>
    <row r="125" spans="1:65" s="2" customFormat="1" ht="16.5" customHeight="1">
      <c r="A125" s="36"/>
      <c r="B125" s="37"/>
      <c r="C125" s="175" t="s">
        <v>260</v>
      </c>
      <c r="D125" s="175" t="s">
        <v>204</v>
      </c>
      <c r="E125" s="176" t="s">
        <v>613</v>
      </c>
      <c r="F125" s="177" t="s">
        <v>614</v>
      </c>
      <c r="G125" s="178" t="s">
        <v>453</v>
      </c>
      <c r="H125" s="179">
        <v>90</v>
      </c>
      <c r="I125" s="180"/>
      <c r="J125" s="181">
        <f>ROUND(I125*H125,2)</f>
        <v>0</v>
      </c>
      <c r="K125" s="177" t="s">
        <v>208</v>
      </c>
      <c r="L125" s="41"/>
      <c r="M125" s="182" t="s">
        <v>19</v>
      </c>
      <c r="N125" s="183" t="s">
        <v>45</v>
      </c>
      <c r="O125" s="66"/>
      <c r="P125" s="184">
        <f>O125*H125</f>
        <v>0</v>
      </c>
      <c r="Q125" s="184">
        <v>5.0000000000000002E-5</v>
      </c>
      <c r="R125" s="184">
        <f>Q125*H125</f>
        <v>4.5000000000000005E-3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333</v>
      </c>
      <c r="AT125" s="186" t="s">
        <v>204</v>
      </c>
      <c r="AU125" s="186" t="s">
        <v>84</v>
      </c>
      <c r="AY125" s="19" t="s">
        <v>202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333</v>
      </c>
      <c r="BM125" s="186" t="s">
        <v>1367</v>
      </c>
    </row>
    <row r="126" spans="1:65" s="2" customFormat="1" ht="11.25">
      <c r="A126" s="36"/>
      <c r="B126" s="37"/>
      <c r="C126" s="38"/>
      <c r="D126" s="188" t="s">
        <v>211</v>
      </c>
      <c r="E126" s="38"/>
      <c r="F126" s="189" t="s">
        <v>616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211</v>
      </c>
      <c r="AU126" s="19" t="s">
        <v>84</v>
      </c>
    </row>
    <row r="127" spans="1:65" s="2" customFormat="1" ht="11.25">
      <c r="A127" s="36"/>
      <c r="B127" s="37"/>
      <c r="C127" s="38"/>
      <c r="D127" s="193" t="s">
        <v>213</v>
      </c>
      <c r="E127" s="38"/>
      <c r="F127" s="194" t="s">
        <v>617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213</v>
      </c>
      <c r="AU127" s="19" t="s">
        <v>84</v>
      </c>
    </row>
    <row r="128" spans="1:65" s="13" customFormat="1" ht="11.25">
      <c r="B128" s="195"/>
      <c r="C128" s="196"/>
      <c r="D128" s="188" t="s">
        <v>215</v>
      </c>
      <c r="E128" s="197" t="s">
        <v>19</v>
      </c>
      <c r="F128" s="198" t="s">
        <v>1368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215</v>
      </c>
      <c r="AU128" s="204" t="s">
        <v>84</v>
      </c>
      <c r="AV128" s="13" t="s">
        <v>82</v>
      </c>
      <c r="AW128" s="13" t="s">
        <v>35</v>
      </c>
      <c r="AX128" s="13" t="s">
        <v>74</v>
      </c>
      <c r="AY128" s="204" t="s">
        <v>202</v>
      </c>
    </row>
    <row r="129" spans="1:65" s="13" customFormat="1" ht="11.25">
      <c r="B129" s="195"/>
      <c r="C129" s="196"/>
      <c r="D129" s="188" t="s">
        <v>215</v>
      </c>
      <c r="E129" s="197" t="s">
        <v>19</v>
      </c>
      <c r="F129" s="198" t="s">
        <v>1369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1:65" s="13" customFormat="1" ht="11.25">
      <c r="B130" s="195"/>
      <c r="C130" s="196"/>
      <c r="D130" s="188" t="s">
        <v>215</v>
      </c>
      <c r="E130" s="197" t="s">
        <v>19</v>
      </c>
      <c r="F130" s="198" t="s">
        <v>1370</v>
      </c>
      <c r="G130" s="196"/>
      <c r="H130" s="197" t="s">
        <v>19</v>
      </c>
      <c r="I130" s="199"/>
      <c r="J130" s="196"/>
      <c r="K130" s="196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215</v>
      </c>
      <c r="AU130" s="204" t="s">
        <v>84</v>
      </c>
      <c r="AV130" s="13" t="s">
        <v>82</v>
      </c>
      <c r="AW130" s="13" t="s">
        <v>35</v>
      </c>
      <c r="AX130" s="13" t="s">
        <v>74</v>
      </c>
      <c r="AY130" s="204" t="s">
        <v>202</v>
      </c>
    </row>
    <row r="131" spans="1:65" s="13" customFormat="1" ht="11.25">
      <c r="B131" s="195"/>
      <c r="C131" s="196"/>
      <c r="D131" s="188" t="s">
        <v>215</v>
      </c>
      <c r="E131" s="197" t="s">
        <v>19</v>
      </c>
      <c r="F131" s="198" t="s">
        <v>1371</v>
      </c>
      <c r="G131" s="196"/>
      <c r="H131" s="197" t="s">
        <v>19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215</v>
      </c>
      <c r="AU131" s="204" t="s">
        <v>84</v>
      </c>
      <c r="AV131" s="13" t="s">
        <v>82</v>
      </c>
      <c r="AW131" s="13" t="s">
        <v>35</v>
      </c>
      <c r="AX131" s="13" t="s">
        <v>74</v>
      </c>
      <c r="AY131" s="204" t="s">
        <v>202</v>
      </c>
    </row>
    <row r="132" spans="1:65" s="14" customFormat="1" ht="11.25">
      <c r="B132" s="205"/>
      <c r="C132" s="206"/>
      <c r="D132" s="188" t="s">
        <v>215</v>
      </c>
      <c r="E132" s="207" t="s">
        <v>19</v>
      </c>
      <c r="F132" s="208" t="s">
        <v>1372</v>
      </c>
      <c r="G132" s="206"/>
      <c r="H132" s="209">
        <v>90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215</v>
      </c>
      <c r="AU132" s="215" t="s">
        <v>84</v>
      </c>
      <c r="AV132" s="14" t="s">
        <v>84</v>
      </c>
      <c r="AW132" s="14" t="s">
        <v>35</v>
      </c>
      <c r="AX132" s="14" t="s">
        <v>74</v>
      </c>
      <c r="AY132" s="215" t="s">
        <v>202</v>
      </c>
    </row>
    <row r="133" spans="1:65" s="15" customFormat="1" ht="11.25">
      <c r="B133" s="216"/>
      <c r="C133" s="217"/>
      <c r="D133" s="188" t="s">
        <v>215</v>
      </c>
      <c r="E133" s="218" t="s">
        <v>19</v>
      </c>
      <c r="F133" s="219" t="s">
        <v>220</v>
      </c>
      <c r="G133" s="217"/>
      <c r="H133" s="220">
        <v>90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215</v>
      </c>
      <c r="AU133" s="226" t="s">
        <v>84</v>
      </c>
      <c r="AV133" s="15" t="s">
        <v>209</v>
      </c>
      <c r="AW133" s="15" t="s">
        <v>35</v>
      </c>
      <c r="AX133" s="15" t="s">
        <v>82</v>
      </c>
      <c r="AY133" s="226" t="s">
        <v>202</v>
      </c>
    </row>
    <row r="134" spans="1:65" s="2" customFormat="1" ht="24.2" customHeight="1">
      <c r="A134" s="36"/>
      <c r="B134" s="37"/>
      <c r="C134" s="241" t="s">
        <v>268</v>
      </c>
      <c r="D134" s="241" t="s">
        <v>595</v>
      </c>
      <c r="E134" s="242" t="s">
        <v>1373</v>
      </c>
      <c r="F134" s="243" t="s">
        <v>1374</v>
      </c>
      <c r="G134" s="244" t="s">
        <v>545</v>
      </c>
      <c r="H134" s="245">
        <v>1</v>
      </c>
      <c r="I134" s="246"/>
      <c r="J134" s="247">
        <f>ROUND(I134*H134,2)</f>
        <v>0</v>
      </c>
      <c r="K134" s="243" t="s">
        <v>19</v>
      </c>
      <c r="L134" s="248"/>
      <c r="M134" s="249" t="s">
        <v>19</v>
      </c>
      <c r="N134" s="250" t="s">
        <v>45</v>
      </c>
      <c r="O134" s="66"/>
      <c r="P134" s="184">
        <f>O134*H134</f>
        <v>0</v>
      </c>
      <c r="Q134" s="184">
        <v>0.09</v>
      </c>
      <c r="R134" s="184">
        <f>Q134*H134</f>
        <v>0.09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598</v>
      </c>
      <c r="AT134" s="186" t="s">
        <v>595</v>
      </c>
      <c r="AU134" s="186" t="s">
        <v>84</v>
      </c>
      <c r="AY134" s="19" t="s">
        <v>202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333</v>
      </c>
      <c r="BM134" s="186" t="s">
        <v>1375</v>
      </c>
    </row>
    <row r="135" spans="1:65" s="2" customFormat="1" ht="11.25">
      <c r="A135" s="36"/>
      <c r="B135" s="37"/>
      <c r="C135" s="38"/>
      <c r="D135" s="188" t="s">
        <v>211</v>
      </c>
      <c r="E135" s="38"/>
      <c r="F135" s="189" t="s">
        <v>1374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211</v>
      </c>
      <c r="AU135" s="19" t="s">
        <v>84</v>
      </c>
    </row>
    <row r="136" spans="1:65" s="13" customFormat="1" ht="11.25">
      <c r="B136" s="195"/>
      <c r="C136" s="196"/>
      <c r="D136" s="188" t="s">
        <v>215</v>
      </c>
      <c r="E136" s="197" t="s">
        <v>19</v>
      </c>
      <c r="F136" s="198" t="s">
        <v>1374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215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202</v>
      </c>
    </row>
    <row r="137" spans="1:65" s="14" customFormat="1" ht="11.25">
      <c r="B137" s="205"/>
      <c r="C137" s="206"/>
      <c r="D137" s="188" t="s">
        <v>215</v>
      </c>
      <c r="E137" s="207" t="s">
        <v>19</v>
      </c>
      <c r="F137" s="208" t="s">
        <v>82</v>
      </c>
      <c r="G137" s="206"/>
      <c r="H137" s="209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215</v>
      </c>
      <c r="AU137" s="215" t="s">
        <v>84</v>
      </c>
      <c r="AV137" s="14" t="s">
        <v>84</v>
      </c>
      <c r="AW137" s="14" t="s">
        <v>35</v>
      </c>
      <c r="AX137" s="14" t="s">
        <v>74</v>
      </c>
      <c r="AY137" s="215" t="s">
        <v>202</v>
      </c>
    </row>
    <row r="138" spans="1:65" s="15" customFormat="1" ht="11.25">
      <c r="B138" s="216"/>
      <c r="C138" s="217"/>
      <c r="D138" s="188" t="s">
        <v>215</v>
      </c>
      <c r="E138" s="218" t="s">
        <v>19</v>
      </c>
      <c r="F138" s="219" t="s">
        <v>220</v>
      </c>
      <c r="G138" s="217"/>
      <c r="H138" s="220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215</v>
      </c>
      <c r="AU138" s="226" t="s">
        <v>84</v>
      </c>
      <c r="AV138" s="15" t="s">
        <v>209</v>
      </c>
      <c r="AW138" s="15" t="s">
        <v>35</v>
      </c>
      <c r="AX138" s="15" t="s">
        <v>82</v>
      </c>
      <c r="AY138" s="226" t="s">
        <v>202</v>
      </c>
    </row>
    <row r="139" spans="1:65" s="2" customFormat="1" ht="16.5" customHeight="1">
      <c r="A139" s="36"/>
      <c r="B139" s="37"/>
      <c r="C139" s="175" t="s">
        <v>237</v>
      </c>
      <c r="D139" s="175" t="s">
        <v>204</v>
      </c>
      <c r="E139" s="176" t="s">
        <v>1376</v>
      </c>
      <c r="F139" s="177" t="s">
        <v>1377</v>
      </c>
      <c r="G139" s="178" t="s">
        <v>301</v>
      </c>
      <c r="H139" s="179">
        <v>0.35</v>
      </c>
      <c r="I139" s="180"/>
      <c r="J139" s="181">
        <f>ROUND(I139*H139,2)</f>
        <v>0</v>
      </c>
      <c r="K139" s="177" t="s">
        <v>208</v>
      </c>
      <c r="L139" s="41"/>
      <c r="M139" s="182" t="s">
        <v>19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333</v>
      </c>
      <c r="AT139" s="186" t="s">
        <v>204</v>
      </c>
      <c r="AU139" s="186" t="s">
        <v>84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333</v>
      </c>
      <c r="BM139" s="186" t="s">
        <v>1378</v>
      </c>
    </row>
    <row r="140" spans="1:65" s="2" customFormat="1" ht="19.5">
      <c r="A140" s="36"/>
      <c r="B140" s="37"/>
      <c r="C140" s="38"/>
      <c r="D140" s="188" t="s">
        <v>211</v>
      </c>
      <c r="E140" s="38"/>
      <c r="F140" s="189" t="s">
        <v>1379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211</v>
      </c>
      <c r="AU140" s="19" t="s">
        <v>84</v>
      </c>
    </row>
    <row r="141" spans="1:65" s="2" customFormat="1" ht="11.25">
      <c r="A141" s="36"/>
      <c r="B141" s="37"/>
      <c r="C141" s="38"/>
      <c r="D141" s="193" t="s">
        <v>213</v>
      </c>
      <c r="E141" s="38"/>
      <c r="F141" s="194" t="s">
        <v>1380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213</v>
      </c>
      <c r="AU141" s="19" t="s">
        <v>84</v>
      </c>
    </row>
    <row r="142" spans="1:65" s="2" customFormat="1" ht="16.5" customHeight="1">
      <c r="A142" s="36"/>
      <c r="B142" s="37"/>
      <c r="C142" s="175" t="s">
        <v>288</v>
      </c>
      <c r="D142" s="175" t="s">
        <v>204</v>
      </c>
      <c r="E142" s="176" t="s">
        <v>1381</v>
      </c>
      <c r="F142" s="177" t="s">
        <v>1382</v>
      </c>
      <c r="G142" s="178" t="s">
        <v>301</v>
      </c>
      <c r="H142" s="179">
        <v>0.35</v>
      </c>
      <c r="I142" s="180"/>
      <c r="J142" s="181">
        <f>ROUND(I142*H142,2)</f>
        <v>0</v>
      </c>
      <c r="K142" s="177" t="s">
        <v>208</v>
      </c>
      <c r="L142" s="41"/>
      <c r="M142" s="182" t="s">
        <v>19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333</v>
      </c>
      <c r="AT142" s="186" t="s">
        <v>204</v>
      </c>
      <c r="AU142" s="186" t="s">
        <v>84</v>
      </c>
      <c r="AY142" s="19" t="s">
        <v>202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333</v>
      </c>
      <c r="BM142" s="186" t="s">
        <v>1383</v>
      </c>
    </row>
    <row r="143" spans="1:65" s="2" customFormat="1" ht="19.5">
      <c r="A143" s="36"/>
      <c r="B143" s="37"/>
      <c r="C143" s="38"/>
      <c r="D143" s="188" t="s">
        <v>211</v>
      </c>
      <c r="E143" s="38"/>
      <c r="F143" s="189" t="s">
        <v>1384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211</v>
      </c>
      <c r="AU143" s="19" t="s">
        <v>84</v>
      </c>
    </row>
    <row r="144" spans="1:65" s="2" customFormat="1" ht="11.25">
      <c r="A144" s="36"/>
      <c r="B144" s="37"/>
      <c r="C144" s="38"/>
      <c r="D144" s="193" t="s">
        <v>213</v>
      </c>
      <c r="E144" s="38"/>
      <c r="F144" s="194" t="s">
        <v>1385</v>
      </c>
      <c r="G144" s="38"/>
      <c r="H144" s="38"/>
      <c r="I144" s="190"/>
      <c r="J144" s="38"/>
      <c r="K144" s="38"/>
      <c r="L144" s="41"/>
      <c r="M144" s="252"/>
      <c r="N144" s="253"/>
      <c r="O144" s="254"/>
      <c r="P144" s="254"/>
      <c r="Q144" s="254"/>
      <c r="R144" s="254"/>
      <c r="S144" s="254"/>
      <c r="T144" s="255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213</v>
      </c>
      <c r="AU144" s="19" t="s">
        <v>84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MS9sbJNelVHiblC+yv/HD82QNpKvjd19FO+U6EXHZ+tVW8DVWZ2nvzfoc4Cygyq58bX6c8rBEldWJKA7sReaKg==" saltValue="QuM34W8i3hnZ0jBAjd2n+hdrPYJVi4B28vfoeXbHBJfAwjqG78EHyalKMmdspHT5ighsiDW+Kloziiqi92OHWA==" spinCount="100000" sheet="1" objects="1" scenarios="1" formatColumns="0" formatRows="0" autoFilter="0"/>
  <autoFilter ref="C83:K14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5" r:id="rId2"/>
    <hyperlink ref="F102" r:id="rId3"/>
    <hyperlink ref="F107" r:id="rId4"/>
    <hyperlink ref="F120" r:id="rId5"/>
    <hyperlink ref="F127" r:id="rId6"/>
    <hyperlink ref="F141" r:id="rId7"/>
    <hyperlink ref="F144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1386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ROUND((SUM(BE85:BE185)),  2)</f>
        <v>0</v>
      </c>
      <c r="G33" s="36"/>
      <c r="H33" s="36"/>
      <c r="I33" s="120">
        <v>0.21</v>
      </c>
      <c r="J33" s="119">
        <f>ROUND(((SUM(BE85:BE185))*I33),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ROUND((SUM(BF85:BF185)),  2)</f>
        <v>0</v>
      </c>
      <c r="G34" s="36"/>
      <c r="H34" s="36"/>
      <c r="I34" s="120">
        <v>0.15</v>
      </c>
      <c r="J34" s="119">
        <f>ROUND(((SUM(BF85:BF185))*I34),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ROUND((SUM(BG85:BG185)),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ROUND((SUM(BH85:BH185)),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ROUND((SUM(BI85:BI185)),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2021-112-09-B - Bourací - mříže a luxfery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1387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180</v>
      </c>
      <c r="E62" s="145"/>
      <c r="F62" s="145"/>
      <c r="G62" s="145"/>
      <c r="H62" s="145"/>
      <c r="I62" s="145"/>
      <c r="J62" s="146">
        <f>J126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181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9" customFormat="1" ht="24.95" customHeight="1">
      <c r="B64" s="136"/>
      <c r="C64" s="137"/>
      <c r="D64" s="138" t="s">
        <v>182</v>
      </c>
      <c r="E64" s="139"/>
      <c r="F64" s="139"/>
      <c r="G64" s="139"/>
      <c r="H64" s="139"/>
      <c r="I64" s="139"/>
      <c r="J64" s="140">
        <f>J156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186</v>
      </c>
      <c r="E65" s="145"/>
      <c r="F65" s="145"/>
      <c r="G65" s="145"/>
      <c r="H65" s="145"/>
      <c r="I65" s="145"/>
      <c r="J65" s="146">
        <f>J157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187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7" t="str">
        <f>E7</f>
        <v>MŠ Šponarova - zateplení a zpevněné plochy</v>
      </c>
      <c r="F75" s="398"/>
      <c r="G75" s="398"/>
      <c r="H75" s="39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170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5" t="str">
        <f>E9</f>
        <v>2021-112-09-B - Bourací - mříže a luxfery</v>
      </c>
      <c r="F77" s="399"/>
      <c r="G77" s="399"/>
      <c r="H77" s="39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MŠ Šponarova 16, Ostrava - Hrabůvka</v>
      </c>
      <c r="G79" s="38"/>
      <c r="H79" s="38"/>
      <c r="I79" s="31" t="s">
        <v>23</v>
      </c>
      <c r="J79" s="61" t="str">
        <f>IF(J12="","",J12)</f>
        <v>27. 11. 2021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>
      <c r="A81" s="36"/>
      <c r="B81" s="37"/>
      <c r="C81" s="31" t="s">
        <v>25</v>
      </c>
      <c r="D81" s="38"/>
      <c r="E81" s="38"/>
      <c r="F81" s="29" t="str">
        <f>E15</f>
        <v>Ostrava, městský obvod Ostrava-Jih,Horní 791/3,</v>
      </c>
      <c r="G81" s="38"/>
      <c r="H81" s="38"/>
      <c r="I81" s="31" t="s">
        <v>33</v>
      </c>
      <c r="J81" s="34" t="str">
        <f>E21</f>
        <v>ČOS exim s.r.o, Alešova 26, České Budějovice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Dana Mlejnková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188</v>
      </c>
      <c r="D84" s="151" t="s">
        <v>59</v>
      </c>
      <c r="E84" s="151" t="s">
        <v>55</v>
      </c>
      <c r="F84" s="151" t="s">
        <v>56</v>
      </c>
      <c r="G84" s="151" t="s">
        <v>189</v>
      </c>
      <c r="H84" s="151" t="s">
        <v>190</v>
      </c>
      <c r="I84" s="151" t="s">
        <v>191</v>
      </c>
      <c r="J84" s="151" t="s">
        <v>175</v>
      </c>
      <c r="K84" s="152" t="s">
        <v>192</v>
      </c>
      <c r="L84" s="153"/>
      <c r="M84" s="70" t="s">
        <v>19</v>
      </c>
      <c r="N84" s="71" t="s">
        <v>44</v>
      </c>
      <c r="O84" s="71" t="s">
        <v>193</v>
      </c>
      <c r="P84" s="71" t="s">
        <v>194</v>
      </c>
      <c r="Q84" s="71" t="s">
        <v>195</v>
      </c>
      <c r="R84" s="71" t="s">
        <v>196</v>
      </c>
      <c r="S84" s="71" t="s">
        <v>197</v>
      </c>
      <c r="T84" s="72" t="s">
        <v>198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199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P86+P156</f>
        <v>0</v>
      </c>
      <c r="Q85" s="74"/>
      <c r="R85" s="156">
        <f>R86+R156</f>
        <v>0</v>
      </c>
      <c r="S85" s="74"/>
      <c r="T85" s="157">
        <f>T86+T156</f>
        <v>0.80198000000000003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176</v>
      </c>
      <c r="BK85" s="158">
        <f>BK86+BK156</f>
        <v>0</v>
      </c>
    </row>
    <row r="86" spans="1:65" s="12" customFormat="1" ht="25.9" customHeight="1">
      <c r="B86" s="159"/>
      <c r="C86" s="160"/>
      <c r="D86" s="161" t="s">
        <v>73</v>
      </c>
      <c r="E86" s="162" t="s">
        <v>200</v>
      </c>
      <c r="F86" s="162" t="s">
        <v>201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P87+P126+P134</f>
        <v>0</v>
      </c>
      <c r="Q86" s="167"/>
      <c r="R86" s="168">
        <f>R87+R126+R134</f>
        <v>0</v>
      </c>
      <c r="S86" s="167"/>
      <c r="T86" s="169">
        <f>T87+T126+T134</f>
        <v>0.52800000000000002</v>
      </c>
      <c r="AR86" s="170" t="s">
        <v>82</v>
      </c>
      <c r="AT86" s="171" t="s">
        <v>73</v>
      </c>
      <c r="AU86" s="171" t="s">
        <v>74</v>
      </c>
      <c r="AY86" s="170" t="s">
        <v>202</v>
      </c>
      <c r="BK86" s="172">
        <f>BK87+BK126+BK134</f>
        <v>0</v>
      </c>
    </row>
    <row r="87" spans="1:65" s="12" customFormat="1" ht="22.9" customHeight="1">
      <c r="B87" s="159"/>
      <c r="C87" s="160"/>
      <c r="D87" s="161" t="s">
        <v>73</v>
      </c>
      <c r="E87" s="173" t="s">
        <v>1388</v>
      </c>
      <c r="F87" s="173" t="s">
        <v>1389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SUM(P88:P125)</f>
        <v>0</v>
      </c>
      <c r="Q87" s="167"/>
      <c r="R87" s="168">
        <f>SUM(R88:R125)</f>
        <v>0</v>
      </c>
      <c r="S87" s="167"/>
      <c r="T87" s="169">
        <f>SUM(T88:T125)</f>
        <v>0</v>
      </c>
      <c r="AR87" s="170" t="s">
        <v>82</v>
      </c>
      <c r="AT87" s="171" t="s">
        <v>73</v>
      </c>
      <c r="AU87" s="171" t="s">
        <v>82</v>
      </c>
      <c r="AY87" s="170" t="s">
        <v>202</v>
      </c>
      <c r="BK87" s="172">
        <f>SUM(BK88:BK125)</f>
        <v>0</v>
      </c>
    </row>
    <row r="88" spans="1:65" s="2" customFormat="1" ht="21.75" customHeight="1">
      <c r="A88" s="36"/>
      <c r="B88" s="37"/>
      <c r="C88" s="175" t="s">
        <v>82</v>
      </c>
      <c r="D88" s="175" t="s">
        <v>204</v>
      </c>
      <c r="E88" s="176" t="s">
        <v>1390</v>
      </c>
      <c r="F88" s="177" t="s">
        <v>1391</v>
      </c>
      <c r="G88" s="178" t="s">
        <v>280</v>
      </c>
      <c r="H88" s="179">
        <v>8.32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1392</v>
      </c>
    </row>
    <row r="89" spans="1:65" s="2" customFormat="1" ht="19.5">
      <c r="A89" s="36"/>
      <c r="B89" s="37"/>
      <c r="C89" s="38"/>
      <c r="D89" s="188" t="s">
        <v>211</v>
      </c>
      <c r="E89" s="38"/>
      <c r="F89" s="189" t="s">
        <v>1393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11.25">
      <c r="A90" s="36"/>
      <c r="B90" s="37"/>
      <c r="C90" s="38"/>
      <c r="D90" s="193" t="s">
        <v>213</v>
      </c>
      <c r="E90" s="38"/>
      <c r="F90" s="194" t="s">
        <v>1394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213</v>
      </c>
      <c r="AU90" s="19" t="s">
        <v>84</v>
      </c>
    </row>
    <row r="91" spans="1:65" s="13" customFormat="1" ht="11.25">
      <c r="B91" s="195"/>
      <c r="C91" s="196"/>
      <c r="D91" s="188" t="s">
        <v>215</v>
      </c>
      <c r="E91" s="197" t="s">
        <v>19</v>
      </c>
      <c r="F91" s="198" t="s">
        <v>1395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4" customFormat="1" ht="11.25">
      <c r="B92" s="205"/>
      <c r="C92" s="206"/>
      <c r="D92" s="188" t="s">
        <v>215</v>
      </c>
      <c r="E92" s="207" t="s">
        <v>19</v>
      </c>
      <c r="F92" s="208" t="s">
        <v>1396</v>
      </c>
      <c r="G92" s="206"/>
      <c r="H92" s="209">
        <v>8.32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215</v>
      </c>
      <c r="AU92" s="215" t="s">
        <v>84</v>
      </c>
      <c r="AV92" s="14" t="s">
        <v>84</v>
      </c>
      <c r="AW92" s="14" t="s">
        <v>35</v>
      </c>
      <c r="AX92" s="14" t="s">
        <v>74</v>
      </c>
      <c r="AY92" s="215" t="s">
        <v>202</v>
      </c>
    </row>
    <row r="93" spans="1:65" s="15" customFormat="1" ht="11.25">
      <c r="B93" s="216"/>
      <c r="C93" s="217"/>
      <c r="D93" s="188" t="s">
        <v>215</v>
      </c>
      <c r="E93" s="218" t="s">
        <v>19</v>
      </c>
      <c r="F93" s="219" t="s">
        <v>220</v>
      </c>
      <c r="G93" s="217"/>
      <c r="H93" s="220">
        <v>8.32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215</v>
      </c>
      <c r="AU93" s="226" t="s">
        <v>84</v>
      </c>
      <c r="AV93" s="15" t="s">
        <v>209</v>
      </c>
      <c r="AW93" s="15" t="s">
        <v>35</v>
      </c>
      <c r="AX93" s="15" t="s">
        <v>82</v>
      </c>
      <c r="AY93" s="226" t="s">
        <v>202</v>
      </c>
    </row>
    <row r="94" spans="1:65" s="2" customFormat="1" ht="21.75" customHeight="1">
      <c r="A94" s="36"/>
      <c r="B94" s="37"/>
      <c r="C94" s="175" t="s">
        <v>84</v>
      </c>
      <c r="D94" s="175" t="s">
        <v>204</v>
      </c>
      <c r="E94" s="176" t="s">
        <v>1397</v>
      </c>
      <c r="F94" s="177" t="s">
        <v>1398</v>
      </c>
      <c r="G94" s="178" t="s">
        <v>280</v>
      </c>
      <c r="H94" s="179">
        <v>41.6</v>
      </c>
      <c r="I94" s="180"/>
      <c r="J94" s="181">
        <f>ROUND(I94*H94,2)</f>
        <v>0</v>
      </c>
      <c r="K94" s="177" t="s">
        <v>208</v>
      </c>
      <c r="L94" s="41"/>
      <c r="M94" s="182" t="s">
        <v>19</v>
      </c>
      <c r="N94" s="183" t="s">
        <v>45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209</v>
      </c>
      <c r="AT94" s="186" t="s">
        <v>204</v>
      </c>
      <c r="AU94" s="186" t="s">
        <v>84</v>
      </c>
      <c r="AY94" s="19" t="s">
        <v>202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82</v>
      </c>
      <c r="BK94" s="187">
        <f>ROUND(I94*H94,2)</f>
        <v>0</v>
      </c>
      <c r="BL94" s="19" t="s">
        <v>209</v>
      </c>
      <c r="BM94" s="186" t="s">
        <v>1399</v>
      </c>
    </row>
    <row r="95" spans="1:65" s="2" customFormat="1" ht="19.5">
      <c r="A95" s="36"/>
      <c r="B95" s="37"/>
      <c r="C95" s="38"/>
      <c r="D95" s="188" t="s">
        <v>211</v>
      </c>
      <c r="E95" s="38"/>
      <c r="F95" s="189" t="s">
        <v>1400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211</v>
      </c>
      <c r="AU95" s="19" t="s">
        <v>84</v>
      </c>
    </row>
    <row r="96" spans="1:65" s="2" customFormat="1" ht="11.25">
      <c r="A96" s="36"/>
      <c r="B96" s="37"/>
      <c r="C96" s="38"/>
      <c r="D96" s="193" t="s">
        <v>213</v>
      </c>
      <c r="E96" s="38"/>
      <c r="F96" s="194" t="s">
        <v>1401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213</v>
      </c>
      <c r="AU96" s="19" t="s">
        <v>84</v>
      </c>
    </row>
    <row r="97" spans="1:65" s="13" customFormat="1" ht="11.25">
      <c r="B97" s="195"/>
      <c r="C97" s="196"/>
      <c r="D97" s="188" t="s">
        <v>215</v>
      </c>
      <c r="E97" s="197" t="s">
        <v>19</v>
      </c>
      <c r="F97" s="198" t="s">
        <v>1395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1:65" s="14" customFormat="1" ht="11.25">
      <c r="B98" s="205"/>
      <c r="C98" s="206"/>
      <c r="D98" s="188" t="s">
        <v>215</v>
      </c>
      <c r="E98" s="207" t="s">
        <v>19</v>
      </c>
      <c r="F98" s="208" t="s">
        <v>1396</v>
      </c>
      <c r="G98" s="206"/>
      <c r="H98" s="209">
        <v>8.32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215</v>
      </c>
      <c r="AU98" s="215" t="s">
        <v>84</v>
      </c>
      <c r="AV98" s="14" t="s">
        <v>84</v>
      </c>
      <c r="AW98" s="14" t="s">
        <v>35</v>
      </c>
      <c r="AX98" s="14" t="s">
        <v>74</v>
      </c>
      <c r="AY98" s="215" t="s">
        <v>202</v>
      </c>
    </row>
    <row r="99" spans="1:65" s="15" customFormat="1" ht="11.25">
      <c r="B99" s="216"/>
      <c r="C99" s="217"/>
      <c r="D99" s="188" t="s">
        <v>215</v>
      </c>
      <c r="E99" s="218" t="s">
        <v>19</v>
      </c>
      <c r="F99" s="219" t="s">
        <v>220</v>
      </c>
      <c r="G99" s="217"/>
      <c r="H99" s="220">
        <v>8.32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215</v>
      </c>
      <c r="AU99" s="226" t="s">
        <v>84</v>
      </c>
      <c r="AV99" s="15" t="s">
        <v>209</v>
      </c>
      <c r="AW99" s="15" t="s">
        <v>35</v>
      </c>
      <c r="AX99" s="15" t="s">
        <v>82</v>
      </c>
      <c r="AY99" s="226" t="s">
        <v>202</v>
      </c>
    </row>
    <row r="100" spans="1:65" s="14" customFormat="1" ht="11.25">
      <c r="B100" s="205"/>
      <c r="C100" s="206"/>
      <c r="D100" s="188" t="s">
        <v>215</v>
      </c>
      <c r="E100" s="206"/>
      <c r="F100" s="208" t="s">
        <v>1402</v>
      </c>
      <c r="G100" s="206"/>
      <c r="H100" s="209">
        <v>41.6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215</v>
      </c>
      <c r="AU100" s="215" t="s">
        <v>84</v>
      </c>
      <c r="AV100" s="14" t="s">
        <v>84</v>
      </c>
      <c r="AW100" s="14" t="s">
        <v>4</v>
      </c>
      <c r="AX100" s="14" t="s">
        <v>82</v>
      </c>
      <c r="AY100" s="215" t="s">
        <v>202</v>
      </c>
    </row>
    <row r="101" spans="1:65" s="2" customFormat="1" ht="24.2" customHeight="1">
      <c r="A101" s="36"/>
      <c r="B101" s="37"/>
      <c r="C101" s="175" t="s">
        <v>226</v>
      </c>
      <c r="D101" s="175" t="s">
        <v>204</v>
      </c>
      <c r="E101" s="176" t="s">
        <v>1403</v>
      </c>
      <c r="F101" s="177" t="s">
        <v>1404</v>
      </c>
      <c r="G101" s="178" t="s">
        <v>280</v>
      </c>
      <c r="H101" s="179">
        <v>8.32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209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209</v>
      </c>
      <c r="BM101" s="186" t="s">
        <v>1405</v>
      </c>
    </row>
    <row r="102" spans="1:65" s="2" customFormat="1" ht="19.5">
      <c r="A102" s="36"/>
      <c r="B102" s="37"/>
      <c r="C102" s="38"/>
      <c r="D102" s="188" t="s">
        <v>211</v>
      </c>
      <c r="E102" s="38"/>
      <c r="F102" s="189" t="s">
        <v>1406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2" customFormat="1" ht="11.25">
      <c r="A103" s="36"/>
      <c r="B103" s="37"/>
      <c r="C103" s="38"/>
      <c r="D103" s="193" t="s">
        <v>213</v>
      </c>
      <c r="E103" s="38"/>
      <c r="F103" s="194" t="s">
        <v>1407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213</v>
      </c>
      <c r="AU103" s="19" t="s">
        <v>84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1395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4" customFormat="1" ht="11.25">
      <c r="B105" s="205"/>
      <c r="C105" s="206"/>
      <c r="D105" s="188" t="s">
        <v>215</v>
      </c>
      <c r="E105" s="207" t="s">
        <v>19</v>
      </c>
      <c r="F105" s="208" t="s">
        <v>1396</v>
      </c>
      <c r="G105" s="206"/>
      <c r="H105" s="209">
        <v>8.32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215</v>
      </c>
      <c r="AU105" s="215" t="s">
        <v>84</v>
      </c>
      <c r="AV105" s="14" t="s">
        <v>84</v>
      </c>
      <c r="AW105" s="14" t="s">
        <v>35</v>
      </c>
      <c r="AX105" s="14" t="s">
        <v>74</v>
      </c>
      <c r="AY105" s="215" t="s">
        <v>202</v>
      </c>
    </row>
    <row r="106" spans="1:65" s="15" customFormat="1" ht="11.25">
      <c r="B106" s="216"/>
      <c r="C106" s="217"/>
      <c r="D106" s="188" t="s">
        <v>215</v>
      </c>
      <c r="E106" s="218" t="s">
        <v>19</v>
      </c>
      <c r="F106" s="219" t="s">
        <v>220</v>
      </c>
      <c r="G106" s="217"/>
      <c r="H106" s="220">
        <v>8.32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215</v>
      </c>
      <c r="AU106" s="226" t="s">
        <v>84</v>
      </c>
      <c r="AV106" s="15" t="s">
        <v>209</v>
      </c>
      <c r="AW106" s="15" t="s">
        <v>35</v>
      </c>
      <c r="AX106" s="15" t="s">
        <v>82</v>
      </c>
      <c r="AY106" s="226" t="s">
        <v>202</v>
      </c>
    </row>
    <row r="107" spans="1:65" s="2" customFormat="1" ht="16.5" customHeight="1">
      <c r="A107" s="36"/>
      <c r="B107" s="37"/>
      <c r="C107" s="175" t="s">
        <v>209</v>
      </c>
      <c r="D107" s="175" t="s">
        <v>204</v>
      </c>
      <c r="E107" s="176" t="s">
        <v>1408</v>
      </c>
      <c r="F107" s="177" t="s">
        <v>1409</v>
      </c>
      <c r="G107" s="178" t="s">
        <v>280</v>
      </c>
      <c r="H107" s="179">
        <v>8.32</v>
      </c>
      <c r="I107" s="180"/>
      <c r="J107" s="181">
        <f>ROUND(I107*H107,2)</f>
        <v>0</v>
      </c>
      <c r="K107" s="177" t="s">
        <v>208</v>
      </c>
      <c r="L107" s="41"/>
      <c r="M107" s="182" t="s">
        <v>19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209</v>
      </c>
      <c r="AT107" s="186" t="s">
        <v>204</v>
      </c>
      <c r="AU107" s="186" t="s">
        <v>84</v>
      </c>
      <c r="AY107" s="19" t="s">
        <v>202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209</v>
      </c>
      <c r="BM107" s="186" t="s">
        <v>1410</v>
      </c>
    </row>
    <row r="108" spans="1:65" s="2" customFormat="1" ht="11.25">
      <c r="A108" s="36"/>
      <c r="B108" s="37"/>
      <c r="C108" s="38"/>
      <c r="D108" s="188" t="s">
        <v>211</v>
      </c>
      <c r="E108" s="38"/>
      <c r="F108" s="189" t="s">
        <v>1411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211</v>
      </c>
      <c r="AU108" s="19" t="s">
        <v>84</v>
      </c>
    </row>
    <row r="109" spans="1:65" s="2" customFormat="1" ht="11.25">
      <c r="A109" s="36"/>
      <c r="B109" s="37"/>
      <c r="C109" s="38"/>
      <c r="D109" s="193" t="s">
        <v>213</v>
      </c>
      <c r="E109" s="38"/>
      <c r="F109" s="194" t="s">
        <v>1412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213</v>
      </c>
      <c r="AU109" s="19" t="s">
        <v>84</v>
      </c>
    </row>
    <row r="110" spans="1:65" s="13" customFormat="1" ht="11.25">
      <c r="B110" s="195"/>
      <c r="C110" s="196"/>
      <c r="D110" s="188" t="s">
        <v>215</v>
      </c>
      <c r="E110" s="197" t="s">
        <v>19</v>
      </c>
      <c r="F110" s="198" t="s">
        <v>1395</v>
      </c>
      <c r="G110" s="196"/>
      <c r="H110" s="197" t="s">
        <v>19</v>
      </c>
      <c r="I110" s="199"/>
      <c r="J110" s="196"/>
      <c r="K110" s="196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215</v>
      </c>
      <c r="AU110" s="204" t="s">
        <v>84</v>
      </c>
      <c r="AV110" s="13" t="s">
        <v>82</v>
      </c>
      <c r="AW110" s="13" t="s">
        <v>35</v>
      </c>
      <c r="AX110" s="13" t="s">
        <v>74</v>
      </c>
      <c r="AY110" s="204" t="s">
        <v>202</v>
      </c>
    </row>
    <row r="111" spans="1:65" s="14" customFormat="1" ht="11.25">
      <c r="B111" s="205"/>
      <c r="C111" s="206"/>
      <c r="D111" s="188" t="s">
        <v>215</v>
      </c>
      <c r="E111" s="207" t="s">
        <v>19</v>
      </c>
      <c r="F111" s="208" t="s">
        <v>1396</v>
      </c>
      <c r="G111" s="206"/>
      <c r="H111" s="209">
        <v>8.32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215</v>
      </c>
      <c r="AU111" s="215" t="s">
        <v>84</v>
      </c>
      <c r="AV111" s="14" t="s">
        <v>84</v>
      </c>
      <c r="AW111" s="14" t="s">
        <v>35</v>
      </c>
      <c r="AX111" s="14" t="s">
        <v>74</v>
      </c>
      <c r="AY111" s="215" t="s">
        <v>202</v>
      </c>
    </row>
    <row r="112" spans="1:65" s="15" customFormat="1" ht="11.25">
      <c r="B112" s="216"/>
      <c r="C112" s="217"/>
      <c r="D112" s="188" t="s">
        <v>215</v>
      </c>
      <c r="E112" s="218" t="s">
        <v>19</v>
      </c>
      <c r="F112" s="219" t="s">
        <v>220</v>
      </c>
      <c r="G112" s="217"/>
      <c r="H112" s="220">
        <v>8.32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215</v>
      </c>
      <c r="AU112" s="226" t="s">
        <v>84</v>
      </c>
      <c r="AV112" s="15" t="s">
        <v>209</v>
      </c>
      <c r="AW112" s="15" t="s">
        <v>35</v>
      </c>
      <c r="AX112" s="15" t="s">
        <v>82</v>
      </c>
      <c r="AY112" s="226" t="s">
        <v>202</v>
      </c>
    </row>
    <row r="113" spans="1:65" s="2" customFormat="1" ht="16.5" customHeight="1">
      <c r="A113" s="36"/>
      <c r="B113" s="37"/>
      <c r="C113" s="175" t="s">
        <v>239</v>
      </c>
      <c r="D113" s="175" t="s">
        <v>204</v>
      </c>
      <c r="E113" s="176" t="s">
        <v>1413</v>
      </c>
      <c r="F113" s="177" t="s">
        <v>1414</v>
      </c>
      <c r="G113" s="178" t="s">
        <v>280</v>
      </c>
      <c r="H113" s="179">
        <v>41.6</v>
      </c>
      <c r="I113" s="180"/>
      <c r="J113" s="181">
        <f>ROUND(I113*H113,2)</f>
        <v>0</v>
      </c>
      <c r="K113" s="177" t="s">
        <v>208</v>
      </c>
      <c r="L113" s="41"/>
      <c r="M113" s="182" t="s">
        <v>19</v>
      </c>
      <c r="N113" s="183" t="s">
        <v>45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209</v>
      </c>
      <c r="AT113" s="186" t="s">
        <v>204</v>
      </c>
      <c r="AU113" s="186" t="s">
        <v>84</v>
      </c>
      <c r="AY113" s="19" t="s">
        <v>202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82</v>
      </c>
      <c r="BK113" s="187">
        <f>ROUND(I113*H113,2)</f>
        <v>0</v>
      </c>
      <c r="BL113" s="19" t="s">
        <v>209</v>
      </c>
      <c r="BM113" s="186" t="s">
        <v>1415</v>
      </c>
    </row>
    <row r="114" spans="1:65" s="2" customFormat="1" ht="11.25">
      <c r="A114" s="36"/>
      <c r="B114" s="37"/>
      <c r="C114" s="38"/>
      <c r="D114" s="188" t="s">
        <v>211</v>
      </c>
      <c r="E114" s="38"/>
      <c r="F114" s="189" t="s">
        <v>1416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211</v>
      </c>
      <c r="AU114" s="19" t="s">
        <v>84</v>
      </c>
    </row>
    <row r="115" spans="1:65" s="2" customFormat="1" ht="11.25">
      <c r="A115" s="36"/>
      <c r="B115" s="37"/>
      <c r="C115" s="38"/>
      <c r="D115" s="193" t="s">
        <v>213</v>
      </c>
      <c r="E115" s="38"/>
      <c r="F115" s="194" t="s">
        <v>1417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213</v>
      </c>
      <c r="AU115" s="19" t="s">
        <v>84</v>
      </c>
    </row>
    <row r="116" spans="1:65" s="13" customFormat="1" ht="11.25">
      <c r="B116" s="195"/>
      <c r="C116" s="196"/>
      <c r="D116" s="188" t="s">
        <v>215</v>
      </c>
      <c r="E116" s="197" t="s">
        <v>19</v>
      </c>
      <c r="F116" s="198" t="s">
        <v>1395</v>
      </c>
      <c r="G116" s="196"/>
      <c r="H116" s="197" t="s">
        <v>19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215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202</v>
      </c>
    </row>
    <row r="117" spans="1:65" s="14" customFormat="1" ht="11.25">
      <c r="B117" s="205"/>
      <c r="C117" s="206"/>
      <c r="D117" s="188" t="s">
        <v>215</v>
      </c>
      <c r="E117" s="207" t="s">
        <v>19</v>
      </c>
      <c r="F117" s="208" t="s">
        <v>1396</v>
      </c>
      <c r="G117" s="206"/>
      <c r="H117" s="209">
        <v>8.32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215</v>
      </c>
      <c r="AU117" s="215" t="s">
        <v>84</v>
      </c>
      <c r="AV117" s="14" t="s">
        <v>84</v>
      </c>
      <c r="AW117" s="14" t="s">
        <v>35</v>
      </c>
      <c r="AX117" s="14" t="s">
        <v>74</v>
      </c>
      <c r="AY117" s="215" t="s">
        <v>202</v>
      </c>
    </row>
    <row r="118" spans="1:65" s="15" customFormat="1" ht="11.25">
      <c r="B118" s="216"/>
      <c r="C118" s="217"/>
      <c r="D118" s="188" t="s">
        <v>215</v>
      </c>
      <c r="E118" s="218" t="s">
        <v>19</v>
      </c>
      <c r="F118" s="219" t="s">
        <v>220</v>
      </c>
      <c r="G118" s="217"/>
      <c r="H118" s="220">
        <v>8.32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215</v>
      </c>
      <c r="AU118" s="226" t="s">
        <v>84</v>
      </c>
      <c r="AV118" s="15" t="s">
        <v>209</v>
      </c>
      <c r="AW118" s="15" t="s">
        <v>35</v>
      </c>
      <c r="AX118" s="15" t="s">
        <v>82</v>
      </c>
      <c r="AY118" s="226" t="s">
        <v>202</v>
      </c>
    </row>
    <row r="119" spans="1:65" s="14" customFormat="1" ht="11.25">
      <c r="B119" s="205"/>
      <c r="C119" s="206"/>
      <c r="D119" s="188" t="s">
        <v>215</v>
      </c>
      <c r="E119" s="206"/>
      <c r="F119" s="208" t="s">
        <v>1402</v>
      </c>
      <c r="G119" s="206"/>
      <c r="H119" s="209">
        <v>41.6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215</v>
      </c>
      <c r="AU119" s="215" t="s">
        <v>84</v>
      </c>
      <c r="AV119" s="14" t="s">
        <v>84</v>
      </c>
      <c r="AW119" s="14" t="s">
        <v>4</v>
      </c>
      <c r="AX119" s="14" t="s">
        <v>82</v>
      </c>
      <c r="AY119" s="215" t="s">
        <v>202</v>
      </c>
    </row>
    <row r="120" spans="1:65" s="2" customFormat="1" ht="16.5" customHeight="1">
      <c r="A120" s="36"/>
      <c r="B120" s="37"/>
      <c r="C120" s="175" t="s">
        <v>249</v>
      </c>
      <c r="D120" s="175" t="s">
        <v>204</v>
      </c>
      <c r="E120" s="176" t="s">
        <v>1418</v>
      </c>
      <c r="F120" s="177" t="s">
        <v>1419</v>
      </c>
      <c r="G120" s="178" t="s">
        <v>280</v>
      </c>
      <c r="H120" s="179">
        <v>8.32</v>
      </c>
      <c r="I120" s="180"/>
      <c r="J120" s="181">
        <f>ROUND(I120*H120,2)</f>
        <v>0</v>
      </c>
      <c r="K120" s="177" t="s">
        <v>208</v>
      </c>
      <c r="L120" s="41"/>
      <c r="M120" s="182" t="s">
        <v>19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209</v>
      </c>
      <c r="AT120" s="186" t="s">
        <v>204</v>
      </c>
      <c r="AU120" s="186" t="s">
        <v>84</v>
      </c>
      <c r="AY120" s="19" t="s">
        <v>202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209</v>
      </c>
      <c r="BM120" s="186" t="s">
        <v>1420</v>
      </c>
    </row>
    <row r="121" spans="1:65" s="2" customFormat="1" ht="11.25">
      <c r="A121" s="36"/>
      <c r="B121" s="37"/>
      <c r="C121" s="38"/>
      <c r="D121" s="188" t="s">
        <v>211</v>
      </c>
      <c r="E121" s="38"/>
      <c r="F121" s="189" t="s">
        <v>1421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211</v>
      </c>
      <c r="AU121" s="19" t="s">
        <v>84</v>
      </c>
    </row>
    <row r="122" spans="1:65" s="2" customFormat="1" ht="11.25">
      <c r="A122" s="36"/>
      <c r="B122" s="37"/>
      <c r="C122" s="38"/>
      <c r="D122" s="193" t="s">
        <v>213</v>
      </c>
      <c r="E122" s="38"/>
      <c r="F122" s="194" t="s">
        <v>1422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213</v>
      </c>
      <c r="AU122" s="19" t="s">
        <v>84</v>
      </c>
    </row>
    <row r="123" spans="1:65" s="13" customFormat="1" ht="11.25">
      <c r="B123" s="195"/>
      <c r="C123" s="196"/>
      <c r="D123" s="188" t="s">
        <v>215</v>
      </c>
      <c r="E123" s="197" t="s">
        <v>19</v>
      </c>
      <c r="F123" s="198" t="s">
        <v>1395</v>
      </c>
      <c r="G123" s="196"/>
      <c r="H123" s="197" t="s">
        <v>19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215</v>
      </c>
      <c r="AU123" s="204" t="s">
        <v>84</v>
      </c>
      <c r="AV123" s="13" t="s">
        <v>82</v>
      </c>
      <c r="AW123" s="13" t="s">
        <v>35</v>
      </c>
      <c r="AX123" s="13" t="s">
        <v>74</v>
      </c>
      <c r="AY123" s="204" t="s">
        <v>202</v>
      </c>
    </row>
    <row r="124" spans="1:65" s="14" customFormat="1" ht="11.25">
      <c r="B124" s="205"/>
      <c r="C124" s="206"/>
      <c r="D124" s="188" t="s">
        <v>215</v>
      </c>
      <c r="E124" s="207" t="s">
        <v>19</v>
      </c>
      <c r="F124" s="208" t="s">
        <v>1396</v>
      </c>
      <c r="G124" s="206"/>
      <c r="H124" s="209">
        <v>8.32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215</v>
      </c>
      <c r="AU124" s="215" t="s">
        <v>84</v>
      </c>
      <c r="AV124" s="14" t="s">
        <v>84</v>
      </c>
      <c r="AW124" s="14" t="s">
        <v>35</v>
      </c>
      <c r="AX124" s="14" t="s">
        <v>74</v>
      </c>
      <c r="AY124" s="215" t="s">
        <v>202</v>
      </c>
    </row>
    <row r="125" spans="1:65" s="15" customFormat="1" ht="11.25">
      <c r="B125" s="216"/>
      <c r="C125" s="217"/>
      <c r="D125" s="188" t="s">
        <v>215</v>
      </c>
      <c r="E125" s="218" t="s">
        <v>19</v>
      </c>
      <c r="F125" s="219" t="s">
        <v>220</v>
      </c>
      <c r="G125" s="217"/>
      <c r="H125" s="220">
        <v>8.32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215</v>
      </c>
      <c r="AU125" s="226" t="s">
        <v>84</v>
      </c>
      <c r="AV125" s="15" t="s">
        <v>209</v>
      </c>
      <c r="AW125" s="15" t="s">
        <v>35</v>
      </c>
      <c r="AX125" s="15" t="s">
        <v>82</v>
      </c>
      <c r="AY125" s="226" t="s">
        <v>202</v>
      </c>
    </row>
    <row r="126" spans="1:65" s="12" customFormat="1" ht="22.9" customHeight="1">
      <c r="B126" s="159"/>
      <c r="C126" s="160"/>
      <c r="D126" s="161" t="s">
        <v>73</v>
      </c>
      <c r="E126" s="173" t="s">
        <v>286</v>
      </c>
      <c r="F126" s="173" t="s">
        <v>287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SUM(P127:P133)</f>
        <v>0</v>
      </c>
      <c r="Q126" s="167"/>
      <c r="R126" s="168">
        <f>SUM(R127:R133)</f>
        <v>0</v>
      </c>
      <c r="S126" s="167"/>
      <c r="T126" s="169">
        <f>SUM(T127:T133)</f>
        <v>0.52800000000000002</v>
      </c>
      <c r="AR126" s="170" t="s">
        <v>82</v>
      </c>
      <c r="AT126" s="171" t="s">
        <v>73</v>
      </c>
      <c r="AU126" s="171" t="s">
        <v>82</v>
      </c>
      <c r="AY126" s="170" t="s">
        <v>202</v>
      </c>
      <c r="BK126" s="172">
        <f>SUM(BK127:BK133)</f>
        <v>0</v>
      </c>
    </row>
    <row r="127" spans="1:65" s="2" customFormat="1" ht="16.5" customHeight="1">
      <c r="A127" s="36"/>
      <c r="B127" s="37"/>
      <c r="C127" s="175" t="s">
        <v>260</v>
      </c>
      <c r="D127" s="175" t="s">
        <v>204</v>
      </c>
      <c r="E127" s="176" t="s">
        <v>289</v>
      </c>
      <c r="F127" s="177" t="s">
        <v>290</v>
      </c>
      <c r="G127" s="178" t="s">
        <v>280</v>
      </c>
      <c r="H127" s="179">
        <v>9.6</v>
      </c>
      <c r="I127" s="180"/>
      <c r="J127" s="181">
        <f>ROUND(I127*H127,2)</f>
        <v>0</v>
      </c>
      <c r="K127" s="177" t="s">
        <v>208</v>
      </c>
      <c r="L127" s="41"/>
      <c r="M127" s="182" t="s">
        <v>19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5.5E-2</v>
      </c>
      <c r="T127" s="185">
        <f>S127*H127</f>
        <v>0.52800000000000002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209</v>
      </c>
      <c r="AT127" s="186" t="s">
        <v>204</v>
      </c>
      <c r="AU127" s="186" t="s">
        <v>84</v>
      </c>
      <c r="AY127" s="19" t="s">
        <v>202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209</v>
      </c>
      <c r="BM127" s="186" t="s">
        <v>1423</v>
      </c>
    </row>
    <row r="128" spans="1:65" s="2" customFormat="1" ht="11.25">
      <c r="A128" s="36"/>
      <c r="B128" s="37"/>
      <c r="C128" s="38"/>
      <c r="D128" s="188" t="s">
        <v>211</v>
      </c>
      <c r="E128" s="38"/>
      <c r="F128" s="189" t="s">
        <v>292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211</v>
      </c>
      <c r="AU128" s="19" t="s">
        <v>84</v>
      </c>
    </row>
    <row r="129" spans="1:65" s="2" customFormat="1" ht="11.25">
      <c r="A129" s="36"/>
      <c r="B129" s="37"/>
      <c r="C129" s="38"/>
      <c r="D129" s="193" t="s">
        <v>213</v>
      </c>
      <c r="E129" s="38"/>
      <c r="F129" s="194" t="s">
        <v>293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213</v>
      </c>
      <c r="AU129" s="19" t="s">
        <v>84</v>
      </c>
    </row>
    <row r="130" spans="1:65" s="13" customFormat="1" ht="11.25">
      <c r="B130" s="195"/>
      <c r="C130" s="196"/>
      <c r="D130" s="188" t="s">
        <v>215</v>
      </c>
      <c r="E130" s="197" t="s">
        <v>19</v>
      </c>
      <c r="F130" s="198" t="s">
        <v>216</v>
      </c>
      <c r="G130" s="196"/>
      <c r="H130" s="197" t="s">
        <v>19</v>
      </c>
      <c r="I130" s="199"/>
      <c r="J130" s="196"/>
      <c r="K130" s="196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215</v>
      </c>
      <c r="AU130" s="204" t="s">
        <v>84</v>
      </c>
      <c r="AV130" s="13" t="s">
        <v>82</v>
      </c>
      <c r="AW130" s="13" t="s">
        <v>35</v>
      </c>
      <c r="AX130" s="13" t="s">
        <v>74</v>
      </c>
      <c r="AY130" s="204" t="s">
        <v>202</v>
      </c>
    </row>
    <row r="131" spans="1:65" s="13" customFormat="1" ht="11.25">
      <c r="B131" s="195"/>
      <c r="C131" s="196"/>
      <c r="D131" s="188" t="s">
        <v>215</v>
      </c>
      <c r="E131" s="197" t="s">
        <v>19</v>
      </c>
      <c r="F131" s="198" t="s">
        <v>1424</v>
      </c>
      <c r="G131" s="196"/>
      <c r="H131" s="197" t="s">
        <v>19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215</v>
      </c>
      <c r="AU131" s="204" t="s">
        <v>84</v>
      </c>
      <c r="AV131" s="13" t="s">
        <v>82</v>
      </c>
      <c r="AW131" s="13" t="s">
        <v>35</v>
      </c>
      <c r="AX131" s="13" t="s">
        <v>74</v>
      </c>
      <c r="AY131" s="204" t="s">
        <v>202</v>
      </c>
    </row>
    <row r="132" spans="1:65" s="14" customFormat="1" ht="11.25">
      <c r="B132" s="205"/>
      <c r="C132" s="206"/>
      <c r="D132" s="188" t="s">
        <v>215</v>
      </c>
      <c r="E132" s="207" t="s">
        <v>19</v>
      </c>
      <c r="F132" s="208" t="s">
        <v>1425</v>
      </c>
      <c r="G132" s="206"/>
      <c r="H132" s="209">
        <v>9.6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215</v>
      </c>
      <c r="AU132" s="215" t="s">
        <v>84</v>
      </c>
      <c r="AV132" s="14" t="s">
        <v>84</v>
      </c>
      <c r="AW132" s="14" t="s">
        <v>35</v>
      </c>
      <c r="AX132" s="14" t="s">
        <v>74</v>
      </c>
      <c r="AY132" s="215" t="s">
        <v>202</v>
      </c>
    </row>
    <row r="133" spans="1:65" s="15" customFormat="1" ht="11.25">
      <c r="B133" s="216"/>
      <c r="C133" s="217"/>
      <c r="D133" s="188" t="s">
        <v>215</v>
      </c>
      <c r="E133" s="218" t="s">
        <v>19</v>
      </c>
      <c r="F133" s="219" t="s">
        <v>220</v>
      </c>
      <c r="G133" s="217"/>
      <c r="H133" s="220">
        <v>9.6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215</v>
      </c>
      <c r="AU133" s="226" t="s">
        <v>84</v>
      </c>
      <c r="AV133" s="15" t="s">
        <v>209</v>
      </c>
      <c r="AW133" s="15" t="s">
        <v>35</v>
      </c>
      <c r="AX133" s="15" t="s">
        <v>82</v>
      </c>
      <c r="AY133" s="226" t="s">
        <v>202</v>
      </c>
    </row>
    <row r="134" spans="1:65" s="12" customFormat="1" ht="22.9" customHeight="1">
      <c r="B134" s="159"/>
      <c r="C134" s="160"/>
      <c r="D134" s="161" t="s">
        <v>73</v>
      </c>
      <c r="E134" s="173" t="s">
        <v>296</v>
      </c>
      <c r="F134" s="173" t="s">
        <v>297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SUM(P135:P155)</f>
        <v>0</v>
      </c>
      <c r="Q134" s="167"/>
      <c r="R134" s="168">
        <f>SUM(R135:R155)</f>
        <v>0</v>
      </c>
      <c r="S134" s="167"/>
      <c r="T134" s="169">
        <f>SUM(T135:T155)</f>
        <v>0</v>
      </c>
      <c r="AR134" s="170" t="s">
        <v>82</v>
      </c>
      <c r="AT134" s="171" t="s">
        <v>73</v>
      </c>
      <c r="AU134" s="171" t="s">
        <v>82</v>
      </c>
      <c r="AY134" s="170" t="s">
        <v>202</v>
      </c>
      <c r="BK134" s="172">
        <f>SUM(BK135:BK155)</f>
        <v>0</v>
      </c>
    </row>
    <row r="135" spans="1:65" s="2" customFormat="1" ht="16.5" customHeight="1">
      <c r="A135" s="36"/>
      <c r="B135" s="37"/>
      <c r="C135" s="175" t="s">
        <v>268</v>
      </c>
      <c r="D135" s="175" t="s">
        <v>204</v>
      </c>
      <c r="E135" s="176" t="s">
        <v>299</v>
      </c>
      <c r="F135" s="177" t="s">
        <v>300</v>
      </c>
      <c r="G135" s="178" t="s">
        <v>301</v>
      </c>
      <c r="H135" s="179">
        <v>0.80200000000000005</v>
      </c>
      <c r="I135" s="180"/>
      <c r="J135" s="181">
        <f>ROUND(I135*H135,2)</f>
        <v>0</v>
      </c>
      <c r="K135" s="177" t="s">
        <v>208</v>
      </c>
      <c r="L135" s="41"/>
      <c r="M135" s="182" t="s">
        <v>19</v>
      </c>
      <c r="N135" s="183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209</v>
      </c>
      <c r="AT135" s="186" t="s">
        <v>204</v>
      </c>
      <c r="AU135" s="186" t="s">
        <v>84</v>
      </c>
      <c r="AY135" s="19" t="s">
        <v>202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209</v>
      </c>
      <c r="BM135" s="186" t="s">
        <v>1426</v>
      </c>
    </row>
    <row r="136" spans="1:65" s="2" customFormat="1" ht="11.25">
      <c r="A136" s="36"/>
      <c r="B136" s="37"/>
      <c r="C136" s="38"/>
      <c r="D136" s="188" t="s">
        <v>211</v>
      </c>
      <c r="E136" s="38"/>
      <c r="F136" s="189" t="s">
        <v>303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211</v>
      </c>
      <c r="AU136" s="19" t="s">
        <v>84</v>
      </c>
    </row>
    <row r="137" spans="1:65" s="2" customFormat="1" ht="11.25">
      <c r="A137" s="36"/>
      <c r="B137" s="37"/>
      <c r="C137" s="38"/>
      <c r="D137" s="193" t="s">
        <v>213</v>
      </c>
      <c r="E137" s="38"/>
      <c r="F137" s="194" t="s">
        <v>304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213</v>
      </c>
      <c r="AU137" s="19" t="s">
        <v>84</v>
      </c>
    </row>
    <row r="138" spans="1:65" s="2" customFormat="1" ht="16.5" customHeight="1">
      <c r="A138" s="36"/>
      <c r="B138" s="37"/>
      <c r="C138" s="175" t="s">
        <v>237</v>
      </c>
      <c r="D138" s="175" t="s">
        <v>204</v>
      </c>
      <c r="E138" s="176" t="s">
        <v>306</v>
      </c>
      <c r="F138" s="177" t="s">
        <v>307</v>
      </c>
      <c r="G138" s="178" t="s">
        <v>301</v>
      </c>
      <c r="H138" s="179">
        <v>0.80200000000000005</v>
      </c>
      <c r="I138" s="180"/>
      <c r="J138" s="181">
        <f>ROUND(I138*H138,2)</f>
        <v>0</v>
      </c>
      <c r="K138" s="177" t="s">
        <v>208</v>
      </c>
      <c r="L138" s="41"/>
      <c r="M138" s="182" t="s">
        <v>19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209</v>
      </c>
      <c r="AT138" s="186" t="s">
        <v>204</v>
      </c>
      <c r="AU138" s="186" t="s">
        <v>84</v>
      </c>
      <c r="AY138" s="19" t="s">
        <v>202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209</v>
      </c>
      <c r="BM138" s="186" t="s">
        <v>1427</v>
      </c>
    </row>
    <row r="139" spans="1:65" s="2" customFormat="1" ht="11.25">
      <c r="A139" s="36"/>
      <c r="B139" s="37"/>
      <c r="C139" s="38"/>
      <c r="D139" s="188" t="s">
        <v>211</v>
      </c>
      <c r="E139" s="38"/>
      <c r="F139" s="189" t="s">
        <v>309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211</v>
      </c>
      <c r="AU139" s="19" t="s">
        <v>84</v>
      </c>
    </row>
    <row r="140" spans="1:65" s="2" customFormat="1" ht="11.25">
      <c r="A140" s="36"/>
      <c r="B140" s="37"/>
      <c r="C140" s="38"/>
      <c r="D140" s="193" t="s">
        <v>213</v>
      </c>
      <c r="E140" s="38"/>
      <c r="F140" s="194" t="s">
        <v>310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213</v>
      </c>
      <c r="AU140" s="19" t="s">
        <v>84</v>
      </c>
    </row>
    <row r="141" spans="1:65" s="2" customFormat="1" ht="16.5" customHeight="1">
      <c r="A141" s="36"/>
      <c r="B141" s="37"/>
      <c r="C141" s="175" t="s">
        <v>288</v>
      </c>
      <c r="D141" s="175" t="s">
        <v>204</v>
      </c>
      <c r="E141" s="176" t="s">
        <v>312</v>
      </c>
      <c r="F141" s="177" t="s">
        <v>313</v>
      </c>
      <c r="G141" s="178" t="s">
        <v>301</v>
      </c>
      <c r="H141" s="179">
        <v>8.02</v>
      </c>
      <c r="I141" s="180"/>
      <c r="J141" s="181">
        <f>ROUND(I141*H141,2)</f>
        <v>0</v>
      </c>
      <c r="K141" s="177" t="s">
        <v>208</v>
      </c>
      <c r="L141" s="41"/>
      <c r="M141" s="182" t="s">
        <v>19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209</v>
      </c>
      <c r="AT141" s="186" t="s">
        <v>204</v>
      </c>
      <c r="AU141" s="186" t="s">
        <v>84</v>
      </c>
      <c r="AY141" s="19" t="s">
        <v>202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209</v>
      </c>
      <c r="BM141" s="186" t="s">
        <v>1428</v>
      </c>
    </row>
    <row r="142" spans="1:65" s="2" customFormat="1" ht="19.5">
      <c r="A142" s="36"/>
      <c r="B142" s="37"/>
      <c r="C142" s="38"/>
      <c r="D142" s="188" t="s">
        <v>211</v>
      </c>
      <c r="E142" s="38"/>
      <c r="F142" s="189" t="s">
        <v>315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211</v>
      </c>
      <c r="AU142" s="19" t="s">
        <v>84</v>
      </c>
    </row>
    <row r="143" spans="1:65" s="2" customFormat="1" ht="11.25">
      <c r="A143" s="36"/>
      <c r="B143" s="37"/>
      <c r="C143" s="38"/>
      <c r="D143" s="193" t="s">
        <v>213</v>
      </c>
      <c r="E143" s="38"/>
      <c r="F143" s="194" t="s">
        <v>316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213</v>
      </c>
      <c r="AU143" s="19" t="s">
        <v>84</v>
      </c>
    </row>
    <row r="144" spans="1:65" s="14" customFormat="1" ht="11.25">
      <c r="B144" s="205"/>
      <c r="C144" s="206"/>
      <c r="D144" s="188" t="s">
        <v>215</v>
      </c>
      <c r="E144" s="206"/>
      <c r="F144" s="208" t="s">
        <v>1429</v>
      </c>
      <c r="G144" s="206"/>
      <c r="H144" s="209">
        <v>8.02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215</v>
      </c>
      <c r="AU144" s="215" t="s">
        <v>84</v>
      </c>
      <c r="AV144" s="14" t="s">
        <v>84</v>
      </c>
      <c r="AW144" s="14" t="s">
        <v>4</v>
      </c>
      <c r="AX144" s="14" t="s">
        <v>82</v>
      </c>
      <c r="AY144" s="215" t="s">
        <v>202</v>
      </c>
    </row>
    <row r="145" spans="1:65" s="2" customFormat="1" ht="21.75" customHeight="1">
      <c r="A145" s="36"/>
      <c r="B145" s="37"/>
      <c r="C145" s="175" t="s">
        <v>298</v>
      </c>
      <c r="D145" s="175" t="s">
        <v>204</v>
      </c>
      <c r="E145" s="176" t="s">
        <v>342</v>
      </c>
      <c r="F145" s="177" t="s">
        <v>343</v>
      </c>
      <c r="G145" s="178" t="s">
        <v>301</v>
      </c>
      <c r="H145" s="179">
        <v>0.27400000000000002</v>
      </c>
      <c r="I145" s="180"/>
      <c r="J145" s="181">
        <f>ROUND(I145*H145,2)</f>
        <v>0</v>
      </c>
      <c r="K145" s="177" t="s">
        <v>208</v>
      </c>
      <c r="L145" s="41"/>
      <c r="M145" s="182" t="s">
        <v>19</v>
      </c>
      <c r="N145" s="183" t="s">
        <v>45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209</v>
      </c>
      <c r="AT145" s="186" t="s">
        <v>204</v>
      </c>
      <c r="AU145" s="186" t="s">
        <v>84</v>
      </c>
      <c r="AY145" s="19" t="s">
        <v>202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209</v>
      </c>
      <c r="BM145" s="186" t="s">
        <v>1430</v>
      </c>
    </row>
    <row r="146" spans="1:65" s="2" customFormat="1" ht="19.5">
      <c r="A146" s="36"/>
      <c r="B146" s="37"/>
      <c r="C146" s="38"/>
      <c r="D146" s="188" t="s">
        <v>211</v>
      </c>
      <c r="E146" s="38"/>
      <c r="F146" s="189" t="s">
        <v>345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211</v>
      </c>
      <c r="AU146" s="19" t="s">
        <v>84</v>
      </c>
    </row>
    <row r="147" spans="1:65" s="2" customFormat="1" ht="11.25">
      <c r="A147" s="36"/>
      <c r="B147" s="37"/>
      <c r="C147" s="38"/>
      <c r="D147" s="193" t="s">
        <v>213</v>
      </c>
      <c r="E147" s="38"/>
      <c r="F147" s="194" t="s">
        <v>346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213</v>
      </c>
      <c r="AU147" s="19" t="s">
        <v>84</v>
      </c>
    </row>
    <row r="148" spans="1:65" s="14" customFormat="1" ht="11.25">
      <c r="B148" s="205"/>
      <c r="C148" s="206"/>
      <c r="D148" s="188" t="s">
        <v>215</v>
      </c>
      <c r="E148" s="207" t="s">
        <v>19</v>
      </c>
      <c r="F148" s="208" t="s">
        <v>1431</v>
      </c>
      <c r="G148" s="206"/>
      <c r="H148" s="209">
        <v>0.80200000000000005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215</v>
      </c>
      <c r="AU148" s="215" t="s">
        <v>84</v>
      </c>
      <c r="AV148" s="14" t="s">
        <v>84</v>
      </c>
      <c r="AW148" s="14" t="s">
        <v>35</v>
      </c>
      <c r="AX148" s="14" t="s">
        <v>74</v>
      </c>
      <c r="AY148" s="215" t="s">
        <v>202</v>
      </c>
    </row>
    <row r="149" spans="1:65" s="14" customFormat="1" ht="11.25">
      <c r="B149" s="205"/>
      <c r="C149" s="206"/>
      <c r="D149" s="188" t="s">
        <v>215</v>
      </c>
      <c r="E149" s="207" t="s">
        <v>19</v>
      </c>
      <c r="F149" s="208" t="s">
        <v>1432</v>
      </c>
      <c r="G149" s="206"/>
      <c r="H149" s="209">
        <v>-0.52800000000000002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215</v>
      </c>
      <c r="AU149" s="215" t="s">
        <v>84</v>
      </c>
      <c r="AV149" s="14" t="s">
        <v>84</v>
      </c>
      <c r="AW149" s="14" t="s">
        <v>35</v>
      </c>
      <c r="AX149" s="14" t="s">
        <v>74</v>
      </c>
      <c r="AY149" s="215" t="s">
        <v>202</v>
      </c>
    </row>
    <row r="150" spans="1:65" s="15" customFormat="1" ht="11.25">
      <c r="B150" s="216"/>
      <c r="C150" s="217"/>
      <c r="D150" s="188" t="s">
        <v>215</v>
      </c>
      <c r="E150" s="218" t="s">
        <v>19</v>
      </c>
      <c r="F150" s="219" t="s">
        <v>220</v>
      </c>
      <c r="G150" s="217"/>
      <c r="H150" s="220">
        <v>0.27400000000000002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215</v>
      </c>
      <c r="AU150" s="226" t="s">
        <v>84</v>
      </c>
      <c r="AV150" s="15" t="s">
        <v>209</v>
      </c>
      <c r="AW150" s="15" t="s">
        <v>35</v>
      </c>
      <c r="AX150" s="15" t="s">
        <v>82</v>
      </c>
      <c r="AY150" s="226" t="s">
        <v>202</v>
      </c>
    </row>
    <row r="151" spans="1:65" s="2" customFormat="1" ht="16.5" customHeight="1">
      <c r="A151" s="36"/>
      <c r="B151" s="37"/>
      <c r="C151" s="175" t="s">
        <v>305</v>
      </c>
      <c r="D151" s="175" t="s">
        <v>204</v>
      </c>
      <c r="E151" s="176" t="s">
        <v>363</v>
      </c>
      <c r="F151" s="177" t="s">
        <v>364</v>
      </c>
      <c r="G151" s="178" t="s">
        <v>301</v>
      </c>
      <c r="H151" s="179">
        <v>0.52800000000000002</v>
      </c>
      <c r="I151" s="180"/>
      <c r="J151" s="181">
        <f>ROUND(I151*H151,2)</f>
        <v>0</v>
      </c>
      <c r="K151" s="177" t="s">
        <v>208</v>
      </c>
      <c r="L151" s="41"/>
      <c r="M151" s="182" t="s">
        <v>19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209</v>
      </c>
      <c r="AT151" s="186" t="s">
        <v>204</v>
      </c>
      <c r="AU151" s="186" t="s">
        <v>84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209</v>
      </c>
      <c r="BM151" s="186" t="s">
        <v>1433</v>
      </c>
    </row>
    <row r="152" spans="1:65" s="2" customFormat="1" ht="11.25">
      <c r="A152" s="36"/>
      <c r="B152" s="37"/>
      <c r="C152" s="38"/>
      <c r="D152" s="188" t="s">
        <v>211</v>
      </c>
      <c r="E152" s="38"/>
      <c r="F152" s="189" t="s">
        <v>366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211</v>
      </c>
      <c r="AU152" s="19" t="s">
        <v>84</v>
      </c>
    </row>
    <row r="153" spans="1:65" s="2" customFormat="1" ht="11.25">
      <c r="A153" s="36"/>
      <c r="B153" s="37"/>
      <c r="C153" s="38"/>
      <c r="D153" s="193" t="s">
        <v>213</v>
      </c>
      <c r="E153" s="38"/>
      <c r="F153" s="194" t="s">
        <v>367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213</v>
      </c>
      <c r="AU153" s="19" t="s">
        <v>84</v>
      </c>
    </row>
    <row r="154" spans="1:65" s="14" customFormat="1" ht="11.25">
      <c r="B154" s="205"/>
      <c r="C154" s="206"/>
      <c r="D154" s="188" t="s">
        <v>215</v>
      </c>
      <c r="E154" s="207" t="s">
        <v>19</v>
      </c>
      <c r="F154" s="208" t="s">
        <v>1434</v>
      </c>
      <c r="G154" s="206"/>
      <c r="H154" s="209">
        <v>0.52800000000000002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215</v>
      </c>
      <c r="AU154" s="215" t="s">
        <v>84</v>
      </c>
      <c r="AV154" s="14" t="s">
        <v>84</v>
      </c>
      <c r="AW154" s="14" t="s">
        <v>35</v>
      </c>
      <c r="AX154" s="14" t="s">
        <v>74</v>
      </c>
      <c r="AY154" s="215" t="s">
        <v>202</v>
      </c>
    </row>
    <row r="155" spans="1:65" s="15" customFormat="1" ht="11.25">
      <c r="B155" s="216"/>
      <c r="C155" s="217"/>
      <c r="D155" s="188" t="s">
        <v>215</v>
      </c>
      <c r="E155" s="218" t="s">
        <v>19</v>
      </c>
      <c r="F155" s="219" t="s">
        <v>220</v>
      </c>
      <c r="G155" s="217"/>
      <c r="H155" s="220">
        <v>0.52800000000000002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215</v>
      </c>
      <c r="AU155" s="226" t="s">
        <v>84</v>
      </c>
      <c r="AV155" s="15" t="s">
        <v>209</v>
      </c>
      <c r="AW155" s="15" t="s">
        <v>35</v>
      </c>
      <c r="AX155" s="15" t="s">
        <v>82</v>
      </c>
      <c r="AY155" s="226" t="s">
        <v>202</v>
      </c>
    </row>
    <row r="156" spans="1:65" s="12" customFormat="1" ht="25.9" customHeight="1">
      <c r="B156" s="159"/>
      <c r="C156" s="160"/>
      <c r="D156" s="161" t="s">
        <v>73</v>
      </c>
      <c r="E156" s="162" t="s">
        <v>386</v>
      </c>
      <c r="F156" s="162" t="s">
        <v>387</v>
      </c>
      <c r="G156" s="160"/>
      <c r="H156" s="160"/>
      <c r="I156" s="163"/>
      <c r="J156" s="164">
        <f>BK156</f>
        <v>0</v>
      </c>
      <c r="K156" s="160"/>
      <c r="L156" s="165"/>
      <c r="M156" s="166"/>
      <c r="N156" s="167"/>
      <c r="O156" s="167"/>
      <c r="P156" s="168">
        <f>P157</f>
        <v>0</v>
      </c>
      <c r="Q156" s="167"/>
      <c r="R156" s="168">
        <f>R157</f>
        <v>0</v>
      </c>
      <c r="S156" s="167"/>
      <c r="T156" s="169">
        <f>T157</f>
        <v>0.27398</v>
      </c>
      <c r="AR156" s="170" t="s">
        <v>84</v>
      </c>
      <c r="AT156" s="171" t="s">
        <v>73</v>
      </c>
      <c r="AU156" s="171" t="s">
        <v>74</v>
      </c>
      <c r="AY156" s="170" t="s">
        <v>202</v>
      </c>
      <c r="BK156" s="172">
        <f>BK157</f>
        <v>0</v>
      </c>
    </row>
    <row r="157" spans="1:65" s="12" customFormat="1" ht="22.9" customHeight="1">
      <c r="B157" s="159"/>
      <c r="C157" s="160"/>
      <c r="D157" s="161" t="s">
        <v>73</v>
      </c>
      <c r="E157" s="173" t="s">
        <v>432</v>
      </c>
      <c r="F157" s="173" t="s">
        <v>433</v>
      </c>
      <c r="G157" s="160"/>
      <c r="H157" s="160"/>
      <c r="I157" s="163"/>
      <c r="J157" s="174">
        <f>BK157</f>
        <v>0</v>
      </c>
      <c r="K157" s="160"/>
      <c r="L157" s="165"/>
      <c r="M157" s="166"/>
      <c r="N157" s="167"/>
      <c r="O157" s="167"/>
      <c r="P157" s="168">
        <f>SUM(P158:P185)</f>
        <v>0</v>
      </c>
      <c r="Q157" s="167"/>
      <c r="R157" s="168">
        <f>SUM(R158:R185)</f>
        <v>0</v>
      </c>
      <c r="S157" s="167"/>
      <c r="T157" s="169">
        <f>SUM(T158:T185)</f>
        <v>0.27398</v>
      </c>
      <c r="AR157" s="170" t="s">
        <v>84</v>
      </c>
      <c r="AT157" s="171" t="s">
        <v>73</v>
      </c>
      <c r="AU157" s="171" t="s">
        <v>82</v>
      </c>
      <c r="AY157" s="170" t="s">
        <v>202</v>
      </c>
      <c r="BK157" s="172">
        <f>SUM(BK158:BK185)</f>
        <v>0</v>
      </c>
    </row>
    <row r="158" spans="1:65" s="2" customFormat="1" ht="16.5" customHeight="1">
      <c r="A158" s="36"/>
      <c r="B158" s="37"/>
      <c r="C158" s="175" t="s">
        <v>311</v>
      </c>
      <c r="D158" s="175" t="s">
        <v>204</v>
      </c>
      <c r="E158" s="176" t="s">
        <v>1435</v>
      </c>
      <c r="F158" s="177" t="s">
        <v>1436</v>
      </c>
      <c r="G158" s="178" t="s">
        <v>280</v>
      </c>
      <c r="H158" s="179">
        <v>13.699</v>
      </c>
      <c r="I158" s="180"/>
      <c r="J158" s="181">
        <f>ROUND(I158*H158,2)</f>
        <v>0</v>
      </c>
      <c r="K158" s="177" t="s">
        <v>208</v>
      </c>
      <c r="L158" s="41"/>
      <c r="M158" s="182" t="s">
        <v>19</v>
      </c>
      <c r="N158" s="183" t="s">
        <v>45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0.02</v>
      </c>
      <c r="T158" s="185">
        <f>S158*H158</f>
        <v>0.27398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333</v>
      </c>
      <c r="AT158" s="186" t="s">
        <v>204</v>
      </c>
      <c r="AU158" s="186" t="s">
        <v>84</v>
      </c>
      <c r="AY158" s="19" t="s">
        <v>202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82</v>
      </c>
      <c r="BK158" s="187">
        <f>ROUND(I158*H158,2)</f>
        <v>0</v>
      </c>
      <c r="BL158" s="19" t="s">
        <v>333</v>
      </c>
      <c r="BM158" s="186" t="s">
        <v>1437</v>
      </c>
    </row>
    <row r="159" spans="1:65" s="2" customFormat="1" ht="11.25">
      <c r="A159" s="36"/>
      <c r="B159" s="37"/>
      <c r="C159" s="38"/>
      <c r="D159" s="188" t="s">
        <v>211</v>
      </c>
      <c r="E159" s="38"/>
      <c r="F159" s="189" t="s">
        <v>1436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211</v>
      </c>
      <c r="AU159" s="19" t="s">
        <v>84</v>
      </c>
    </row>
    <row r="160" spans="1:65" s="2" customFormat="1" ht="11.25">
      <c r="A160" s="36"/>
      <c r="B160" s="37"/>
      <c r="C160" s="38"/>
      <c r="D160" s="193" t="s">
        <v>213</v>
      </c>
      <c r="E160" s="38"/>
      <c r="F160" s="194" t="s">
        <v>1438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213</v>
      </c>
      <c r="AU160" s="19" t="s">
        <v>84</v>
      </c>
    </row>
    <row r="161" spans="2:51" s="13" customFormat="1" ht="11.25">
      <c r="B161" s="195"/>
      <c r="C161" s="196"/>
      <c r="D161" s="188" t="s">
        <v>215</v>
      </c>
      <c r="E161" s="197" t="s">
        <v>19</v>
      </c>
      <c r="F161" s="198" t="s">
        <v>216</v>
      </c>
      <c r="G161" s="196"/>
      <c r="H161" s="197" t="s">
        <v>19</v>
      </c>
      <c r="I161" s="199"/>
      <c r="J161" s="196"/>
      <c r="K161" s="196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215</v>
      </c>
      <c r="AU161" s="204" t="s">
        <v>84</v>
      </c>
      <c r="AV161" s="13" t="s">
        <v>82</v>
      </c>
      <c r="AW161" s="13" t="s">
        <v>35</v>
      </c>
      <c r="AX161" s="13" t="s">
        <v>74</v>
      </c>
      <c r="AY161" s="204" t="s">
        <v>202</v>
      </c>
    </row>
    <row r="162" spans="2:51" s="13" customFormat="1" ht="11.25">
      <c r="B162" s="195"/>
      <c r="C162" s="196"/>
      <c r="D162" s="188" t="s">
        <v>215</v>
      </c>
      <c r="E162" s="197" t="s">
        <v>19</v>
      </c>
      <c r="F162" s="198" t="s">
        <v>1439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2:51" s="14" customFormat="1" ht="11.25">
      <c r="B163" s="205"/>
      <c r="C163" s="206"/>
      <c r="D163" s="188" t="s">
        <v>215</v>
      </c>
      <c r="E163" s="207" t="s">
        <v>19</v>
      </c>
      <c r="F163" s="208" t="s">
        <v>1440</v>
      </c>
      <c r="G163" s="206"/>
      <c r="H163" s="209">
        <v>2.2719999999999998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215</v>
      </c>
      <c r="AU163" s="215" t="s">
        <v>84</v>
      </c>
      <c r="AV163" s="14" t="s">
        <v>84</v>
      </c>
      <c r="AW163" s="14" t="s">
        <v>35</v>
      </c>
      <c r="AX163" s="14" t="s">
        <v>74</v>
      </c>
      <c r="AY163" s="215" t="s">
        <v>202</v>
      </c>
    </row>
    <row r="164" spans="2:51" s="13" customFormat="1" ht="11.25">
      <c r="B164" s="195"/>
      <c r="C164" s="196"/>
      <c r="D164" s="188" t="s">
        <v>215</v>
      </c>
      <c r="E164" s="197" t="s">
        <v>19</v>
      </c>
      <c r="F164" s="198" t="s">
        <v>216</v>
      </c>
      <c r="G164" s="196"/>
      <c r="H164" s="197" t="s">
        <v>19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215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202</v>
      </c>
    </row>
    <row r="165" spans="2:51" s="13" customFormat="1" ht="11.25">
      <c r="B165" s="195"/>
      <c r="C165" s="196"/>
      <c r="D165" s="188" t="s">
        <v>215</v>
      </c>
      <c r="E165" s="197" t="s">
        <v>19</v>
      </c>
      <c r="F165" s="198" t="s">
        <v>1441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2:51" s="14" customFormat="1" ht="11.25">
      <c r="B166" s="205"/>
      <c r="C166" s="206"/>
      <c r="D166" s="188" t="s">
        <v>215</v>
      </c>
      <c r="E166" s="207" t="s">
        <v>19</v>
      </c>
      <c r="F166" s="208" t="s">
        <v>1442</v>
      </c>
      <c r="G166" s="206"/>
      <c r="H166" s="209">
        <v>1.4039999999999999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215</v>
      </c>
      <c r="AU166" s="215" t="s">
        <v>84</v>
      </c>
      <c r="AV166" s="14" t="s">
        <v>84</v>
      </c>
      <c r="AW166" s="14" t="s">
        <v>35</v>
      </c>
      <c r="AX166" s="14" t="s">
        <v>74</v>
      </c>
      <c r="AY166" s="215" t="s">
        <v>202</v>
      </c>
    </row>
    <row r="167" spans="2:51" s="13" customFormat="1" ht="11.25">
      <c r="B167" s="195"/>
      <c r="C167" s="196"/>
      <c r="D167" s="188" t="s">
        <v>215</v>
      </c>
      <c r="E167" s="197" t="s">
        <v>19</v>
      </c>
      <c r="F167" s="198" t="s">
        <v>216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2:51" s="13" customFormat="1" ht="11.25">
      <c r="B168" s="195"/>
      <c r="C168" s="196"/>
      <c r="D168" s="188" t="s">
        <v>215</v>
      </c>
      <c r="E168" s="197" t="s">
        <v>19</v>
      </c>
      <c r="F168" s="198" t="s">
        <v>1443</v>
      </c>
      <c r="G168" s="196"/>
      <c r="H168" s="197" t="s">
        <v>19</v>
      </c>
      <c r="I168" s="199"/>
      <c r="J168" s="196"/>
      <c r="K168" s="196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215</v>
      </c>
      <c r="AU168" s="204" t="s">
        <v>84</v>
      </c>
      <c r="AV168" s="13" t="s">
        <v>82</v>
      </c>
      <c r="AW168" s="13" t="s">
        <v>35</v>
      </c>
      <c r="AX168" s="13" t="s">
        <v>74</v>
      </c>
      <c r="AY168" s="204" t="s">
        <v>202</v>
      </c>
    </row>
    <row r="169" spans="2:51" s="14" customFormat="1" ht="11.25">
      <c r="B169" s="205"/>
      <c r="C169" s="206"/>
      <c r="D169" s="188" t="s">
        <v>215</v>
      </c>
      <c r="E169" s="207" t="s">
        <v>19</v>
      </c>
      <c r="F169" s="208" t="s">
        <v>1444</v>
      </c>
      <c r="G169" s="206"/>
      <c r="H169" s="209">
        <v>2.13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215</v>
      </c>
      <c r="AU169" s="215" t="s">
        <v>84</v>
      </c>
      <c r="AV169" s="14" t="s">
        <v>84</v>
      </c>
      <c r="AW169" s="14" t="s">
        <v>35</v>
      </c>
      <c r="AX169" s="14" t="s">
        <v>74</v>
      </c>
      <c r="AY169" s="215" t="s">
        <v>202</v>
      </c>
    </row>
    <row r="170" spans="2:51" s="13" customFormat="1" ht="11.25">
      <c r="B170" s="195"/>
      <c r="C170" s="196"/>
      <c r="D170" s="188" t="s">
        <v>215</v>
      </c>
      <c r="E170" s="197" t="s">
        <v>19</v>
      </c>
      <c r="F170" s="198" t="s">
        <v>216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2:51" s="13" customFormat="1" ht="11.25">
      <c r="B171" s="195"/>
      <c r="C171" s="196"/>
      <c r="D171" s="188" t="s">
        <v>215</v>
      </c>
      <c r="E171" s="197" t="s">
        <v>19</v>
      </c>
      <c r="F171" s="198" t="s">
        <v>1445</v>
      </c>
      <c r="G171" s="196"/>
      <c r="H171" s="197" t="s">
        <v>19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215</v>
      </c>
      <c r="AU171" s="204" t="s">
        <v>84</v>
      </c>
      <c r="AV171" s="13" t="s">
        <v>82</v>
      </c>
      <c r="AW171" s="13" t="s">
        <v>35</v>
      </c>
      <c r="AX171" s="13" t="s">
        <v>74</v>
      </c>
      <c r="AY171" s="204" t="s">
        <v>202</v>
      </c>
    </row>
    <row r="172" spans="2:51" s="14" customFormat="1" ht="11.25">
      <c r="B172" s="205"/>
      <c r="C172" s="206"/>
      <c r="D172" s="188" t="s">
        <v>215</v>
      </c>
      <c r="E172" s="207" t="s">
        <v>19</v>
      </c>
      <c r="F172" s="208" t="s">
        <v>1446</v>
      </c>
      <c r="G172" s="206"/>
      <c r="H172" s="209">
        <v>0.624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215</v>
      </c>
      <c r="AU172" s="215" t="s">
        <v>84</v>
      </c>
      <c r="AV172" s="14" t="s">
        <v>84</v>
      </c>
      <c r="AW172" s="14" t="s">
        <v>35</v>
      </c>
      <c r="AX172" s="14" t="s">
        <v>74</v>
      </c>
      <c r="AY172" s="215" t="s">
        <v>202</v>
      </c>
    </row>
    <row r="173" spans="2:51" s="13" customFormat="1" ht="11.25">
      <c r="B173" s="195"/>
      <c r="C173" s="196"/>
      <c r="D173" s="188" t="s">
        <v>215</v>
      </c>
      <c r="E173" s="197" t="s">
        <v>19</v>
      </c>
      <c r="F173" s="198" t="s">
        <v>216</v>
      </c>
      <c r="G173" s="196"/>
      <c r="H173" s="197" t="s">
        <v>19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215</v>
      </c>
      <c r="AU173" s="204" t="s">
        <v>84</v>
      </c>
      <c r="AV173" s="13" t="s">
        <v>82</v>
      </c>
      <c r="AW173" s="13" t="s">
        <v>35</v>
      </c>
      <c r="AX173" s="13" t="s">
        <v>74</v>
      </c>
      <c r="AY173" s="204" t="s">
        <v>202</v>
      </c>
    </row>
    <row r="174" spans="2:51" s="13" customFormat="1" ht="11.25">
      <c r="B174" s="195"/>
      <c r="C174" s="196"/>
      <c r="D174" s="188" t="s">
        <v>215</v>
      </c>
      <c r="E174" s="197" t="s">
        <v>19</v>
      </c>
      <c r="F174" s="198" t="s">
        <v>1447</v>
      </c>
      <c r="G174" s="196"/>
      <c r="H174" s="197" t="s">
        <v>19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215</v>
      </c>
      <c r="AU174" s="204" t="s">
        <v>84</v>
      </c>
      <c r="AV174" s="13" t="s">
        <v>82</v>
      </c>
      <c r="AW174" s="13" t="s">
        <v>35</v>
      </c>
      <c r="AX174" s="13" t="s">
        <v>74</v>
      </c>
      <c r="AY174" s="204" t="s">
        <v>202</v>
      </c>
    </row>
    <row r="175" spans="2:51" s="14" customFormat="1" ht="11.25">
      <c r="B175" s="205"/>
      <c r="C175" s="206"/>
      <c r="D175" s="188" t="s">
        <v>215</v>
      </c>
      <c r="E175" s="207" t="s">
        <v>19</v>
      </c>
      <c r="F175" s="208" t="s">
        <v>790</v>
      </c>
      <c r="G175" s="206"/>
      <c r="H175" s="209">
        <v>0.78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215</v>
      </c>
      <c r="AU175" s="215" t="s">
        <v>84</v>
      </c>
      <c r="AV175" s="14" t="s">
        <v>84</v>
      </c>
      <c r="AW175" s="14" t="s">
        <v>35</v>
      </c>
      <c r="AX175" s="14" t="s">
        <v>74</v>
      </c>
      <c r="AY175" s="215" t="s">
        <v>202</v>
      </c>
    </row>
    <row r="176" spans="2:51" s="13" customFormat="1" ht="11.25">
      <c r="B176" s="195"/>
      <c r="C176" s="196"/>
      <c r="D176" s="188" t="s">
        <v>215</v>
      </c>
      <c r="E176" s="197" t="s">
        <v>19</v>
      </c>
      <c r="F176" s="198" t="s">
        <v>216</v>
      </c>
      <c r="G176" s="196"/>
      <c r="H176" s="197" t="s">
        <v>19</v>
      </c>
      <c r="I176" s="199"/>
      <c r="J176" s="196"/>
      <c r="K176" s="196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215</v>
      </c>
      <c r="AU176" s="204" t="s">
        <v>84</v>
      </c>
      <c r="AV176" s="13" t="s">
        <v>82</v>
      </c>
      <c r="AW176" s="13" t="s">
        <v>35</v>
      </c>
      <c r="AX176" s="13" t="s">
        <v>74</v>
      </c>
      <c r="AY176" s="204" t="s">
        <v>202</v>
      </c>
    </row>
    <row r="177" spans="1:51" s="13" customFormat="1" ht="11.25">
      <c r="B177" s="195"/>
      <c r="C177" s="196"/>
      <c r="D177" s="188" t="s">
        <v>215</v>
      </c>
      <c r="E177" s="197" t="s">
        <v>19</v>
      </c>
      <c r="F177" s="198" t="s">
        <v>1448</v>
      </c>
      <c r="G177" s="196"/>
      <c r="H177" s="197" t="s">
        <v>19</v>
      </c>
      <c r="I177" s="199"/>
      <c r="J177" s="196"/>
      <c r="K177" s="196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215</v>
      </c>
      <c r="AU177" s="204" t="s">
        <v>84</v>
      </c>
      <c r="AV177" s="13" t="s">
        <v>82</v>
      </c>
      <c r="AW177" s="13" t="s">
        <v>35</v>
      </c>
      <c r="AX177" s="13" t="s">
        <v>74</v>
      </c>
      <c r="AY177" s="204" t="s">
        <v>202</v>
      </c>
    </row>
    <row r="178" spans="1:51" s="14" customFormat="1" ht="11.25">
      <c r="B178" s="205"/>
      <c r="C178" s="206"/>
      <c r="D178" s="188" t="s">
        <v>215</v>
      </c>
      <c r="E178" s="207" t="s">
        <v>19</v>
      </c>
      <c r="F178" s="208" t="s">
        <v>1449</v>
      </c>
      <c r="G178" s="206"/>
      <c r="H178" s="209">
        <v>4.26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215</v>
      </c>
      <c r="AU178" s="215" t="s">
        <v>84</v>
      </c>
      <c r="AV178" s="14" t="s">
        <v>84</v>
      </c>
      <c r="AW178" s="14" t="s">
        <v>35</v>
      </c>
      <c r="AX178" s="14" t="s">
        <v>74</v>
      </c>
      <c r="AY178" s="215" t="s">
        <v>202</v>
      </c>
    </row>
    <row r="179" spans="1:51" s="13" customFormat="1" ht="11.25">
      <c r="B179" s="195"/>
      <c r="C179" s="196"/>
      <c r="D179" s="188" t="s">
        <v>215</v>
      </c>
      <c r="E179" s="197" t="s">
        <v>19</v>
      </c>
      <c r="F179" s="198" t="s">
        <v>216</v>
      </c>
      <c r="G179" s="196"/>
      <c r="H179" s="197" t="s">
        <v>19</v>
      </c>
      <c r="I179" s="199"/>
      <c r="J179" s="196"/>
      <c r="K179" s="196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215</v>
      </c>
      <c r="AU179" s="204" t="s">
        <v>84</v>
      </c>
      <c r="AV179" s="13" t="s">
        <v>82</v>
      </c>
      <c r="AW179" s="13" t="s">
        <v>35</v>
      </c>
      <c r="AX179" s="13" t="s">
        <v>74</v>
      </c>
      <c r="AY179" s="204" t="s">
        <v>202</v>
      </c>
    </row>
    <row r="180" spans="1:51" s="13" customFormat="1" ht="11.25">
      <c r="B180" s="195"/>
      <c r="C180" s="196"/>
      <c r="D180" s="188" t="s">
        <v>215</v>
      </c>
      <c r="E180" s="197" t="s">
        <v>19</v>
      </c>
      <c r="F180" s="198" t="s">
        <v>1450</v>
      </c>
      <c r="G180" s="196"/>
      <c r="H180" s="197" t="s">
        <v>19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215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202</v>
      </c>
    </row>
    <row r="181" spans="1:51" s="14" customFormat="1" ht="11.25">
      <c r="B181" s="205"/>
      <c r="C181" s="206"/>
      <c r="D181" s="188" t="s">
        <v>215</v>
      </c>
      <c r="E181" s="207" t="s">
        <v>19</v>
      </c>
      <c r="F181" s="208" t="s">
        <v>1451</v>
      </c>
      <c r="G181" s="206"/>
      <c r="H181" s="209">
        <v>0.312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215</v>
      </c>
      <c r="AU181" s="215" t="s">
        <v>84</v>
      </c>
      <c r="AV181" s="14" t="s">
        <v>84</v>
      </c>
      <c r="AW181" s="14" t="s">
        <v>35</v>
      </c>
      <c r="AX181" s="14" t="s">
        <v>74</v>
      </c>
      <c r="AY181" s="215" t="s">
        <v>202</v>
      </c>
    </row>
    <row r="182" spans="1:51" s="13" customFormat="1" ht="11.25">
      <c r="B182" s="195"/>
      <c r="C182" s="196"/>
      <c r="D182" s="188" t="s">
        <v>215</v>
      </c>
      <c r="E182" s="197" t="s">
        <v>19</v>
      </c>
      <c r="F182" s="198" t="s">
        <v>216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1:51" s="13" customFormat="1" ht="11.25">
      <c r="B183" s="195"/>
      <c r="C183" s="196"/>
      <c r="D183" s="188" t="s">
        <v>215</v>
      </c>
      <c r="E183" s="197" t="s">
        <v>19</v>
      </c>
      <c r="F183" s="198" t="s">
        <v>1452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1:51" s="14" customFormat="1" ht="11.25">
      <c r="B184" s="205"/>
      <c r="C184" s="206"/>
      <c r="D184" s="188" t="s">
        <v>215</v>
      </c>
      <c r="E184" s="207" t="s">
        <v>19</v>
      </c>
      <c r="F184" s="208" t="s">
        <v>1453</v>
      </c>
      <c r="G184" s="206"/>
      <c r="H184" s="209">
        <v>1.917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215</v>
      </c>
      <c r="AU184" s="215" t="s">
        <v>84</v>
      </c>
      <c r="AV184" s="14" t="s">
        <v>84</v>
      </c>
      <c r="AW184" s="14" t="s">
        <v>35</v>
      </c>
      <c r="AX184" s="14" t="s">
        <v>74</v>
      </c>
      <c r="AY184" s="215" t="s">
        <v>202</v>
      </c>
    </row>
    <row r="185" spans="1:51" s="15" customFormat="1" ht="11.25">
      <c r="B185" s="216"/>
      <c r="C185" s="217"/>
      <c r="D185" s="188" t="s">
        <v>215</v>
      </c>
      <c r="E185" s="218" t="s">
        <v>19</v>
      </c>
      <c r="F185" s="219" t="s">
        <v>220</v>
      </c>
      <c r="G185" s="217"/>
      <c r="H185" s="220">
        <v>13.698999999999998</v>
      </c>
      <c r="I185" s="221"/>
      <c r="J185" s="217"/>
      <c r="K185" s="217"/>
      <c r="L185" s="222"/>
      <c r="M185" s="238"/>
      <c r="N185" s="239"/>
      <c r="O185" s="239"/>
      <c r="P185" s="239"/>
      <c r="Q185" s="239"/>
      <c r="R185" s="239"/>
      <c r="S185" s="239"/>
      <c r="T185" s="240"/>
      <c r="AT185" s="226" t="s">
        <v>215</v>
      </c>
      <c r="AU185" s="226" t="s">
        <v>84</v>
      </c>
      <c r="AV185" s="15" t="s">
        <v>209</v>
      </c>
      <c r="AW185" s="15" t="s">
        <v>35</v>
      </c>
      <c r="AX185" s="15" t="s">
        <v>82</v>
      </c>
      <c r="AY185" s="226" t="s">
        <v>202</v>
      </c>
    </row>
    <row r="186" spans="1:51" s="2" customFormat="1" ht="6.95" customHeight="1">
      <c r="A186" s="36"/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41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sheetProtection algorithmName="SHA-512" hashValue="7CSIq94hY1wX1pULUVtFKmRSrT6EV2dIO8Qy/5NR8BjSxxosq1LvASA3MMj/0LXo4BAV5POSB4M7dYa4VYpvTA==" saltValue="svSSUHuhCRN9B7fbtQ+plgzWwRUrlbvZMFocmHfTwQ58pVKgyzIbc4NN582ETxBolWRP9qd8lYxN3EOxtqjRfg==" spinCount="100000" sheet="1" objects="1" scenarios="1" formatColumns="0" formatRows="0" autoFilter="0"/>
  <autoFilter ref="C84:K18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6" r:id="rId2"/>
    <hyperlink ref="F103" r:id="rId3"/>
    <hyperlink ref="F109" r:id="rId4"/>
    <hyperlink ref="F115" r:id="rId5"/>
    <hyperlink ref="F122" r:id="rId6"/>
    <hyperlink ref="F129" r:id="rId7"/>
    <hyperlink ref="F137" r:id="rId8"/>
    <hyperlink ref="F140" r:id="rId9"/>
    <hyperlink ref="F143" r:id="rId10"/>
    <hyperlink ref="F147" r:id="rId11"/>
    <hyperlink ref="F153" r:id="rId12"/>
    <hyperlink ref="F160" r:id="rId1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1454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ROUND((SUM(BE86:BE196)),  2)</f>
        <v>0</v>
      </c>
      <c r="G33" s="36"/>
      <c r="H33" s="36"/>
      <c r="I33" s="120">
        <v>0.21</v>
      </c>
      <c r="J33" s="119">
        <f>ROUND(((SUM(BE86:BE196))*I33),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ROUND((SUM(BF86:BF196)),  2)</f>
        <v>0</v>
      </c>
      <c r="G34" s="36"/>
      <c r="H34" s="36"/>
      <c r="I34" s="120">
        <v>0.15</v>
      </c>
      <c r="J34" s="119">
        <f>ROUND(((SUM(BF86:BF196))*I34),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ROUND((SUM(BG86:BG196)),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ROUND((SUM(BH86:BH196)),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ROUND((SUM(BI86:BI196)),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2021-112-09-N - Nové kce  - mříže a luxfery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462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1387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463</v>
      </c>
      <c r="E63" s="145"/>
      <c r="F63" s="145"/>
      <c r="G63" s="145"/>
      <c r="H63" s="145"/>
      <c r="I63" s="145"/>
      <c r="J63" s="146">
        <f>J136</f>
        <v>0</v>
      </c>
      <c r="K63" s="143"/>
      <c r="L63" s="147"/>
    </row>
    <row r="64" spans="1:47" s="9" customFormat="1" ht="24.95" customHeight="1">
      <c r="B64" s="136"/>
      <c r="C64" s="137"/>
      <c r="D64" s="138" t="s">
        <v>182</v>
      </c>
      <c r="E64" s="139"/>
      <c r="F64" s="139"/>
      <c r="G64" s="139"/>
      <c r="H64" s="139"/>
      <c r="I64" s="139"/>
      <c r="J64" s="140">
        <f>J140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464</v>
      </c>
      <c r="E65" s="145"/>
      <c r="F65" s="145"/>
      <c r="G65" s="145"/>
      <c r="H65" s="145"/>
      <c r="I65" s="145"/>
      <c r="J65" s="146">
        <f>J141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186</v>
      </c>
      <c r="E66" s="145"/>
      <c r="F66" s="145"/>
      <c r="G66" s="145"/>
      <c r="H66" s="145"/>
      <c r="I66" s="145"/>
      <c r="J66" s="146">
        <f>J154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187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7" t="str">
        <f>E7</f>
        <v>MŠ Šponarova - zateplení a zpevněné plochy</v>
      </c>
      <c r="F76" s="398"/>
      <c r="G76" s="398"/>
      <c r="H76" s="39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170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5" t="str">
        <f>E9</f>
        <v>2021-112-09-N - Nové kce  - mříže a luxfery</v>
      </c>
      <c r="F78" s="399"/>
      <c r="G78" s="399"/>
      <c r="H78" s="399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MŠ Šponarova 16, Ostrava - Hrabůvka</v>
      </c>
      <c r="G80" s="38"/>
      <c r="H80" s="38"/>
      <c r="I80" s="31" t="s">
        <v>23</v>
      </c>
      <c r="J80" s="61" t="str">
        <f>IF(J12="","",J12)</f>
        <v>27. 11. 2021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25</v>
      </c>
      <c r="D82" s="38"/>
      <c r="E82" s="38"/>
      <c r="F82" s="29" t="str">
        <f>E15</f>
        <v>Ostrava, městský obvod Ostrava-Jih,Horní 791/3,</v>
      </c>
      <c r="G82" s="38"/>
      <c r="H82" s="38"/>
      <c r="I82" s="31" t="s">
        <v>33</v>
      </c>
      <c r="J82" s="34" t="str">
        <f>E21</f>
        <v>ČOS exim s.r.o, Alešova 26, České Budějovice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Ing. Dana Mlejnková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188</v>
      </c>
      <c r="D85" s="151" t="s">
        <v>59</v>
      </c>
      <c r="E85" s="151" t="s">
        <v>55</v>
      </c>
      <c r="F85" s="151" t="s">
        <v>56</v>
      </c>
      <c r="G85" s="151" t="s">
        <v>189</v>
      </c>
      <c r="H85" s="151" t="s">
        <v>190</v>
      </c>
      <c r="I85" s="151" t="s">
        <v>191</v>
      </c>
      <c r="J85" s="151" t="s">
        <v>175</v>
      </c>
      <c r="K85" s="152" t="s">
        <v>192</v>
      </c>
      <c r="L85" s="153"/>
      <c r="M85" s="70" t="s">
        <v>19</v>
      </c>
      <c r="N85" s="71" t="s">
        <v>44</v>
      </c>
      <c r="O85" s="71" t="s">
        <v>193</v>
      </c>
      <c r="P85" s="71" t="s">
        <v>194</v>
      </c>
      <c r="Q85" s="71" t="s">
        <v>195</v>
      </c>
      <c r="R85" s="71" t="s">
        <v>196</v>
      </c>
      <c r="S85" s="71" t="s">
        <v>197</v>
      </c>
      <c r="T85" s="72" t="s">
        <v>198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199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P87+P140</f>
        <v>0</v>
      </c>
      <c r="Q86" s="74"/>
      <c r="R86" s="156">
        <f>R87+R140</f>
        <v>1.2591979099999997</v>
      </c>
      <c r="S86" s="74"/>
      <c r="T86" s="157">
        <f>T87+T140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176</v>
      </c>
      <c r="BK86" s="158">
        <f>BK87+BK140</f>
        <v>0</v>
      </c>
    </row>
    <row r="87" spans="1:65" s="12" customFormat="1" ht="25.9" customHeight="1">
      <c r="B87" s="159"/>
      <c r="C87" s="160"/>
      <c r="D87" s="161" t="s">
        <v>73</v>
      </c>
      <c r="E87" s="162" t="s">
        <v>200</v>
      </c>
      <c r="F87" s="162" t="s">
        <v>201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P88+P97+P136</f>
        <v>0</v>
      </c>
      <c r="Q87" s="167"/>
      <c r="R87" s="168">
        <f>R88+R97+R136</f>
        <v>2.0625000000000001E-2</v>
      </c>
      <c r="S87" s="167"/>
      <c r="T87" s="169">
        <f>T88+T97+T136</f>
        <v>0</v>
      </c>
      <c r="AR87" s="170" t="s">
        <v>82</v>
      </c>
      <c r="AT87" s="171" t="s">
        <v>73</v>
      </c>
      <c r="AU87" s="171" t="s">
        <v>74</v>
      </c>
      <c r="AY87" s="170" t="s">
        <v>202</v>
      </c>
      <c r="BK87" s="172">
        <f>BK88+BK97+BK136</f>
        <v>0</v>
      </c>
    </row>
    <row r="88" spans="1:65" s="12" customFormat="1" ht="22.9" customHeight="1">
      <c r="B88" s="159"/>
      <c r="C88" s="160"/>
      <c r="D88" s="161" t="s">
        <v>73</v>
      </c>
      <c r="E88" s="173" t="s">
        <v>549</v>
      </c>
      <c r="F88" s="173" t="s">
        <v>550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SUM(P89:P96)</f>
        <v>0</v>
      </c>
      <c r="Q88" s="167"/>
      <c r="R88" s="168">
        <f>SUM(R89:R96)</f>
        <v>2.0625000000000001E-2</v>
      </c>
      <c r="S88" s="167"/>
      <c r="T88" s="169">
        <f>SUM(T89:T96)</f>
        <v>0</v>
      </c>
      <c r="AR88" s="170" t="s">
        <v>82</v>
      </c>
      <c r="AT88" s="171" t="s">
        <v>73</v>
      </c>
      <c r="AU88" s="171" t="s">
        <v>82</v>
      </c>
      <c r="AY88" s="170" t="s">
        <v>202</v>
      </c>
      <c r="BK88" s="172">
        <f>SUM(BK89:BK96)</f>
        <v>0</v>
      </c>
    </row>
    <row r="89" spans="1:65" s="2" customFormat="1" ht="16.5" customHeight="1">
      <c r="A89" s="36"/>
      <c r="B89" s="37"/>
      <c r="C89" s="175" t="s">
        <v>82</v>
      </c>
      <c r="D89" s="175" t="s">
        <v>204</v>
      </c>
      <c r="E89" s="176" t="s">
        <v>551</v>
      </c>
      <c r="F89" s="177" t="s">
        <v>552</v>
      </c>
      <c r="G89" s="178" t="s">
        <v>263</v>
      </c>
      <c r="H89" s="179">
        <v>13.75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1.5E-3</v>
      </c>
      <c r="R89" s="184">
        <f>Q89*H89</f>
        <v>2.0625000000000001E-2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1455</v>
      </c>
    </row>
    <row r="90" spans="1:65" s="2" customFormat="1" ht="11.25">
      <c r="A90" s="36"/>
      <c r="B90" s="37"/>
      <c r="C90" s="38"/>
      <c r="D90" s="188" t="s">
        <v>211</v>
      </c>
      <c r="E90" s="38"/>
      <c r="F90" s="189" t="s">
        <v>554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11.25">
      <c r="A91" s="36"/>
      <c r="B91" s="37"/>
      <c r="C91" s="38"/>
      <c r="D91" s="193" t="s">
        <v>213</v>
      </c>
      <c r="E91" s="38"/>
      <c r="F91" s="194" t="s">
        <v>555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213</v>
      </c>
      <c r="AU91" s="19" t="s">
        <v>84</v>
      </c>
    </row>
    <row r="92" spans="1:65" s="13" customFormat="1" ht="22.5">
      <c r="B92" s="195"/>
      <c r="C92" s="196"/>
      <c r="D92" s="188" t="s">
        <v>215</v>
      </c>
      <c r="E92" s="197" t="s">
        <v>19</v>
      </c>
      <c r="F92" s="198" t="s">
        <v>1456</v>
      </c>
      <c r="G92" s="196"/>
      <c r="H92" s="197" t="s">
        <v>19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215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202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1457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3" customFormat="1" ht="11.25">
      <c r="B94" s="195"/>
      <c r="C94" s="196"/>
      <c r="D94" s="188" t="s">
        <v>215</v>
      </c>
      <c r="E94" s="197" t="s">
        <v>19</v>
      </c>
      <c r="F94" s="198" t="s">
        <v>1458</v>
      </c>
      <c r="G94" s="196"/>
      <c r="H94" s="197" t="s">
        <v>19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215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202</v>
      </c>
    </row>
    <row r="95" spans="1:65" s="14" customFormat="1" ht="11.25">
      <c r="B95" s="205"/>
      <c r="C95" s="206"/>
      <c r="D95" s="188" t="s">
        <v>215</v>
      </c>
      <c r="E95" s="207" t="s">
        <v>19</v>
      </c>
      <c r="F95" s="208" t="s">
        <v>1459</v>
      </c>
      <c r="G95" s="206"/>
      <c r="H95" s="209">
        <v>13.75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35</v>
      </c>
      <c r="AX95" s="14" t="s">
        <v>74</v>
      </c>
      <c r="AY95" s="215" t="s">
        <v>202</v>
      </c>
    </row>
    <row r="96" spans="1:65" s="15" customFormat="1" ht="11.25">
      <c r="B96" s="216"/>
      <c r="C96" s="217"/>
      <c r="D96" s="188" t="s">
        <v>215</v>
      </c>
      <c r="E96" s="218" t="s">
        <v>19</v>
      </c>
      <c r="F96" s="219" t="s">
        <v>220</v>
      </c>
      <c r="G96" s="217"/>
      <c r="H96" s="220">
        <v>13.75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215</v>
      </c>
      <c r="AU96" s="226" t="s">
        <v>84</v>
      </c>
      <c r="AV96" s="15" t="s">
        <v>209</v>
      </c>
      <c r="AW96" s="15" t="s">
        <v>35</v>
      </c>
      <c r="AX96" s="15" t="s">
        <v>82</v>
      </c>
      <c r="AY96" s="226" t="s">
        <v>202</v>
      </c>
    </row>
    <row r="97" spans="1:65" s="12" customFormat="1" ht="22.9" customHeight="1">
      <c r="B97" s="159"/>
      <c r="C97" s="160"/>
      <c r="D97" s="161" t="s">
        <v>73</v>
      </c>
      <c r="E97" s="173" t="s">
        <v>1388</v>
      </c>
      <c r="F97" s="173" t="s">
        <v>1389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SUM(P98:P135)</f>
        <v>0</v>
      </c>
      <c r="Q97" s="167"/>
      <c r="R97" s="168">
        <f>SUM(R98:R135)</f>
        <v>0</v>
      </c>
      <c r="S97" s="167"/>
      <c r="T97" s="169">
        <f>SUM(T98:T135)</f>
        <v>0</v>
      </c>
      <c r="AR97" s="170" t="s">
        <v>82</v>
      </c>
      <c r="AT97" s="171" t="s">
        <v>73</v>
      </c>
      <c r="AU97" s="171" t="s">
        <v>82</v>
      </c>
      <c r="AY97" s="170" t="s">
        <v>202</v>
      </c>
      <c r="BK97" s="172">
        <f>SUM(BK98:BK135)</f>
        <v>0</v>
      </c>
    </row>
    <row r="98" spans="1:65" s="2" customFormat="1" ht="21.75" customHeight="1">
      <c r="A98" s="36"/>
      <c r="B98" s="37"/>
      <c r="C98" s="175" t="s">
        <v>84</v>
      </c>
      <c r="D98" s="175" t="s">
        <v>204</v>
      </c>
      <c r="E98" s="176" t="s">
        <v>1390</v>
      </c>
      <c r="F98" s="177" t="s">
        <v>1391</v>
      </c>
      <c r="G98" s="178" t="s">
        <v>280</v>
      </c>
      <c r="H98" s="179">
        <v>8.32</v>
      </c>
      <c r="I98" s="180"/>
      <c r="J98" s="181">
        <f>ROUND(I98*H98,2)</f>
        <v>0</v>
      </c>
      <c r="K98" s="177" t="s">
        <v>208</v>
      </c>
      <c r="L98" s="41"/>
      <c r="M98" s="182" t="s">
        <v>19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209</v>
      </c>
      <c r="AT98" s="186" t="s">
        <v>204</v>
      </c>
      <c r="AU98" s="186" t="s">
        <v>84</v>
      </c>
      <c r="AY98" s="19" t="s">
        <v>202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209</v>
      </c>
      <c r="BM98" s="186" t="s">
        <v>1460</v>
      </c>
    </row>
    <row r="99" spans="1:65" s="2" customFormat="1" ht="19.5">
      <c r="A99" s="36"/>
      <c r="B99" s="37"/>
      <c r="C99" s="38"/>
      <c r="D99" s="188" t="s">
        <v>211</v>
      </c>
      <c r="E99" s="38"/>
      <c r="F99" s="189" t="s">
        <v>1393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211</v>
      </c>
      <c r="AU99" s="19" t="s">
        <v>84</v>
      </c>
    </row>
    <row r="100" spans="1:65" s="2" customFormat="1" ht="11.25">
      <c r="A100" s="36"/>
      <c r="B100" s="37"/>
      <c r="C100" s="38"/>
      <c r="D100" s="193" t="s">
        <v>213</v>
      </c>
      <c r="E100" s="38"/>
      <c r="F100" s="194" t="s">
        <v>1394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213</v>
      </c>
      <c r="AU100" s="19" t="s">
        <v>84</v>
      </c>
    </row>
    <row r="101" spans="1:65" s="13" customFormat="1" ht="11.25">
      <c r="B101" s="195"/>
      <c r="C101" s="196"/>
      <c r="D101" s="188" t="s">
        <v>215</v>
      </c>
      <c r="E101" s="197" t="s">
        <v>19</v>
      </c>
      <c r="F101" s="198" t="s">
        <v>1395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1:65" s="14" customFormat="1" ht="11.25">
      <c r="B102" s="205"/>
      <c r="C102" s="206"/>
      <c r="D102" s="188" t="s">
        <v>215</v>
      </c>
      <c r="E102" s="207" t="s">
        <v>19</v>
      </c>
      <c r="F102" s="208" t="s">
        <v>1396</v>
      </c>
      <c r="G102" s="206"/>
      <c r="H102" s="209">
        <v>8.32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215</v>
      </c>
      <c r="AU102" s="215" t="s">
        <v>84</v>
      </c>
      <c r="AV102" s="14" t="s">
        <v>84</v>
      </c>
      <c r="AW102" s="14" t="s">
        <v>35</v>
      </c>
      <c r="AX102" s="14" t="s">
        <v>74</v>
      </c>
      <c r="AY102" s="215" t="s">
        <v>202</v>
      </c>
    </row>
    <row r="103" spans="1:65" s="15" customFormat="1" ht="11.25">
      <c r="B103" s="216"/>
      <c r="C103" s="217"/>
      <c r="D103" s="188" t="s">
        <v>215</v>
      </c>
      <c r="E103" s="218" t="s">
        <v>19</v>
      </c>
      <c r="F103" s="219" t="s">
        <v>220</v>
      </c>
      <c r="G103" s="217"/>
      <c r="H103" s="220">
        <v>8.32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215</v>
      </c>
      <c r="AU103" s="226" t="s">
        <v>84</v>
      </c>
      <c r="AV103" s="15" t="s">
        <v>209</v>
      </c>
      <c r="AW103" s="15" t="s">
        <v>35</v>
      </c>
      <c r="AX103" s="15" t="s">
        <v>82</v>
      </c>
      <c r="AY103" s="226" t="s">
        <v>202</v>
      </c>
    </row>
    <row r="104" spans="1:65" s="2" customFormat="1" ht="21.75" customHeight="1">
      <c r="A104" s="36"/>
      <c r="B104" s="37"/>
      <c r="C104" s="175" t="s">
        <v>226</v>
      </c>
      <c r="D104" s="175" t="s">
        <v>204</v>
      </c>
      <c r="E104" s="176" t="s">
        <v>1397</v>
      </c>
      <c r="F104" s="177" t="s">
        <v>1398</v>
      </c>
      <c r="G104" s="178" t="s">
        <v>280</v>
      </c>
      <c r="H104" s="179">
        <v>83.2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209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209</v>
      </c>
      <c r="BM104" s="186" t="s">
        <v>1461</v>
      </c>
    </row>
    <row r="105" spans="1:65" s="2" customFormat="1" ht="19.5">
      <c r="A105" s="36"/>
      <c r="B105" s="37"/>
      <c r="C105" s="38"/>
      <c r="D105" s="188" t="s">
        <v>211</v>
      </c>
      <c r="E105" s="38"/>
      <c r="F105" s="189" t="s">
        <v>1400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2" customFormat="1" ht="11.25">
      <c r="A106" s="36"/>
      <c r="B106" s="37"/>
      <c r="C106" s="38"/>
      <c r="D106" s="193" t="s">
        <v>213</v>
      </c>
      <c r="E106" s="38"/>
      <c r="F106" s="194" t="s">
        <v>1401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213</v>
      </c>
      <c r="AU106" s="19" t="s">
        <v>84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1395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4" customFormat="1" ht="11.25">
      <c r="B108" s="205"/>
      <c r="C108" s="206"/>
      <c r="D108" s="188" t="s">
        <v>215</v>
      </c>
      <c r="E108" s="207" t="s">
        <v>19</v>
      </c>
      <c r="F108" s="208" t="s">
        <v>1396</v>
      </c>
      <c r="G108" s="206"/>
      <c r="H108" s="209">
        <v>8.32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1:65" s="15" customFormat="1" ht="11.25">
      <c r="B109" s="216"/>
      <c r="C109" s="217"/>
      <c r="D109" s="188" t="s">
        <v>215</v>
      </c>
      <c r="E109" s="218" t="s">
        <v>19</v>
      </c>
      <c r="F109" s="219" t="s">
        <v>220</v>
      </c>
      <c r="G109" s="217"/>
      <c r="H109" s="220">
        <v>8.32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215</v>
      </c>
      <c r="AU109" s="226" t="s">
        <v>84</v>
      </c>
      <c r="AV109" s="15" t="s">
        <v>209</v>
      </c>
      <c r="AW109" s="15" t="s">
        <v>35</v>
      </c>
      <c r="AX109" s="15" t="s">
        <v>82</v>
      </c>
      <c r="AY109" s="226" t="s">
        <v>202</v>
      </c>
    </row>
    <row r="110" spans="1:65" s="14" customFormat="1" ht="11.25">
      <c r="B110" s="205"/>
      <c r="C110" s="206"/>
      <c r="D110" s="188" t="s">
        <v>215</v>
      </c>
      <c r="E110" s="206"/>
      <c r="F110" s="208" t="s">
        <v>1462</v>
      </c>
      <c r="G110" s="206"/>
      <c r="H110" s="209">
        <v>83.2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215</v>
      </c>
      <c r="AU110" s="215" t="s">
        <v>84</v>
      </c>
      <c r="AV110" s="14" t="s">
        <v>84</v>
      </c>
      <c r="AW110" s="14" t="s">
        <v>4</v>
      </c>
      <c r="AX110" s="14" t="s">
        <v>82</v>
      </c>
      <c r="AY110" s="215" t="s">
        <v>202</v>
      </c>
    </row>
    <row r="111" spans="1:65" s="2" customFormat="1" ht="24.2" customHeight="1">
      <c r="A111" s="36"/>
      <c r="B111" s="37"/>
      <c r="C111" s="175" t="s">
        <v>209</v>
      </c>
      <c r="D111" s="175" t="s">
        <v>204</v>
      </c>
      <c r="E111" s="176" t="s">
        <v>1403</v>
      </c>
      <c r="F111" s="177" t="s">
        <v>1404</v>
      </c>
      <c r="G111" s="178" t="s">
        <v>280</v>
      </c>
      <c r="H111" s="179">
        <v>8.32</v>
      </c>
      <c r="I111" s="180"/>
      <c r="J111" s="181">
        <f>ROUND(I111*H111,2)</f>
        <v>0</v>
      </c>
      <c r="K111" s="177" t="s">
        <v>208</v>
      </c>
      <c r="L111" s="41"/>
      <c r="M111" s="182" t="s">
        <v>19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209</v>
      </c>
      <c r="AT111" s="186" t="s">
        <v>204</v>
      </c>
      <c r="AU111" s="186" t="s">
        <v>84</v>
      </c>
      <c r="AY111" s="19" t="s">
        <v>202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209</v>
      </c>
      <c r="BM111" s="186" t="s">
        <v>1463</v>
      </c>
    </row>
    <row r="112" spans="1:65" s="2" customFormat="1" ht="19.5">
      <c r="A112" s="36"/>
      <c r="B112" s="37"/>
      <c r="C112" s="38"/>
      <c r="D112" s="188" t="s">
        <v>211</v>
      </c>
      <c r="E112" s="38"/>
      <c r="F112" s="189" t="s">
        <v>1406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211</v>
      </c>
      <c r="AU112" s="19" t="s">
        <v>84</v>
      </c>
    </row>
    <row r="113" spans="1:65" s="2" customFormat="1" ht="11.25">
      <c r="A113" s="36"/>
      <c r="B113" s="37"/>
      <c r="C113" s="38"/>
      <c r="D113" s="193" t="s">
        <v>213</v>
      </c>
      <c r="E113" s="38"/>
      <c r="F113" s="194" t="s">
        <v>1407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213</v>
      </c>
      <c r="AU113" s="19" t="s">
        <v>84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1395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4" customFormat="1" ht="11.25">
      <c r="B115" s="205"/>
      <c r="C115" s="206"/>
      <c r="D115" s="188" t="s">
        <v>215</v>
      </c>
      <c r="E115" s="207" t="s">
        <v>19</v>
      </c>
      <c r="F115" s="208" t="s">
        <v>1396</v>
      </c>
      <c r="G115" s="206"/>
      <c r="H115" s="209">
        <v>8.32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215</v>
      </c>
      <c r="AU115" s="215" t="s">
        <v>84</v>
      </c>
      <c r="AV115" s="14" t="s">
        <v>84</v>
      </c>
      <c r="AW115" s="14" t="s">
        <v>35</v>
      </c>
      <c r="AX115" s="14" t="s">
        <v>74</v>
      </c>
      <c r="AY115" s="215" t="s">
        <v>202</v>
      </c>
    </row>
    <row r="116" spans="1:65" s="15" customFormat="1" ht="11.25">
      <c r="B116" s="216"/>
      <c r="C116" s="217"/>
      <c r="D116" s="188" t="s">
        <v>215</v>
      </c>
      <c r="E116" s="218" t="s">
        <v>19</v>
      </c>
      <c r="F116" s="219" t="s">
        <v>220</v>
      </c>
      <c r="G116" s="217"/>
      <c r="H116" s="220">
        <v>8.32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215</v>
      </c>
      <c r="AU116" s="226" t="s">
        <v>84</v>
      </c>
      <c r="AV116" s="15" t="s">
        <v>209</v>
      </c>
      <c r="AW116" s="15" t="s">
        <v>35</v>
      </c>
      <c r="AX116" s="15" t="s">
        <v>82</v>
      </c>
      <c r="AY116" s="226" t="s">
        <v>202</v>
      </c>
    </row>
    <row r="117" spans="1:65" s="2" customFormat="1" ht="16.5" customHeight="1">
      <c r="A117" s="36"/>
      <c r="B117" s="37"/>
      <c r="C117" s="175" t="s">
        <v>239</v>
      </c>
      <c r="D117" s="175" t="s">
        <v>204</v>
      </c>
      <c r="E117" s="176" t="s">
        <v>1408</v>
      </c>
      <c r="F117" s="177" t="s">
        <v>1409</v>
      </c>
      <c r="G117" s="178" t="s">
        <v>280</v>
      </c>
      <c r="H117" s="179">
        <v>8.32</v>
      </c>
      <c r="I117" s="180"/>
      <c r="J117" s="181">
        <f>ROUND(I117*H117,2)</f>
        <v>0</v>
      </c>
      <c r="K117" s="177" t="s">
        <v>208</v>
      </c>
      <c r="L117" s="41"/>
      <c r="M117" s="182" t="s">
        <v>19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209</v>
      </c>
      <c r="AT117" s="186" t="s">
        <v>204</v>
      </c>
      <c r="AU117" s="186" t="s">
        <v>84</v>
      </c>
      <c r="AY117" s="19" t="s">
        <v>202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209</v>
      </c>
      <c r="BM117" s="186" t="s">
        <v>1464</v>
      </c>
    </row>
    <row r="118" spans="1:65" s="2" customFormat="1" ht="11.25">
      <c r="A118" s="36"/>
      <c r="B118" s="37"/>
      <c r="C118" s="38"/>
      <c r="D118" s="188" t="s">
        <v>211</v>
      </c>
      <c r="E118" s="38"/>
      <c r="F118" s="189" t="s">
        <v>1411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211</v>
      </c>
      <c r="AU118" s="19" t="s">
        <v>84</v>
      </c>
    </row>
    <row r="119" spans="1:65" s="2" customFormat="1" ht="11.25">
      <c r="A119" s="36"/>
      <c r="B119" s="37"/>
      <c r="C119" s="38"/>
      <c r="D119" s="193" t="s">
        <v>213</v>
      </c>
      <c r="E119" s="38"/>
      <c r="F119" s="194" t="s">
        <v>1412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213</v>
      </c>
      <c r="AU119" s="19" t="s">
        <v>84</v>
      </c>
    </row>
    <row r="120" spans="1:65" s="13" customFormat="1" ht="11.25">
      <c r="B120" s="195"/>
      <c r="C120" s="196"/>
      <c r="D120" s="188" t="s">
        <v>215</v>
      </c>
      <c r="E120" s="197" t="s">
        <v>19</v>
      </c>
      <c r="F120" s="198" t="s">
        <v>1395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1:65" s="14" customFormat="1" ht="11.25">
      <c r="B121" s="205"/>
      <c r="C121" s="206"/>
      <c r="D121" s="188" t="s">
        <v>215</v>
      </c>
      <c r="E121" s="207" t="s">
        <v>19</v>
      </c>
      <c r="F121" s="208" t="s">
        <v>1396</v>
      </c>
      <c r="G121" s="206"/>
      <c r="H121" s="209">
        <v>8.32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215</v>
      </c>
      <c r="AU121" s="215" t="s">
        <v>84</v>
      </c>
      <c r="AV121" s="14" t="s">
        <v>84</v>
      </c>
      <c r="AW121" s="14" t="s">
        <v>35</v>
      </c>
      <c r="AX121" s="14" t="s">
        <v>74</v>
      </c>
      <c r="AY121" s="215" t="s">
        <v>202</v>
      </c>
    </row>
    <row r="122" spans="1:65" s="15" customFormat="1" ht="11.25">
      <c r="B122" s="216"/>
      <c r="C122" s="217"/>
      <c r="D122" s="188" t="s">
        <v>215</v>
      </c>
      <c r="E122" s="218" t="s">
        <v>19</v>
      </c>
      <c r="F122" s="219" t="s">
        <v>220</v>
      </c>
      <c r="G122" s="217"/>
      <c r="H122" s="220">
        <v>8.32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215</v>
      </c>
      <c r="AU122" s="226" t="s">
        <v>84</v>
      </c>
      <c r="AV122" s="15" t="s">
        <v>209</v>
      </c>
      <c r="AW122" s="15" t="s">
        <v>35</v>
      </c>
      <c r="AX122" s="15" t="s">
        <v>82</v>
      </c>
      <c r="AY122" s="226" t="s">
        <v>202</v>
      </c>
    </row>
    <row r="123" spans="1:65" s="2" customFormat="1" ht="16.5" customHeight="1">
      <c r="A123" s="36"/>
      <c r="B123" s="37"/>
      <c r="C123" s="175" t="s">
        <v>249</v>
      </c>
      <c r="D123" s="175" t="s">
        <v>204</v>
      </c>
      <c r="E123" s="176" t="s">
        <v>1413</v>
      </c>
      <c r="F123" s="177" t="s">
        <v>1414</v>
      </c>
      <c r="G123" s="178" t="s">
        <v>280</v>
      </c>
      <c r="H123" s="179">
        <v>83.2</v>
      </c>
      <c r="I123" s="180"/>
      <c r="J123" s="181">
        <f>ROUND(I123*H123,2)</f>
        <v>0</v>
      </c>
      <c r="K123" s="177" t="s">
        <v>208</v>
      </c>
      <c r="L123" s="41"/>
      <c r="M123" s="182" t="s">
        <v>19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209</v>
      </c>
      <c r="AT123" s="186" t="s">
        <v>204</v>
      </c>
      <c r="AU123" s="186" t="s">
        <v>84</v>
      </c>
      <c r="AY123" s="19" t="s">
        <v>202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209</v>
      </c>
      <c r="BM123" s="186" t="s">
        <v>1465</v>
      </c>
    </row>
    <row r="124" spans="1:65" s="2" customFormat="1" ht="11.25">
      <c r="A124" s="36"/>
      <c r="B124" s="37"/>
      <c r="C124" s="38"/>
      <c r="D124" s="188" t="s">
        <v>211</v>
      </c>
      <c r="E124" s="38"/>
      <c r="F124" s="189" t="s">
        <v>1416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211</v>
      </c>
      <c r="AU124" s="19" t="s">
        <v>84</v>
      </c>
    </row>
    <row r="125" spans="1:65" s="2" customFormat="1" ht="11.25">
      <c r="A125" s="36"/>
      <c r="B125" s="37"/>
      <c r="C125" s="38"/>
      <c r="D125" s="193" t="s">
        <v>213</v>
      </c>
      <c r="E125" s="38"/>
      <c r="F125" s="194" t="s">
        <v>1417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213</v>
      </c>
      <c r="AU125" s="19" t="s">
        <v>84</v>
      </c>
    </row>
    <row r="126" spans="1:65" s="13" customFormat="1" ht="11.25">
      <c r="B126" s="195"/>
      <c r="C126" s="196"/>
      <c r="D126" s="188" t="s">
        <v>215</v>
      </c>
      <c r="E126" s="197" t="s">
        <v>19</v>
      </c>
      <c r="F126" s="198" t="s">
        <v>1395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65" s="14" customFormat="1" ht="11.25">
      <c r="B127" s="205"/>
      <c r="C127" s="206"/>
      <c r="D127" s="188" t="s">
        <v>215</v>
      </c>
      <c r="E127" s="207" t="s">
        <v>19</v>
      </c>
      <c r="F127" s="208" t="s">
        <v>1396</v>
      </c>
      <c r="G127" s="206"/>
      <c r="H127" s="209">
        <v>8.32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215</v>
      </c>
      <c r="AU127" s="215" t="s">
        <v>84</v>
      </c>
      <c r="AV127" s="14" t="s">
        <v>84</v>
      </c>
      <c r="AW127" s="14" t="s">
        <v>35</v>
      </c>
      <c r="AX127" s="14" t="s">
        <v>74</v>
      </c>
      <c r="AY127" s="215" t="s">
        <v>202</v>
      </c>
    </row>
    <row r="128" spans="1:65" s="15" customFormat="1" ht="11.25">
      <c r="B128" s="216"/>
      <c r="C128" s="217"/>
      <c r="D128" s="188" t="s">
        <v>215</v>
      </c>
      <c r="E128" s="218" t="s">
        <v>19</v>
      </c>
      <c r="F128" s="219" t="s">
        <v>220</v>
      </c>
      <c r="G128" s="217"/>
      <c r="H128" s="220">
        <v>8.32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215</v>
      </c>
      <c r="AU128" s="226" t="s">
        <v>84</v>
      </c>
      <c r="AV128" s="15" t="s">
        <v>209</v>
      </c>
      <c r="AW128" s="15" t="s">
        <v>35</v>
      </c>
      <c r="AX128" s="15" t="s">
        <v>82</v>
      </c>
      <c r="AY128" s="226" t="s">
        <v>202</v>
      </c>
    </row>
    <row r="129" spans="1:65" s="14" customFormat="1" ht="11.25">
      <c r="B129" s="205"/>
      <c r="C129" s="206"/>
      <c r="D129" s="188" t="s">
        <v>215</v>
      </c>
      <c r="E129" s="206"/>
      <c r="F129" s="208" t="s">
        <v>1462</v>
      </c>
      <c r="G129" s="206"/>
      <c r="H129" s="209">
        <v>83.2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215</v>
      </c>
      <c r="AU129" s="215" t="s">
        <v>84</v>
      </c>
      <c r="AV129" s="14" t="s">
        <v>84</v>
      </c>
      <c r="AW129" s="14" t="s">
        <v>4</v>
      </c>
      <c r="AX129" s="14" t="s">
        <v>82</v>
      </c>
      <c r="AY129" s="215" t="s">
        <v>202</v>
      </c>
    </row>
    <row r="130" spans="1:65" s="2" customFormat="1" ht="16.5" customHeight="1">
      <c r="A130" s="36"/>
      <c r="B130" s="37"/>
      <c r="C130" s="175" t="s">
        <v>260</v>
      </c>
      <c r="D130" s="175" t="s">
        <v>204</v>
      </c>
      <c r="E130" s="176" t="s">
        <v>1418</v>
      </c>
      <c r="F130" s="177" t="s">
        <v>1419</v>
      </c>
      <c r="G130" s="178" t="s">
        <v>280</v>
      </c>
      <c r="H130" s="179">
        <v>8.32</v>
      </c>
      <c r="I130" s="180"/>
      <c r="J130" s="181">
        <f>ROUND(I130*H130,2)</f>
        <v>0</v>
      </c>
      <c r="K130" s="177" t="s">
        <v>208</v>
      </c>
      <c r="L130" s="41"/>
      <c r="M130" s="182" t="s">
        <v>19</v>
      </c>
      <c r="N130" s="183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209</v>
      </c>
      <c r="AT130" s="186" t="s">
        <v>204</v>
      </c>
      <c r="AU130" s="186" t="s">
        <v>84</v>
      </c>
      <c r="AY130" s="19" t="s">
        <v>202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209</v>
      </c>
      <c r="BM130" s="186" t="s">
        <v>1466</v>
      </c>
    </row>
    <row r="131" spans="1:65" s="2" customFormat="1" ht="11.25">
      <c r="A131" s="36"/>
      <c r="B131" s="37"/>
      <c r="C131" s="38"/>
      <c r="D131" s="188" t="s">
        <v>211</v>
      </c>
      <c r="E131" s="38"/>
      <c r="F131" s="189" t="s">
        <v>1421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211</v>
      </c>
      <c r="AU131" s="19" t="s">
        <v>84</v>
      </c>
    </row>
    <row r="132" spans="1:65" s="2" customFormat="1" ht="11.25">
      <c r="A132" s="36"/>
      <c r="B132" s="37"/>
      <c r="C132" s="38"/>
      <c r="D132" s="193" t="s">
        <v>213</v>
      </c>
      <c r="E132" s="38"/>
      <c r="F132" s="194" t="s">
        <v>1422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213</v>
      </c>
      <c r="AU132" s="19" t="s">
        <v>84</v>
      </c>
    </row>
    <row r="133" spans="1:65" s="13" customFormat="1" ht="11.25">
      <c r="B133" s="195"/>
      <c r="C133" s="196"/>
      <c r="D133" s="188" t="s">
        <v>215</v>
      </c>
      <c r="E133" s="197" t="s">
        <v>19</v>
      </c>
      <c r="F133" s="198" t="s">
        <v>1395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1:65" s="14" customFormat="1" ht="11.25">
      <c r="B134" s="205"/>
      <c r="C134" s="206"/>
      <c r="D134" s="188" t="s">
        <v>215</v>
      </c>
      <c r="E134" s="207" t="s">
        <v>19</v>
      </c>
      <c r="F134" s="208" t="s">
        <v>1396</v>
      </c>
      <c r="G134" s="206"/>
      <c r="H134" s="209">
        <v>8.32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215</v>
      </c>
      <c r="AU134" s="215" t="s">
        <v>84</v>
      </c>
      <c r="AV134" s="14" t="s">
        <v>84</v>
      </c>
      <c r="AW134" s="14" t="s">
        <v>35</v>
      </c>
      <c r="AX134" s="14" t="s">
        <v>74</v>
      </c>
      <c r="AY134" s="215" t="s">
        <v>202</v>
      </c>
    </row>
    <row r="135" spans="1:65" s="15" customFormat="1" ht="11.25">
      <c r="B135" s="216"/>
      <c r="C135" s="217"/>
      <c r="D135" s="188" t="s">
        <v>215</v>
      </c>
      <c r="E135" s="218" t="s">
        <v>19</v>
      </c>
      <c r="F135" s="219" t="s">
        <v>220</v>
      </c>
      <c r="G135" s="217"/>
      <c r="H135" s="220">
        <v>8.32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215</v>
      </c>
      <c r="AU135" s="226" t="s">
        <v>84</v>
      </c>
      <c r="AV135" s="15" t="s">
        <v>209</v>
      </c>
      <c r="AW135" s="15" t="s">
        <v>35</v>
      </c>
      <c r="AX135" s="15" t="s">
        <v>82</v>
      </c>
      <c r="AY135" s="226" t="s">
        <v>202</v>
      </c>
    </row>
    <row r="136" spans="1:65" s="12" customFormat="1" ht="22.9" customHeight="1">
      <c r="B136" s="159"/>
      <c r="C136" s="160"/>
      <c r="D136" s="161" t="s">
        <v>73</v>
      </c>
      <c r="E136" s="173" t="s">
        <v>561</v>
      </c>
      <c r="F136" s="173" t="s">
        <v>562</v>
      </c>
      <c r="G136" s="160"/>
      <c r="H136" s="160"/>
      <c r="I136" s="163"/>
      <c r="J136" s="174">
        <f>BK136</f>
        <v>0</v>
      </c>
      <c r="K136" s="160"/>
      <c r="L136" s="165"/>
      <c r="M136" s="166"/>
      <c r="N136" s="167"/>
      <c r="O136" s="167"/>
      <c r="P136" s="168">
        <f>SUM(P137:P139)</f>
        <v>0</v>
      </c>
      <c r="Q136" s="167"/>
      <c r="R136" s="168">
        <f>SUM(R137:R139)</f>
        <v>0</v>
      </c>
      <c r="S136" s="167"/>
      <c r="T136" s="169">
        <f>SUM(T137:T139)</f>
        <v>0</v>
      </c>
      <c r="AR136" s="170" t="s">
        <v>82</v>
      </c>
      <c r="AT136" s="171" t="s">
        <v>73</v>
      </c>
      <c r="AU136" s="171" t="s">
        <v>82</v>
      </c>
      <c r="AY136" s="170" t="s">
        <v>202</v>
      </c>
      <c r="BK136" s="172">
        <f>SUM(BK137:BK139)</f>
        <v>0</v>
      </c>
    </row>
    <row r="137" spans="1:65" s="2" customFormat="1" ht="16.5" customHeight="1">
      <c r="A137" s="36"/>
      <c r="B137" s="37"/>
      <c r="C137" s="175" t="s">
        <v>268</v>
      </c>
      <c r="D137" s="175" t="s">
        <v>204</v>
      </c>
      <c r="E137" s="176" t="s">
        <v>768</v>
      </c>
      <c r="F137" s="177" t="s">
        <v>769</v>
      </c>
      <c r="G137" s="178" t="s">
        <v>301</v>
      </c>
      <c r="H137" s="179">
        <v>2.1000000000000001E-2</v>
      </c>
      <c r="I137" s="180"/>
      <c r="J137" s="181">
        <f>ROUND(I137*H137,2)</f>
        <v>0</v>
      </c>
      <c r="K137" s="177" t="s">
        <v>208</v>
      </c>
      <c r="L137" s="41"/>
      <c r="M137" s="182" t="s">
        <v>19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209</v>
      </c>
      <c r="AT137" s="186" t="s">
        <v>204</v>
      </c>
      <c r="AU137" s="186" t="s">
        <v>84</v>
      </c>
      <c r="AY137" s="19" t="s">
        <v>202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209</v>
      </c>
      <c r="BM137" s="186" t="s">
        <v>1467</v>
      </c>
    </row>
    <row r="138" spans="1:65" s="2" customFormat="1" ht="19.5">
      <c r="A138" s="36"/>
      <c r="B138" s="37"/>
      <c r="C138" s="38"/>
      <c r="D138" s="188" t="s">
        <v>211</v>
      </c>
      <c r="E138" s="38"/>
      <c r="F138" s="189" t="s">
        <v>771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211</v>
      </c>
      <c r="AU138" s="19" t="s">
        <v>84</v>
      </c>
    </row>
    <row r="139" spans="1:65" s="2" customFormat="1" ht="11.25">
      <c r="A139" s="36"/>
      <c r="B139" s="37"/>
      <c r="C139" s="38"/>
      <c r="D139" s="193" t="s">
        <v>213</v>
      </c>
      <c r="E139" s="38"/>
      <c r="F139" s="194" t="s">
        <v>772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213</v>
      </c>
      <c r="AU139" s="19" t="s">
        <v>84</v>
      </c>
    </row>
    <row r="140" spans="1:65" s="12" customFormat="1" ht="25.9" customHeight="1">
      <c r="B140" s="159"/>
      <c r="C140" s="160"/>
      <c r="D140" s="161" t="s">
        <v>73</v>
      </c>
      <c r="E140" s="162" t="s">
        <v>386</v>
      </c>
      <c r="F140" s="162" t="s">
        <v>387</v>
      </c>
      <c r="G140" s="160"/>
      <c r="H140" s="160"/>
      <c r="I140" s="163"/>
      <c r="J140" s="164">
        <f>BK140</f>
        <v>0</v>
      </c>
      <c r="K140" s="160"/>
      <c r="L140" s="165"/>
      <c r="M140" s="166"/>
      <c r="N140" s="167"/>
      <c r="O140" s="167"/>
      <c r="P140" s="168">
        <f>P141+P154</f>
        <v>0</v>
      </c>
      <c r="Q140" s="167"/>
      <c r="R140" s="168">
        <f>R141+R154</f>
        <v>1.2385729099999998</v>
      </c>
      <c r="S140" s="167"/>
      <c r="T140" s="169">
        <f>T141+T154</f>
        <v>0</v>
      </c>
      <c r="AR140" s="170" t="s">
        <v>84</v>
      </c>
      <c r="AT140" s="171" t="s">
        <v>73</v>
      </c>
      <c r="AU140" s="171" t="s">
        <v>74</v>
      </c>
      <c r="AY140" s="170" t="s">
        <v>202</v>
      </c>
      <c r="BK140" s="172">
        <f>BK141+BK154</f>
        <v>0</v>
      </c>
    </row>
    <row r="141" spans="1:65" s="12" customFormat="1" ht="22.9" customHeight="1">
      <c r="B141" s="159"/>
      <c r="C141" s="160"/>
      <c r="D141" s="161" t="s">
        <v>73</v>
      </c>
      <c r="E141" s="173" t="s">
        <v>568</v>
      </c>
      <c r="F141" s="173" t="s">
        <v>569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SUM(P142:P153)</f>
        <v>0</v>
      </c>
      <c r="Q141" s="167"/>
      <c r="R141" s="168">
        <f>SUM(R142:R153)</f>
        <v>0.96335999999999988</v>
      </c>
      <c r="S141" s="167"/>
      <c r="T141" s="169">
        <f>SUM(T142:T153)</f>
        <v>0</v>
      </c>
      <c r="AR141" s="170" t="s">
        <v>84</v>
      </c>
      <c r="AT141" s="171" t="s">
        <v>73</v>
      </c>
      <c r="AU141" s="171" t="s">
        <v>82</v>
      </c>
      <c r="AY141" s="170" t="s">
        <v>202</v>
      </c>
      <c r="BK141" s="172">
        <f>SUM(BK142:BK153)</f>
        <v>0</v>
      </c>
    </row>
    <row r="142" spans="1:65" s="2" customFormat="1" ht="16.5" customHeight="1">
      <c r="A142" s="36"/>
      <c r="B142" s="37"/>
      <c r="C142" s="175" t="s">
        <v>237</v>
      </c>
      <c r="D142" s="175" t="s">
        <v>204</v>
      </c>
      <c r="E142" s="176" t="s">
        <v>570</v>
      </c>
      <c r="F142" s="177" t="s">
        <v>571</v>
      </c>
      <c r="G142" s="178" t="s">
        <v>280</v>
      </c>
      <c r="H142" s="179">
        <v>9.6</v>
      </c>
      <c r="I142" s="180"/>
      <c r="J142" s="181">
        <f>ROUND(I142*H142,2)</f>
        <v>0</v>
      </c>
      <c r="K142" s="177" t="s">
        <v>208</v>
      </c>
      <c r="L142" s="41"/>
      <c r="M142" s="182" t="s">
        <v>19</v>
      </c>
      <c r="N142" s="183" t="s">
        <v>45</v>
      </c>
      <c r="O142" s="66"/>
      <c r="P142" s="184">
        <f>O142*H142</f>
        <v>0</v>
      </c>
      <c r="Q142" s="184">
        <v>0.10034999999999999</v>
      </c>
      <c r="R142" s="184">
        <f>Q142*H142</f>
        <v>0.96335999999999988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333</v>
      </c>
      <c r="AT142" s="186" t="s">
        <v>204</v>
      </c>
      <c r="AU142" s="186" t="s">
        <v>84</v>
      </c>
      <c r="AY142" s="19" t="s">
        <v>202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333</v>
      </c>
      <c r="BM142" s="186" t="s">
        <v>1468</v>
      </c>
    </row>
    <row r="143" spans="1:65" s="2" customFormat="1" ht="11.25">
      <c r="A143" s="36"/>
      <c r="B143" s="37"/>
      <c r="C143" s="38"/>
      <c r="D143" s="188" t="s">
        <v>211</v>
      </c>
      <c r="E143" s="38"/>
      <c r="F143" s="189" t="s">
        <v>573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211</v>
      </c>
      <c r="AU143" s="19" t="s">
        <v>84</v>
      </c>
    </row>
    <row r="144" spans="1:65" s="2" customFormat="1" ht="11.25">
      <c r="A144" s="36"/>
      <c r="B144" s="37"/>
      <c r="C144" s="38"/>
      <c r="D144" s="193" t="s">
        <v>213</v>
      </c>
      <c r="E144" s="38"/>
      <c r="F144" s="194" t="s">
        <v>574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213</v>
      </c>
      <c r="AU144" s="19" t="s">
        <v>84</v>
      </c>
    </row>
    <row r="145" spans="1:65" s="13" customFormat="1" ht="22.5">
      <c r="B145" s="195"/>
      <c r="C145" s="196"/>
      <c r="D145" s="188" t="s">
        <v>215</v>
      </c>
      <c r="E145" s="197" t="s">
        <v>19</v>
      </c>
      <c r="F145" s="198" t="s">
        <v>1456</v>
      </c>
      <c r="G145" s="196"/>
      <c r="H145" s="197" t="s">
        <v>19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215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202</v>
      </c>
    </row>
    <row r="146" spans="1:65" s="14" customFormat="1" ht="11.25">
      <c r="B146" s="205"/>
      <c r="C146" s="206"/>
      <c r="D146" s="188" t="s">
        <v>215</v>
      </c>
      <c r="E146" s="207" t="s">
        <v>19</v>
      </c>
      <c r="F146" s="208" t="s">
        <v>1425</v>
      </c>
      <c r="G146" s="206"/>
      <c r="H146" s="209">
        <v>9.6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215</v>
      </c>
      <c r="AU146" s="215" t="s">
        <v>84</v>
      </c>
      <c r="AV146" s="14" t="s">
        <v>84</v>
      </c>
      <c r="AW146" s="14" t="s">
        <v>35</v>
      </c>
      <c r="AX146" s="14" t="s">
        <v>74</v>
      </c>
      <c r="AY146" s="215" t="s">
        <v>202</v>
      </c>
    </row>
    <row r="147" spans="1:65" s="15" customFormat="1" ht="11.25">
      <c r="B147" s="216"/>
      <c r="C147" s="217"/>
      <c r="D147" s="188" t="s">
        <v>215</v>
      </c>
      <c r="E147" s="218" t="s">
        <v>19</v>
      </c>
      <c r="F147" s="219" t="s">
        <v>220</v>
      </c>
      <c r="G147" s="217"/>
      <c r="H147" s="220">
        <v>9.6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215</v>
      </c>
      <c r="AU147" s="226" t="s">
        <v>84</v>
      </c>
      <c r="AV147" s="15" t="s">
        <v>209</v>
      </c>
      <c r="AW147" s="15" t="s">
        <v>35</v>
      </c>
      <c r="AX147" s="15" t="s">
        <v>82</v>
      </c>
      <c r="AY147" s="226" t="s">
        <v>202</v>
      </c>
    </row>
    <row r="148" spans="1:65" s="2" customFormat="1" ht="16.5" customHeight="1">
      <c r="A148" s="36"/>
      <c r="B148" s="37"/>
      <c r="C148" s="175" t="s">
        <v>288</v>
      </c>
      <c r="D148" s="175" t="s">
        <v>204</v>
      </c>
      <c r="E148" s="176" t="s">
        <v>1469</v>
      </c>
      <c r="F148" s="177" t="s">
        <v>1470</v>
      </c>
      <c r="G148" s="178" t="s">
        <v>301</v>
      </c>
      <c r="H148" s="179">
        <v>0.96299999999999997</v>
      </c>
      <c r="I148" s="180"/>
      <c r="J148" s="181">
        <f>ROUND(I148*H148,2)</f>
        <v>0</v>
      </c>
      <c r="K148" s="177" t="s">
        <v>208</v>
      </c>
      <c r="L148" s="41"/>
      <c r="M148" s="182" t="s">
        <v>19</v>
      </c>
      <c r="N148" s="183" t="s">
        <v>45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333</v>
      </c>
      <c r="AT148" s="186" t="s">
        <v>204</v>
      </c>
      <c r="AU148" s="186" t="s">
        <v>84</v>
      </c>
      <c r="AY148" s="19" t="s">
        <v>202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333</v>
      </c>
      <c r="BM148" s="186" t="s">
        <v>1471</v>
      </c>
    </row>
    <row r="149" spans="1:65" s="2" customFormat="1" ht="19.5">
      <c r="A149" s="36"/>
      <c r="B149" s="37"/>
      <c r="C149" s="38"/>
      <c r="D149" s="188" t="s">
        <v>211</v>
      </c>
      <c r="E149" s="38"/>
      <c r="F149" s="189" t="s">
        <v>1472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211</v>
      </c>
      <c r="AU149" s="19" t="s">
        <v>84</v>
      </c>
    </row>
    <row r="150" spans="1:65" s="2" customFormat="1" ht="11.25">
      <c r="A150" s="36"/>
      <c r="B150" s="37"/>
      <c r="C150" s="38"/>
      <c r="D150" s="193" t="s">
        <v>213</v>
      </c>
      <c r="E150" s="38"/>
      <c r="F150" s="194" t="s">
        <v>1473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213</v>
      </c>
      <c r="AU150" s="19" t="s">
        <v>84</v>
      </c>
    </row>
    <row r="151" spans="1:65" s="2" customFormat="1" ht="16.5" customHeight="1">
      <c r="A151" s="36"/>
      <c r="B151" s="37"/>
      <c r="C151" s="175" t="s">
        <v>298</v>
      </c>
      <c r="D151" s="175" t="s">
        <v>204</v>
      </c>
      <c r="E151" s="176" t="s">
        <v>582</v>
      </c>
      <c r="F151" s="177" t="s">
        <v>583</v>
      </c>
      <c r="G151" s="178" t="s">
        <v>301</v>
      </c>
      <c r="H151" s="179">
        <v>0.96299999999999997</v>
      </c>
      <c r="I151" s="180"/>
      <c r="J151" s="181">
        <f>ROUND(I151*H151,2)</f>
        <v>0</v>
      </c>
      <c r="K151" s="177" t="s">
        <v>208</v>
      </c>
      <c r="L151" s="41"/>
      <c r="M151" s="182" t="s">
        <v>19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333</v>
      </c>
      <c r="AT151" s="186" t="s">
        <v>204</v>
      </c>
      <c r="AU151" s="186" t="s">
        <v>84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333</v>
      </c>
      <c r="BM151" s="186" t="s">
        <v>1474</v>
      </c>
    </row>
    <row r="152" spans="1:65" s="2" customFormat="1" ht="19.5">
      <c r="A152" s="36"/>
      <c r="B152" s="37"/>
      <c r="C152" s="38"/>
      <c r="D152" s="188" t="s">
        <v>211</v>
      </c>
      <c r="E152" s="38"/>
      <c r="F152" s="189" t="s">
        <v>585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211</v>
      </c>
      <c r="AU152" s="19" t="s">
        <v>84</v>
      </c>
    </row>
    <row r="153" spans="1:65" s="2" customFormat="1" ht="11.25">
      <c r="A153" s="36"/>
      <c r="B153" s="37"/>
      <c r="C153" s="38"/>
      <c r="D153" s="193" t="s">
        <v>213</v>
      </c>
      <c r="E153" s="38"/>
      <c r="F153" s="194" t="s">
        <v>586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213</v>
      </c>
      <c r="AU153" s="19" t="s">
        <v>84</v>
      </c>
    </row>
    <row r="154" spans="1:65" s="12" customFormat="1" ht="22.9" customHeight="1">
      <c r="B154" s="159"/>
      <c r="C154" s="160"/>
      <c r="D154" s="161" t="s">
        <v>73</v>
      </c>
      <c r="E154" s="173" t="s">
        <v>432</v>
      </c>
      <c r="F154" s="173" t="s">
        <v>433</v>
      </c>
      <c r="G154" s="160"/>
      <c r="H154" s="160"/>
      <c r="I154" s="163"/>
      <c r="J154" s="174">
        <f>BK154</f>
        <v>0</v>
      </c>
      <c r="K154" s="160"/>
      <c r="L154" s="165"/>
      <c r="M154" s="166"/>
      <c r="N154" s="167"/>
      <c r="O154" s="167"/>
      <c r="P154" s="168">
        <f>SUM(P155:P196)</f>
        <v>0</v>
      </c>
      <c r="Q154" s="167"/>
      <c r="R154" s="168">
        <f>SUM(R155:R196)</f>
        <v>0.27521290999999998</v>
      </c>
      <c r="S154" s="167"/>
      <c r="T154" s="169">
        <f>SUM(T155:T196)</f>
        <v>0</v>
      </c>
      <c r="AR154" s="170" t="s">
        <v>84</v>
      </c>
      <c r="AT154" s="171" t="s">
        <v>73</v>
      </c>
      <c r="AU154" s="171" t="s">
        <v>82</v>
      </c>
      <c r="AY154" s="170" t="s">
        <v>202</v>
      </c>
      <c r="BK154" s="172">
        <f>SUM(BK155:BK196)</f>
        <v>0</v>
      </c>
    </row>
    <row r="155" spans="1:65" s="2" customFormat="1" ht="16.5" customHeight="1">
      <c r="A155" s="36"/>
      <c r="B155" s="37"/>
      <c r="C155" s="175" t="s">
        <v>305</v>
      </c>
      <c r="D155" s="175" t="s">
        <v>204</v>
      </c>
      <c r="E155" s="176" t="s">
        <v>1475</v>
      </c>
      <c r="F155" s="177" t="s">
        <v>1476</v>
      </c>
      <c r="G155" s="178" t="s">
        <v>280</v>
      </c>
      <c r="H155" s="179">
        <v>13.699</v>
      </c>
      <c r="I155" s="180"/>
      <c r="J155" s="181">
        <f>ROUND(I155*H155,2)</f>
        <v>0</v>
      </c>
      <c r="K155" s="177" t="s">
        <v>208</v>
      </c>
      <c r="L155" s="41"/>
      <c r="M155" s="182" t="s">
        <v>19</v>
      </c>
      <c r="N155" s="183" t="s">
        <v>45</v>
      </c>
      <c r="O155" s="66"/>
      <c r="P155" s="184">
        <f>O155*H155</f>
        <v>0</v>
      </c>
      <c r="Q155" s="184">
        <v>9.0000000000000006E-5</v>
      </c>
      <c r="R155" s="184">
        <f>Q155*H155</f>
        <v>1.23291E-3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333</v>
      </c>
      <c r="AT155" s="186" t="s">
        <v>204</v>
      </c>
      <c r="AU155" s="186" t="s">
        <v>84</v>
      </c>
      <c r="AY155" s="19" t="s">
        <v>202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82</v>
      </c>
      <c r="BK155" s="187">
        <f>ROUND(I155*H155,2)</f>
        <v>0</v>
      </c>
      <c r="BL155" s="19" t="s">
        <v>333</v>
      </c>
      <c r="BM155" s="186" t="s">
        <v>1477</v>
      </c>
    </row>
    <row r="156" spans="1:65" s="2" customFormat="1" ht="11.25">
      <c r="A156" s="36"/>
      <c r="B156" s="37"/>
      <c r="C156" s="38"/>
      <c r="D156" s="188" t="s">
        <v>211</v>
      </c>
      <c r="E156" s="38"/>
      <c r="F156" s="189" t="s">
        <v>1476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211</v>
      </c>
      <c r="AU156" s="19" t="s">
        <v>84</v>
      </c>
    </row>
    <row r="157" spans="1:65" s="2" customFormat="1" ht="11.25">
      <c r="A157" s="36"/>
      <c r="B157" s="37"/>
      <c r="C157" s="38"/>
      <c r="D157" s="193" t="s">
        <v>213</v>
      </c>
      <c r="E157" s="38"/>
      <c r="F157" s="194" t="s">
        <v>1478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213</v>
      </c>
      <c r="AU157" s="19" t="s">
        <v>84</v>
      </c>
    </row>
    <row r="158" spans="1:65" s="13" customFormat="1" ht="22.5">
      <c r="B158" s="195"/>
      <c r="C158" s="196"/>
      <c r="D158" s="188" t="s">
        <v>215</v>
      </c>
      <c r="E158" s="197" t="s">
        <v>19</v>
      </c>
      <c r="F158" s="198" t="s">
        <v>1479</v>
      </c>
      <c r="G158" s="196"/>
      <c r="H158" s="197" t="s">
        <v>19</v>
      </c>
      <c r="I158" s="199"/>
      <c r="J158" s="196"/>
      <c r="K158" s="196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215</v>
      </c>
      <c r="AU158" s="204" t="s">
        <v>84</v>
      </c>
      <c r="AV158" s="13" t="s">
        <v>82</v>
      </c>
      <c r="AW158" s="13" t="s">
        <v>35</v>
      </c>
      <c r="AX158" s="13" t="s">
        <v>74</v>
      </c>
      <c r="AY158" s="204" t="s">
        <v>202</v>
      </c>
    </row>
    <row r="159" spans="1:65" s="14" customFormat="1" ht="11.25">
      <c r="B159" s="205"/>
      <c r="C159" s="206"/>
      <c r="D159" s="188" t="s">
        <v>215</v>
      </c>
      <c r="E159" s="207" t="s">
        <v>19</v>
      </c>
      <c r="F159" s="208" t="s">
        <v>1440</v>
      </c>
      <c r="G159" s="206"/>
      <c r="H159" s="209">
        <v>2.2719999999999998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215</v>
      </c>
      <c r="AU159" s="215" t="s">
        <v>84</v>
      </c>
      <c r="AV159" s="14" t="s">
        <v>84</v>
      </c>
      <c r="AW159" s="14" t="s">
        <v>35</v>
      </c>
      <c r="AX159" s="14" t="s">
        <v>74</v>
      </c>
      <c r="AY159" s="215" t="s">
        <v>202</v>
      </c>
    </row>
    <row r="160" spans="1:65" s="13" customFormat="1" ht="22.5">
      <c r="B160" s="195"/>
      <c r="C160" s="196"/>
      <c r="D160" s="188" t="s">
        <v>215</v>
      </c>
      <c r="E160" s="197" t="s">
        <v>19</v>
      </c>
      <c r="F160" s="198" t="s">
        <v>1480</v>
      </c>
      <c r="G160" s="196"/>
      <c r="H160" s="197" t="s">
        <v>19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215</v>
      </c>
      <c r="AU160" s="204" t="s">
        <v>84</v>
      </c>
      <c r="AV160" s="13" t="s">
        <v>82</v>
      </c>
      <c r="AW160" s="13" t="s">
        <v>35</v>
      </c>
      <c r="AX160" s="13" t="s">
        <v>74</v>
      </c>
      <c r="AY160" s="204" t="s">
        <v>202</v>
      </c>
    </row>
    <row r="161" spans="1:65" s="14" customFormat="1" ht="11.25">
      <c r="B161" s="205"/>
      <c r="C161" s="206"/>
      <c r="D161" s="188" t="s">
        <v>215</v>
      </c>
      <c r="E161" s="207" t="s">
        <v>19</v>
      </c>
      <c r="F161" s="208" t="s">
        <v>1442</v>
      </c>
      <c r="G161" s="206"/>
      <c r="H161" s="209">
        <v>1.4039999999999999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215</v>
      </c>
      <c r="AU161" s="215" t="s">
        <v>84</v>
      </c>
      <c r="AV161" s="14" t="s">
        <v>84</v>
      </c>
      <c r="AW161" s="14" t="s">
        <v>35</v>
      </c>
      <c r="AX161" s="14" t="s">
        <v>74</v>
      </c>
      <c r="AY161" s="215" t="s">
        <v>202</v>
      </c>
    </row>
    <row r="162" spans="1:65" s="13" customFormat="1" ht="22.5">
      <c r="B162" s="195"/>
      <c r="C162" s="196"/>
      <c r="D162" s="188" t="s">
        <v>215</v>
      </c>
      <c r="E162" s="197" t="s">
        <v>19</v>
      </c>
      <c r="F162" s="198" t="s">
        <v>1481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1:65" s="14" customFormat="1" ht="11.25">
      <c r="B163" s="205"/>
      <c r="C163" s="206"/>
      <c r="D163" s="188" t="s">
        <v>215</v>
      </c>
      <c r="E163" s="207" t="s">
        <v>19</v>
      </c>
      <c r="F163" s="208" t="s">
        <v>1444</v>
      </c>
      <c r="G163" s="206"/>
      <c r="H163" s="209">
        <v>2.13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215</v>
      </c>
      <c r="AU163" s="215" t="s">
        <v>84</v>
      </c>
      <c r="AV163" s="14" t="s">
        <v>84</v>
      </c>
      <c r="AW163" s="14" t="s">
        <v>35</v>
      </c>
      <c r="AX163" s="14" t="s">
        <v>74</v>
      </c>
      <c r="AY163" s="215" t="s">
        <v>202</v>
      </c>
    </row>
    <row r="164" spans="1:65" s="13" customFormat="1" ht="22.5">
      <c r="B164" s="195"/>
      <c r="C164" s="196"/>
      <c r="D164" s="188" t="s">
        <v>215</v>
      </c>
      <c r="E164" s="197" t="s">
        <v>19</v>
      </c>
      <c r="F164" s="198" t="s">
        <v>1482</v>
      </c>
      <c r="G164" s="196"/>
      <c r="H164" s="197" t="s">
        <v>19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215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202</v>
      </c>
    </row>
    <row r="165" spans="1:65" s="14" customFormat="1" ht="11.25">
      <c r="B165" s="205"/>
      <c r="C165" s="206"/>
      <c r="D165" s="188" t="s">
        <v>215</v>
      </c>
      <c r="E165" s="207" t="s">
        <v>19</v>
      </c>
      <c r="F165" s="208" t="s">
        <v>1446</v>
      </c>
      <c r="G165" s="206"/>
      <c r="H165" s="209">
        <v>0.624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215</v>
      </c>
      <c r="AU165" s="215" t="s">
        <v>84</v>
      </c>
      <c r="AV165" s="14" t="s">
        <v>84</v>
      </c>
      <c r="AW165" s="14" t="s">
        <v>35</v>
      </c>
      <c r="AX165" s="14" t="s">
        <v>74</v>
      </c>
      <c r="AY165" s="215" t="s">
        <v>202</v>
      </c>
    </row>
    <row r="166" spans="1:65" s="13" customFormat="1" ht="22.5">
      <c r="B166" s="195"/>
      <c r="C166" s="196"/>
      <c r="D166" s="188" t="s">
        <v>215</v>
      </c>
      <c r="E166" s="197" t="s">
        <v>19</v>
      </c>
      <c r="F166" s="198" t="s">
        <v>1483</v>
      </c>
      <c r="G166" s="196"/>
      <c r="H166" s="197" t="s">
        <v>19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215</v>
      </c>
      <c r="AU166" s="204" t="s">
        <v>84</v>
      </c>
      <c r="AV166" s="13" t="s">
        <v>82</v>
      </c>
      <c r="AW166" s="13" t="s">
        <v>35</v>
      </c>
      <c r="AX166" s="13" t="s">
        <v>74</v>
      </c>
      <c r="AY166" s="204" t="s">
        <v>202</v>
      </c>
    </row>
    <row r="167" spans="1:65" s="14" customFormat="1" ht="11.25">
      <c r="B167" s="205"/>
      <c r="C167" s="206"/>
      <c r="D167" s="188" t="s">
        <v>215</v>
      </c>
      <c r="E167" s="207" t="s">
        <v>19</v>
      </c>
      <c r="F167" s="208" t="s">
        <v>790</v>
      </c>
      <c r="G167" s="206"/>
      <c r="H167" s="209">
        <v>0.78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215</v>
      </c>
      <c r="AU167" s="215" t="s">
        <v>84</v>
      </c>
      <c r="AV167" s="14" t="s">
        <v>84</v>
      </c>
      <c r="AW167" s="14" t="s">
        <v>35</v>
      </c>
      <c r="AX167" s="14" t="s">
        <v>74</v>
      </c>
      <c r="AY167" s="215" t="s">
        <v>202</v>
      </c>
    </row>
    <row r="168" spans="1:65" s="13" customFormat="1" ht="22.5">
      <c r="B168" s="195"/>
      <c r="C168" s="196"/>
      <c r="D168" s="188" t="s">
        <v>215</v>
      </c>
      <c r="E168" s="197" t="s">
        <v>19</v>
      </c>
      <c r="F168" s="198" t="s">
        <v>1484</v>
      </c>
      <c r="G168" s="196"/>
      <c r="H168" s="197" t="s">
        <v>19</v>
      </c>
      <c r="I168" s="199"/>
      <c r="J168" s="196"/>
      <c r="K168" s="196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215</v>
      </c>
      <c r="AU168" s="204" t="s">
        <v>84</v>
      </c>
      <c r="AV168" s="13" t="s">
        <v>82</v>
      </c>
      <c r="AW168" s="13" t="s">
        <v>35</v>
      </c>
      <c r="AX168" s="13" t="s">
        <v>74</v>
      </c>
      <c r="AY168" s="204" t="s">
        <v>202</v>
      </c>
    </row>
    <row r="169" spans="1:65" s="14" customFormat="1" ht="11.25">
      <c r="B169" s="205"/>
      <c r="C169" s="206"/>
      <c r="D169" s="188" t="s">
        <v>215</v>
      </c>
      <c r="E169" s="207" t="s">
        <v>19</v>
      </c>
      <c r="F169" s="208" t="s">
        <v>1449</v>
      </c>
      <c r="G169" s="206"/>
      <c r="H169" s="209">
        <v>4.26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215</v>
      </c>
      <c r="AU169" s="215" t="s">
        <v>84</v>
      </c>
      <c r="AV169" s="14" t="s">
        <v>84</v>
      </c>
      <c r="AW169" s="14" t="s">
        <v>35</v>
      </c>
      <c r="AX169" s="14" t="s">
        <v>74</v>
      </c>
      <c r="AY169" s="215" t="s">
        <v>202</v>
      </c>
    </row>
    <row r="170" spans="1:65" s="13" customFormat="1" ht="22.5">
      <c r="B170" s="195"/>
      <c r="C170" s="196"/>
      <c r="D170" s="188" t="s">
        <v>215</v>
      </c>
      <c r="E170" s="197" t="s">
        <v>19</v>
      </c>
      <c r="F170" s="198" t="s">
        <v>1485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1:65" s="14" customFormat="1" ht="11.25">
      <c r="B171" s="205"/>
      <c r="C171" s="206"/>
      <c r="D171" s="188" t="s">
        <v>215</v>
      </c>
      <c r="E171" s="207" t="s">
        <v>19</v>
      </c>
      <c r="F171" s="208" t="s">
        <v>1451</v>
      </c>
      <c r="G171" s="206"/>
      <c r="H171" s="209">
        <v>0.312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215</v>
      </c>
      <c r="AU171" s="215" t="s">
        <v>84</v>
      </c>
      <c r="AV171" s="14" t="s">
        <v>84</v>
      </c>
      <c r="AW171" s="14" t="s">
        <v>35</v>
      </c>
      <c r="AX171" s="14" t="s">
        <v>74</v>
      </c>
      <c r="AY171" s="215" t="s">
        <v>202</v>
      </c>
    </row>
    <row r="172" spans="1:65" s="13" customFormat="1" ht="22.5">
      <c r="B172" s="195"/>
      <c r="C172" s="196"/>
      <c r="D172" s="188" t="s">
        <v>215</v>
      </c>
      <c r="E172" s="197" t="s">
        <v>19</v>
      </c>
      <c r="F172" s="198" t="s">
        <v>1486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1:65" s="14" customFormat="1" ht="11.25">
      <c r="B173" s="205"/>
      <c r="C173" s="206"/>
      <c r="D173" s="188" t="s">
        <v>215</v>
      </c>
      <c r="E173" s="207" t="s">
        <v>19</v>
      </c>
      <c r="F173" s="208" t="s">
        <v>1453</v>
      </c>
      <c r="G173" s="206"/>
      <c r="H173" s="209">
        <v>1.917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215</v>
      </c>
      <c r="AU173" s="215" t="s">
        <v>84</v>
      </c>
      <c r="AV173" s="14" t="s">
        <v>84</v>
      </c>
      <c r="AW173" s="14" t="s">
        <v>35</v>
      </c>
      <c r="AX173" s="14" t="s">
        <v>74</v>
      </c>
      <c r="AY173" s="215" t="s">
        <v>202</v>
      </c>
    </row>
    <row r="174" spans="1:65" s="15" customFormat="1" ht="11.25">
      <c r="B174" s="216"/>
      <c r="C174" s="217"/>
      <c r="D174" s="188" t="s">
        <v>215</v>
      </c>
      <c r="E174" s="218" t="s">
        <v>19</v>
      </c>
      <c r="F174" s="219" t="s">
        <v>220</v>
      </c>
      <c r="G174" s="217"/>
      <c r="H174" s="220">
        <v>13.698999999999998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215</v>
      </c>
      <c r="AU174" s="226" t="s">
        <v>84</v>
      </c>
      <c r="AV174" s="15" t="s">
        <v>209</v>
      </c>
      <c r="AW174" s="15" t="s">
        <v>35</v>
      </c>
      <c r="AX174" s="15" t="s">
        <v>82</v>
      </c>
      <c r="AY174" s="226" t="s">
        <v>202</v>
      </c>
    </row>
    <row r="175" spans="1:65" s="2" customFormat="1" ht="21.75" customHeight="1">
      <c r="A175" s="36"/>
      <c r="B175" s="37"/>
      <c r="C175" s="241" t="s">
        <v>311</v>
      </c>
      <c r="D175" s="241" t="s">
        <v>595</v>
      </c>
      <c r="E175" s="242" t="s">
        <v>1487</v>
      </c>
      <c r="F175" s="243" t="s">
        <v>1488</v>
      </c>
      <c r="G175" s="244" t="s">
        <v>280</v>
      </c>
      <c r="H175" s="245">
        <v>13.699</v>
      </c>
      <c r="I175" s="246"/>
      <c r="J175" s="247">
        <f>ROUND(I175*H175,2)</f>
        <v>0</v>
      </c>
      <c r="K175" s="243" t="s">
        <v>19</v>
      </c>
      <c r="L175" s="248"/>
      <c r="M175" s="249" t="s">
        <v>19</v>
      </c>
      <c r="N175" s="250" t="s">
        <v>45</v>
      </c>
      <c r="O175" s="66"/>
      <c r="P175" s="184">
        <f>O175*H175</f>
        <v>0</v>
      </c>
      <c r="Q175" s="184">
        <v>0.02</v>
      </c>
      <c r="R175" s="184">
        <f>Q175*H175</f>
        <v>0.27398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598</v>
      </c>
      <c r="AT175" s="186" t="s">
        <v>595</v>
      </c>
      <c r="AU175" s="186" t="s">
        <v>84</v>
      </c>
      <c r="AY175" s="19" t="s">
        <v>202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82</v>
      </c>
      <c r="BK175" s="187">
        <f>ROUND(I175*H175,2)</f>
        <v>0</v>
      </c>
      <c r="BL175" s="19" t="s">
        <v>333</v>
      </c>
      <c r="BM175" s="186" t="s">
        <v>1489</v>
      </c>
    </row>
    <row r="176" spans="1:65" s="2" customFormat="1" ht="11.25">
      <c r="A176" s="36"/>
      <c r="B176" s="37"/>
      <c r="C176" s="38"/>
      <c r="D176" s="188" t="s">
        <v>211</v>
      </c>
      <c r="E176" s="38"/>
      <c r="F176" s="189" t="s">
        <v>1488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211</v>
      </c>
      <c r="AU176" s="19" t="s">
        <v>84</v>
      </c>
    </row>
    <row r="177" spans="2:51" s="13" customFormat="1" ht="22.5">
      <c r="B177" s="195"/>
      <c r="C177" s="196"/>
      <c r="D177" s="188" t="s">
        <v>215</v>
      </c>
      <c r="E177" s="197" t="s">
        <v>19</v>
      </c>
      <c r="F177" s="198" t="s">
        <v>1479</v>
      </c>
      <c r="G177" s="196"/>
      <c r="H177" s="197" t="s">
        <v>19</v>
      </c>
      <c r="I177" s="199"/>
      <c r="J177" s="196"/>
      <c r="K177" s="196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215</v>
      </c>
      <c r="AU177" s="204" t="s">
        <v>84</v>
      </c>
      <c r="AV177" s="13" t="s">
        <v>82</v>
      </c>
      <c r="AW177" s="13" t="s">
        <v>35</v>
      </c>
      <c r="AX177" s="13" t="s">
        <v>74</v>
      </c>
      <c r="AY177" s="204" t="s">
        <v>202</v>
      </c>
    </row>
    <row r="178" spans="2:51" s="14" customFormat="1" ht="11.25">
      <c r="B178" s="205"/>
      <c r="C178" s="206"/>
      <c r="D178" s="188" t="s">
        <v>215</v>
      </c>
      <c r="E178" s="207" t="s">
        <v>19</v>
      </c>
      <c r="F178" s="208" t="s">
        <v>1440</v>
      </c>
      <c r="G178" s="206"/>
      <c r="H178" s="209">
        <v>2.2719999999999998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215</v>
      </c>
      <c r="AU178" s="215" t="s">
        <v>84</v>
      </c>
      <c r="AV178" s="14" t="s">
        <v>84</v>
      </c>
      <c r="AW178" s="14" t="s">
        <v>35</v>
      </c>
      <c r="AX178" s="14" t="s">
        <v>74</v>
      </c>
      <c r="AY178" s="215" t="s">
        <v>202</v>
      </c>
    </row>
    <row r="179" spans="2:51" s="13" customFormat="1" ht="22.5">
      <c r="B179" s="195"/>
      <c r="C179" s="196"/>
      <c r="D179" s="188" t="s">
        <v>215</v>
      </c>
      <c r="E179" s="197" t="s">
        <v>19</v>
      </c>
      <c r="F179" s="198" t="s">
        <v>1480</v>
      </c>
      <c r="G179" s="196"/>
      <c r="H179" s="197" t="s">
        <v>19</v>
      </c>
      <c r="I179" s="199"/>
      <c r="J179" s="196"/>
      <c r="K179" s="196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215</v>
      </c>
      <c r="AU179" s="204" t="s">
        <v>84</v>
      </c>
      <c r="AV179" s="13" t="s">
        <v>82</v>
      </c>
      <c r="AW179" s="13" t="s">
        <v>35</v>
      </c>
      <c r="AX179" s="13" t="s">
        <v>74</v>
      </c>
      <c r="AY179" s="204" t="s">
        <v>202</v>
      </c>
    </row>
    <row r="180" spans="2:51" s="14" customFormat="1" ht="11.25">
      <c r="B180" s="205"/>
      <c r="C180" s="206"/>
      <c r="D180" s="188" t="s">
        <v>215</v>
      </c>
      <c r="E180" s="207" t="s">
        <v>19</v>
      </c>
      <c r="F180" s="208" t="s">
        <v>1442</v>
      </c>
      <c r="G180" s="206"/>
      <c r="H180" s="209">
        <v>1.4039999999999999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215</v>
      </c>
      <c r="AU180" s="215" t="s">
        <v>84</v>
      </c>
      <c r="AV180" s="14" t="s">
        <v>84</v>
      </c>
      <c r="AW180" s="14" t="s">
        <v>35</v>
      </c>
      <c r="AX180" s="14" t="s">
        <v>74</v>
      </c>
      <c r="AY180" s="215" t="s">
        <v>202</v>
      </c>
    </row>
    <row r="181" spans="2:51" s="13" customFormat="1" ht="22.5">
      <c r="B181" s="195"/>
      <c r="C181" s="196"/>
      <c r="D181" s="188" t="s">
        <v>215</v>
      </c>
      <c r="E181" s="197" t="s">
        <v>19</v>
      </c>
      <c r="F181" s="198" t="s">
        <v>1481</v>
      </c>
      <c r="G181" s="196"/>
      <c r="H181" s="197" t="s">
        <v>19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215</v>
      </c>
      <c r="AU181" s="204" t="s">
        <v>84</v>
      </c>
      <c r="AV181" s="13" t="s">
        <v>82</v>
      </c>
      <c r="AW181" s="13" t="s">
        <v>35</v>
      </c>
      <c r="AX181" s="13" t="s">
        <v>74</v>
      </c>
      <c r="AY181" s="204" t="s">
        <v>202</v>
      </c>
    </row>
    <row r="182" spans="2:51" s="14" customFormat="1" ht="11.25">
      <c r="B182" s="205"/>
      <c r="C182" s="206"/>
      <c r="D182" s="188" t="s">
        <v>215</v>
      </c>
      <c r="E182" s="207" t="s">
        <v>19</v>
      </c>
      <c r="F182" s="208" t="s">
        <v>1444</v>
      </c>
      <c r="G182" s="206"/>
      <c r="H182" s="209">
        <v>2.13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215</v>
      </c>
      <c r="AU182" s="215" t="s">
        <v>84</v>
      </c>
      <c r="AV182" s="14" t="s">
        <v>84</v>
      </c>
      <c r="AW182" s="14" t="s">
        <v>35</v>
      </c>
      <c r="AX182" s="14" t="s">
        <v>74</v>
      </c>
      <c r="AY182" s="215" t="s">
        <v>202</v>
      </c>
    </row>
    <row r="183" spans="2:51" s="13" customFormat="1" ht="22.5">
      <c r="B183" s="195"/>
      <c r="C183" s="196"/>
      <c r="D183" s="188" t="s">
        <v>215</v>
      </c>
      <c r="E183" s="197" t="s">
        <v>19</v>
      </c>
      <c r="F183" s="198" t="s">
        <v>1482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2:51" s="14" customFormat="1" ht="11.25">
      <c r="B184" s="205"/>
      <c r="C184" s="206"/>
      <c r="D184" s="188" t="s">
        <v>215</v>
      </c>
      <c r="E184" s="207" t="s">
        <v>19</v>
      </c>
      <c r="F184" s="208" t="s">
        <v>1446</v>
      </c>
      <c r="G184" s="206"/>
      <c r="H184" s="209">
        <v>0.624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215</v>
      </c>
      <c r="AU184" s="215" t="s">
        <v>84</v>
      </c>
      <c r="AV184" s="14" t="s">
        <v>84</v>
      </c>
      <c r="AW184" s="14" t="s">
        <v>35</v>
      </c>
      <c r="AX184" s="14" t="s">
        <v>74</v>
      </c>
      <c r="AY184" s="215" t="s">
        <v>202</v>
      </c>
    </row>
    <row r="185" spans="2:51" s="13" customFormat="1" ht="22.5">
      <c r="B185" s="195"/>
      <c r="C185" s="196"/>
      <c r="D185" s="188" t="s">
        <v>215</v>
      </c>
      <c r="E185" s="197" t="s">
        <v>19</v>
      </c>
      <c r="F185" s="198" t="s">
        <v>1483</v>
      </c>
      <c r="G185" s="196"/>
      <c r="H185" s="197" t="s">
        <v>19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215</v>
      </c>
      <c r="AU185" s="204" t="s">
        <v>84</v>
      </c>
      <c r="AV185" s="13" t="s">
        <v>82</v>
      </c>
      <c r="AW185" s="13" t="s">
        <v>35</v>
      </c>
      <c r="AX185" s="13" t="s">
        <v>74</v>
      </c>
      <c r="AY185" s="204" t="s">
        <v>202</v>
      </c>
    </row>
    <row r="186" spans="2:51" s="14" customFormat="1" ht="11.25">
      <c r="B186" s="205"/>
      <c r="C186" s="206"/>
      <c r="D186" s="188" t="s">
        <v>215</v>
      </c>
      <c r="E186" s="207" t="s">
        <v>19</v>
      </c>
      <c r="F186" s="208" t="s">
        <v>790</v>
      </c>
      <c r="G186" s="206"/>
      <c r="H186" s="209">
        <v>0.78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215</v>
      </c>
      <c r="AU186" s="215" t="s">
        <v>84</v>
      </c>
      <c r="AV186" s="14" t="s">
        <v>84</v>
      </c>
      <c r="AW186" s="14" t="s">
        <v>35</v>
      </c>
      <c r="AX186" s="14" t="s">
        <v>74</v>
      </c>
      <c r="AY186" s="215" t="s">
        <v>202</v>
      </c>
    </row>
    <row r="187" spans="2:51" s="13" customFormat="1" ht="22.5">
      <c r="B187" s="195"/>
      <c r="C187" s="196"/>
      <c r="D187" s="188" t="s">
        <v>215</v>
      </c>
      <c r="E187" s="197" t="s">
        <v>19</v>
      </c>
      <c r="F187" s="198" t="s">
        <v>1484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2:51" s="14" customFormat="1" ht="11.25">
      <c r="B188" s="205"/>
      <c r="C188" s="206"/>
      <c r="D188" s="188" t="s">
        <v>215</v>
      </c>
      <c r="E188" s="207" t="s">
        <v>19</v>
      </c>
      <c r="F188" s="208" t="s">
        <v>1449</v>
      </c>
      <c r="G188" s="206"/>
      <c r="H188" s="209">
        <v>4.26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215</v>
      </c>
      <c r="AU188" s="215" t="s">
        <v>84</v>
      </c>
      <c r="AV188" s="14" t="s">
        <v>84</v>
      </c>
      <c r="AW188" s="14" t="s">
        <v>35</v>
      </c>
      <c r="AX188" s="14" t="s">
        <v>74</v>
      </c>
      <c r="AY188" s="215" t="s">
        <v>202</v>
      </c>
    </row>
    <row r="189" spans="2:51" s="13" customFormat="1" ht="22.5">
      <c r="B189" s="195"/>
      <c r="C189" s="196"/>
      <c r="D189" s="188" t="s">
        <v>215</v>
      </c>
      <c r="E189" s="197" t="s">
        <v>19</v>
      </c>
      <c r="F189" s="198" t="s">
        <v>1485</v>
      </c>
      <c r="G189" s="196"/>
      <c r="H189" s="197" t="s">
        <v>19</v>
      </c>
      <c r="I189" s="199"/>
      <c r="J189" s="196"/>
      <c r="K189" s="196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215</v>
      </c>
      <c r="AU189" s="204" t="s">
        <v>84</v>
      </c>
      <c r="AV189" s="13" t="s">
        <v>82</v>
      </c>
      <c r="AW189" s="13" t="s">
        <v>35</v>
      </c>
      <c r="AX189" s="13" t="s">
        <v>74</v>
      </c>
      <c r="AY189" s="204" t="s">
        <v>202</v>
      </c>
    </row>
    <row r="190" spans="2:51" s="14" customFormat="1" ht="11.25">
      <c r="B190" s="205"/>
      <c r="C190" s="206"/>
      <c r="D190" s="188" t="s">
        <v>215</v>
      </c>
      <c r="E190" s="207" t="s">
        <v>19</v>
      </c>
      <c r="F190" s="208" t="s">
        <v>1451</v>
      </c>
      <c r="G190" s="206"/>
      <c r="H190" s="209">
        <v>0.312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215</v>
      </c>
      <c r="AU190" s="215" t="s">
        <v>84</v>
      </c>
      <c r="AV190" s="14" t="s">
        <v>84</v>
      </c>
      <c r="AW190" s="14" t="s">
        <v>35</v>
      </c>
      <c r="AX190" s="14" t="s">
        <v>74</v>
      </c>
      <c r="AY190" s="215" t="s">
        <v>202</v>
      </c>
    </row>
    <row r="191" spans="2:51" s="13" customFormat="1" ht="22.5">
      <c r="B191" s="195"/>
      <c r="C191" s="196"/>
      <c r="D191" s="188" t="s">
        <v>215</v>
      </c>
      <c r="E191" s="197" t="s">
        <v>19</v>
      </c>
      <c r="F191" s="198" t="s">
        <v>1486</v>
      </c>
      <c r="G191" s="196"/>
      <c r="H191" s="197" t="s">
        <v>19</v>
      </c>
      <c r="I191" s="199"/>
      <c r="J191" s="196"/>
      <c r="K191" s="196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215</v>
      </c>
      <c r="AU191" s="204" t="s">
        <v>84</v>
      </c>
      <c r="AV191" s="13" t="s">
        <v>82</v>
      </c>
      <c r="AW191" s="13" t="s">
        <v>35</v>
      </c>
      <c r="AX191" s="13" t="s">
        <v>74</v>
      </c>
      <c r="AY191" s="204" t="s">
        <v>202</v>
      </c>
    </row>
    <row r="192" spans="2:51" s="14" customFormat="1" ht="11.25">
      <c r="B192" s="205"/>
      <c r="C192" s="206"/>
      <c r="D192" s="188" t="s">
        <v>215</v>
      </c>
      <c r="E192" s="207" t="s">
        <v>19</v>
      </c>
      <c r="F192" s="208" t="s">
        <v>1453</v>
      </c>
      <c r="G192" s="206"/>
      <c r="H192" s="209">
        <v>1.917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215</v>
      </c>
      <c r="AU192" s="215" t="s">
        <v>84</v>
      </c>
      <c r="AV192" s="14" t="s">
        <v>84</v>
      </c>
      <c r="AW192" s="14" t="s">
        <v>35</v>
      </c>
      <c r="AX192" s="14" t="s">
        <v>74</v>
      </c>
      <c r="AY192" s="215" t="s">
        <v>202</v>
      </c>
    </row>
    <row r="193" spans="1:65" s="15" customFormat="1" ht="11.25">
      <c r="B193" s="216"/>
      <c r="C193" s="217"/>
      <c r="D193" s="188" t="s">
        <v>215</v>
      </c>
      <c r="E193" s="218" t="s">
        <v>19</v>
      </c>
      <c r="F193" s="219" t="s">
        <v>220</v>
      </c>
      <c r="G193" s="217"/>
      <c r="H193" s="220">
        <v>13.698999999999998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215</v>
      </c>
      <c r="AU193" s="226" t="s">
        <v>84</v>
      </c>
      <c r="AV193" s="15" t="s">
        <v>209</v>
      </c>
      <c r="AW193" s="15" t="s">
        <v>35</v>
      </c>
      <c r="AX193" s="15" t="s">
        <v>82</v>
      </c>
      <c r="AY193" s="226" t="s">
        <v>202</v>
      </c>
    </row>
    <row r="194" spans="1:65" s="2" customFormat="1" ht="16.5" customHeight="1">
      <c r="A194" s="36"/>
      <c r="B194" s="37"/>
      <c r="C194" s="175" t="s">
        <v>318</v>
      </c>
      <c r="D194" s="175" t="s">
        <v>204</v>
      </c>
      <c r="E194" s="176" t="s">
        <v>683</v>
      </c>
      <c r="F194" s="177" t="s">
        <v>684</v>
      </c>
      <c r="G194" s="178" t="s">
        <v>685</v>
      </c>
      <c r="H194" s="251"/>
      <c r="I194" s="180"/>
      <c r="J194" s="181">
        <f>ROUND(I194*H194,2)</f>
        <v>0</v>
      </c>
      <c r="K194" s="177" t="s">
        <v>208</v>
      </c>
      <c r="L194" s="41"/>
      <c r="M194" s="182" t="s">
        <v>19</v>
      </c>
      <c r="N194" s="183" t="s">
        <v>45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333</v>
      </c>
      <c r="AT194" s="186" t="s">
        <v>204</v>
      </c>
      <c r="AU194" s="186" t="s">
        <v>84</v>
      </c>
      <c r="AY194" s="19" t="s">
        <v>202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82</v>
      </c>
      <c r="BK194" s="187">
        <f>ROUND(I194*H194,2)</f>
        <v>0</v>
      </c>
      <c r="BL194" s="19" t="s">
        <v>333</v>
      </c>
      <c r="BM194" s="186" t="s">
        <v>1490</v>
      </c>
    </row>
    <row r="195" spans="1:65" s="2" customFormat="1" ht="19.5">
      <c r="A195" s="36"/>
      <c r="B195" s="37"/>
      <c r="C195" s="38"/>
      <c r="D195" s="188" t="s">
        <v>211</v>
      </c>
      <c r="E195" s="38"/>
      <c r="F195" s="189" t="s">
        <v>687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211</v>
      </c>
      <c r="AU195" s="19" t="s">
        <v>84</v>
      </c>
    </row>
    <row r="196" spans="1:65" s="2" customFormat="1" ht="11.25">
      <c r="A196" s="36"/>
      <c r="B196" s="37"/>
      <c r="C196" s="38"/>
      <c r="D196" s="193" t="s">
        <v>213</v>
      </c>
      <c r="E196" s="38"/>
      <c r="F196" s="194" t="s">
        <v>688</v>
      </c>
      <c r="G196" s="38"/>
      <c r="H196" s="38"/>
      <c r="I196" s="190"/>
      <c r="J196" s="38"/>
      <c r="K196" s="38"/>
      <c r="L196" s="41"/>
      <c r="M196" s="252"/>
      <c r="N196" s="253"/>
      <c r="O196" s="254"/>
      <c r="P196" s="254"/>
      <c r="Q196" s="254"/>
      <c r="R196" s="254"/>
      <c r="S196" s="254"/>
      <c r="T196" s="255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213</v>
      </c>
      <c r="AU196" s="19" t="s">
        <v>84</v>
      </c>
    </row>
    <row r="197" spans="1:65" s="2" customFormat="1" ht="6.95" customHeight="1">
      <c r="A197" s="36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41"/>
      <c r="M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</row>
  </sheetData>
  <sheetProtection algorithmName="SHA-512" hashValue="yEQgBxXVm/6omvN8e1aLYoLXEiVk4K0016EV2XBtkVKLm/qvrB/y4Ksc55P9NsXUPEOoPf9zuFXaMVK/hThtqg==" saltValue="rVOTbKePMUO0IxLiusSmgnHJgDZGv+Z61HDdhvPZruPONI+En3yqD2EmIqjVJLklyqypslxOFLIT92E+/f7zcQ==" spinCount="100000" sheet="1" objects="1" scenarios="1" formatColumns="0" formatRows="0" autoFilter="0"/>
  <autoFilter ref="C85:K19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100" r:id="rId2"/>
    <hyperlink ref="F106" r:id="rId3"/>
    <hyperlink ref="F113" r:id="rId4"/>
    <hyperlink ref="F119" r:id="rId5"/>
    <hyperlink ref="F125" r:id="rId6"/>
    <hyperlink ref="F132" r:id="rId7"/>
    <hyperlink ref="F139" r:id="rId8"/>
    <hyperlink ref="F144" r:id="rId9"/>
    <hyperlink ref="F150" r:id="rId10"/>
    <hyperlink ref="F153" r:id="rId11"/>
    <hyperlink ref="F157" r:id="rId12"/>
    <hyperlink ref="F196" r:id="rId1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1491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ROUND((SUM(BE82:BE296)),  2)</f>
        <v>0</v>
      </c>
      <c r="G33" s="36"/>
      <c r="H33" s="36"/>
      <c r="I33" s="120">
        <v>0.21</v>
      </c>
      <c r="J33" s="119">
        <f>ROUND(((SUM(BE82:BE296))*I33),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ROUND((SUM(BF82:BF296)),  2)</f>
        <v>0</v>
      </c>
      <c r="G34" s="36"/>
      <c r="H34" s="36"/>
      <c r="I34" s="120">
        <v>0.15</v>
      </c>
      <c r="J34" s="119">
        <f>ROUND(((SUM(BF82:BF296))*I34),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ROUND((SUM(BG82:BG296)),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ROUND((SUM(BH82:BH296)),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ROUND((SUM(BI82:BI296)),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2021-112-10-B - Bourací - zpevněné plochy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181</v>
      </c>
      <c r="E62" s="145"/>
      <c r="F62" s="145"/>
      <c r="G62" s="145"/>
      <c r="H62" s="145"/>
      <c r="I62" s="145"/>
      <c r="J62" s="146">
        <f>J175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5" t="str">
        <f>E9</f>
        <v>2021-112-10-B - Bourací - zpevněné plochy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406.82814000000002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73</v>
      </c>
      <c r="E83" s="162" t="s">
        <v>200</v>
      </c>
      <c r="F83" s="162" t="s">
        <v>201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P84+P175</f>
        <v>0</v>
      </c>
      <c r="Q83" s="167"/>
      <c r="R83" s="168">
        <f>R84+R175</f>
        <v>0</v>
      </c>
      <c r="S83" s="167"/>
      <c r="T83" s="169">
        <f>T84+T175</f>
        <v>406.82814000000002</v>
      </c>
      <c r="AR83" s="170" t="s">
        <v>82</v>
      </c>
      <c r="AT83" s="171" t="s">
        <v>73</v>
      </c>
      <c r="AU83" s="171" t="s">
        <v>74</v>
      </c>
      <c r="AY83" s="170" t="s">
        <v>202</v>
      </c>
      <c r="BK83" s="172">
        <f>BK84+BK175</f>
        <v>0</v>
      </c>
    </row>
    <row r="84" spans="1:65" s="12" customFormat="1" ht="22.9" customHeight="1">
      <c r="B84" s="159"/>
      <c r="C84" s="160"/>
      <c r="D84" s="161" t="s">
        <v>73</v>
      </c>
      <c r="E84" s="173" t="s">
        <v>82</v>
      </c>
      <c r="F84" s="173" t="s">
        <v>203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SUM(P85:P174)</f>
        <v>0</v>
      </c>
      <c r="Q84" s="167"/>
      <c r="R84" s="168">
        <f>SUM(R85:R174)</f>
        <v>0</v>
      </c>
      <c r="S84" s="167"/>
      <c r="T84" s="169">
        <f>SUM(T85:T174)</f>
        <v>406.82814000000002</v>
      </c>
      <c r="AR84" s="170" t="s">
        <v>82</v>
      </c>
      <c r="AT84" s="171" t="s">
        <v>73</v>
      </c>
      <c r="AU84" s="171" t="s">
        <v>82</v>
      </c>
      <c r="AY84" s="170" t="s">
        <v>202</v>
      </c>
      <c r="BK84" s="172">
        <f>SUM(BK85:BK174)</f>
        <v>0</v>
      </c>
    </row>
    <row r="85" spans="1:65" s="2" customFormat="1" ht="16.5" customHeight="1">
      <c r="A85" s="36"/>
      <c r="B85" s="37"/>
      <c r="C85" s="175" t="s">
        <v>82</v>
      </c>
      <c r="D85" s="175" t="s">
        <v>204</v>
      </c>
      <c r="E85" s="176" t="s">
        <v>1492</v>
      </c>
      <c r="F85" s="177" t="s">
        <v>1493</v>
      </c>
      <c r="G85" s="178" t="s">
        <v>280</v>
      </c>
      <c r="H85" s="179">
        <v>222.58699999999999</v>
      </c>
      <c r="I85" s="180"/>
      <c r="J85" s="181">
        <f>ROUND(I85*H85,2)</f>
        <v>0</v>
      </c>
      <c r="K85" s="177" t="s">
        <v>208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0.26</v>
      </c>
      <c r="T85" s="185">
        <f>S85*H85</f>
        <v>57.872619999999998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209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209</v>
      </c>
      <c r="BM85" s="186" t="s">
        <v>1494</v>
      </c>
    </row>
    <row r="86" spans="1:65" s="2" customFormat="1" ht="19.5">
      <c r="A86" s="36"/>
      <c r="B86" s="37"/>
      <c r="C86" s="38"/>
      <c r="D86" s="188" t="s">
        <v>211</v>
      </c>
      <c r="E86" s="38"/>
      <c r="F86" s="189" t="s">
        <v>1495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2" customFormat="1" ht="11.25">
      <c r="A87" s="36"/>
      <c r="B87" s="37"/>
      <c r="C87" s="38"/>
      <c r="D87" s="193" t="s">
        <v>213</v>
      </c>
      <c r="E87" s="38"/>
      <c r="F87" s="194" t="s">
        <v>1496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213</v>
      </c>
      <c r="AU87" s="19" t="s">
        <v>84</v>
      </c>
    </row>
    <row r="88" spans="1:65" s="13" customFormat="1" ht="11.25">
      <c r="B88" s="195"/>
      <c r="C88" s="196"/>
      <c r="D88" s="188" t="s">
        <v>215</v>
      </c>
      <c r="E88" s="197" t="s">
        <v>19</v>
      </c>
      <c r="F88" s="198" t="s">
        <v>216</v>
      </c>
      <c r="G88" s="196"/>
      <c r="H88" s="197" t="s">
        <v>19</v>
      </c>
      <c r="I88" s="199"/>
      <c r="J88" s="196"/>
      <c r="K88" s="196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215</v>
      </c>
      <c r="AU88" s="204" t="s">
        <v>84</v>
      </c>
      <c r="AV88" s="13" t="s">
        <v>82</v>
      </c>
      <c r="AW88" s="13" t="s">
        <v>35</v>
      </c>
      <c r="AX88" s="13" t="s">
        <v>74</v>
      </c>
      <c r="AY88" s="204" t="s">
        <v>202</v>
      </c>
    </row>
    <row r="89" spans="1:65" s="13" customFormat="1" ht="11.25">
      <c r="B89" s="195"/>
      <c r="C89" s="196"/>
      <c r="D89" s="188" t="s">
        <v>215</v>
      </c>
      <c r="E89" s="197" t="s">
        <v>19</v>
      </c>
      <c r="F89" s="198" t="s">
        <v>1497</v>
      </c>
      <c r="G89" s="196"/>
      <c r="H89" s="197" t="s">
        <v>19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215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202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1498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4" customFormat="1" ht="11.25">
      <c r="B91" s="205"/>
      <c r="C91" s="206"/>
      <c r="D91" s="188" t="s">
        <v>215</v>
      </c>
      <c r="E91" s="207" t="s">
        <v>19</v>
      </c>
      <c r="F91" s="208" t="s">
        <v>1499</v>
      </c>
      <c r="G91" s="206"/>
      <c r="H91" s="209">
        <v>12.877000000000001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215</v>
      </c>
      <c r="AU91" s="215" t="s">
        <v>84</v>
      </c>
      <c r="AV91" s="14" t="s">
        <v>84</v>
      </c>
      <c r="AW91" s="14" t="s">
        <v>35</v>
      </c>
      <c r="AX91" s="14" t="s">
        <v>74</v>
      </c>
      <c r="AY91" s="215" t="s">
        <v>202</v>
      </c>
    </row>
    <row r="92" spans="1:65" s="13" customFormat="1" ht="11.25">
      <c r="B92" s="195"/>
      <c r="C92" s="196"/>
      <c r="D92" s="188" t="s">
        <v>215</v>
      </c>
      <c r="E92" s="197" t="s">
        <v>19</v>
      </c>
      <c r="F92" s="198" t="s">
        <v>1500</v>
      </c>
      <c r="G92" s="196"/>
      <c r="H92" s="197" t="s">
        <v>19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215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202</v>
      </c>
    </row>
    <row r="93" spans="1:65" s="16" customFormat="1" ht="11.25">
      <c r="B93" s="227"/>
      <c r="C93" s="228"/>
      <c r="D93" s="188" t="s">
        <v>215</v>
      </c>
      <c r="E93" s="229" t="s">
        <v>19</v>
      </c>
      <c r="F93" s="230" t="s">
        <v>257</v>
      </c>
      <c r="G93" s="228"/>
      <c r="H93" s="231">
        <v>12.877000000000001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215</v>
      </c>
      <c r="AU93" s="237" t="s">
        <v>84</v>
      </c>
      <c r="AV93" s="16" t="s">
        <v>226</v>
      </c>
      <c r="AW93" s="16" t="s">
        <v>35</v>
      </c>
      <c r="AX93" s="16" t="s">
        <v>74</v>
      </c>
      <c r="AY93" s="237" t="s">
        <v>202</v>
      </c>
    </row>
    <row r="94" spans="1:65" s="13" customFormat="1" ht="11.25">
      <c r="B94" s="195"/>
      <c r="C94" s="196"/>
      <c r="D94" s="188" t="s">
        <v>215</v>
      </c>
      <c r="E94" s="197" t="s">
        <v>19</v>
      </c>
      <c r="F94" s="198" t="s">
        <v>216</v>
      </c>
      <c r="G94" s="196"/>
      <c r="H94" s="197" t="s">
        <v>19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215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202</v>
      </c>
    </row>
    <row r="95" spans="1:65" s="13" customFormat="1" ht="11.25">
      <c r="B95" s="195"/>
      <c r="C95" s="196"/>
      <c r="D95" s="188" t="s">
        <v>215</v>
      </c>
      <c r="E95" s="197" t="s">
        <v>19</v>
      </c>
      <c r="F95" s="198" t="s">
        <v>1497</v>
      </c>
      <c r="G95" s="196"/>
      <c r="H95" s="197" t="s">
        <v>19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215</v>
      </c>
      <c r="AU95" s="204" t="s">
        <v>84</v>
      </c>
      <c r="AV95" s="13" t="s">
        <v>82</v>
      </c>
      <c r="AW95" s="13" t="s">
        <v>35</v>
      </c>
      <c r="AX95" s="13" t="s">
        <v>74</v>
      </c>
      <c r="AY95" s="204" t="s">
        <v>202</v>
      </c>
    </row>
    <row r="96" spans="1:65" s="13" customFormat="1" ht="11.25">
      <c r="B96" s="195"/>
      <c r="C96" s="196"/>
      <c r="D96" s="188" t="s">
        <v>215</v>
      </c>
      <c r="E96" s="197" t="s">
        <v>19</v>
      </c>
      <c r="F96" s="198" t="s">
        <v>1498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1:65" s="14" customFormat="1" ht="11.25">
      <c r="B97" s="205"/>
      <c r="C97" s="206"/>
      <c r="D97" s="188" t="s">
        <v>215</v>
      </c>
      <c r="E97" s="207" t="s">
        <v>19</v>
      </c>
      <c r="F97" s="208" t="s">
        <v>1501</v>
      </c>
      <c r="G97" s="206"/>
      <c r="H97" s="209">
        <v>209.71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215</v>
      </c>
      <c r="AU97" s="215" t="s">
        <v>84</v>
      </c>
      <c r="AV97" s="14" t="s">
        <v>84</v>
      </c>
      <c r="AW97" s="14" t="s">
        <v>35</v>
      </c>
      <c r="AX97" s="14" t="s">
        <v>74</v>
      </c>
      <c r="AY97" s="215" t="s">
        <v>202</v>
      </c>
    </row>
    <row r="98" spans="1:65" s="13" customFormat="1" ht="11.25">
      <c r="B98" s="195"/>
      <c r="C98" s="196"/>
      <c r="D98" s="188" t="s">
        <v>215</v>
      </c>
      <c r="E98" s="197" t="s">
        <v>19</v>
      </c>
      <c r="F98" s="198" t="s">
        <v>1500</v>
      </c>
      <c r="G98" s="196"/>
      <c r="H98" s="197" t="s">
        <v>19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215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202</v>
      </c>
    </row>
    <row r="99" spans="1:65" s="16" customFormat="1" ht="11.25">
      <c r="B99" s="227"/>
      <c r="C99" s="228"/>
      <c r="D99" s="188" t="s">
        <v>215</v>
      </c>
      <c r="E99" s="229" t="s">
        <v>19</v>
      </c>
      <c r="F99" s="230" t="s">
        <v>257</v>
      </c>
      <c r="G99" s="228"/>
      <c r="H99" s="231">
        <v>209.71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215</v>
      </c>
      <c r="AU99" s="237" t="s">
        <v>84</v>
      </c>
      <c r="AV99" s="16" t="s">
        <v>226</v>
      </c>
      <c r="AW99" s="16" t="s">
        <v>35</v>
      </c>
      <c r="AX99" s="16" t="s">
        <v>74</v>
      </c>
      <c r="AY99" s="237" t="s">
        <v>202</v>
      </c>
    </row>
    <row r="100" spans="1:65" s="15" customFormat="1" ht="11.25">
      <c r="B100" s="216"/>
      <c r="C100" s="217"/>
      <c r="D100" s="188" t="s">
        <v>215</v>
      </c>
      <c r="E100" s="218" t="s">
        <v>19</v>
      </c>
      <c r="F100" s="219" t="s">
        <v>220</v>
      </c>
      <c r="G100" s="217"/>
      <c r="H100" s="220">
        <v>222.58700000000002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215</v>
      </c>
      <c r="AU100" s="226" t="s">
        <v>84</v>
      </c>
      <c r="AV100" s="15" t="s">
        <v>209</v>
      </c>
      <c r="AW100" s="15" t="s">
        <v>35</v>
      </c>
      <c r="AX100" s="15" t="s">
        <v>82</v>
      </c>
      <c r="AY100" s="226" t="s">
        <v>202</v>
      </c>
    </row>
    <row r="101" spans="1:65" s="2" customFormat="1" ht="21.75" customHeight="1">
      <c r="A101" s="36"/>
      <c r="B101" s="37"/>
      <c r="C101" s="175" t="s">
        <v>84</v>
      </c>
      <c r="D101" s="175" t="s">
        <v>204</v>
      </c>
      <c r="E101" s="176" t="s">
        <v>1502</v>
      </c>
      <c r="F101" s="177" t="s">
        <v>1503</v>
      </c>
      <c r="G101" s="178" t="s">
        <v>280</v>
      </c>
      <c r="H101" s="179">
        <v>157.85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0.28999999999999998</v>
      </c>
      <c r="T101" s="185">
        <f>S101*H101</f>
        <v>45.776499999999999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209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209</v>
      </c>
      <c r="BM101" s="186" t="s">
        <v>1504</v>
      </c>
    </row>
    <row r="102" spans="1:65" s="2" customFormat="1" ht="19.5">
      <c r="A102" s="36"/>
      <c r="B102" s="37"/>
      <c r="C102" s="38"/>
      <c r="D102" s="188" t="s">
        <v>211</v>
      </c>
      <c r="E102" s="38"/>
      <c r="F102" s="189" t="s">
        <v>1505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2" customFormat="1" ht="11.25">
      <c r="A103" s="36"/>
      <c r="B103" s="37"/>
      <c r="C103" s="38"/>
      <c r="D103" s="193" t="s">
        <v>213</v>
      </c>
      <c r="E103" s="38"/>
      <c r="F103" s="194" t="s">
        <v>1506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213</v>
      </c>
      <c r="AU103" s="19" t="s">
        <v>84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216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1507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1508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4" customFormat="1" ht="11.25">
      <c r="B107" s="205"/>
      <c r="C107" s="206"/>
      <c r="D107" s="188" t="s">
        <v>215</v>
      </c>
      <c r="E107" s="207" t="s">
        <v>19</v>
      </c>
      <c r="F107" s="208" t="s">
        <v>1509</v>
      </c>
      <c r="G107" s="206"/>
      <c r="H107" s="209">
        <v>157.85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215</v>
      </c>
      <c r="AU107" s="215" t="s">
        <v>84</v>
      </c>
      <c r="AV107" s="14" t="s">
        <v>84</v>
      </c>
      <c r="AW107" s="14" t="s">
        <v>35</v>
      </c>
      <c r="AX107" s="14" t="s">
        <v>74</v>
      </c>
      <c r="AY107" s="215" t="s">
        <v>202</v>
      </c>
    </row>
    <row r="108" spans="1:65" s="13" customFormat="1" ht="11.25">
      <c r="B108" s="195"/>
      <c r="C108" s="196"/>
      <c r="D108" s="188" t="s">
        <v>215</v>
      </c>
      <c r="E108" s="197" t="s">
        <v>19</v>
      </c>
      <c r="F108" s="198" t="s">
        <v>1500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1:65" s="13" customFormat="1" ht="11.25">
      <c r="B109" s="195"/>
      <c r="C109" s="196"/>
      <c r="D109" s="188" t="s">
        <v>215</v>
      </c>
      <c r="E109" s="197" t="s">
        <v>19</v>
      </c>
      <c r="F109" s="198" t="s">
        <v>1510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1:65" s="15" customFormat="1" ht="11.25">
      <c r="B110" s="216"/>
      <c r="C110" s="217"/>
      <c r="D110" s="188" t="s">
        <v>215</v>
      </c>
      <c r="E110" s="218" t="s">
        <v>19</v>
      </c>
      <c r="F110" s="219" t="s">
        <v>220</v>
      </c>
      <c r="G110" s="217"/>
      <c r="H110" s="220">
        <v>157.85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215</v>
      </c>
      <c r="AU110" s="226" t="s">
        <v>84</v>
      </c>
      <c r="AV110" s="15" t="s">
        <v>209</v>
      </c>
      <c r="AW110" s="15" t="s">
        <v>35</v>
      </c>
      <c r="AX110" s="15" t="s">
        <v>82</v>
      </c>
      <c r="AY110" s="226" t="s">
        <v>202</v>
      </c>
    </row>
    <row r="111" spans="1:65" s="2" customFormat="1" ht="16.5" customHeight="1">
      <c r="A111" s="36"/>
      <c r="B111" s="37"/>
      <c r="C111" s="175" t="s">
        <v>226</v>
      </c>
      <c r="D111" s="175" t="s">
        <v>204</v>
      </c>
      <c r="E111" s="176" t="s">
        <v>1511</v>
      </c>
      <c r="F111" s="177" t="s">
        <v>1512</v>
      </c>
      <c r="G111" s="178" t="s">
        <v>280</v>
      </c>
      <c r="H111" s="179">
        <v>157.85</v>
      </c>
      <c r="I111" s="180"/>
      <c r="J111" s="181">
        <f>ROUND(I111*H111,2)</f>
        <v>0</v>
      </c>
      <c r="K111" s="177" t="s">
        <v>208</v>
      </c>
      <c r="L111" s="41"/>
      <c r="M111" s="182" t="s">
        <v>19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9.8000000000000004E-2</v>
      </c>
      <c r="T111" s="185">
        <f>S111*H111</f>
        <v>15.4693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209</v>
      </c>
      <c r="AT111" s="186" t="s">
        <v>204</v>
      </c>
      <c r="AU111" s="186" t="s">
        <v>84</v>
      </c>
      <c r="AY111" s="19" t="s">
        <v>202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209</v>
      </c>
      <c r="BM111" s="186" t="s">
        <v>1513</v>
      </c>
    </row>
    <row r="112" spans="1:65" s="2" customFormat="1" ht="19.5">
      <c r="A112" s="36"/>
      <c r="B112" s="37"/>
      <c r="C112" s="38"/>
      <c r="D112" s="188" t="s">
        <v>211</v>
      </c>
      <c r="E112" s="38"/>
      <c r="F112" s="189" t="s">
        <v>1514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211</v>
      </c>
      <c r="AU112" s="19" t="s">
        <v>84</v>
      </c>
    </row>
    <row r="113" spans="1:65" s="2" customFormat="1" ht="11.25">
      <c r="A113" s="36"/>
      <c r="B113" s="37"/>
      <c r="C113" s="38"/>
      <c r="D113" s="193" t="s">
        <v>213</v>
      </c>
      <c r="E113" s="38"/>
      <c r="F113" s="194" t="s">
        <v>1515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213</v>
      </c>
      <c r="AU113" s="19" t="s">
        <v>84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216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3" customFormat="1" ht="11.25">
      <c r="B115" s="195"/>
      <c r="C115" s="196"/>
      <c r="D115" s="188" t="s">
        <v>215</v>
      </c>
      <c r="E115" s="197" t="s">
        <v>19</v>
      </c>
      <c r="F115" s="198" t="s">
        <v>1507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65" s="13" customFormat="1" ht="11.25">
      <c r="B116" s="195"/>
      <c r="C116" s="196"/>
      <c r="D116" s="188" t="s">
        <v>215</v>
      </c>
      <c r="E116" s="197" t="s">
        <v>19</v>
      </c>
      <c r="F116" s="198" t="s">
        <v>1516</v>
      </c>
      <c r="G116" s="196"/>
      <c r="H116" s="197" t="s">
        <v>19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215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202</v>
      </c>
    </row>
    <row r="117" spans="1:65" s="14" customFormat="1" ht="11.25">
      <c r="B117" s="205"/>
      <c r="C117" s="206"/>
      <c r="D117" s="188" t="s">
        <v>215</v>
      </c>
      <c r="E117" s="207" t="s">
        <v>19</v>
      </c>
      <c r="F117" s="208" t="s">
        <v>1509</v>
      </c>
      <c r="G117" s="206"/>
      <c r="H117" s="209">
        <v>157.85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215</v>
      </c>
      <c r="AU117" s="215" t="s">
        <v>84</v>
      </c>
      <c r="AV117" s="14" t="s">
        <v>84</v>
      </c>
      <c r="AW117" s="14" t="s">
        <v>35</v>
      </c>
      <c r="AX117" s="14" t="s">
        <v>74</v>
      </c>
      <c r="AY117" s="215" t="s">
        <v>202</v>
      </c>
    </row>
    <row r="118" spans="1:65" s="13" customFormat="1" ht="11.25">
      <c r="B118" s="195"/>
      <c r="C118" s="196"/>
      <c r="D118" s="188" t="s">
        <v>215</v>
      </c>
      <c r="E118" s="197" t="s">
        <v>19</v>
      </c>
      <c r="F118" s="198" t="s">
        <v>1500</v>
      </c>
      <c r="G118" s="196"/>
      <c r="H118" s="197" t="s">
        <v>19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215</v>
      </c>
      <c r="AU118" s="204" t="s">
        <v>84</v>
      </c>
      <c r="AV118" s="13" t="s">
        <v>82</v>
      </c>
      <c r="AW118" s="13" t="s">
        <v>35</v>
      </c>
      <c r="AX118" s="13" t="s">
        <v>74</v>
      </c>
      <c r="AY118" s="204" t="s">
        <v>202</v>
      </c>
    </row>
    <row r="119" spans="1:65" s="13" customFormat="1" ht="11.25">
      <c r="B119" s="195"/>
      <c r="C119" s="196"/>
      <c r="D119" s="188" t="s">
        <v>215</v>
      </c>
      <c r="E119" s="197" t="s">
        <v>19</v>
      </c>
      <c r="F119" s="198" t="s">
        <v>1517</v>
      </c>
      <c r="G119" s="196"/>
      <c r="H119" s="197" t="s">
        <v>19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215</v>
      </c>
      <c r="AU119" s="204" t="s">
        <v>84</v>
      </c>
      <c r="AV119" s="13" t="s">
        <v>82</v>
      </c>
      <c r="AW119" s="13" t="s">
        <v>35</v>
      </c>
      <c r="AX119" s="13" t="s">
        <v>74</v>
      </c>
      <c r="AY119" s="204" t="s">
        <v>202</v>
      </c>
    </row>
    <row r="120" spans="1:65" s="15" customFormat="1" ht="11.25">
      <c r="B120" s="216"/>
      <c r="C120" s="217"/>
      <c r="D120" s="188" t="s">
        <v>215</v>
      </c>
      <c r="E120" s="218" t="s">
        <v>19</v>
      </c>
      <c r="F120" s="219" t="s">
        <v>220</v>
      </c>
      <c r="G120" s="217"/>
      <c r="H120" s="220">
        <v>157.85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215</v>
      </c>
      <c r="AU120" s="226" t="s">
        <v>84</v>
      </c>
      <c r="AV120" s="15" t="s">
        <v>209</v>
      </c>
      <c r="AW120" s="15" t="s">
        <v>35</v>
      </c>
      <c r="AX120" s="15" t="s">
        <v>82</v>
      </c>
      <c r="AY120" s="226" t="s">
        <v>202</v>
      </c>
    </row>
    <row r="121" spans="1:65" s="2" customFormat="1" ht="16.5" customHeight="1">
      <c r="A121" s="36"/>
      <c r="B121" s="37"/>
      <c r="C121" s="175" t="s">
        <v>209</v>
      </c>
      <c r="D121" s="175" t="s">
        <v>204</v>
      </c>
      <c r="E121" s="176" t="s">
        <v>1518</v>
      </c>
      <c r="F121" s="177" t="s">
        <v>1519</v>
      </c>
      <c r="G121" s="178" t="s">
        <v>280</v>
      </c>
      <c r="H121" s="179">
        <v>209.71</v>
      </c>
      <c r="I121" s="180"/>
      <c r="J121" s="181">
        <f>ROUND(I121*H121,2)</f>
        <v>0</v>
      </c>
      <c r="K121" s="177" t="s">
        <v>208</v>
      </c>
      <c r="L121" s="41"/>
      <c r="M121" s="182" t="s">
        <v>19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0.44</v>
      </c>
      <c r="T121" s="185">
        <f>S121*H121</f>
        <v>92.272400000000005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209</v>
      </c>
      <c r="AT121" s="186" t="s">
        <v>204</v>
      </c>
      <c r="AU121" s="186" t="s">
        <v>84</v>
      </c>
      <c r="AY121" s="19" t="s">
        <v>202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209</v>
      </c>
      <c r="BM121" s="186" t="s">
        <v>1520</v>
      </c>
    </row>
    <row r="122" spans="1:65" s="2" customFormat="1" ht="19.5">
      <c r="A122" s="36"/>
      <c r="B122" s="37"/>
      <c r="C122" s="38"/>
      <c r="D122" s="188" t="s">
        <v>211</v>
      </c>
      <c r="E122" s="38"/>
      <c r="F122" s="189" t="s">
        <v>1521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211</v>
      </c>
      <c r="AU122" s="19" t="s">
        <v>84</v>
      </c>
    </row>
    <row r="123" spans="1:65" s="2" customFormat="1" ht="11.25">
      <c r="A123" s="36"/>
      <c r="B123" s="37"/>
      <c r="C123" s="38"/>
      <c r="D123" s="193" t="s">
        <v>213</v>
      </c>
      <c r="E123" s="38"/>
      <c r="F123" s="194" t="s">
        <v>1522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213</v>
      </c>
      <c r="AU123" s="19" t="s">
        <v>84</v>
      </c>
    </row>
    <row r="124" spans="1:65" s="13" customFormat="1" ht="11.25">
      <c r="B124" s="195"/>
      <c r="C124" s="196"/>
      <c r="D124" s="188" t="s">
        <v>215</v>
      </c>
      <c r="E124" s="197" t="s">
        <v>19</v>
      </c>
      <c r="F124" s="198" t="s">
        <v>216</v>
      </c>
      <c r="G124" s="196"/>
      <c r="H124" s="197" t="s">
        <v>19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215</v>
      </c>
      <c r="AU124" s="204" t="s">
        <v>84</v>
      </c>
      <c r="AV124" s="13" t="s">
        <v>82</v>
      </c>
      <c r="AW124" s="13" t="s">
        <v>35</v>
      </c>
      <c r="AX124" s="13" t="s">
        <v>74</v>
      </c>
      <c r="AY124" s="204" t="s">
        <v>202</v>
      </c>
    </row>
    <row r="125" spans="1:65" s="13" customFormat="1" ht="11.25">
      <c r="B125" s="195"/>
      <c r="C125" s="196"/>
      <c r="D125" s="188" t="s">
        <v>215</v>
      </c>
      <c r="E125" s="197" t="s">
        <v>19</v>
      </c>
      <c r="F125" s="198" t="s">
        <v>1497</v>
      </c>
      <c r="G125" s="196"/>
      <c r="H125" s="197" t="s">
        <v>19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215</v>
      </c>
      <c r="AU125" s="204" t="s">
        <v>84</v>
      </c>
      <c r="AV125" s="13" t="s">
        <v>82</v>
      </c>
      <c r="AW125" s="13" t="s">
        <v>35</v>
      </c>
      <c r="AX125" s="13" t="s">
        <v>74</v>
      </c>
      <c r="AY125" s="204" t="s">
        <v>202</v>
      </c>
    </row>
    <row r="126" spans="1:65" s="13" customFormat="1" ht="11.25">
      <c r="B126" s="195"/>
      <c r="C126" s="196"/>
      <c r="D126" s="188" t="s">
        <v>215</v>
      </c>
      <c r="E126" s="197" t="s">
        <v>19</v>
      </c>
      <c r="F126" s="198" t="s">
        <v>1523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65" s="14" customFormat="1" ht="11.25">
      <c r="B127" s="205"/>
      <c r="C127" s="206"/>
      <c r="D127" s="188" t="s">
        <v>215</v>
      </c>
      <c r="E127" s="207" t="s">
        <v>19</v>
      </c>
      <c r="F127" s="208" t="s">
        <v>1501</v>
      </c>
      <c r="G127" s="206"/>
      <c r="H127" s="209">
        <v>209.71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215</v>
      </c>
      <c r="AU127" s="215" t="s">
        <v>84</v>
      </c>
      <c r="AV127" s="14" t="s">
        <v>84</v>
      </c>
      <c r="AW127" s="14" t="s">
        <v>35</v>
      </c>
      <c r="AX127" s="14" t="s">
        <v>74</v>
      </c>
      <c r="AY127" s="215" t="s">
        <v>202</v>
      </c>
    </row>
    <row r="128" spans="1:65" s="13" customFormat="1" ht="11.25">
      <c r="B128" s="195"/>
      <c r="C128" s="196"/>
      <c r="D128" s="188" t="s">
        <v>215</v>
      </c>
      <c r="E128" s="197" t="s">
        <v>19</v>
      </c>
      <c r="F128" s="198" t="s">
        <v>1500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215</v>
      </c>
      <c r="AU128" s="204" t="s">
        <v>84</v>
      </c>
      <c r="AV128" s="13" t="s">
        <v>82</v>
      </c>
      <c r="AW128" s="13" t="s">
        <v>35</v>
      </c>
      <c r="AX128" s="13" t="s">
        <v>74</v>
      </c>
      <c r="AY128" s="204" t="s">
        <v>202</v>
      </c>
    </row>
    <row r="129" spans="1:65" s="15" customFormat="1" ht="11.25">
      <c r="B129" s="216"/>
      <c r="C129" s="217"/>
      <c r="D129" s="188" t="s">
        <v>215</v>
      </c>
      <c r="E129" s="218" t="s">
        <v>19</v>
      </c>
      <c r="F129" s="219" t="s">
        <v>220</v>
      </c>
      <c r="G129" s="217"/>
      <c r="H129" s="220">
        <v>209.71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215</v>
      </c>
      <c r="AU129" s="226" t="s">
        <v>84</v>
      </c>
      <c r="AV129" s="15" t="s">
        <v>209</v>
      </c>
      <c r="AW129" s="15" t="s">
        <v>35</v>
      </c>
      <c r="AX129" s="15" t="s">
        <v>82</v>
      </c>
      <c r="AY129" s="226" t="s">
        <v>202</v>
      </c>
    </row>
    <row r="130" spans="1:65" s="2" customFormat="1" ht="16.5" customHeight="1">
      <c r="A130" s="36"/>
      <c r="B130" s="37"/>
      <c r="C130" s="175" t="s">
        <v>239</v>
      </c>
      <c r="D130" s="175" t="s">
        <v>204</v>
      </c>
      <c r="E130" s="176" t="s">
        <v>1524</v>
      </c>
      <c r="F130" s="177" t="s">
        <v>1525</v>
      </c>
      <c r="G130" s="178" t="s">
        <v>280</v>
      </c>
      <c r="H130" s="179">
        <v>12.877000000000001</v>
      </c>
      <c r="I130" s="180"/>
      <c r="J130" s="181">
        <f>ROUND(I130*H130,2)</f>
        <v>0</v>
      </c>
      <c r="K130" s="177" t="s">
        <v>208</v>
      </c>
      <c r="L130" s="41"/>
      <c r="M130" s="182" t="s">
        <v>19</v>
      </c>
      <c r="N130" s="183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0.44</v>
      </c>
      <c r="T130" s="185">
        <f>S130*H130</f>
        <v>5.6658800000000005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209</v>
      </c>
      <c r="AT130" s="186" t="s">
        <v>204</v>
      </c>
      <c r="AU130" s="186" t="s">
        <v>84</v>
      </c>
      <c r="AY130" s="19" t="s">
        <v>202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209</v>
      </c>
      <c r="BM130" s="186" t="s">
        <v>1526</v>
      </c>
    </row>
    <row r="131" spans="1:65" s="2" customFormat="1" ht="19.5">
      <c r="A131" s="36"/>
      <c r="B131" s="37"/>
      <c r="C131" s="38"/>
      <c r="D131" s="188" t="s">
        <v>211</v>
      </c>
      <c r="E131" s="38"/>
      <c r="F131" s="189" t="s">
        <v>1527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211</v>
      </c>
      <c r="AU131" s="19" t="s">
        <v>84</v>
      </c>
    </row>
    <row r="132" spans="1:65" s="2" customFormat="1" ht="11.25">
      <c r="A132" s="36"/>
      <c r="B132" s="37"/>
      <c r="C132" s="38"/>
      <c r="D132" s="193" t="s">
        <v>213</v>
      </c>
      <c r="E132" s="38"/>
      <c r="F132" s="194" t="s">
        <v>1528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213</v>
      </c>
      <c r="AU132" s="19" t="s">
        <v>84</v>
      </c>
    </row>
    <row r="133" spans="1:65" s="13" customFormat="1" ht="11.25">
      <c r="B133" s="195"/>
      <c r="C133" s="196"/>
      <c r="D133" s="188" t="s">
        <v>215</v>
      </c>
      <c r="E133" s="197" t="s">
        <v>19</v>
      </c>
      <c r="F133" s="198" t="s">
        <v>216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1:65" s="13" customFormat="1" ht="11.25">
      <c r="B134" s="195"/>
      <c r="C134" s="196"/>
      <c r="D134" s="188" t="s">
        <v>215</v>
      </c>
      <c r="E134" s="197" t="s">
        <v>19</v>
      </c>
      <c r="F134" s="198" t="s">
        <v>1497</v>
      </c>
      <c r="G134" s="196"/>
      <c r="H134" s="197" t="s">
        <v>19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215</v>
      </c>
      <c r="AU134" s="204" t="s">
        <v>84</v>
      </c>
      <c r="AV134" s="13" t="s">
        <v>82</v>
      </c>
      <c r="AW134" s="13" t="s">
        <v>35</v>
      </c>
      <c r="AX134" s="13" t="s">
        <v>74</v>
      </c>
      <c r="AY134" s="204" t="s">
        <v>202</v>
      </c>
    </row>
    <row r="135" spans="1:65" s="13" customFormat="1" ht="11.25">
      <c r="B135" s="195"/>
      <c r="C135" s="196"/>
      <c r="D135" s="188" t="s">
        <v>215</v>
      </c>
      <c r="E135" s="197" t="s">
        <v>19</v>
      </c>
      <c r="F135" s="198" t="s">
        <v>1523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1:65" s="14" customFormat="1" ht="11.25">
      <c r="B136" s="205"/>
      <c r="C136" s="206"/>
      <c r="D136" s="188" t="s">
        <v>215</v>
      </c>
      <c r="E136" s="207" t="s">
        <v>19</v>
      </c>
      <c r="F136" s="208" t="s">
        <v>1499</v>
      </c>
      <c r="G136" s="206"/>
      <c r="H136" s="209">
        <v>12.877000000000001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215</v>
      </c>
      <c r="AU136" s="215" t="s">
        <v>84</v>
      </c>
      <c r="AV136" s="14" t="s">
        <v>84</v>
      </c>
      <c r="AW136" s="14" t="s">
        <v>35</v>
      </c>
      <c r="AX136" s="14" t="s">
        <v>74</v>
      </c>
      <c r="AY136" s="215" t="s">
        <v>202</v>
      </c>
    </row>
    <row r="137" spans="1:65" s="13" customFormat="1" ht="11.25">
      <c r="B137" s="195"/>
      <c r="C137" s="196"/>
      <c r="D137" s="188" t="s">
        <v>215</v>
      </c>
      <c r="E137" s="197" t="s">
        <v>19</v>
      </c>
      <c r="F137" s="198" t="s">
        <v>1500</v>
      </c>
      <c r="G137" s="196"/>
      <c r="H137" s="197" t="s">
        <v>19</v>
      </c>
      <c r="I137" s="199"/>
      <c r="J137" s="196"/>
      <c r="K137" s="196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215</v>
      </c>
      <c r="AU137" s="204" t="s">
        <v>84</v>
      </c>
      <c r="AV137" s="13" t="s">
        <v>82</v>
      </c>
      <c r="AW137" s="13" t="s">
        <v>35</v>
      </c>
      <c r="AX137" s="13" t="s">
        <v>74</v>
      </c>
      <c r="AY137" s="204" t="s">
        <v>202</v>
      </c>
    </row>
    <row r="138" spans="1:65" s="15" customFormat="1" ht="11.25">
      <c r="B138" s="216"/>
      <c r="C138" s="217"/>
      <c r="D138" s="188" t="s">
        <v>215</v>
      </c>
      <c r="E138" s="218" t="s">
        <v>19</v>
      </c>
      <c r="F138" s="219" t="s">
        <v>220</v>
      </c>
      <c r="G138" s="217"/>
      <c r="H138" s="220">
        <v>12.877000000000001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215</v>
      </c>
      <c r="AU138" s="226" t="s">
        <v>84</v>
      </c>
      <c r="AV138" s="15" t="s">
        <v>209</v>
      </c>
      <c r="AW138" s="15" t="s">
        <v>35</v>
      </c>
      <c r="AX138" s="15" t="s">
        <v>82</v>
      </c>
      <c r="AY138" s="226" t="s">
        <v>202</v>
      </c>
    </row>
    <row r="139" spans="1:65" s="2" customFormat="1" ht="16.5" customHeight="1">
      <c r="A139" s="36"/>
      <c r="B139" s="37"/>
      <c r="C139" s="175" t="s">
        <v>249</v>
      </c>
      <c r="D139" s="175" t="s">
        <v>204</v>
      </c>
      <c r="E139" s="176" t="s">
        <v>1529</v>
      </c>
      <c r="F139" s="177" t="s">
        <v>1530</v>
      </c>
      <c r="G139" s="178" t="s">
        <v>280</v>
      </c>
      <c r="H139" s="179">
        <v>229.01</v>
      </c>
      <c r="I139" s="180"/>
      <c r="J139" s="181">
        <f>ROUND(I139*H139,2)</f>
        <v>0</v>
      </c>
      <c r="K139" s="177" t="s">
        <v>208</v>
      </c>
      <c r="L139" s="41"/>
      <c r="M139" s="182" t="s">
        <v>19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0.57999999999999996</v>
      </c>
      <c r="T139" s="185">
        <f>S139*H139</f>
        <v>132.82579999999999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209</v>
      </c>
      <c r="AT139" s="186" t="s">
        <v>204</v>
      </c>
      <c r="AU139" s="186" t="s">
        <v>84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209</v>
      </c>
      <c r="BM139" s="186" t="s">
        <v>1531</v>
      </c>
    </row>
    <row r="140" spans="1:65" s="2" customFormat="1" ht="19.5">
      <c r="A140" s="36"/>
      <c r="B140" s="37"/>
      <c r="C140" s="38"/>
      <c r="D140" s="188" t="s">
        <v>211</v>
      </c>
      <c r="E140" s="38"/>
      <c r="F140" s="189" t="s">
        <v>1532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211</v>
      </c>
      <c r="AU140" s="19" t="s">
        <v>84</v>
      </c>
    </row>
    <row r="141" spans="1:65" s="2" customFormat="1" ht="11.25">
      <c r="A141" s="36"/>
      <c r="B141" s="37"/>
      <c r="C141" s="38"/>
      <c r="D141" s="193" t="s">
        <v>213</v>
      </c>
      <c r="E141" s="38"/>
      <c r="F141" s="194" t="s">
        <v>1533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213</v>
      </c>
      <c r="AU141" s="19" t="s">
        <v>84</v>
      </c>
    </row>
    <row r="142" spans="1:65" s="13" customFormat="1" ht="11.25">
      <c r="B142" s="195"/>
      <c r="C142" s="196"/>
      <c r="D142" s="188" t="s">
        <v>215</v>
      </c>
      <c r="E142" s="197" t="s">
        <v>19</v>
      </c>
      <c r="F142" s="198" t="s">
        <v>216</v>
      </c>
      <c r="G142" s="196"/>
      <c r="H142" s="197" t="s">
        <v>19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215</v>
      </c>
      <c r="AU142" s="204" t="s">
        <v>84</v>
      </c>
      <c r="AV142" s="13" t="s">
        <v>82</v>
      </c>
      <c r="AW142" s="13" t="s">
        <v>35</v>
      </c>
      <c r="AX142" s="13" t="s">
        <v>74</v>
      </c>
      <c r="AY142" s="204" t="s">
        <v>202</v>
      </c>
    </row>
    <row r="143" spans="1:65" s="13" customFormat="1" ht="11.25">
      <c r="B143" s="195"/>
      <c r="C143" s="196"/>
      <c r="D143" s="188" t="s">
        <v>215</v>
      </c>
      <c r="E143" s="197" t="s">
        <v>19</v>
      </c>
      <c r="F143" s="198" t="s">
        <v>1534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1:65" s="13" customFormat="1" ht="11.25">
      <c r="B144" s="195"/>
      <c r="C144" s="196"/>
      <c r="D144" s="188" t="s">
        <v>215</v>
      </c>
      <c r="E144" s="197" t="s">
        <v>19</v>
      </c>
      <c r="F144" s="198" t="s">
        <v>1535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1:65" s="14" customFormat="1" ht="11.25">
      <c r="B145" s="205"/>
      <c r="C145" s="206"/>
      <c r="D145" s="188" t="s">
        <v>215</v>
      </c>
      <c r="E145" s="207" t="s">
        <v>19</v>
      </c>
      <c r="F145" s="208" t="s">
        <v>1536</v>
      </c>
      <c r="G145" s="206"/>
      <c r="H145" s="209">
        <v>229.01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215</v>
      </c>
      <c r="AU145" s="215" t="s">
        <v>84</v>
      </c>
      <c r="AV145" s="14" t="s">
        <v>84</v>
      </c>
      <c r="AW145" s="14" t="s">
        <v>35</v>
      </c>
      <c r="AX145" s="14" t="s">
        <v>74</v>
      </c>
      <c r="AY145" s="215" t="s">
        <v>202</v>
      </c>
    </row>
    <row r="146" spans="1:65" s="13" customFormat="1" ht="11.25">
      <c r="B146" s="195"/>
      <c r="C146" s="196"/>
      <c r="D146" s="188" t="s">
        <v>215</v>
      </c>
      <c r="E146" s="197" t="s">
        <v>19</v>
      </c>
      <c r="F146" s="198" t="s">
        <v>1500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1:65" s="13" customFormat="1" ht="11.25">
      <c r="B147" s="195"/>
      <c r="C147" s="196"/>
      <c r="D147" s="188" t="s">
        <v>215</v>
      </c>
      <c r="E147" s="197" t="s">
        <v>19</v>
      </c>
      <c r="F147" s="198" t="s">
        <v>1537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1:65" s="15" customFormat="1" ht="11.25">
      <c r="B148" s="216"/>
      <c r="C148" s="217"/>
      <c r="D148" s="188" t="s">
        <v>215</v>
      </c>
      <c r="E148" s="218" t="s">
        <v>19</v>
      </c>
      <c r="F148" s="219" t="s">
        <v>220</v>
      </c>
      <c r="G148" s="217"/>
      <c r="H148" s="220">
        <v>229.01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215</v>
      </c>
      <c r="AU148" s="226" t="s">
        <v>84</v>
      </c>
      <c r="AV148" s="15" t="s">
        <v>209</v>
      </c>
      <c r="AW148" s="15" t="s">
        <v>35</v>
      </c>
      <c r="AX148" s="15" t="s">
        <v>82</v>
      </c>
      <c r="AY148" s="226" t="s">
        <v>202</v>
      </c>
    </row>
    <row r="149" spans="1:65" s="2" customFormat="1" ht="16.5" customHeight="1">
      <c r="A149" s="36"/>
      <c r="B149" s="37"/>
      <c r="C149" s="175" t="s">
        <v>260</v>
      </c>
      <c r="D149" s="175" t="s">
        <v>204</v>
      </c>
      <c r="E149" s="176" t="s">
        <v>1538</v>
      </c>
      <c r="F149" s="177" t="s">
        <v>1539</v>
      </c>
      <c r="G149" s="178" t="s">
        <v>280</v>
      </c>
      <c r="H149" s="179">
        <v>229.01</v>
      </c>
      <c r="I149" s="180"/>
      <c r="J149" s="181">
        <f>ROUND(I149*H149,2)</f>
        <v>0</v>
      </c>
      <c r="K149" s="177" t="s">
        <v>208</v>
      </c>
      <c r="L149" s="41"/>
      <c r="M149" s="182" t="s">
        <v>19</v>
      </c>
      <c r="N149" s="183" t="s">
        <v>45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0.24</v>
      </c>
      <c r="T149" s="185">
        <f>S149*H149</f>
        <v>54.962399999999995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209</v>
      </c>
      <c r="AT149" s="186" t="s">
        <v>204</v>
      </c>
      <c r="AU149" s="186" t="s">
        <v>84</v>
      </c>
      <c r="AY149" s="19" t="s">
        <v>202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209</v>
      </c>
      <c r="BM149" s="186" t="s">
        <v>1540</v>
      </c>
    </row>
    <row r="150" spans="1:65" s="2" customFormat="1" ht="19.5">
      <c r="A150" s="36"/>
      <c r="B150" s="37"/>
      <c r="C150" s="38"/>
      <c r="D150" s="188" t="s">
        <v>211</v>
      </c>
      <c r="E150" s="38"/>
      <c r="F150" s="189" t="s">
        <v>1541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211</v>
      </c>
      <c r="AU150" s="19" t="s">
        <v>84</v>
      </c>
    </row>
    <row r="151" spans="1:65" s="2" customFormat="1" ht="11.25">
      <c r="A151" s="36"/>
      <c r="B151" s="37"/>
      <c r="C151" s="38"/>
      <c r="D151" s="193" t="s">
        <v>213</v>
      </c>
      <c r="E151" s="38"/>
      <c r="F151" s="194" t="s">
        <v>1542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213</v>
      </c>
      <c r="AU151" s="19" t="s">
        <v>84</v>
      </c>
    </row>
    <row r="152" spans="1:65" s="13" customFormat="1" ht="11.25">
      <c r="B152" s="195"/>
      <c r="C152" s="196"/>
      <c r="D152" s="188" t="s">
        <v>215</v>
      </c>
      <c r="E152" s="197" t="s">
        <v>19</v>
      </c>
      <c r="F152" s="198" t="s">
        <v>216</v>
      </c>
      <c r="G152" s="196"/>
      <c r="H152" s="197" t="s">
        <v>19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215</v>
      </c>
      <c r="AU152" s="204" t="s">
        <v>84</v>
      </c>
      <c r="AV152" s="13" t="s">
        <v>82</v>
      </c>
      <c r="AW152" s="13" t="s">
        <v>35</v>
      </c>
      <c r="AX152" s="13" t="s">
        <v>74</v>
      </c>
      <c r="AY152" s="204" t="s">
        <v>202</v>
      </c>
    </row>
    <row r="153" spans="1:65" s="13" customFormat="1" ht="11.25">
      <c r="B153" s="195"/>
      <c r="C153" s="196"/>
      <c r="D153" s="188" t="s">
        <v>215</v>
      </c>
      <c r="E153" s="197" t="s">
        <v>19</v>
      </c>
      <c r="F153" s="198" t="s">
        <v>1534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215</v>
      </c>
      <c r="AU153" s="204" t="s">
        <v>84</v>
      </c>
      <c r="AV153" s="13" t="s">
        <v>82</v>
      </c>
      <c r="AW153" s="13" t="s">
        <v>35</v>
      </c>
      <c r="AX153" s="13" t="s">
        <v>74</v>
      </c>
      <c r="AY153" s="204" t="s">
        <v>202</v>
      </c>
    </row>
    <row r="154" spans="1:65" s="13" customFormat="1" ht="11.25">
      <c r="B154" s="195"/>
      <c r="C154" s="196"/>
      <c r="D154" s="188" t="s">
        <v>215</v>
      </c>
      <c r="E154" s="197" t="s">
        <v>19</v>
      </c>
      <c r="F154" s="198" t="s">
        <v>1543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1:65" s="14" customFormat="1" ht="11.25">
      <c r="B155" s="205"/>
      <c r="C155" s="206"/>
      <c r="D155" s="188" t="s">
        <v>215</v>
      </c>
      <c r="E155" s="207" t="s">
        <v>19</v>
      </c>
      <c r="F155" s="208" t="s">
        <v>1536</v>
      </c>
      <c r="G155" s="206"/>
      <c r="H155" s="209">
        <v>229.01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215</v>
      </c>
      <c r="AU155" s="215" t="s">
        <v>84</v>
      </c>
      <c r="AV155" s="14" t="s">
        <v>84</v>
      </c>
      <c r="AW155" s="14" t="s">
        <v>35</v>
      </c>
      <c r="AX155" s="14" t="s">
        <v>74</v>
      </c>
      <c r="AY155" s="215" t="s">
        <v>202</v>
      </c>
    </row>
    <row r="156" spans="1:65" s="13" customFormat="1" ht="11.25">
      <c r="B156" s="195"/>
      <c r="C156" s="196"/>
      <c r="D156" s="188" t="s">
        <v>215</v>
      </c>
      <c r="E156" s="197" t="s">
        <v>19</v>
      </c>
      <c r="F156" s="198" t="s">
        <v>1500</v>
      </c>
      <c r="G156" s="196"/>
      <c r="H156" s="197" t="s">
        <v>19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215</v>
      </c>
      <c r="AU156" s="204" t="s">
        <v>84</v>
      </c>
      <c r="AV156" s="13" t="s">
        <v>82</v>
      </c>
      <c r="AW156" s="13" t="s">
        <v>35</v>
      </c>
      <c r="AX156" s="13" t="s">
        <v>74</v>
      </c>
      <c r="AY156" s="204" t="s">
        <v>202</v>
      </c>
    </row>
    <row r="157" spans="1:65" s="15" customFormat="1" ht="11.25">
      <c r="B157" s="216"/>
      <c r="C157" s="217"/>
      <c r="D157" s="188" t="s">
        <v>215</v>
      </c>
      <c r="E157" s="218" t="s">
        <v>19</v>
      </c>
      <c r="F157" s="219" t="s">
        <v>220</v>
      </c>
      <c r="G157" s="217"/>
      <c r="H157" s="220">
        <v>229.01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215</v>
      </c>
      <c r="AU157" s="226" t="s">
        <v>84</v>
      </c>
      <c r="AV157" s="15" t="s">
        <v>209</v>
      </c>
      <c r="AW157" s="15" t="s">
        <v>35</v>
      </c>
      <c r="AX157" s="15" t="s">
        <v>82</v>
      </c>
      <c r="AY157" s="226" t="s">
        <v>202</v>
      </c>
    </row>
    <row r="158" spans="1:65" s="2" customFormat="1" ht="16.5" customHeight="1">
      <c r="A158" s="36"/>
      <c r="B158" s="37"/>
      <c r="C158" s="175" t="s">
        <v>268</v>
      </c>
      <c r="D158" s="175" t="s">
        <v>204</v>
      </c>
      <c r="E158" s="176" t="s">
        <v>1544</v>
      </c>
      <c r="F158" s="177" t="s">
        <v>1545</v>
      </c>
      <c r="G158" s="178" t="s">
        <v>263</v>
      </c>
      <c r="H158" s="179">
        <v>49.581000000000003</v>
      </c>
      <c r="I158" s="180"/>
      <c r="J158" s="181">
        <f>ROUND(I158*H158,2)</f>
        <v>0</v>
      </c>
      <c r="K158" s="177" t="s">
        <v>208</v>
      </c>
      <c r="L158" s="41"/>
      <c r="M158" s="182" t="s">
        <v>19</v>
      </c>
      <c r="N158" s="183" t="s">
        <v>45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0.04</v>
      </c>
      <c r="T158" s="185">
        <f>S158*H158</f>
        <v>1.9832400000000001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209</v>
      </c>
      <c r="AT158" s="186" t="s">
        <v>204</v>
      </c>
      <c r="AU158" s="186" t="s">
        <v>84</v>
      </c>
      <c r="AY158" s="19" t="s">
        <v>202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82</v>
      </c>
      <c r="BK158" s="187">
        <f>ROUND(I158*H158,2)</f>
        <v>0</v>
      </c>
      <c r="BL158" s="19" t="s">
        <v>209</v>
      </c>
      <c r="BM158" s="186" t="s">
        <v>1546</v>
      </c>
    </row>
    <row r="159" spans="1:65" s="2" customFormat="1" ht="19.5">
      <c r="A159" s="36"/>
      <c r="B159" s="37"/>
      <c r="C159" s="38"/>
      <c r="D159" s="188" t="s">
        <v>211</v>
      </c>
      <c r="E159" s="38"/>
      <c r="F159" s="189" t="s">
        <v>1547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211</v>
      </c>
      <c r="AU159" s="19" t="s">
        <v>84</v>
      </c>
    </row>
    <row r="160" spans="1:65" s="2" customFormat="1" ht="11.25">
      <c r="A160" s="36"/>
      <c r="B160" s="37"/>
      <c r="C160" s="38"/>
      <c r="D160" s="193" t="s">
        <v>213</v>
      </c>
      <c r="E160" s="38"/>
      <c r="F160" s="194" t="s">
        <v>1548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213</v>
      </c>
      <c r="AU160" s="19" t="s">
        <v>84</v>
      </c>
    </row>
    <row r="161" spans="1:65" s="13" customFormat="1" ht="11.25">
      <c r="B161" s="195"/>
      <c r="C161" s="196"/>
      <c r="D161" s="188" t="s">
        <v>215</v>
      </c>
      <c r="E161" s="197" t="s">
        <v>19</v>
      </c>
      <c r="F161" s="198" t="s">
        <v>216</v>
      </c>
      <c r="G161" s="196"/>
      <c r="H161" s="197" t="s">
        <v>19</v>
      </c>
      <c r="I161" s="199"/>
      <c r="J161" s="196"/>
      <c r="K161" s="196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215</v>
      </c>
      <c r="AU161" s="204" t="s">
        <v>84</v>
      </c>
      <c r="AV161" s="13" t="s">
        <v>82</v>
      </c>
      <c r="AW161" s="13" t="s">
        <v>35</v>
      </c>
      <c r="AX161" s="13" t="s">
        <v>74</v>
      </c>
      <c r="AY161" s="204" t="s">
        <v>202</v>
      </c>
    </row>
    <row r="162" spans="1:65" s="13" customFormat="1" ht="11.25">
      <c r="B162" s="195"/>
      <c r="C162" s="196"/>
      <c r="D162" s="188" t="s">
        <v>215</v>
      </c>
      <c r="E162" s="197" t="s">
        <v>19</v>
      </c>
      <c r="F162" s="198" t="s">
        <v>1497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1:65" s="13" customFormat="1" ht="11.25">
      <c r="B163" s="195"/>
      <c r="C163" s="196"/>
      <c r="D163" s="188" t="s">
        <v>215</v>
      </c>
      <c r="E163" s="197" t="s">
        <v>19</v>
      </c>
      <c r="F163" s="198" t="s">
        <v>1549</v>
      </c>
      <c r="G163" s="196"/>
      <c r="H163" s="197" t="s">
        <v>19</v>
      </c>
      <c r="I163" s="199"/>
      <c r="J163" s="196"/>
      <c r="K163" s="196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215</v>
      </c>
      <c r="AU163" s="204" t="s">
        <v>84</v>
      </c>
      <c r="AV163" s="13" t="s">
        <v>82</v>
      </c>
      <c r="AW163" s="13" t="s">
        <v>35</v>
      </c>
      <c r="AX163" s="13" t="s">
        <v>74</v>
      </c>
      <c r="AY163" s="204" t="s">
        <v>202</v>
      </c>
    </row>
    <row r="164" spans="1:65" s="14" customFormat="1" ht="11.25">
      <c r="B164" s="205"/>
      <c r="C164" s="206"/>
      <c r="D164" s="188" t="s">
        <v>215</v>
      </c>
      <c r="E164" s="207" t="s">
        <v>19</v>
      </c>
      <c r="F164" s="208" t="s">
        <v>1550</v>
      </c>
      <c r="G164" s="206"/>
      <c r="H164" s="209">
        <v>43.548000000000002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215</v>
      </c>
      <c r="AU164" s="215" t="s">
        <v>84</v>
      </c>
      <c r="AV164" s="14" t="s">
        <v>84</v>
      </c>
      <c r="AW164" s="14" t="s">
        <v>35</v>
      </c>
      <c r="AX164" s="14" t="s">
        <v>74</v>
      </c>
      <c r="AY164" s="215" t="s">
        <v>202</v>
      </c>
    </row>
    <row r="165" spans="1:65" s="13" customFormat="1" ht="11.25">
      <c r="B165" s="195"/>
      <c r="C165" s="196"/>
      <c r="D165" s="188" t="s">
        <v>215</v>
      </c>
      <c r="E165" s="197" t="s">
        <v>19</v>
      </c>
      <c r="F165" s="198" t="s">
        <v>1551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1:65" s="16" customFormat="1" ht="11.25">
      <c r="B166" s="227"/>
      <c r="C166" s="228"/>
      <c r="D166" s="188" t="s">
        <v>215</v>
      </c>
      <c r="E166" s="229" t="s">
        <v>19</v>
      </c>
      <c r="F166" s="230" t="s">
        <v>257</v>
      </c>
      <c r="G166" s="228"/>
      <c r="H166" s="231">
        <v>43.548000000000002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215</v>
      </c>
      <c r="AU166" s="237" t="s">
        <v>84</v>
      </c>
      <c r="AV166" s="16" t="s">
        <v>226</v>
      </c>
      <c r="AW166" s="16" t="s">
        <v>35</v>
      </c>
      <c r="AX166" s="16" t="s">
        <v>74</v>
      </c>
      <c r="AY166" s="237" t="s">
        <v>202</v>
      </c>
    </row>
    <row r="167" spans="1:65" s="13" customFormat="1" ht="11.25">
      <c r="B167" s="195"/>
      <c r="C167" s="196"/>
      <c r="D167" s="188" t="s">
        <v>215</v>
      </c>
      <c r="E167" s="197" t="s">
        <v>19</v>
      </c>
      <c r="F167" s="198" t="s">
        <v>216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1:65" s="13" customFormat="1" ht="11.25">
      <c r="B168" s="195"/>
      <c r="C168" s="196"/>
      <c r="D168" s="188" t="s">
        <v>215</v>
      </c>
      <c r="E168" s="197" t="s">
        <v>19</v>
      </c>
      <c r="F168" s="198" t="s">
        <v>1497</v>
      </c>
      <c r="G168" s="196"/>
      <c r="H168" s="197" t="s">
        <v>19</v>
      </c>
      <c r="I168" s="199"/>
      <c r="J168" s="196"/>
      <c r="K168" s="196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215</v>
      </c>
      <c r="AU168" s="204" t="s">
        <v>84</v>
      </c>
      <c r="AV168" s="13" t="s">
        <v>82</v>
      </c>
      <c r="AW168" s="13" t="s">
        <v>35</v>
      </c>
      <c r="AX168" s="13" t="s">
        <v>74</v>
      </c>
      <c r="AY168" s="204" t="s">
        <v>202</v>
      </c>
    </row>
    <row r="169" spans="1:65" s="13" customFormat="1" ht="11.25">
      <c r="B169" s="195"/>
      <c r="C169" s="196"/>
      <c r="D169" s="188" t="s">
        <v>215</v>
      </c>
      <c r="E169" s="197" t="s">
        <v>19</v>
      </c>
      <c r="F169" s="198" t="s">
        <v>1549</v>
      </c>
      <c r="G169" s="196"/>
      <c r="H169" s="197" t="s">
        <v>19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215</v>
      </c>
      <c r="AU169" s="204" t="s">
        <v>84</v>
      </c>
      <c r="AV169" s="13" t="s">
        <v>82</v>
      </c>
      <c r="AW169" s="13" t="s">
        <v>35</v>
      </c>
      <c r="AX169" s="13" t="s">
        <v>74</v>
      </c>
      <c r="AY169" s="204" t="s">
        <v>202</v>
      </c>
    </row>
    <row r="170" spans="1:65" s="14" customFormat="1" ht="11.25">
      <c r="B170" s="205"/>
      <c r="C170" s="206"/>
      <c r="D170" s="188" t="s">
        <v>215</v>
      </c>
      <c r="E170" s="207" t="s">
        <v>19</v>
      </c>
      <c r="F170" s="208" t="s">
        <v>1552</v>
      </c>
      <c r="G170" s="206"/>
      <c r="H170" s="209">
        <v>6.0330000000000004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215</v>
      </c>
      <c r="AU170" s="215" t="s">
        <v>84</v>
      </c>
      <c r="AV170" s="14" t="s">
        <v>84</v>
      </c>
      <c r="AW170" s="14" t="s">
        <v>35</v>
      </c>
      <c r="AX170" s="14" t="s">
        <v>74</v>
      </c>
      <c r="AY170" s="215" t="s">
        <v>202</v>
      </c>
    </row>
    <row r="171" spans="1:65" s="16" customFormat="1" ht="11.25">
      <c r="B171" s="227"/>
      <c r="C171" s="228"/>
      <c r="D171" s="188" t="s">
        <v>215</v>
      </c>
      <c r="E171" s="229" t="s">
        <v>19</v>
      </c>
      <c r="F171" s="230" t="s">
        <v>257</v>
      </c>
      <c r="G171" s="228"/>
      <c r="H171" s="231">
        <v>6.0330000000000004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215</v>
      </c>
      <c r="AU171" s="237" t="s">
        <v>84</v>
      </c>
      <c r="AV171" s="16" t="s">
        <v>226</v>
      </c>
      <c r="AW171" s="16" t="s">
        <v>35</v>
      </c>
      <c r="AX171" s="16" t="s">
        <v>74</v>
      </c>
      <c r="AY171" s="237" t="s">
        <v>202</v>
      </c>
    </row>
    <row r="172" spans="1:65" s="13" customFormat="1" ht="11.25">
      <c r="B172" s="195"/>
      <c r="C172" s="196"/>
      <c r="D172" s="188" t="s">
        <v>215</v>
      </c>
      <c r="E172" s="197" t="s">
        <v>19</v>
      </c>
      <c r="F172" s="198" t="s">
        <v>1553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1:65" s="13" customFormat="1" ht="11.25">
      <c r="B173" s="195"/>
      <c r="C173" s="196"/>
      <c r="D173" s="188" t="s">
        <v>215</v>
      </c>
      <c r="E173" s="197" t="s">
        <v>19</v>
      </c>
      <c r="F173" s="198" t="s">
        <v>1554</v>
      </c>
      <c r="G173" s="196"/>
      <c r="H173" s="197" t="s">
        <v>19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215</v>
      </c>
      <c r="AU173" s="204" t="s">
        <v>84</v>
      </c>
      <c r="AV173" s="13" t="s">
        <v>82</v>
      </c>
      <c r="AW173" s="13" t="s">
        <v>35</v>
      </c>
      <c r="AX173" s="13" t="s">
        <v>74</v>
      </c>
      <c r="AY173" s="204" t="s">
        <v>202</v>
      </c>
    </row>
    <row r="174" spans="1:65" s="15" customFormat="1" ht="11.25">
      <c r="B174" s="216"/>
      <c r="C174" s="217"/>
      <c r="D174" s="188" t="s">
        <v>215</v>
      </c>
      <c r="E174" s="218" t="s">
        <v>19</v>
      </c>
      <c r="F174" s="219" t="s">
        <v>220</v>
      </c>
      <c r="G174" s="217"/>
      <c r="H174" s="220">
        <v>49.581000000000003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215</v>
      </c>
      <c r="AU174" s="226" t="s">
        <v>84</v>
      </c>
      <c r="AV174" s="15" t="s">
        <v>209</v>
      </c>
      <c r="AW174" s="15" t="s">
        <v>35</v>
      </c>
      <c r="AX174" s="15" t="s">
        <v>82</v>
      </c>
      <c r="AY174" s="226" t="s">
        <v>202</v>
      </c>
    </row>
    <row r="175" spans="1:65" s="12" customFormat="1" ht="22.9" customHeight="1">
      <c r="B175" s="159"/>
      <c r="C175" s="160"/>
      <c r="D175" s="161" t="s">
        <v>73</v>
      </c>
      <c r="E175" s="173" t="s">
        <v>296</v>
      </c>
      <c r="F175" s="173" t="s">
        <v>297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SUM(P176:P296)</f>
        <v>0</v>
      </c>
      <c r="Q175" s="167"/>
      <c r="R175" s="168">
        <f>SUM(R176:R296)</f>
        <v>0</v>
      </c>
      <c r="S175" s="167"/>
      <c r="T175" s="169">
        <f>SUM(T176:T296)</f>
        <v>0</v>
      </c>
      <c r="AR175" s="170" t="s">
        <v>82</v>
      </c>
      <c r="AT175" s="171" t="s">
        <v>73</v>
      </c>
      <c r="AU175" s="171" t="s">
        <v>82</v>
      </c>
      <c r="AY175" s="170" t="s">
        <v>202</v>
      </c>
      <c r="BK175" s="172">
        <f>SUM(BK176:BK296)</f>
        <v>0</v>
      </c>
    </row>
    <row r="176" spans="1:65" s="2" customFormat="1" ht="16.5" customHeight="1">
      <c r="A176" s="36"/>
      <c r="B176" s="37"/>
      <c r="C176" s="175" t="s">
        <v>237</v>
      </c>
      <c r="D176" s="175" t="s">
        <v>204</v>
      </c>
      <c r="E176" s="176" t="s">
        <v>1555</v>
      </c>
      <c r="F176" s="177" t="s">
        <v>1556</v>
      </c>
      <c r="G176" s="178" t="s">
        <v>301</v>
      </c>
      <c r="H176" s="179">
        <v>362.44099999999997</v>
      </c>
      <c r="I176" s="180"/>
      <c r="J176" s="181">
        <f>ROUND(I176*H176,2)</f>
        <v>0</v>
      </c>
      <c r="K176" s="177" t="s">
        <v>208</v>
      </c>
      <c r="L176" s="41"/>
      <c r="M176" s="182" t="s">
        <v>19</v>
      </c>
      <c r="N176" s="183" t="s">
        <v>45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209</v>
      </c>
      <c r="AT176" s="186" t="s">
        <v>204</v>
      </c>
      <c r="AU176" s="186" t="s">
        <v>84</v>
      </c>
      <c r="AY176" s="19" t="s">
        <v>202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82</v>
      </c>
      <c r="BK176" s="187">
        <f>ROUND(I176*H176,2)</f>
        <v>0</v>
      </c>
      <c r="BL176" s="19" t="s">
        <v>209</v>
      </c>
      <c r="BM176" s="186" t="s">
        <v>1557</v>
      </c>
    </row>
    <row r="177" spans="1:51" s="2" customFormat="1" ht="11.25">
      <c r="A177" s="36"/>
      <c r="B177" s="37"/>
      <c r="C177" s="38"/>
      <c r="D177" s="188" t="s">
        <v>211</v>
      </c>
      <c r="E177" s="38"/>
      <c r="F177" s="189" t="s">
        <v>1558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211</v>
      </c>
      <c r="AU177" s="19" t="s">
        <v>84</v>
      </c>
    </row>
    <row r="178" spans="1:51" s="2" customFormat="1" ht="11.25">
      <c r="A178" s="36"/>
      <c r="B178" s="37"/>
      <c r="C178" s="38"/>
      <c r="D178" s="193" t="s">
        <v>213</v>
      </c>
      <c r="E178" s="38"/>
      <c r="F178" s="194" t="s">
        <v>1559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213</v>
      </c>
      <c r="AU178" s="19" t="s">
        <v>84</v>
      </c>
    </row>
    <row r="179" spans="1:51" s="13" customFormat="1" ht="22.5">
      <c r="B179" s="195"/>
      <c r="C179" s="196"/>
      <c r="D179" s="188" t="s">
        <v>215</v>
      </c>
      <c r="E179" s="197" t="s">
        <v>19</v>
      </c>
      <c r="F179" s="198" t="s">
        <v>1560</v>
      </c>
      <c r="G179" s="196"/>
      <c r="H179" s="197" t="s">
        <v>19</v>
      </c>
      <c r="I179" s="199"/>
      <c r="J179" s="196"/>
      <c r="K179" s="196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215</v>
      </c>
      <c r="AU179" s="204" t="s">
        <v>84</v>
      </c>
      <c r="AV179" s="13" t="s">
        <v>82</v>
      </c>
      <c r="AW179" s="13" t="s">
        <v>35</v>
      </c>
      <c r="AX179" s="13" t="s">
        <v>74</v>
      </c>
      <c r="AY179" s="204" t="s">
        <v>202</v>
      </c>
    </row>
    <row r="180" spans="1:51" s="14" customFormat="1" ht="11.25">
      <c r="B180" s="205"/>
      <c r="C180" s="206"/>
      <c r="D180" s="188" t="s">
        <v>215</v>
      </c>
      <c r="E180" s="207" t="s">
        <v>19</v>
      </c>
      <c r="F180" s="208" t="s">
        <v>1561</v>
      </c>
      <c r="G180" s="206"/>
      <c r="H180" s="209">
        <v>15.468999999999999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215</v>
      </c>
      <c r="AU180" s="215" t="s">
        <v>84</v>
      </c>
      <c r="AV180" s="14" t="s">
        <v>84</v>
      </c>
      <c r="AW180" s="14" t="s">
        <v>35</v>
      </c>
      <c r="AX180" s="14" t="s">
        <v>74</v>
      </c>
      <c r="AY180" s="215" t="s">
        <v>202</v>
      </c>
    </row>
    <row r="181" spans="1:51" s="13" customFormat="1" ht="22.5">
      <c r="B181" s="195"/>
      <c r="C181" s="196"/>
      <c r="D181" s="188" t="s">
        <v>215</v>
      </c>
      <c r="E181" s="197" t="s">
        <v>19</v>
      </c>
      <c r="F181" s="198" t="s">
        <v>1560</v>
      </c>
      <c r="G181" s="196"/>
      <c r="H181" s="197" t="s">
        <v>19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215</v>
      </c>
      <c r="AU181" s="204" t="s">
        <v>84</v>
      </c>
      <c r="AV181" s="13" t="s">
        <v>82</v>
      </c>
      <c r="AW181" s="13" t="s">
        <v>35</v>
      </c>
      <c r="AX181" s="13" t="s">
        <v>74</v>
      </c>
      <c r="AY181" s="204" t="s">
        <v>202</v>
      </c>
    </row>
    <row r="182" spans="1:51" s="14" customFormat="1" ht="11.25">
      <c r="B182" s="205"/>
      <c r="C182" s="206"/>
      <c r="D182" s="188" t="s">
        <v>215</v>
      </c>
      <c r="E182" s="207" t="s">
        <v>19</v>
      </c>
      <c r="F182" s="208" t="s">
        <v>1562</v>
      </c>
      <c r="G182" s="206"/>
      <c r="H182" s="209">
        <v>45.777000000000001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215</v>
      </c>
      <c r="AU182" s="215" t="s">
        <v>84</v>
      </c>
      <c r="AV182" s="14" t="s">
        <v>84</v>
      </c>
      <c r="AW182" s="14" t="s">
        <v>35</v>
      </c>
      <c r="AX182" s="14" t="s">
        <v>74</v>
      </c>
      <c r="AY182" s="215" t="s">
        <v>202</v>
      </c>
    </row>
    <row r="183" spans="1:51" s="13" customFormat="1" ht="22.5">
      <c r="B183" s="195"/>
      <c r="C183" s="196"/>
      <c r="D183" s="188" t="s">
        <v>215</v>
      </c>
      <c r="E183" s="197" t="s">
        <v>19</v>
      </c>
      <c r="F183" s="198" t="s">
        <v>1563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1:51" s="14" customFormat="1" ht="11.25">
      <c r="B184" s="205"/>
      <c r="C184" s="206"/>
      <c r="D184" s="188" t="s">
        <v>215</v>
      </c>
      <c r="E184" s="207" t="s">
        <v>19</v>
      </c>
      <c r="F184" s="208" t="s">
        <v>1564</v>
      </c>
      <c r="G184" s="206"/>
      <c r="H184" s="209">
        <v>92.272000000000006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215</v>
      </c>
      <c r="AU184" s="215" t="s">
        <v>84</v>
      </c>
      <c r="AV184" s="14" t="s">
        <v>84</v>
      </c>
      <c r="AW184" s="14" t="s">
        <v>35</v>
      </c>
      <c r="AX184" s="14" t="s">
        <v>74</v>
      </c>
      <c r="AY184" s="215" t="s">
        <v>202</v>
      </c>
    </row>
    <row r="185" spans="1:51" s="13" customFormat="1" ht="22.5">
      <c r="B185" s="195"/>
      <c r="C185" s="196"/>
      <c r="D185" s="188" t="s">
        <v>215</v>
      </c>
      <c r="E185" s="197" t="s">
        <v>19</v>
      </c>
      <c r="F185" s="198" t="s">
        <v>1565</v>
      </c>
      <c r="G185" s="196"/>
      <c r="H185" s="197" t="s">
        <v>19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215</v>
      </c>
      <c r="AU185" s="204" t="s">
        <v>84</v>
      </c>
      <c r="AV185" s="13" t="s">
        <v>82</v>
      </c>
      <c r="AW185" s="13" t="s">
        <v>35</v>
      </c>
      <c r="AX185" s="13" t="s">
        <v>74</v>
      </c>
      <c r="AY185" s="204" t="s">
        <v>202</v>
      </c>
    </row>
    <row r="186" spans="1:51" s="14" customFormat="1" ht="11.25">
      <c r="B186" s="205"/>
      <c r="C186" s="206"/>
      <c r="D186" s="188" t="s">
        <v>215</v>
      </c>
      <c r="E186" s="207" t="s">
        <v>19</v>
      </c>
      <c r="F186" s="208" t="s">
        <v>1566</v>
      </c>
      <c r="G186" s="206"/>
      <c r="H186" s="209">
        <v>5.6660000000000004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215</v>
      </c>
      <c r="AU186" s="215" t="s">
        <v>84</v>
      </c>
      <c r="AV186" s="14" t="s">
        <v>84</v>
      </c>
      <c r="AW186" s="14" t="s">
        <v>35</v>
      </c>
      <c r="AX186" s="14" t="s">
        <v>74</v>
      </c>
      <c r="AY186" s="215" t="s">
        <v>202</v>
      </c>
    </row>
    <row r="187" spans="1:51" s="13" customFormat="1" ht="22.5">
      <c r="B187" s="195"/>
      <c r="C187" s="196"/>
      <c r="D187" s="188" t="s">
        <v>215</v>
      </c>
      <c r="E187" s="197" t="s">
        <v>19</v>
      </c>
      <c r="F187" s="198" t="s">
        <v>1565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1:51" s="14" customFormat="1" ht="11.25">
      <c r="B188" s="205"/>
      <c r="C188" s="206"/>
      <c r="D188" s="188" t="s">
        <v>215</v>
      </c>
      <c r="E188" s="207" t="s">
        <v>19</v>
      </c>
      <c r="F188" s="208" t="s">
        <v>1567</v>
      </c>
      <c r="G188" s="206"/>
      <c r="H188" s="209">
        <v>132.82599999999999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215</v>
      </c>
      <c r="AU188" s="215" t="s">
        <v>84</v>
      </c>
      <c r="AV188" s="14" t="s">
        <v>84</v>
      </c>
      <c r="AW188" s="14" t="s">
        <v>35</v>
      </c>
      <c r="AX188" s="14" t="s">
        <v>74</v>
      </c>
      <c r="AY188" s="215" t="s">
        <v>202</v>
      </c>
    </row>
    <row r="189" spans="1:51" s="13" customFormat="1" ht="22.5">
      <c r="B189" s="195"/>
      <c r="C189" s="196"/>
      <c r="D189" s="188" t="s">
        <v>215</v>
      </c>
      <c r="E189" s="197" t="s">
        <v>19</v>
      </c>
      <c r="F189" s="198" t="s">
        <v>1565</v>
      </c>
      <c r="G189" s="196"/>
      <c r="H189" s="197" t="s">
        <v>19</v>
      </c>
      <c r="I189" s="199"/>
      <c r="J189" s="196"/>
      <c r="K189" s="196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215</v>
      </c>
      <c r="AU189" s="204" t="s">
        <v>84</v>
      </c>
      <c r="AV189" s="13" t="s">
        <v>82</v>
      </c>
      <c r="AW189" s="13" t="s">
        <v>35</v>
      </c>
      <c r="AX189" s="13" t="s">
        <v>74</v>
      </c>
      <c r="AY189" s="204" t="s">
        <v>202</v>
      </c>
    </row>
    <row r="190" spans="1:51" s="14" customFormat="1" ht="11.25">
      <c r="B190" s="205"/>
      <c r="C190" s="206"/>
      <c r="D190" s="188" t="s">
        <v>215</v>
      </c>
      <c r="E190" s="207" t="s">
        <v>19</v>
      </c>
      <c r="F190" s="208" t="s">
        <v>1568</v>
      </c>
      <c r="G190" s="206"/>
      <c r="H190" s="209">
        <v>54.962000000000003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215</v>
      </c>
      <c r="AU190" s="215" t="s">
        <v>84</v>
      </c>
      <c r="AV190" s="14" t="s">
        <v>84</v>
      </c>
      <c r="AW190" s="14" t="s">
        <v>35</v>
      </c>
      <c r="AX190" s="14" t="s">
        <v>74</v>
      </c>
      <c r="AY190" s="215" t="s">
        <v>202</v>
      </c>
    </row>
    <row r="191" spans="1:51" s="16" customFormat="1" ht="11.25">
      <c r="B191" s="227"/>
      <c r="C191" s="228"/>
      <c r="D191" s="188" t="s">
        <v>215</v>
      </c>
      <c r="E191" s="229" t="s">
        <v>19</v>
      </c>
      <c r="F191" s="230" t="s">
        <v>257</v>
      </c>
      <c r="G191" s="228"/>
      <c r="H191" s="231">
        <v>346.97199999999998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215</v>
      </c>
      <c r="AU191" s="237" t="s">
        <v>84</v>
      </c>
      <c r="AV191" s="16" t="s">
        <v>226</v>
      </c>
      <c r="AW191" s="16" t="s">
        <v>35</v>
      </c>
      <c r="AX191" s="16" t="s">
        <v>74</v>
      </c>
      <c r="AY191" s="237" t="s">
        <v>202</v>
      </c>
    </row>
    <row r="192" spans="1:51" s="13" customFormat="1" ht="22.5">
      <c r="B192" s="195"/>
      <c r="C192" s="196"/>
      <c r="D192" s="188" t="s">
        <v>215</v>
      </c>
      <c r="E192" s="197" t="s">
        <v>19</v>
      </c>
      <c r="F192" s="198" t="s">
        <v>1560</v>
      </c>
      <c r="G192" s="196"/>
      <c r="H192" s="197" t="s">
        <v>19</v>
      </c>
      <c r="I192" s="199"/>
      <c r="J192" s="196"/>
      <c r="K192" s="196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215</v>
      </c>
      <c r="AU192" s="204" t="s">
        <v>84</v>
      </c>
      <c r="AV192" s="13" t="s">
        <v>82</v>
      </c>
      <c r="AW192" s="13" t="s">
        <v>35</v>
      </c>
      <c r="AX192" s="13" t="s">
        <v>74</v>
      </c>
      <c r="AY192" s="204" t="s">
        <v>202</v>
      </c>
    </row>
    <row r="193" spans="1:65" s="14" customFormat="1" ht="11.25">
      <c r="B193" s="205"/>
      <c r="C193" s="206"/>
      <c r="D193" s="188" t="s">
        <v>215</v>
      </c>
      <c r="E193" s="207" t="s">
        <v>19</v>
      </c>
      <c r="F193" s="208" t="s">
        <v>1561</v>
      </c>
      <c r="G193" s="206"/>
      <c r="H193" s="209">
        <v>15.468999999999999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215</v>
      </c>
      <c r="AU193" s="215" t="s">
        <v>84</v>
      </c>
      <c r="AV193" s="14" t="s">
        <v>84</v>
      </c>
      <c r="AW193" s="14" t="s">
        <v>35</v>
      </c>
      <c r="AX193" s="14" t="s">
        <v>74</v>
      </c>
      <c r="AY193" s="215" t="s">
        <v>202</v>
      </c>
    </row>
    <row r="194" spans="1:65" s="16" customFormat="1" ht="11.25">
      <c r="B194" s="227"/>
      <c r="C194" s="228"/>
      <c r="D194" s="188" t="s">
        <v>215</v>
      </c>
      <c r="E194" s="229" t="s">
        <v>19</v>
      </c>
      <c r="F194" s="230" t="s">
        <v>257</v>
      </c>
      <c r="G194" s="228"/>
      <c r="H194" s="231">
        <v>15.468999999999999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215</v>
      </c>
      <c r="AU194" s="237" t="s">
        <v>84</v>
      </c>
      <c r="AV194" s="16" t="s">
        <v>226</v>
      </c>
      <c r="AW194" s="16" t="s">
        <v>35</v>
      </c>
      <c r="AX194" s="16" t="s">
        <v>74</v>
      </c>
      <c r="AY194" s="237" t="s">
        <v>202</v>
      </c>
    </row>
    <row r="195" spans="1:65" s="15" customFormat="1" ht="11.25">
      <c r="B195" s="216"/>
      <c r="C195" s="217"/>
      <c r="D195" s="188" t="s">
        <v>215</v>
      </c>
      <c r="E195" s="218" t="s">
        <v>19</v>
      </c>
      <c r="F195" s="219" t="s">
        <v>220</v>
      </c>
      <c r="G195" s="217"/>
      <c r="H195" s="220">
        <v>362.44099999999997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215</v>
      </c>
      <c r="AU195" s="226" t="s">
        <v>84</v>
      </c>
      <c r="AV195" s="15" t="s">
        <v>209</v>
      </c>
      <c r="AW195" s="15" t="s">
        <v>35</v>
      </c>
      <c r="AX195" s="15" t="s">
        <v>82</v>
      </c>
      <c r="AY195" s="226" t="s">
        <v>202</v>
      </c>
    </row>
    <row r="196" spans="1:65" s="2" customFormat="1" ht="16.5" customHeight="1">
      <c r="A196" s="36"/>
      <c r="B196" s="37"/>
      <c r="C196" s="175" t="s">
        <v>288</v>
      </c>
      <c r="D196" s="175" t="s">
        <v>204</v>
      </c>
      <c r="E196" s="176" t="s">
        <v>1143</v>
      </c>
      <c r="F196" s="177" t="s">
        <v>1144</v>
      </c>
      <c r="G196" s="178" t="s">
        <v>301</v>
      </c>
      <c r="H196" s="179">
        <v>362.44099999999997</v>
      </c>
      <c r="I196" s="180"/>
      <c r="J196" s="181">
        <f>ROUND(I196*H196,2)</f>
        <v>0</v>
      </c>
      <c r="K196" s="177" t="s">
        <v>208</v>
      </c>
      <c r="L196" s="41"/>
      <c r="M196" s="182" t="s">
        <v>19</v>
      </c>
      <c r="N196" s="183" t="s">
        <v>45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209</v>
      </c>
      <c r="AT196" s="186" t="s">
        <v>204</v>
      </c>
      <c r="AU196" s="186" t="s">
        <v>84</v>
      </c>
      <c r="AY196" s="19" t="s">
        <v>202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82</v>
      </c>
      <c r="BK196" s="187">
        <f>ROUND(I196*H196,2)</f>
        <v>0</v>
      </c>
      <c r="BL196" s="19" t="s">
        <v>209</v>
      </c>
      <c r="BM196" s="186" t="s">
        <v>1569</v>
      </c>
    </row>
    <row r="197" spans="1:65" s="2" customFormat="1" ht="11.25">
      <c r="A197" s="36"/>
      <c r="B197" s="37"/>
      <c r="C197" s="38"/>
      <c r="D197" s="188" t="s">
        <v>211</v>
      </c>
      <c r="E197" s="38"/>
      <c r="F197" s="189" t="s">
        <v>1146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211</v>
      </c>
      <c r="AU197" s="19" t="s">
        <v>84</v>
      </c>
    </row>
    <row r="198" spans="1:65" s="2" customFormat="1" ht="11.25">
      <c r="A198" s="36"/>
      <c r="B198" s="37"/>
      <c r="C198" s="38"/>
      <c r="D198" s="193" t="s">
        <v>213</v>
      </c>
      <c r="E198" s="38"/>
      <c r="F198" s="194" t="s">
        <v>1147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213</v>
      </c>
      <c r="AU198" s="19" t="s">
        <v>84</v>
      </c>
    </row>
    <row r="199" spans="1:65" s="13" customFormat="1" ht="22.5">
      <c r="B199" s="195"/>
      <c r="C199" s="196"/>
      <c r="D199" s="188" t="s">
        <v>215</v>
      </c>
      <c r="E199" s="197" t="s">
        <v>19</v>
      </c>
      <c r="F199" s="198" t="s">
        <v>1560</v>
      </c>
      <c r="G199" s="196"/>
      <c r="H199" s="197" t="s">
        <v>19</v>
      </c>
      <c r="I199" s="199"/>
      <c r="J199" s="196"/>
      <c r="K199" s="196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215</v>
      </c>
      <c r="AU199" s="204" t="s">
        <v>84</v>
      </c>
      <c r="AV199" s="13" t="s">
        <v>82</v>
      </c>
      <c r="AW199" s="13" t="s">
        <v>35</v>
      </c>
      <c r="AX199" s="13" t="s">
        <v>74</v>
      </c>
      <c r="AY199" s="204" t="s">
        <v>202</v>
      </c>
    </row>
    <row r="200" spans="1:65" s="14" customFormat="1" ht="11.25">
      <c r="B200" s="205"/>
      <c r="C200" s="206"/>
      <c r="D200" s="188" t="s">
        <v>215</v>
      </c>
      <c r="E200" s="207" t="s">
        <v>19</v>
      </c>
      <c r="F200" s="208" t="s">
        <v>1561</v>
      </c>
      <c r="G200" s="206"/>
      <c r="H200" s="209">
        <v>15.468999999999999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215</v>
      </c>
      <c r="AU200" s="215" t="s">
        <v>84</v>
      </c>
      <c r="AV200" s="14" t="s">
        <v>84</v>
      </c>
      <c r="AW200" s="14" t="s">
        <v>35</v>
      </c>
      <c r="AX200" s="14" t="s">
        <v>74</v>
      </c>
      <c r="AY200" s="215" t="s">
        <v>202</v>
      </c>
    </row>
    <row r="201" spans="1:65" s="13" customFormat="1" ht="22.5">
      <c r="B201" s="195"/>
      <c r="C201" s="196"/>
      <c r="D201" s="188" t="s">
        <v>215</v>
      </c>
      <c r="E201" s="197" t="s">
        <v>19</v>
      </c>
      <c r="F201" s="198" t="s">
        <v>1560</v>
      </c>
      <c r="G201" s="196"/>
      <c r="H201" s="197" t="s">
        <v>19</v>
      </c>
      <c r="I201" s="199"/>
      <c r="J201" s="196"/>
      <c r="K201" s="196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215</v>
      </c>
      <c r="AU201" s="204" t="s">
        <v>84</v>
      </c>
      <c r="AV201" s="13" t="s">
        <v>82</v>
      </c>
      <c r="AW201" s="13" t="s">
        <v>35</v>
      </c>
      <c r="AX201" s="13" t="s">
        <v>74</v>
      </c>
      <c r="AY201" s="204" t="s">
        <v>202</v>
      </c>
    </row>
    <row r="202" spans="1:65" s="14" customFormat="1" ht="11.25">
      <c r="B202" s="205"/>
      <c r="C202" s="206"/>
      <c r="D202" s="188" t="s">
        <v>215</v>
      </c>
      <c r="E202" s="207" t="s">
        <v>19</v>
      </c>
      <c r="F202" s="208" t="s">
        <v>1562</v>
      </c>
      <c r="G202" s="206"/>
      <c r="H202" s="209">
        <v>45.777000000000001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215</v>
      </c>
      <c r="AU202" s="215" t="s">
        <v>84</v>
      </c>
      <c r="AV202" s="14" t="s">
        <v>84</v>
      </c>
      <c r="AW202" s="14" t="s">
        <v>35</v>
      </c>
      <c r="AX202" s="14" t="s">
        <v>74</v>
      </c>
      <c r="AY202" s="215" t="s">
        <v>202</v>
      </c>
    </row>
    <row r="203" spans="1:65" s="13" customFormat="1" ht="22.5">
      <c r="B203" s="195"/>
      <c r="C203" s="196"/>
      <c r="D203" s="188" t="s">
        <v>215</v>
      </c>
      <c r="E203" s="197" t="s">
        <v>19</v>
      </c>
      <c r="F203" s="198" t="s">
        <v>1563</v>
      </c>
      <c r="G203" s="196"/>
      <c r="H203" s="197" t="s">
        <v>19</v>
      </c>
      <c r="I203" s="199"/>
      <c r="J203" s="196"/>
      <c r="K203" s="196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215</v>
      </c>
      <c r="AU203" s="204" t="s">
        <v>84</v>
      </c>
      <c r="AV203" s="13" t="s">
        <v>82</v>
      </c>
      <c r="AW203" s="13" t="s">
        <v>35</v>
      </c>
      <c r="AX203" s="13" t="s">
        <v>74</v>
      </c>
      <c r="AY203" s="204" t="s">
        <v>202</v>
      </c>
    </row>
    <row r="204" spans="1:65" s="14" customFormat="1" ht="11.25">
      <c r="B204" s="205"/>
      <c r="C204" s="206"/>
      <c r="D204" s="188" t="s">
        <v>215</v>
      </c>
      <c r="E204" s="207" t="s">
        <v>19</v>
      </c>
      <c r="F204" s="208" t="s">
        <v>1564</v>
      </c>
      <c r="G204" s="206"/>
      <c r="H204" s="209">
        <v>92.272000000000006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215</v>
      </c>
      <c r="AU204" s="215" t="s">
        <v>84</v>
      </c>
      <c r="AV204" s="14" t="s">
        <v>84</v>
      </c>
      <c r="AW204" s="14" t="s">
        <v>35</v>
      </c>
      <c r="AX204" s="14" t="s">
        <v>74</v>
      </c>
      <c r="AY204" s="215" t="s">
        <v>202</v>
      </c>
    </row>
    <row r="205" spans="1:65" s="13" customFormat="1" ht="22.5">
      <c r="B205" s="195"/>
      <c r="C205" s="196"/>
      <c r="D205" s="188" t="s">
        <v>215</v>
      </c>
      <c r="E205" s="197" t="s">
        <v>19</v>
      </c>
      <c r="F205" s="198" t="s">
        <v>1565</v>
      </c>
      <c r="G205" s="196"/>
      <c r="H205" s="197" t="s">
        <v>19</v>
      </c>
      <c r="I205" s="199"/>
      <c r="J205" s="196"/>
      <c r="K205" s="196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215</v>
      </c>
      <c r="AU205" s="204" t="s">
        <v>84</v>
      </c>
      <c r="AV205" s="13" t="s">
        <v>82</v>
      </c>
      <c r="AW205" s="13" t="s">
        <v>35</v>
      </c>
      <c r="AX205" s="13" t="s">
        <v>74</v>
      </c>
      <c r="AY205" s="204" t="s">
        <v>202</v>
      </c>
    </row>
    <row r="206" spans="1:65" s="14" customFormat="1" ht="11.25">
      <c r="B206" s="205"/>
      <c r="C206" s="206"/>
      <c r="D206" s="188" t="s">
        <v>215</v>
      </c>
      <c r="E206" s="207" t="s">
        <v>19</v>
      </c>
      <c r="F206" s="208" t="s">
        <v>1566</v>
      </c>
      <c r="G206" s="206"/>
      <c r="H206" s="209">
        <v>5.6660000000000004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215</v>
      </c>
      <c r="AU206" s="215" t="s">
        <v>84</v>
      </c>
      <c r="AV206" s="14" t="s">
        <v>84</v>
      </c>
      <c r="AW206" s="14" t="s">
        <v>35</v>
      </c>
      <c r="AX206" s="14" t="s">
        <v>74</v>
      </c>
      <c r="AY206" s="215" t="s">
        <v>202</v>
      </c>
    </row>
    <row r="207" spans="1:65" s="13" customFormat="1" ht="22.5">
      <c r="B207" s="195"/>
      <c r="C207" s="196"/>
      <c r="D207" s="188" t="s">
        <v>215</v>
      </c>
      <c r="E207" s="197" t="s">
        <v>19</v>
      </c>
      <c r="F207" s="198" t="s">
        <v>1565</v>
      </c>
      <c r="G207" s="196"/>
      <c r="H207" s="197" t="s">
        <v>19</v>
      </c>
      <c r="I207" s="199"/>
      <c r="J207" s="196"/>
      <c r="K207" s="196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215</v>
      </c>
      <c r="AU207" s="204" t="s">
        <v>84</v>
      </c>
      <c r="AV207" s="13" t="s">
        <v>82</v>
      </c>
      <c r="AW207" s="13" t="s">
        <v>35</v>
      </c>
      <c r="AX207" s="13" t="s">
        <v>74</v>
      </c>
      <c r="AY207" s="204" t="s">
        <v>202</v>
      </c>
    </row>
    <row r="208" spans="1:65" s="14" customFormat="1" ht="11.25">
      <c r="B208" s="205"/>
      <c r="C208" s="206"/>
      <c r="D208" s="188" t="s">
        <v>215</v>
      </c>
      <c r="E208" s="207" t="s">
        <v>19</v>
      </c>
      <c r="F208" s="208" t="s">
        <v>1567</v>
      </c>
      <c r="G208" s="206"/>
      <c r="H208" s="209">
        <v>132.82599999999999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215</v>
      </c>
      <c r="AU208" s="215" t="s">
        <v>84</v>
      </c>
      <c r="AV208" s="14" t="s">
        <v>84</v>
      </c>
      <c r="AW208" s="14" t="s">
        <v>35</v>
      </c>
      <c r="AX208" s="14" t="s">
        <v>74</v>
      </c>
      <c r="AY208" s="215" t="s">
        <v>202</v>
      </c>
    </row>
    <row r="209" spans="1:65" s="13" customFormat="1" ht="22.5">
      <c r="B209" s="195"/>
      <c r="C209" s="196"/>
      <c r="D209" s="188" t="s">
        <v>215</v>
      </c>
      <c r="E209" s="197" t="s">
        <v>19</v>
      </c>
      <c r="F209" s="198" t="s">
        <v>1565</v>
      </c>
      <c r="G209" s="196"/>
      <c r="H209" s="197" t="s">
        <v>19</v>
      </c>
      <c r="I209" s="199"/>
      <c r="J209" s="196"/>
      <c r="K209" s="196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215</v>
      </c>
      <c r="AU209" s="204" t="s">
        <v>84</v>
      </c>
      <c r="AV209" s="13" t="s">
        <v>82</v>
      </c>
      <c r="AW209" s="13" t="s">
        <v>35</v>
      </c>
      <c r="AX209" s="13" t="s">
        <v>74</v>
      </c>
      <c r="AY209" s="204" t="s">
        <v>202</v>
      </c>
    </row>
    <row r="210" spans="1:65" s="14" customFormat="1" ht="11.25">
      <c r="B210" s="205"/>
      <c r="C210" s="206"/>
      <c r="D210" s="188" t="s">
        <v>215</v>
      </c>
      <c r="E210" s="207" t="s">
        <v>19</v>
      </c>
      <c r="F210" s="208" t="s">
        <v>1568</v>
      </c>
      <c r="G210" s="206"/>
      <c r="H210" s="209">
        <v>54.962000000000003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215</v>
      </c>
      <c r="AU210" s="215" t="s">
        <v>84</v>
      </c>
      <c r="AV210" s="14" t="s">
        <v>84</v>
      </c>
      <c r="AW210" s="14" t="s">
        <v>35</v>
      </c>
      <c r="AX210" s="14" t="s">
        <v>74</v>
      </c>
      <c r="AY210" s="215" t="s">
        <v>202</v>
      </c>
    </row>
    <row r="211" spans="1:65" s="16" customFormat="1" ht="11.25">
      <c r="B211" s="227"/>
      <c r="C211" s="228"/>
      <c r="D211" s="188" t="s">
        <v>215</v>
      </c>
      <c r="E211" s="229" t="s">
        <v>19</v>
      </c>
      <c r="F211" s="230" t="s">
        <v>257</v>
      </c>
      <c r="G211" s="228"/>
      <c r="H211" s="231">
        <v>346.97199999999998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215</v>
      </c>
      <c r="AU211" s="237" t="s">
        <v>84</v>
      </c>
      <c r="AV211" s="16" t="s">
        <v>226</v>
      </c>
      <c r="AW211" s="16" t="s">
        <v>35</v>
      </c>
      <c r="AX211" s="16" t="s">
        <v>74</v>
      </c>
      <c r="AY211" s="237" t="s">
        <v>202</v>
      </c>
    </row>
    <row r="212" spans="1:65" s="13" customFormat="1" ht="22.5">
      <c r="B212" s="195"/>
      <c r="C212" s="196"/>
      <c r="D212" s="188" t="s">
        <v>215</v>
      </c>
      <c r="E212" s="197" t="s">
        <v>19</v>
      </c>
      <c r="F212" s="198" t="s">
        <v>1560</v>
      </c>
      <c r="G212" s="196"/>
      <c r="H212" s="197" t="s">
        <v>19</v>
      </c>
      <c r="I212" s="199"/>
      <c r="J212" s="196"/>
      <c r="K212" s="196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215</v>
      </c>
      <c r="AU212" s="204" t="s">
        <v>84</v>
      </c>
      <c r="AV212" s="13" t="s">
        <v>82</v>
      </c>
      <c r="AW212" s="13" t="s">
        <v>35</v>
      </c>
      <c r="AX212" s="13" t="s">
        <v>74</v>
      </c>
      <c r="AY212" s="204" t="s">
        <v>202</v>
      </c>
    </row>
    <row r="213" spans="1:65" s="14" customFormat="1" ht="11.25">
      <c r="B213" s="205"/>
      <c r="C213" s="206"/>
      <c r="D213" s="188" t="s">
        <v>215</v>
      </c>
      <c r="E213" s="207" t="s">
        <v>19</v>
      </c>
      <c r="F213" s="208" t="s">
        <v>1561</v>
      </c>
      <c r="G213" s="206"/>
      <c r="H213" s="209">
        <v>15.468999999999999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215</v>
      </c>
      <c r="AU213" s="215" t="s">
        <v>84</v>
      </c>
      <c r="AV213" s="14" t="s">
        <v>84</v>
      </c>
      <c r="AW213" s="14" t="s">
        <v>35</v>
      </c>
      <c r="AX213" s="14" t="s">
        <v>74</v>
      </c>
      <c r="AY213" s="215" t="s">
        <v>202</v>
      </c>
    </row>
    <row r="214" spans="1:65" s="16" customFormat="1" ht="11.25">
      <c r="B214" s="227"/>
      <c r="C214" s="228"/>
      <c r="D214" s="188" t="s">
        <v>215</v>
      </c>
      <c r="E214" s="229" t="s">
        <v>19</v>
      </c>
      <c r="F214" s="230" t="s">
        <v>257</v>
      </c>
      <c r="G214" s="228"/>
      <c r="H214" s="231">
        <v>15.468999999999999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215</v>
      </c>
      <c r="AU214" s="237" t="s">
        <v>84</v>
      </c>
      <c r="AV214" s="16" t="s">
        <v>226</v>
      </c>
      <c r="AW214" s="16" t="s">
        <v>35</v>
      </c>
      <c r="AX214" s="16" t="s">
        <v>74</v>
      </c>
      <c r="AY214" s="237" t="s">
        <v>202</v>
      </c>
    </row>
    <row r="215" spans="1:65" s="15" customFormat="1" ht="11.25">
      <c r="B215" s="216"/>
      <c r="C215" s="217"/>
      <c r="D215" s="188" t="s">
        <v>215</v>
      </c>
      <c r="E215" s="218" t="s">
        <v>19</v>
      </c>
      <c r="F215" s="219" t="s">
        <v>220</v>
      </c>
      <c r="G215" s="217"/>
      <c r="H215" s="220">
        <v>362.44099999999997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215</v>
      </c>
      <c r="AU215" s="226" t="s">
        <v>84</v>
      </c>
      <c r="AV215" s="15" t="s">
        <v>209</v>
      </c>
      <c r="AW215" s="15" t="s">
        <v>35</v>
      </c>
      <c r="AX215" s="15" t="s">
        <v>82</v>
      </c>
      <c r="AY215" s="226" t="s">
        <v>202</v>
      </c>
    </row>
    <row r="216" spans="1:65" s="2" customFormat="1" ht="16.5" customHeight="1">
      <c r="A216" s="36"/>
      <c r="B216" s="37"/>
      <c r="C216" s="175" t="s">
        <v>298</v>
      </c>
      <c r="D216" s="175" t="s">
        <v>204</v>
      </c>
      <c r="E216" s="176" t="s">
        <v>1148</v>
      </c>
      <c r="F216" s="177" t="s">
        <v>1149</v>
      </c>
      <c r="G216" s="178" t="s">
        <v>301</v>
      </c>
      <c r="H216" s="179">
        <v>3624.41</v>
      </c>
      <c r="I216" s="180"/>
      <c r="J216" s="181">
        <f>ROUND(I216*H216,2)</f>
        <v>0</v>
      </c>
      <c r="K216" s="177" t="s">
        <v>208</v>
      </c>
      <c r="L216" s="41"/>
      <c r="M216" s="182" t="s">
        <v>19</v>
      </c>
      <c r="N216" s="183" t="s">
        <v>45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209</v>
      </c>
      <c r="AT216" s="186" t="s">
        <v>204</v>
      </c>
      <c r="AU216" s="186" t="s">
        <v>84</v>
      </c>
      <c r="AY216" s="19" t="s">
        <v>202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82</v>
      </c>
      <c r="BK216" s="187">
        <f>ROUND(I216*H216,2)</f>
        <v>0</v>
      </c>
      <c r="BL216" s="19" t="s">
        <v>209</v>
      </c>
      <c r="BM216" s="186" t="s">
        <v>1570</v>
      </c>
    </row>
    <row r="217" spans="1:65" s="2" customFormat="1" ht="11.25">
      <c r="A217" s="36"/>
      <c r="B217" s="37"/>
      <c r="C217" s="38"/>
      <c r="D217" s="188" t="s">
        <v>211</v>
      </c>
      <c r="E217" s="38"/>
      <c r="F217" s="189" t="s">
        <v>1151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211</v>
      </c>
      <c r="AU217" s="19" t="s">
        <v>84</v>
      </c>
    </row>
    <row r="218" spans="1:65" s="2" customFormat="1" ht="11.25">
      <c r="A218" s="36"/>
      <c r="B218" s="37"/>
      <c r="C218" s="38"/>
      <c r="D218" s="193" t="s">
        <v>213</v>
      </c>
      <c r="E218" s="38"/>
      <c r="F218" s="194" t="s">
        <v>1152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213</v>
      </c>
      <c r="AU218" s="19" t="s">
        <v>84</v>
      </c>
    </row>
    <row r="219" spans="1:65" s="13" customFormat="1" ht="22.5">
      <c r="B219" s="195"/>
      <c r="C219" s="196"/>
      <c r="D219" s="188" t="s">
        <v>215</v>
      </c>
      <c r="E219" s="197" t="s">
        <v>19</v>
      </c>
      <c r="F219" s="198" t="s">
        <v>1560</v>
      </c>
      <c r="G219" s="196"/>
      <c r="H219" s="197" t="s">
        <v>19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215</v>
      </c>
      <c r="AU219" s="204" t="s">
        <v>84</v>
      </c>
      <c r="AV219" s="13" t="s">
        <v>82</v>
      </c>
      <c r="AW219" s="13" t="s">
        <v>35</v>
      </c>
      <c r="AX219" s="13" t="s">
        <v>74</v>
      </c>
      <c r="AY219" s="204" t="s">
        <v>202</v>
      </c>
    </row>
    <row r="220" spans="1:65" s="14" customFormat="1" ht="11.25">
      <c r="B220" s="205"/>
      <c r="C220" s="206"/>
      <c r="D220" s="188" t="s">
        <v>215</v>
      </c>
      <c r="E220" s="207" t="s">
        <v>19</v>
      </c>
      <c r="F220" s="208" t="s">
        <v>1561</v>
      </c>
      <c r="G220" s="206"/>
      <c r="H220" s="209">
        <v>15.468999999999999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215</v>
      </c>
      <c r="AU220" s="215" t="s">
        <v>84</v>
      </c>
      <c r="AV220" s="14" t="s">
        <v>84</v>
      </c>
      <c r="AW220" s="14" t="s">
        <v>35</v>
      </c>
      <c r="AX220" s="14" t="s">
        <v>74</v>
      </c>
      <c r="AY220" s="215" t="s">
        <v>202</v>
      </c>
    </row>
    <row r="221" spans="1:65" s="13" customFormat="1" ht="22.5">
      <c r="B221" s="195"/>
      <c r="C221" s="196"/>
      <c r="D221" s="188" t="s">
        <v>215</v>
      </c>
      <c r="E221" s="197" t="s">
        <v>19</v>
      </c>
      <c r="F221" s="198" t="s">
        <v>1560</v>
      </c>
      <c r="G221" s="196"/>
      <c r="H221" s="197" t="s">
        <v>19</v>
      </c>
      <c r="I221" s="199"/>
      <c r="J221" s="196"/>
      <c r="K221" s="196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215</v>
      </c>
      <c r="AU221" s="204" t="s">
        <v>84</v>
      </c>
      <c r="AV221" s="13" t="s">
        <v>82</v>
      </c>
      <c r="AW221" s="13" t="s">
        <v>35</v>
      </c>
      <c r="AX221" s="13" t="s">
        <v>74</v>
      </c>
      <c r="AY221" s="204" t="s">
        <v>202</v>
      </c>
    </row>
    <row r="222" spans="1:65" s="14" customFormat="1" ht="11.25">
      <c r="B222" s="205"/>
      <c r="C222" s="206"/>
      <c r="D222" s="188" t="s">
        <v>215</v>
      </c>
      <c r="E222" s="207" t="s">
        <v>19</v>
      </c>
      <c r="F222" s="208" t="s">
        <v>1562</v>
      </c>
      <c r="G222" s="206"/>
      <c r="H222" s="209">
        <v>45.777000000000001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215</v>
      </c>
      <c r="AU222" s="215" t="s">
        <v>84</v>
      </c>
      <c r="AV222" s="14" t="s">
        <v>84</v>
      </c>
      <c r="AW222" s="14" t="s">
        <v>35</v>
      </c>
      <c r="AX222" s="14" t="s">
        <v>74</v>
      </c>
      <c r="AY222" s="215" t="s">
        <v>202</v>
      </c>
    </row>
    <row r="223" spans="1:65" s="13" customFormat="1" ht="22.5">
      <c r="B223" s="195"/>
      <c r="C223" s="196"/>
      <c r="D223" s="188" t="s">
        <v>215</v>
      </c>
      <c r="E223" s="197" t="s">
        <v>19</v>
      </c>
      <c r="F223" s="198" t="s">
        <v>1563</v>
      </c>
      <c r="G223" s="196"/>
      <c r="H223" s="197" t="s">
        <v>19</v>
      </c>
      <c r="I223" s="199"/>
      <c r="J223" s="196"/>
      <c r="K223" s="196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215</v>
      </c>
      <c r="AU223" s="204" t="s">
        <v>84</v>
      </c>
      <c r="AV223" s="13" t="s">
        <v>82</v>
      </c>
      <c r="AW223" s="13" t="s">
        <v>35</v>
      </c>
      <c r="AX223" s="13" t="s">
        <v>74</v>
      </c>
      <c r="AY223" s="204" t="s">
        <v>202</v>
      </c>
    </row>
    <row r="224" spans="1:65" s="14" customFormat="1" ht="11.25">
      <c r="B224" s="205"/>
      <c r="C224" s="206"/>
      <c r="D224" s="188" t="s">
        <v>215</v>
      </c>
      <c r="E224" s="207" t="s">
        <v>19</v>
      </c>
      <c r="F224" s="208" t="s">
        <v>1564</v>
      </c>
      <c r="G224" s="206"/>
      <c r="H224" s="209">
        <v>92.272000000000006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215</v>
      </c>
      <c r="AU224" s="215" t="s">
        <v>84</v>
      </c>
      <c r="AV224" s="14" t="s">
        <v>84</v>
      </c>
      <c r="AW224" s="14" t="s">
        <v>35</v>
      </c>
      <c r="AX224" s="14" t="s">
        <v>74</v>
      </c>
      <c r="AY224" s="215" t="s">
        <v>202</v>
      </c>
    </row>
    <row r="225" spans="1:65" s="13" customFormat="1" ht="22.5">
      <c r="B225" s="195"/>
      <c r="C225" s="196"/>
      <c r="D225" s="188" t="s">
        <v>215</v>
      </c>
      <c r="E225" s="197" t="s">
        <v>19</v>
      </c>
      <c r="F225" s="198" t="s">
        <v>1565</v>
      </c>
      <c r="G225" s="196"/>
      <c r="H225" s="197" t="s">
        <v>19</v>
      </c>
      <c r="I225" s="199"/>
      <c r="J225" s="196"/>
      <c r="K225" s="196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215</v>
      </c>
      <c r="AU225" s="204" t="s">
        <v>84</v>
      </c>
      <c r="AV225" s="13" t="s">
        <v>82</v>
      </c>
      <c r="AW225" s="13" t="s">
        <v>35</v>
      </c>
      <c r="AX225" s="13" t="s">
        <v>74</v>
      </c>
      <c r="AY225" s="204" t="s">
        <v>202</v>
      </c>
    </row>
    <row r="226" spans="1:65" s="14" customFormat="1" ht="11.25">
      <c r="B226" s="205"/>
      <c r="C226" s="206"/>
      <c r="D226" s="188" t="s">
        <v>215</v>
      </c>
      <c r="E226" s="207" t="s">
        <v>19</v>
      </c>
      <c r="F226" s="208" t="s">
        <v>1566</v>
      </c>
      <c r="G226" s="206"/>
      <c r="H226" s="209">
        <v>5.6660000000000004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215</v>
      </c>
      <c r="AU226" s="215" t="s">
        <v>84</v>
      </c>
      <c r="AV226" s="14" t="s">
        <v>84</v>
      </c>
      <c r="AW226" s="14" t="s">
        <v>35</v>
      </c>
      <c r="AX226" s="14" t="s">
        <v>74</v>
      </c>
      <c r="AY226" s="215" t="s">
        <v>202</v>
      </c>
    </row>
    <row r="227" spans="1:65" s="13" customFormat="1" ht="22.5">
      <c r="B227" s="195"/>
      <c r="C227" s="196"/>
      <c r="D227" s="188" t="s">
        <v>215</v>
      </c>
      <c r="E227" s="197" t="s">
        <v>19</v>
      </c>
      <c r="F227" s="198" t="s">
        <v>1565</v>
      </c>
      <c r="G227" s="196"/>
      <c r="H227" s="197" t="s">
        <v>19</v>
      </c>
      <c r="I227" s="199"/>
      <c r="J227" s="196"/>
      <c r="K227" s="196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215</v>
      </c>
      <c r="AU227" s="204" t="s">
        <v>84</v>
      </c>
      <c r="AV227" s="13" t="s">
        <v>82</v>
      </c>
      <c r="AW227" s="13" t="s">
        <v>35</v>
      </c>
      <c r="AX227" s="13" t="s">
        <v>74</v>
      </c>
      <c r="AY227" s="204" t="s">
        <v>202</v>
      </c>
    </row>
    <row r="228" spans="1:65" s="14" customFormat="1" ht="11.25">
      <c r="B228" s="205"/>
      <c r="C228" s="206"/>
      <c r="D228" s="188" t="s">
        <v>215</v>
      </c>
      <c r="E228" s="207" t="s">
        <v>19</v>
      </c>
      <c r="F228" s="208" t="s">
        <v>1567</v>
      </c>
      <c r="G228" s="206"/>
      <c r="H228" s="209">
        <v>132.82599999999999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215</v>
      </c>
      <c r="AU228" s="215" t="s">
        <v>84</v>
      </c>
      <c r="AV228" s="14" t="s">
        <v>84</v>
      </c>
      <c r="AW228" s="14" t="s">
        <v>35</v>
      </c>
      <c r="AX228" s="14" t="s">
        <v>74</v>
      </c>
      <c r="AY228" s="215" t="s">
        <v>202</v>
      </c>
    </row>
    <row r="229" spans="1:65" s="13" customFormat="1" ht="22.5">
      <c r="B229" s="195"/>
      <c r="C229" s="196"/>
      <c r="D229" s="188" t="s">
        <v>215</v>
      </c>
      <c r="E229" s="197" t="s">
        <v>19</v>
      </c>
      <c r="F229" s="198" t="s">
        <v>1565</v>
      </c>
      <c r="G229" s="196"/>
      <c r="H229" s="197" t="s">
        <v>19</v>
      </c>
      <c r="I229" s="199"/>
      <c r="J229" s="196"/>
      <c r="K229" s="196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215</v>
      </c>
      <c r="AU229" s="204" t="s">
        <v>84</v>
      </c>
      <c r="AV229" s="13" t="s">
        <v>82</v>
      </c>
      <c r="AW229" s="13" t="s">
        <v>35</v>
      </c>
      <c r="AX229" s="13" t="s">
        <v>74</v>
      </c>
      <c r="AY229" s="204" t="s">
        <v>202</v>
      </c>
    </row>
    <row r="230" spans="1:65" s="14" customFormat="1" ht="11.25">
      <c r="B230" s="205"/>
      <c r="C230" s="206"/>
      <c r="D230" s="188" t="s">
        <v>215</v>
      </c>
      <c r="E230" s="207" t="s">
        <v>19</v>
      </c>
      <c r="F230" s="208" t="s">
        <v>1568</v>
      </c>
      <c r="G230" s="206"/>
      <c r="H230" s="209">
        <v>54.962000000000003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215</v>
      </c>
      <c r="AU230" s="215" t="s">
        <v>84</v>
      </c>
      <c r="AV230" s="14" t="s">
        <v>84</v>
      </c>
      <c r="AW230" s="14" t="s">
        <v>35</v>
      </c>
      <c r="AX230" s="14" t="s">
        <v>74</v>
      </c>
      <c r="AY230" s="215" t="s">
        <v>202</v>
      </c>
    </row>
    <row r="231" spans="1:65" s="16" customFormat="1" ht="11.25">
      <c r="B231" s="227"/>
      <c r="C231" s="228"/>
      <c r="D231" s="188" t="s">
        <v>215</v>
      </c>
      <c r="E231" s="229" t="s">
        <v>19</v>
      </c>
      <c r="F231" s="230" t="s">
        <v>257</v>
      </c>
      <c r="G231" s="228"/>
      <c r="H231" s="231">
        <v>346.97199999999998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215</v>
      </c>
      <c r="AU231" s="237" t="s">
        <v>84</v>
      </c>
      <c r="AV231" s="16" t="s">
        <v>226</v>
      </c>
      <c r="AW231" s="16" t="s">
        <v>35</v>
      </c>
      <c r="AX231" s="16" t="s">
        <v>74</v>
      </c>
      <c r="AY231" s="237" t="s">
        <v>202</v>
      </c>
    </row>
    <row r="232" spans="1:65" s="13" customFormat="1" ht="22.5">
      <c r="B232" s="195"/>
      <c r="C232" s="196"/>
      <c r="D232" s="188" t="s">
        <v>215</v>
      </c>
      <c r="E232" s="197" t="s">
        <v>19</v>
      </c>
      <c r="F232" s="198" t="s">
        <v>1560</v>
      </c>
      <c r="G232" s="196"/>
      <c r="H232" s="197" t="s">
        <v>19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215</v>
      </c>
      <c r="AU232" s="204" t="s">
        <v>84</v>
      </c>
      <c r="AV232" s="13" t="s">
        <v>82</v>
      </c>
      <c r="AW232" s="13" t="s">
        <v>35</v>
      </c>
      <c r="AX232" s="13" t="s">
        <v>74</v>
      </c>
      <c r="AY232" s="204" t="s">
        <v>202</v>
      </c>
    </row>
    <row r="233" spans="1:65" s="14" customFormat="1" ht="11.25">
      <c r="B233" s="205"/>
      <c r="C233" s="206"/>
      <c r="D233" s="188" t="s">
        <v>215</v>
      </c>
      <c r="E233" s="207" t="s">
        <v>19</v>
      </c>
      <c r="F233" s="208" t="s">
        <v>1561</v>
      </c>
      <c r="G233" s="206"/>
      <c r="H233" s="209">
        <v>15.468999999999999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215</v>
      </c>
      <c r="AU233" s="215" t="s">
        <v>84</v>
      </c>
      <c r="AV233" s="14" t="s">
        <v>84</v>
      </c>
      <c r="AW233" s="14" t="s">
        <v>35</v>
      </c>
      <c r="AX233" s="14" t="s">
        <v>74</v>
      </c>
      <c r="AY233" s="215" t="s">
        <v>202</v>
      </c>
    </row>
    <row r="234" spans="1:65" s="16" customFormat="1" ht="11.25">
      <c r="B234" s="227"/>
      <c r="C234" s="228"/>
      <c r="D234" s="188" t="s">
        <v>215</v>
      </c>
      <c r="E234" s="229" t="s">
        <v>19</v>
      </c>
      <c r="F234" s="230" t="s">
        <v>257</v>
      </c>
      <c r="G234" s="228"/>
      <c r="H234" s="231">
        <v>15.468999999999999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215</v>
      </c>
      <c r="AU234" s="237" t="s">
        <v>84</v>
      </c>
      <c r="AV234" s="16" t="s">
        <v>226</v>
      </c>
      <c r="AW234" s="16" t="s">
        <v>35</v>
      </c>
      <c r="AX234" s="16" t="s">
        <v>74</v>
      </c>
      <c r="AY234" s="237" t="s">
        <v>202</v>
      </c>
    </row>
    <row r="235" spans="1:65" s="15" customFormat="1" ht="11.25">
      <c r="B235" s="216"/>
      <c r="C235" s="217"/>
      <c r="D235" s="188" t="s">
        <v>215</v>
      </c>
      <c r="E235" s="218" t="s">
        <v>19</v>
      </c>
      <c r="F235" s="219" t="s">
        <v>220</v>
      </c>
      <c r="G235" s="217"/>
      <c r="H235" s="220">
        <v>362.44099999999997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215</v>
      </c>
      <c r="AU235" s="226" t="s">
        <v>84</v>
      </c>
      <c r="AV235" s="15" t="s">
        <v>209</v>
      </c>
      <c r="AW235" s="15" t="s">
        <v>35</v>
      </c>
      <c r="AX235" s="15" t="s">
        <v>82</v>
      </c>
      <c r="AY235" s="226" t="s">
        <v>202</v>
      </c>
    </row>
    <row r="236" spans="1:65" s="14" customFormat="1" ht="11.25">
      <c r="B236" s="205"/>
      <c r="C236" s="206"/>
      <c r="D236" s="188" t="s">
        <v>215</v>
      </c>
      <c r="E236" s="206"/>
      <c r="F236" s="208" t="s">
        <v>1571</v>
      </c>
      <c r="G236" s="206"/>
      <c r="H236" s="209">
        <v>3624.41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215</v>
      </c>
      <c r="AU236" s="215" t="s">
        <v>84</v>
      </c>
      <c r="AV236" s="14" t="s">
        <v>84</v>
      </c>
      <c r="AW236" s="14" t="s">
        <v>4</v>
      </c>
      <c r="AX236" s="14" t="s">
        <v>82</v>
      </c>
      <c r="AY236" s="215" t="s">
        <v>202</v>
      </c>
    </row>
    <row r="237" spans="1:65" s="2" customFormat="1" ht="16.5" customHeight="1">
      <c r="A237" s="36"/>
      <c r="B237" s="37"/>
      <c r="C237" s="175" t="s">
        <v>305</v>
      </c>
      <c r="D237" s="175" t="s">
        <v>204</v>
      </c>
      <c r="E237" s="176" t="s">
        <v>1154</v>
      </c>
      <c r="F237" s="177" t="s">
        <v>1155</v>
      </c>
      <c r="G237" s="178" t="s">
        <v>301</v>
      </c>
      <c r="H237" s="179">
        <v>10.664</v>
      </c>
      <c r="I237" s="180"/>
      <c r="J237" s="181">
        <f>ROUND(I237*H237,2)</f>
        <v>0</v>
      </c>
      <c r="K237" s="177" t="s">
        <v>208</v>
      </c>
      <c r="L237" s="41"/>
      <c r="M237" s="182" t="s">
        <v>19</v>
      </c>
      <c r="N237" s="183" t="s">
        <v>45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209</v>
      </c>
      <c r="AT237" s="186" t="s">
        <v>204</v>
      </c>
      <c r="AU237" s="186" t="s">
        <v>84</v>
      </c>
      <c r="AY237" s="19" t="s">
        <v>202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82</v>
      </c>
      <c r="BK237" s="187">
        <f>ROUND(I237*H237,2)</f>
        <v>0</v>
      </c>
      <c r="BL237" s="19" t="s">
        <v>209</v>
      </c>
      <c r="BM237" s="186" t="s">
        <v>1572</v>
      </c>
    </row>
    <row r="238" spans="1:65" s="2" customFormat="1" ht="11.25">
      <c r="A238" s="36"/>
      <c r="B238" s="37"/>
      <c r="C238" s="38"/>
      <c r="D238" s="188" t="s">
        <v>211</v>
      </c>
      <c r="E238" s="38"/>
      <c r="F238" s="189" t="s">
        <v>1157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211</v>
      </c>
      <c r="AU238" s="19" t="s">
        <v>84</v>
      </c>
    </row>
    <row r="239" spans="1:65" s="2" customFormat="1" ht="11.25">
      <c r="A239" s="36"/>
      <c r="B239" s="37"/>
      <c r="C239" s="38"/>
      <c r="D239" s="193" t="s">
        <v>213</v>
      </c>
      <c r="E239" s="38"/>
      <c r="F239" s="194" t="s">
        <v>1158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213</v>
      </c>
      <c r="AU239" s="19" t="s">
        <v>84</v>
      </c>
    </row>
    <row r="240" spans="1:65" s="13" customFormat="1" ht="22.5">
      <c r="B240" s="195"/>
      <c r="C240" s="196"/>
      <c r="D240" s="188" t="s">
        <v>215</v>
      </c>
      <c r="E240" s="197" t="s">
        <v>19</v>
      </c>
      <c r="F240" s="198" t="s">
        <v>1573</v>
      </c>
      <c r="G240" s="196"/>
      <c r="H240" s="197" t="s">
        <v>19</v>
      </c>
      <c r="I240" s="199"/>
      <c r="J240" s="196"/>
      <c r="K240" s="196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215</v>
      </c>
      <c r="AU240" s="204" t="s">
        <v>84</v>
      </c>
      <c r="AV240" s="13" t="s">
        <v>82</v>
      </c>
      <c r="AW240" s="13" t="s">
        <v>35</v>
      </c>
      <c r="AX240" s="13" t="s">
        <v>74</v>
      </c>
      <c r="AY240" s="204" t="s">
        <v>202</v>
      </c>
    </row>
    <row r="241" spans="1:65" s="14" customFormat="1" ht="11.25">
      <c r="B241" s="205"/>
      <c r="C241" s="206"/>
      <c r="D241" s="188" t="s">
        <v>215</v>
      </c>
      <c r="E241" s="207" t="s">
        <v>19</v>
      </c>
      <c r="F241" s="208" t="s">
        <v>1574</v>
      </c>
      <c r="G241" s="206"/>
      <c r="H241" s="209">
        <v>8.6809999999999992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215</v>
      </c>
      <c r="AU241" s="215" t="s">
        <v>84</v>
      </c>
      <c r="AV241" s="14" t="s">
        <v>84</v>
      </c>
      <c r="AW241" s="14" t="s">
        <v>35</v>
      </c>
      <c r="AX241" s="14" t="s">
        <v>74</v>
      </c>
      <c r="AY241" s="215" t="s">
        <v>202</v>
      </c>
    </row>
    <row r="242" spans="1:65" s="13" customFormat="1" ht="11.25">
      <c r="B242" s="195"/>
      <c r="C242" s="196"/>
      <c r="D242" s="188" t="s">
        <v>215</v>
      </c>
      <c r="E242" s="197" t="s">
        <v>19</v>
      </c>
      <c r="F242" s="198" t="s">
        <v>1575</v>
      </c>
      <c r="G242" s="196"/>
      <c r="H242" s="197" t="s">
        <v>19</v>
      </c>
      <c r="I242" s="199"/>
      <c r="J242" s="196"/>
      <c r="K242" s="196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215</v>
      </c>
      <c r="AU242" s="204" t="s">
        <v>84</v>
      </c>
      <c r="AV242" s="13" t="s">
        <v>82</v>
      </c>
      <c r="AW242" s="13" t="s">
        <v>35</v>
      </c>
      <c r="AX242" s="13" t="s">
        <v>74</v>
      </c>
      <c r="AY242" s="204" t="s">
        <v>202</v>
      </c>
    </row>
    <row r="243" spans="1:65" s="13" customFormat="1" ht="22.5">
      <c r="B243" s="195"/>
      <c r="C243" s="196"/>
      <c r="D243" s="188" t="s">
        <v>215</v>
      </c>
      <c r="E243" s="197" t="s">
        <v>19</v>
      </c>
      <c r="F243" s="198" t="s">
        <v>1576</v>
      </c>
      <c r="G243" s="196"/>
      <c r="H243" s="197" t="s">
        <v>19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215</v>
      </c>
      <c r="AU243" s="204" t="s">
        <v>84</v>
      </c>
      <c r="AV243" s="13" t="s">
        <v>82</v>
      </c>
      <c r="AW243" s="13" t="s">
        <v>35</v>
      </c>
      <c r="AX243" s="13" t="s">
        <v>74</v>
      </c>
      <c r="AY243" s="204" t="s">
        <v>202</v>
      </c>
    </row>
    <row r="244" spans="1:65" s="14" customFormat="1" ht="11.25">
      <c r="B244" s="205"/>
      <c r="C244" s="206"/>
      <c r="D244" s="188" t="s">
        <v>215</v>
      </c>
      <c r="E244" s="207" t="s">
        <v>19</v>
      </c>
      <c r="F244" s="208" t="s">
        <v>1577</v>
      </c>
      <c r="G244" s="206"/>
      <c r="H244" s="209">
        <v>1.9830000000000001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215</v>
      </c>
      <c r="AU244" s="215" t="s">
        <v>84</v>
      </c>
      <c r="AV244" s="14" t="s">
        <v>84</v>
      </c>
      <c r="AW244" s="14" t="s">
        <v>35</v>
      </c>
      <c r="AX244" s="14" t="s">
        <v>74</v>
      </c>
      <c r="AY244" s="215" t="s">
        <v>202</v>
      </c>
    </row>
    <row r="245" spans="1:65" s="15" customFormat="1" ht="11.25">
      <c r="B245" s="216"/>
      <c r="C245" s="217"/>
      <c r="D245" s="188" t="s">
        <v>215</v>
      </c>
      <c r="E245" s="218" t="s">
        <v>19</v>
      </c>
      <c r="F245" s="219" t="s">
        <v>220</v>
      </c>
      <c r="G245" s="217"/>
      <c r="H245" s="220">
        <v>10.664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215</v>
      </c>
      <c r="AU245" s="226" t="s">
        <v>84</v>
      </c>
      <c r="AV245" s="15" t="s">
        <v>209</v>
      </c>
      <c r="AW245" s="15" t="s">
        <v>35</v>
      </c>
      <c r="AX245" s="15" t="s">
        <v>82</v>
      </c>
      <c r="AY245" s="226" t="s">
        <v>202</v>
      </c>
    </row>
    <row r="246" spans="1:65" s="2" customFormat="1" ht="16.5" customHeight="1">
      <c r="A246" s="36"/>
      <c r="B246" s="37"/>
      <c r="C246" s="175" t="s">
        <v>311</v>
      </c>
      <c r="D246" s="175" t="s">
        <v>204</v>
      </c>
      <c r="E246" s="176" t="s">
        <v>1167</v>
      </c>
      <c r="F246" s="177" t="s">
        <v>1168</v>
      </c>
      <c r="G246" s="178" t="s">
        <v>301</v>
      </c>
      <c r="H246" s="179">
        <v>10.664</v>
      </c>
      <c r="I246" s="180"/>
      <c r="J246" s="181">
        <f>ROUND(I246*H246,2)</f>
        <v>0</v>
      </c>
      <c r="K246" s="177" t="s">
        <v>208</v>
      </c>
      <c r="L246" s="41"/>
      <c r="M246" s="182" t="s">
        <v>19</v>
      </c>
      <c r="N246" s="183" t="s">
        <v>45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209</v>
      </c>
      <c r="AT246" s="186" t="s">
        <v>204</v>
      </c>
      <c r="AU246" s="186" t="s">
        <v>84</v>
      </c>
      <c r="AY246" s="19" t="s">
        <v>202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82</v>
      </c>
      <c r="BK246" s="187">
        <f>ROUND(I246*H246,2)</f>
        <v>0</v>
      </c>
      <c r="BL246" s="19" t="s">
        <v>209</v>
      </c>
      <c r="BM246" s="186" t="s">
        <v>1578</v>
      </c>
    </row>
    <row r="247" spans="1:65" s="2" customFormat="1" ht="11.25">
      <c r="A247" s="36"/>
      <c r="B247" s="37"/>
      <c r="C247" s="38"/>
      <c r="D247" s="188" t="s">
        <v>211</v>
      </c>
      <c r="E247" s="38"/>
      <c r="F247" s="189" t="s">
        <v>1170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211</v>
      </c>
      <c r="AU247" s="19" t="s">
        <v>84</v>
      </c>
    </row>
    <row r="248" spans="1:65" s="2" customFormat="1" ht="11.25">
      <c r="A248" s="36"/>
      <c r="B248" s="37"/>
      <c r="C248" s="38"/>
      <c r="D248" s="193" t="s">
        <v>213</v>
      </c>
      <c r="E248" s="38"/>
      <c r="F248" s="194" t="s">
        <v>1171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213</v>
      </c>
      <c r="AU248" s="19" t="s">
        <v>84</v>
      </c>
    </row>
    <row r="249" spans="1:65" s="13" customFormat="1" ht="22.5">
      <c r="B249" s="195"/>
      <c r="C249" s="196"/>
      <c r="D249" s="188" t="s">
        <v>215</v>
      </c>
      <c r="E249" s="197" t="s">
        <v>19</v>
      </c>
      <c r="F249" s="198" t="s">
        <v>1573</v>
      </c>
      <c r="G249" s="196"/>
      <c r="H249" s="197" t="s">
        <v>19</v>
      </c>
      <c r="I249" s="199"/>
      <c r="J249" s="196"/>
      <c r="K249" s="196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215</v>
      </c>
      <c r="AU249" s="204" t="s">
        <v>84</v>
      </c>
      <c r="AV249" s="13" t="s">
        <v>82</v>
      </c>
      <c r="AW249" s="13" t="s">
        <v>35</v>
      </c>
      <c r="AX249" s="13" t="s">
        <v>74</v>
      </c>
      <c r="AY249" s="204" t="s">
        <v>202</v>
      </c>
    </row>
    <row r="250" spans="1:65" s="14" customFormat="1" ht="11.25">
      <c r="B250" s="205"/>
      <c r="C250" s="206"/>
      <c r="D250" s="188" t="s">
        <v>215</v>
      </c>
      <c r="E250" s="207" t="s">
        <v>19</v>
      </c>
      <c r="F250" s="208" t="s">
        <v>1574</v>
      </c>
      <c r="G250" s="206"/>
      <c r="H250" s="209">
        <v>8.6809999999999992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215</v>
      </c>
      <c r="AU250" s="215" t="s">
        <v>84</v>
      </c>
      <c r="AV250" s="14" t="s">
        <v>84</v>
      </c>
      <c r="AW250" s="14" t="s">
        <v>35</v>
      </c>
      <c r="AX250" s="14" t="s">
        <v>74</v>
      </c>
      <c r="AY250" s="215" t="s">
        <v>202</v>
      </c>
    </row>
    <row r="251" spans="1:65" s="13" customFormat="1" ht="11.25">
      <c r="B251" s="195"/>
      <c r="C251" s="196"/>
      <c r="D251" s="188" t="s">
        <v>215</v>
      </c>
      <c r="E251" s="197" t="s">
        <v>19</v>
      </c>
      <c r="F251" s="198" t="s">
        <v>1575</v>
      </c>
      <c r="G251" s="196"/>
      <c r="H251" s="197" t="s">
        <v>19</v>
      </c>
      <c r="I251" s="199"/>
      <c r="J251" s="196"/>
      <c r="K251" s="196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215</v>
      </c>
      <c r="AU251" s="204" t="s">
        <v>84</v>
      </c>
      <c r="AV251" s="13" t="s">
        <v>82</v>
      </c>
      <c r="AW251" s="13" t="s">
        <v>35</v>
      </c>
      <c r="AX251" s="13" t="s">
        <v>74</v>
      </c>
      <c r="AY251" s="204" t="s">
        <v>202</v>
      </c>
    </row>
    <row r="252" spans="1:65" s="13" customFormat="1" ht="22.5">
      <c r="B252" s="195"/>
      <c r="C252" s="196"/>
      <c r="D252" s="188" t="s">
        <v>215</v>
      </c>
      <c r="E252" s="197" t="s">
        <v>19</v>
      </c>
      <c r="F252" s="198" t="s">
        <v>1576</v>
      </c>
      <c r="G252" s="196"/>
      <c r="H252" s="197" t="s">
        <v>19</v>
      </c>
      <c r="I252" s="199"/>
      <c r="J252" s="196"/>
      <c r="K252" s="196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215</v>
      </c>
      <c r="AU252" s="204" t="s">
        <v>84</v>
      </c>
      <c r="AV252" s="13" t="s">
        <v>82</v>
      </c>
      <c r="AW252" s="13" t="s">
        <v>35</v>
      </c>
      <c r="AX252" s="13" t="s">
        <v>74</v>
      </c>
      <c r="AY252" s="204" t="s">
        <v>202</v>
      </c>
    </row>
    <row r="253" spans="1:65" s="14" customFormat="1" ht="11.25">
      <c r="B253" s="205"/>
      <c r="C253" s="206"/>
      <c r="D253" s="188" t="s">
        <v>215</v>
      </c>
      <c r="E253" s="207" t="s">
        <v>19</v>
      </c>
      <c r="F253" s="208" t="s">
        <v>1577</v>
      </c>
      <c r="G253" s="206"/>
      <c r="H253" s="209">
        <v>1.9830000000000001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215</v>
      </c>
      <c r="AU253" s="215" t="s">
        <v>84</v>
      </c>
      <c r="AV253" s="14" t="s">
        <v>84</v>
      </c>
      <c r="AW253" s="14" t="s">
        <v>35</v>
      </c>
      <c r="AX253" s="14" t="s">
        <v>74</v>
      </c>
      <c r="AY253" s="215" t="s">
        <v>202</v>
      </c>
    </row>
    <row r="254" spans="1:65" s="15" customFormat="1" ht="11.25">
      <c r="B254" s="216"/>
      <c r="C254" s="217"/>
      <c r="D254" s="188" t="s">
        <v>215</v>
      </c>
      <c r="E254" s="218" t="s">
        <v>19</v>
      </c>
      <c r="F254" s="219" t="s">
        <v>220</v>
      </c>
      <c r="G254" s="217"/>
      <c r="H254" s="220">
        <v>10.664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215</v>
      </c>
      <c r="AU254" s="226" t="s">
        <v>84</v>
      </c>
      <c r="AV254" s="15" t="s">
        <v>209</v>
      </c>
      <c r="AW254" s="15" t="s">
        <v>35</v>
      </c>
      <c r="AX254" s="15" t="s">
        <v>82</v>
      </c>
      <c r="AY254" s="226" t="s">
        <v>202</v>
      </c>
    </row>
    <row r="255" spans="1:65" s="2" customFormat="1" ht="16.5" customHeight="1">
      <c r="A255" s="36"/>
      <c r="B255" s="37"/>
      <c r="C255" s="175" t="s">
        <v>318</v>
      </c>
      <c r="D255" s="175" t="s">
        <v>204</v>
      </c>
      <c r="E255" s="176" t="s">
        <v>1172</v>
      </c>
      <c r="F255" s="177" t="s">
        <v>1173</v>
      </c>
      <c r="G255" s="178" t="s">
        <v>301</v>
      </c>
      <c r="H255" s="179">
        <v>106.64</v>
      </c>
      <c r="I255" s="180"/>
      <c r="J255" s="181">
        <f>ROUND(I255*H255,2)</f>
        <v>0</v>
      </c>
      <c r="K255" s="177" t="s">
        <v>208</v>
      </c>
      <c r="L255" s="41"/>
      <c r="M255" s="182" t="s">
        <v>19</v>
      </c>
      <c r="N255" s="183" t="s">
        <v>45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209</v>
      </c>
      <c r="AT255" s="186" t="s">
        <v>204</v>
      </c>
      <c r="AU255" s="186" t="s">
        <v>84</v>
      </c>
      <c r="AY255" s="19" t="s">
        <v>202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82</v>
      </c>
      <c r="BK255" s="187">
        <f>ROUND(I255*H255,2)</f>
        <v>0</v>
      </c>
      <c r="BL255" s="19" t="s">
        <v>209</v>
      </c>
      <c r="BM255" s="186" t="s">
        <v>1579</v>
      </c>
    </row>
    <row r="256" spans="1:65" s="2" customFormat="1" ht="11.25">
      <c r="A256" s="36"/>
      <c r="B256" s="37"/>
      <c r="C256" s="38"/>
      <c r="D256" s="188" t="s">
        <v>211</v>
      </c>
      <c r="E256" s="38"/>
      <c r="F256" s="189" t="s">
        <v>1151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211</v>
      </c>
      <c r="AU256" s="19" t="s">
        <v>84</v>
      </c>
    </row>
    <row r="257" spans="1:65" s="2" customFormat="1" ht="11.25">
      <c r="A257" s="36"/>
      <c r="B257" s="37"/>
      <c r="C257" s="38"/>
      <c r="D257" s="193" t="s">
        <v>213</v>
      </c>
      <c r="E257" s="38"/>
      <c r="F257" s="194" t="s">
        <v>1175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213</v>
      </c>
      <c r="AU257" s="19" t="s">
        <v>84</v>
      </c>
    </row>
    <row r="258" spans="1:65" s="13" customFormat="1" ht="22.5">
      <c r="B258" s="195"/>
      <c r="C258" s="196"/>
      <c r="D258" s="188" t="s">
        <v>215</v>
      </c>
      <c r="E258" s="197" t="s">
        <v>19</v>
      </c>
      <c r="F258" s="198" t="s">
        <v>1573</v>
      </c>
      <c r="G258" s="196"/>
      <c r="H258" s="197" t="s">
        <v>19</v>
      </c>
      <c r="I258" s="199"/>
      <c r="J258" s="196"/>
      <c r="K258" s="196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215</v>
      </c>
      <c r="AU258" s="204" t="s">
        <v>84</v>
      </c>
      <c r="AV258" s="13" t="s">
        <v>82</v>
      </c>
      <c r="AW258" s="13" t="s">
        <v>35</v>
      </c>
      <c r="AX258" s="13" t="s">
        <v>74</v>
      </c>
      <c r="AY258" s="204" t="s">
        <v>202</v>
      </c>
    </row>
    <row r="259" spans="1:65" s="14" customFormat="1" ht="11.25">
      <c r="B259" s="205"/>
      <c r="C259" s="206"/>
      <c r="D259" s="188" t="s">
        <v>215</v>
      </c>
      <c r="E259" s="207" t="s">
        <v>19</v>
      </c>
      <c r="F259" s="208" t="s">
        <v>1574</v>
      </c>
      <c r="G259" s="206"/>
      <c r="H259" s="209">
        <v>8.6809999999999992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215</v>
      </c>
      <c r="AU259" s="215" t="s">
        <v>84</v>
      </c>
      <c r="AV259" s="14" t="s">
        <v>84</v>
      </c>
      <c r="AW259" s="14" t="s">
        <v>35</v>
      </c>
      <c r="AX259" s="14" t="s">
        <v>74</v>
      </c>
      <c r="AY259" s="215" t="s">
        <v>202</v>
      </c>
    </row>
    <row r="260" spans="1:65" s="13" customFormat="1" ht="11.25">
      <c r="B260" s="195"/>
      <c r="C260" s="196"/>
      <c r="D260" s="188" t="s">
        <v>215</v>
      </c>
      <c r="E260" s="197" t="s">
        <v>19</v>
      </c>
      <c r="F260" s="198" t="s">
        <v>1575</v>
      </c>
      <c r="G260" s="196"/>
      <c r="H260" s="197" t="s">
        <v>19</v>
      </c>
      <c r="I260" s="199"/>
      <c r="J260" s="196"/>
      <c r="K260" s="196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215</v>
      </c>
      <c r="AU260" s="204" t="s">
        <v>84</v>
      </c>
      <c r="AV260" s="13" t="s">
        <v>82</v>
      </c>
      <c r="AW260" s="13" t="s">
        <v>35</v>
      </c>
      <c r="AX260" s="13" t="s">
        <v>74</v>
      </c>
      <c r="AY260" s="204" t="s">
        <v>202</v>
      </c>
    </row>
    <row r="261" spans="1:65" s="13" customFormat="1" ht="22.5">
      <c r="B261" s="195"/>
      <c r="C261" s="196"/>
      <c r="D261" s="188" t="s">
        <v>215</v>
      </c>
      <c r="E261" s="197" t="s">
        <v>19</v>
      </c>
      <c r="F261" s="198" t="s">
        <v>1576</v>
      </c>
      <c r="G261" s="196"/>
      <c r="H261" s="197" t="s">
        <v>19</v>
      </c>
      <c r="I261" s="199"/>
      <c r="J261" s="196"/>
      <c r="K261" s="196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215</v>
      </c>
      <c r="AU261" s="204" t="s">
        <v>84</v>
      </c>
      <c r="AV261" s="13" t="s">
        <v>82</v>
      </c>
      <c r="AW261" s="13" t="s">
        <v>35</v>
      </c>
      <c r="AX261" s="13" t="s">
        <v>74</v>
      </c>
      <c r="AY261" s="204" t="s">
        <v>202</v>
      </c>
    </row>
    <row r="262" spans="1:65" s="14" customFormat="1" ht="11.25">
      <c r="B262" s="205"/>
      <c r="C262" s="206"/>
      <c r="D262" s="188" t="s">
        <v>215</v>
      </c>
      <c r="E262" s="207" t="s">
        <v>19</v>
      </c>
      <c r="F262" s="208" t="s">
        <v>1577</v>
      </c>
      <c r="G262" s="206"/>
      <c r="H262" s="209">
        <v>1.9830000000000001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215</v>
      </c>
      <c r="AU262" s="215" t="s">
        <v>84</v>
      </c>
      <c r="AV262" s="14" t="s">
        <v>84</v>
      </c>
      <c r="AW262" s="14" t="s">
        <v>35</v>
      </c>
      <c r="AX262" s="14" t="s">
        <v>74</v>
      </c>
      <c r="AY262" s="215" t="s">
        <v>202</v>
      </c>
    </row>
    <row r="263" spans="1:65" s="15" customFormat="1" ht="11.25">
      <c r="B263" s="216"/>
      <c r="C263" s="217"/>
      <c r="D263" s="188" t="s">
        <v>215</v>
      </c>
      <c r="E263" s="218" t="s">
        <v>19</v>
      </c>
      <c r="F263" s="219" t="s">
        <v>220</v>
      </c>
      <c r="G263" s="217"/>
      <c r="H263" s="220">
        <v>10.664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215</v>
      </c>
      <c r="AU263" s="226" t="s">
        <v>84</v>
      </c>
      <c r="AV263" s="15" t="s">
        <v>209</v>
      </c>
      <c r="AW263" s="15" t="s">
        <v>35</v>
      </c>
      <c r="AX263" s="15" t="s">
        <v>82</v>
      </c>
      <c r="AY263" s="226" t="s">
        <v>202</v>
      </c>
    </row>
    <row r="264" spans="1:65" s="14" customFormat="1" ht="11.25">
      <c r="B264" s="205"/>
      <c r="C264" s="206"/>
      <c r="D264" s="188" t="s">
        <v>215</v>
      </c>
      <c r="E264" s="206"/>
      <c r="F264" s="208" t="s">
        <v>1580</v>
      </c>
      <c r="G264" s="206"/>
      <c r="H264" s="209">
        <v>106.64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215</v>
      </c>
      <c r="AU264" s="215" t="s">
        <v>84</v>
      </c>
      <c r="AV264" s="14" t="s">
        <v>84</v>
      </c>
      <c r="AW264" s="14" t="s">
        <v>4</v>
      </c>
      <c r="AX264" s="14" t="s">
        <v>82</v>
      </c>
      <c r="AY264" s="215" t="s">
        <v>202</v>
      </c>
    </row>
    <row r="265" spans="1:65" s="2" customFormat="1" ht="21.75" customHeight="1">
      <c r="A265" s="36"/>
      <c r="B265" s="37"/>
      <c r="C265" s="175" t="s">
        <v>8</v>
      </c>
      <c r="D265" s="175" t="s">
        <v>204</v>
      </c>
      <c r="E265" s="176" t="s">
        <v>1177</v>
      </c>
      <c r="F265" s="177" t="s">
        <v>320</v>
      </c>
      <c r="G265" s="178" t="s">
        <v>301</v>
      </c>
      <c r="H265" s="179">
        <v>10.664</v>
      </c>
      <c r="I265" s="180"/>
      <c r="J265" s="181">
        <f>ROUND(I265*H265,2)</f>
        <v>0</v>
      </c>
      <c r="K265" s="177" t="s">
        <v>208</v>
      </c>
      <c r="L265" s="41"/>
      <c r="M265" s="182" t="s">
        <v>19</v>
      </c>
      <c r="N265" s="183" t="s">
        <v>45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209</v>
      </c>
      <c r="AT265" s="186" t="s">
        <v>204</v>
      </c>
      <c r="AU265" s="186" t="s">
        <v>84</v>
      </c>
      <c r="AY265" s="19" t="s">
        <v>202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82</v>
      </c>
      <c r="BK265" s="187">
        <f>ROUND(I265*H265,2)</f>
        <v>0</v>
      </c>
      <c r="BL265" s="19" t="s">
        <v>209</v>
      </c>
      <c r="BM265" s="186" t="s">
        <v>1581</v>
      </c>
    </row>
    <row r="266" spans="1:65" s="2" customFormat="1" ht="11.25">
      <c r="A266" s="36"/>
      <c r="B266" s="37"/>
      <c r="C266" s="38"/>
      <c r="D266" s="188" t="s">
        <v>211</v>
      </c>
      <c r="E266" s="38"/>
      <c r="F266" s="189" t="s">
        <v>322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211</v>
      </c>
      <c r="AU266" s="19" t="s">
        <v>84</v>
      </c>
    </row>
    <row r="267" spans="1:65" s="2" customFormat="1" ht="11.25">
      <c r="A267" s="36"/>
      <c r="B267" s="37"/>
      <c r="C267" s="38"/>
      <c r="D267" s="193" t="s">
        <v>213</v>
      </c>
      <c r="E267" s="38"/>
      <c r="F267" s="194" t="s">
        <v>1179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213</v>
      </c>
      <c r="AU267" s="19" t="s">
        <v>84</v>
      </c>
    </row>
    <row r="268" spans="1:65" s="13" customFormat="1" ht="22.5">
      <c r="B268" s="195"/>
      <c r="C268" s="196"/>
      <c r="D268" s="188" t="s">
        <v>215</v>
      </c>
      <c r="E268" s="197" t="s">
        <v>19</v>
      </c>
      <c r="F268" s="198" t="s">
        <v>1573</v>
      </c>
      <c r="G268" s="196"/>
      <c r="H268" s="197" t="s">
        <v>19</v>
      </c>
      <c r="I268" s="199"/>
      <c r="J268" s="196"/>
      <c r="K268" s="196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215</v>
      </c>
      <c r="AU268" s="204" t="s">
        <v>84</v>
      </c>
      <c r="AV268" s="13" t="s">
        <v>82</v>
      </c>
      <c r="AW268" s="13" t="s">
        <v>35</v>
      </c>
      <c r="AX268" s="13" t="s">
        <v>74</v>
      </c>
      <c r="AY268" s="204" t="s">
        <v>202</v>
      </c>
    </row>
    <row r="269" spans="1:65" s="14" customFormat="1" ht="11.25">
      <c r="B269" s="205"/>
      <c r="C269" s="206"/>
      <c r="D269" s="188" t="s">
        <v>215</v>
      </c>
      <c r="E269" s="207" t="s">
        <v>19</v>
      </c>
      <c r="F269" s="208" t="s">
        <v>1574</v>
      </c>
      <c r="G269" s="206"/>
      <c r="H269" s="209">
        <v>8.6809999999999992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215</v>
      </c>
      <c r="AU269" s="215" t="s">
        <v>84</v>
      </c>
      <c r="AV269" s="14" t="s">
        <v>84</v>
      </c>
      <c r="AW269" s="14" t="s">
        <v>35</v>
      </c>
      <c r="AX269" s="14" t="s">
        <v>74</v>
      </c>
      <c r="AY269" s="215" t="s">
        <v>202</v>
      </c>
    </row>
    <row r="270" spans="1:65" s="13" customFormat="1" ht="11.25">
      <c r="B270" s="195"/>
      <c r="C270" s="196"/>
      <c r="D270" s="188" t="s">
        <v>215</v>
      </c>
      <c r="E270" s="197" t="s">
        <v>19</v>
      </c>
      <c r="F270" s="198" t="s">
        <v>1575</v>
      </c>
      <c r="G270" s="196"/>
      <c r="H270" s="197" t="s">
        <v>19</v>
      </c>
      <c r="I270" s="199"/>
      <c r="J270" s="196"/>
      <c r="K270" s="196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215</v>
      </c>
      <c r="AU270" s="204" t="s">
        <v>84</v>
      </c>
      <c r="AV270" s="13" t="s">
        <v>82</v>
      </c>
      <c r="AW270" s="13" t="s">
        <v>35</v>
      </c>
      <c r="AX270" s="13" t="s">
        <v>74</v>
      </c>
      <c r="AY270" s="204" t="s">
        <v>202</v>
      </c>
    </row>
    <row r="271" spans="1:65" s="13" customFormat="1" ht="22.5">
      <c r="B271" s="195"/>
      <c r="C271" s="196"/>
      <c r="D271" s="188" t="s">
        <v>215</v>
      </c>
      <c r="E271" s="197" t="s">
        <v>19</v>
      </c>
      <c r="F271" s="198" t="s">
        <v>1576</v>
      </c>
      <c r="G271" s="196"/>
      <c r="H271" s="197" t="s">
        <v>19</v>
      </c>
      <c r="I271" s="199"/>
      <c r="J271" s="196"/>
      <c r="K271" s="196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215</v>
      </c>
      <c r="AU271" s="204" t="s">
        <v>84</v>
      </c>
      <c r="AV271" s="13" t="s">
        <v>82</v>
      </c>
      <c r="AW271" s="13" t="s">
        <v>35</v>
      </c>
      <c r="AX271" s="13" t="s">
        <v>74</v>
      </c>
      <c r="AY271" s="204" t="s">
        <v>202</v>
      </c>
    </row>
    <row r="272" spans="1:65" s="14" customFormat="1" ht="11.25">
      <c r="B272" s="205"/>
      <c r="C272" s="206"/>
      <c r="D272" s="188" t="s">
        <v>215</v>
      </c>
      <c r="E272" s="207" t="s">
        <v>19</v>
      </c>
      <c r="F272" s="208" t="s">
        <v>1577</v>
      </c>
      <c r="G272" s="206"/>
      <c r="H272" s="209">
        <v>1.9830000000000001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215</v>
      </c>
      <c r="AU272" s="215" t="s">
        <v>84</v>
      </c>
      <c r="AV272" s="14" t="s">
        <v>84</v>
      </c>
      <c r="AW272" s="14" t="s">
        <v>35</v>
      </c>
      <c r="AX272" s="14" t="s">
        <v>74</v>
      </c>
      <c r="AY272" s="215" t="s">
        <v>202</v>
      </c>
    </row>
    <row r="273" spans="1:65" s="15" customFormat="1" ht="11.25">
      <c r="B273" s="216"/>
      <c r="C273" s="217"/>
      <c r="D273" s="188" t="s">
        <v>215</v>
      </c>
      <c r="E273" s="218" t="s">
        <v>19</v>
      </c>
      <c r="F273" s="219" t="s">
        <v>220</v>
      </c>
      <c r="G273" s="217"/>
      <c r="H273" s="220">
        <v>10.664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215</v>
      </c>
      <c r="AU273" s="226" t="s">
        <v>84</v>
      </c>
      <c r="AV273" s="15" t="s">
        <v>209</v>
      </c>
      <c r="AW273" s="15" t="s">
        <v>35</v>
      </c>
      <c r="AX273" s="15" t="s">
        <v>82</v>
      </c>
      <c r="AY273" s="226" t="s">
        <v>202</v>
      </c>
    </row>
    <row r="274" spans="1:65" s="2" customFormat="1" ht="21.75" customHeight="1">
      <c r="A274" s="36"/>
      <c r="B274" s="37"/>
      <c r="C274" s="175" t="s">
        <v>333</v>
      </c>
      <c r="D274" s="175" t="s">
        <v>204</v>
      </c>
      <c r="E274" s="176" t="s">
        <v>1582</v>
      </c>
      <c r="F274" s="177" t="s">
        <v>1583</v>
      </c>
      <c r="G274" s="178" t="s">
        <v>301</v>
      </c>
      <c r="H274" s="179">
        <v>15.468999999999999</v>
      </c>
      <c r="I274" s="180"/>
      <c r="J274" s="181">
        <f>ROUND(I274*H274,2)</f>
        <v>0</v>
      </c>
      <c r="K274" s="177" t="s">
        <v>208</v>
      </c>
      <c r="L274" s="41"/>
      <c r="M274" s="182" t="s">
        <v>19</v>
      </c>
      <c r="N274" s="183" t="s">
        <v>45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209</v>
      </c>
      <c r="AT274" s="186" t="s">
        <v>204</v>
      </c>
      <c r="AU274" s="186" t="s">
        <v>84</v>
      </c>
      <c r="AY274" s="19" t="s">
        <v>202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82</v>
      </c>
      <c r="BK274" s="187">
        <f>ROUND(I274*H274,2)</f>
        <v>0</v>
      </c>
      <c r="BL274" s="19" t="s">
        <v>209</v>
      </c>
      <c r="BM274" s="186" t="s">
        <v>1584</v>
      </c>
    </row>
    <row r="275" spans="1:65" s="2" customFormat="1" ht="19.5">
      <c r="A275" s="36"/>
      <c r="B275" s="37"/>
      <c r="C275" s="38"/>
      <c r="D275" s="188" t="s">
        <v>211</v>
      </c>
      <c r="E275" s="38"/>
      <c r="F275" s="189" t="s">
        <v>1585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211</v>
      </c>
      <c r="AU275" s="19" t="s">
        <v>84</v>
      </c>
    </row>
    <row r="276" spans="1:65" s="2" customFormat="1" ht="11.25">
      <c r="A276" s="36"/>
      <c r="B276" s="37"/>
      <c r="C276" s="38"/>
      <c r="D276" s="193" t="s">
        <v>213</v>
      </c>
      <c r="E276" s="38"/>
      <c r="F276" s="194" t="s">
        <v>1586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213</v>
      </c>
      <c r="AU276" s="19" t="s">
        <v>84</v>
      </c>
    </row>
    <row r="277" spans="1:65" s="13" customFormat="1" ht="22.5">
      <c r="B277" s="195"/>
      <c r="C277" s="196"/>
      <c r="D277" s="188" t="s">
        <v>215</v>
      </c>
      <c r="E277" s="197" t="s">
        <v>19</v>
      </c>
      <c r="F277" s="198" t="s">
        <v>1560</v>
      </c>
      <c r="G277" s="196"/>
      <c r="H277" s="197" t="s">
        <v>19</v>
      </c>
      <c r="I277" s="199"/>
      <c r="J277" s="196"/>
      <c r="K277" s="196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215</v>
      </c>
      <c r="AU277" s="204" t="s">
        <v>84</v>
      </c>
      <c r="AV277" s="13" t="s">
        <v>82</v>
      </c>
      <c r="AW277" s="13" t="s">
        <v>35</v>
      </c>
      <c r="AX277" s="13" t="s">
        <v>74</v>
      </c>
      <c r="AY277" s="204" t="s">
        <v>202</v>
      </c>
    </row>
    <row r="278" spans="1:65" s="14" customFormat="1" ht="11.25">
      <c r="B278" s="205"/>
      <c r="C278" s="206"/>
      <c r="D278" s="188" t="s">
        <v>215</v>
      </c>
      <c r="E278" s="207" t="s">
        <v>19</v>
      </c>
      <c r="F278" s="208" t="s">
        <v>1561</v>
      </c>
      <c r="G278" s="206"/>
      <c r="H278" s="209">
        <v>15.468999999999999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215</v>
      </c>
      <c r="AU278" s="215" t="s">
        <v>84</v>
      </c>
      <c r="AV278" s="14" t="s">
        <v>84</v>
      </c>
      <c r="AW278" s="14" t="s">
        <v>35</v>
      </c>
      <c r="AX278" s="14" t="s">
        <v>74</v>
      </c>
      <c r="AY278" s="215" t="s">
        <v>202</v>
      </c>
    </row>
    <row r="279" spans="1:65" s="15" customFormat="1" ht="11.25">
      <c r="B279" s="216"/>
      <c r="C279" s="217"/>
      <c r="D279" s="188" t="s">
        <v>215</v>
      </c>
      <c r="E279" s="218" t="s">
        <v>19</v>
      </c>
      <c r="F279" s="219" t="s">
        <v>220</v>
      </c>
      <c r="G279" s="217"/>
      <c r="H279" s="220">
        <v>15.468999999999999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215</v>
      </c>
      <c r="AU279" s="226" t="s">
        <v>84</v>
      </c>
      <c r="AV279" s="15" t="s">
        <v>209</v>
      </c>
      <c r="AW279" s="15" t="s">
        <v>35</v>
      </c>
      <c r="AX279" s="15" t="s">
        <v>82</v>
      </c>
      <c r="AY279" s="226" t="s">
        <v>202</v>
      </c>
    </row>
    <row r="280" spans="1:65" s="2" customFormat="1" ht="16.5" customHeight="1">
      <c r="A280" s="36"/>
      <c r="B280" s="37"/>
      <c r="C280" s="175" t="s">
        <v>341</v>
      </c>
      <c r="D280" s="175" t="s">
        <v>204</v>
      </c>
      <c r="E280" s="176" t="s">
        <v>1180</v>
      </c>
      <c r="F280" s="177" t="s">
        <v>357</v>
      </c>
      <c r="G280" s="178" t="s">
        <v>301</v>
      </c>
      <c r="H280" s="179">
        <v>346.97199999999998</v>
      </c>
      <c r="I280" s="180"/>
      <c r="J280" s="181">
        <f>ROUND(I280*H280,2)</f>
        <v>0</v>
      </c>
      <c r="K280" s="177" t="s">
        <v>208</v>
      </c>
      <c r="L280" s="41"/>
      <c r="M280" s="182" t="s">
        <v>19</v>
      </c>
      <c r="N280" s="183" t="s">
        <v>45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209</v>
      </c>
      <c r="AT280" s="186" t="s">
        <v>204</v>
      </c>
      <c r="AU280" s="186" t="s">
        <v>84</v>
      </c>
      <c r="AY280" s="19" t="s">
        <v>202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82</v>
      </c>
      <c r="BK280" s="187">
        <f>ROUND(I280*H280,2)</f>
        <v>0</v>
      </c>
      <c r="BL280" s="19" t="s">
        <v>209</v>
      </c>
      <c r="BM280" s="186" t="s">
        <v>1587</v>
      </c>
    </row>
    <row r="281" spans="1:65" s="2" customFormat="1" ht="11.25">
      <c r="A281" s="36"/>
      <c r="B281" s="37"/>
      <c r="C281" s="38"/>
      <c r="D281" s="188" t="s">
        <v>211</v>
      </c>
      <c r="E281" s="38"/>
      <c r="F281" s="189" t="s">
        <v>359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211</v>
      </c>
      <c r="AU281" s="19" t="s">
        <v>84</v>
      </c>
    </row>
    <row r="282" spans="1:65" s="2" customFormat="1" ht="11.25">
      <c r="A282" s="36"/>
      <c r="B282" s="37"/>
      <c r="C282" s="38"/>
      <c r="D282" s="193" t="s">
        <v>213</v>
      </c>
      <c r="E282" s="38"/>
      <c r="F282" s="194" t="s">
        <v>1182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213</v>
      </c>
      <c r="AU282" s="19" t="s">
        <v>84</v>
      </c>
    </row>
    <row r="283" spans="1:65" s="13" customFormat="1" ht="22.5">
      <c r="B283" s="195"/>
      <c r="C283" s="196"/>
      <c r="D283" s="188" t="s">
        <v>215</v>
      </c>
      <c r="E283" s="197" t="s">
        <v>19</v>
      </c>
      <c r="F283" s="198" t="s">
        <v>1560</v>
      </c>
      <c r="G283" s="196"/>
      <c r="H283" s="197" t="s">
        <v>19</v>
      </c>
      <c r="I283" s="199"/>
      <c r="J283" s="196"/>
      <c r="K283" s="196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215</v>
      </c>
      <c r="AU283" s="204" t="s">
        <v>84</v>
      </c>
      <c r="AV283" s="13" t="s">
        <v>82</v>
      </c>
      <c r="AW283" s="13" t="s">
        <v>35</v>
      </c>
      <c r="AX283" s="13" t="s">
        <v>74</v>
      </c>
      <c r="AY283" s="204" t="s">
        <v>202</v>
      </c>
    </row>
    <row r="284" spans="1:65" s="14" customFormat="1" ht="11.25">
      <c r="B284" s="205"/>
      <c r="C284" s="206"/>
      <c r="D284" s="188" t="s">
        <v>215</v>
      </c>
      <c r="E284" s="207" t="s">
        <v>19</v>
      </c>
      <c r="F284" s="208" t="s">
        <v>1561</v>
      </c>
      <c r="G284" s="206"/>
      <c r="H284" s="209">
        <v>15.468999999999999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215</v>
      </c>
      <c r="AU284" s="215" t="s">
        <v>84</v>
      </c>
      <c r="AV284" s="14" t="s">
        <v>84</v>
      </c>
      <c r="AW284" s="14" t="s">
        <v>35</v>
      </c>
      <c r="AX284" s="14" t="s">
        <v>74</v>
      </c>
      <c r="AY284" s="215" t="s">
        <v>202</v>
      </c>
    </row>
    <row r="285" spans="1:65" s="13" customFormat="1" ht="22.5">
      <c r="B285" s="195"/>
      <c r="C285" s="196"/>
      <c r="D285" s="188" t="s">
        <v>215</v>
      </c>
      <c r="E285" s="197" t="s">
        <v>19</v>
      </c>
      <c r="F285" s="198" t="s">
        <v>1560</v>
      </c>
      <c r="G285" s="196"/>
      <c r="H285" s="197" t="s">
        <v>19</v>
      </c>
      <c r="I285" s="199"/>
      <c r="J285" s="196"/>
      <c r="K285" s="196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215</v>
      </c>
      <c r="AU285" s="204" t="s">
        <v>84</v>
      </c>
      <c r="AV285" s="13" t="s">
        <v>82</v>
      </c>
      <c r="AW285" s="13" t="s">
        <v>35</v>
      </c>
      <c r="AX285" s="13" t="s">
        <v>74</v>
      </c>
      <c r="AY285" s="204" t="s">
        <v>202</v>
      </c>
    </row>
    <row r="286" spans="1:65" s="14" customFormat="1" ht="11.25">
      <c r="B286" s="205"/>
      <c r="C286" s="206"/>
      <c r="D286" s="188" t="s">
        <v>215</v>
      </c>
      <c r="E286" s="207" t="s">
        <v>19</v>
      </c>
      <c r="F286" s="208" t="s">
        <v>1562</v>
      </c>
      <c r="G286" s="206"/>
      <c r="H286" s="209">
        <v>45.777000000000001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215</v>
      </c>
      <c r="AU286" s="215" t="s">
        <v>84</v>
      </c>
      <c r="AV286" s="14" t="s">
        <v>84</v>
      </c>
      <c r="AW286" s="14" t="s">
        <v>35</v>
      </c>
      <c r="AX286" s="14" t="s">
        <v>74</v>
      </c>
      <c r="AY286" s="215" t="s">
        <v>202</v>
      </c>
    </row>
    <row r="287" spans="1:65" s="13" customFormat="1" ht="22.5">
      <c r="B287" s="195"/>
      <c r="C287" s="196"/>
      <c r="D287" s="188" t="s">
        <v>215</v>
      </c>
      <c r="E287" s="197" t="s">
        <v>19</v>
      </c>
      <c r="F287" s="198" t="s">
        <v>1563</v>
      </c>
      <c r="G287" s="196"/>
      <c r="H287" s="197" t="s">
        <v>19</v>
      </c>
      <c r="I287" s="199"/>
      <c r="J287" s="196"/>
      <c r="K287" s="196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215</v>
      </c>
      <c r="AU287" s="204" t="s">
        <v>84</v>
      </c>
      <c r="AV287" s="13" t="s">
        <v>82</v>
      </c>
      <c r="AW287" s="13" t="s">
        <v>35</v>
      </c>
      <c r="AX287" s="13" t="s">
        <v>74</v>
      </c>
      <c r="AY287" s="204" t="s">
        <v>202</v>
      </c>
    </row>
    <row r="288" spans="1:65" s="14" customFormat="1" ht="11.25">
      <c r="B288" s="205"/>
      <c r="C288" s="206"/>
      <c r="D288" s="188" t="s">
        <v>215</v>
      </c>
      <c r="E288" s="207" t="s">
        <v>19</v>
      </c>
      <c r="F288" s="208" t="s">
        <v>1564</v>
      </c>
      <c r="G288" s="206"/>
      <c r="H288" s="209">
        <v>92.272000000000006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215</v>
      </c>
      <c r="AU288" s="215" t="s">
        <v>84</v>
      </c>
      <c r="AV288" s="14" t="s">
        <v>84</v>
      </c>
      <c r="AW288" s="14" t="s">
        <v>35</v>
      </c>
      <c r="AX288" s="14" t="s">
        <v>74</v>
      </c>
      <c r="AY288" s="215" t="s">
        <v>202</v>
      </c>
    </row>
    <row r="289" spans="1:51" s="13" customFormat="1" ht="22.5">
      <c r="B289" s="195"/>
      <c r="C289" s="196"/>
      <c r="D289" s="188" t="s">
        <v>215</v>
      </c>
      <c r="E289" s="197" t="s">
        <v>19</v>
      </c>
      <c r="F289" s="198" t="s">
        <v>1565</v>
      </c>
      <c r="G289" s="196"/>
      <c r="H289" s="197" t="s">
        <v>19</v>
      </c>
      <c r="I289" s="199"/>
      <c r="J289" s="196"/>
      <c r="K289" s="196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215</v>
      </c>
      <c r="AU289" s="204" t="s">
        <v>84</v>
      </c>
      <c r="AV289" s="13" t="s">
        <v>82</v>
      </c>
      <c r="AW289" s="13" t="s">
        <v>35</v>
      </c>
      <c r="AX289" s="13" t="s">
        <v>74</v>
      </c>
      <c r="AY289" s="204" t="s">
        <v>202</v>
      </c>
    </row>
    <row r="290" spans="1:51" s="14" customFormat="1" ht="11.25">
      <c r="B290" s="205"/>
      <c r="C290" s="206"/>
      <c r="D290" s="188" t="s">
        <v>215</v>
      </c>
      <c r="E290" s="207" t="s">
        <v>19</v>
      </c>
      <c r="F290" s="208" t="s">
        <v>1566</v>
      </c>
      <c r="G290" s="206"/>
      <c r="H290" s="209">
        <v>5.6660000000000004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215</v>
      </c>
      <c r="AU290" s="215" t="s">
        <v>84</v>
      </c>
      <c r="AV290" s="14" t="s">
        <v>84</v>
      </c>
      <c r="AW290" s="14" t="s">
        <v>35</v>
      </c>
      <c r="AX290" s="14" t="s">
        <v>74</v>
      </c>
      <c r="AY290" s="215" t="s">
        <v>202</v>
      </c>
    </row>
    <row r="291" spans="1:51" s="13" customFormat="1" ht="22.5">
      <c r="B291" s="195"/>
      <c r="C291" s="196"/>
      <c r="D291" s="188" t="s">
        <v>215</v>
      </c>
      <c r="E291" s="197" t="s">
        <v>19</v>
      </c>
      <c r="F291" s="198" t="s">
        <v>1565</v>
      </c>
      <c r="G291" s="196"/>
      <c r="H291" s="197" t="s">
        <v>19</v>
      </c>
      <c r="I291" s="199"/>
      <c r="J291" s="196"/>
      <c r="K291" s="196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215</v>
      </c>
      <c r="AU291" s="204" t="s">
        <v>84</v>
      </c>
      <c r="AV291" s="13" t="s">
        <v>82</v>
      </c>
      <c r="AW291" s="13" t="s">
        <v>35</v>
      </c>
      <c r="AX291" s="13" t="s">
        <v>74</v>
      </c>
      <c r="AY291" s="204" t="s">
        <v>202</v>
      </c>
    </row>
    <row r="292" spans="1:51" s="14" customFormat="1" ht="11.25">
      <c r="B292" s="205"/>
      <c r="C292" s="206"/>
      <c r="D292" s="188" t="s">
        <v>215</v>
      </c>
      <c r="E292" s="207" t="s">
        <v>19</v>
      </c>
      <c r="F292" s="208" t="s">
        <v>1567</v>
      </c>
      <c r="G292" s="206"/>
      <c r="H292" s="209">
        <v>132.82599999999999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215</v>
      </c>
      <c r="AU292" s="215" t="s">
        <v>84</v>
      </c>
      <c r="AV292" s="14" t="s">
        <v>84</v>
      </c>
      <c r="AW292" s="14" t="s">
        <v>35</v>
      </c>
      <c r="AX292" s="14" t="s">
        <v>74</v>
      </c>
      <c r="AY292" s="215" t="s">
        <v>202</v>
      </c>
    </row>
    <row r="293" spans="1:51" s="13" customFormat="1" ht="22.5">
      <c r="B293" s="195"/>
      <c r="C293" s="196"/>
      <c r="D293" s="188" t="s">
        <v>215</v>
      </c>
      <c r="E293" s="197" t="s">
        <v>19</v>
      </c>
      <c r="F293" s="198" t="s">
        <v>1565</v>
      </c>
      <c r="G293" s="196"/>
      <c r="H293" s="197" t="s">
        <v>19</v>
      </c>
      <c r="I293" s="199"/>
      <c r="J293" s="196"/>
      <c r="K293" s="196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215</v>
      </c>
      <c r="AU293" s="204" t="s">
        <v>84</v>
      </c>
      <c r="AV293" s="13" t="s">
        <v>82</v>
      </c>
      <c r="AW293" s="13" t="s">
        <v>35</v>
      </c>
      <c r="AX293" s="13" t="s">
        <v>74</v>
      </c>
      <c r="AY293" s="204" t="s">
        <v>202</v>
      </c>
    </row>
    <row r="294" spans="1:51" s="14" customFormat="1" ht="11.25">
      <c r="B294" s="205"/>
      <c r="C294" s="206"/>
      <c r="D294" s="188" t="s">
        <v>215</v>
      </c>
      <c r="E294" s="207" t="s">
        <v>19</v>
      </c>
      <c r="F294" s="208" t="s">
        <v>1568</v>
      </c>
      <c r="G294" s="206"/>
      <c r="H294" s="209">
        <v>54.962000000000003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215</v>
      </c>
      <c r="AU294" s="215" t="s">
        <v>84</v>
      </c>
      <c r="AV294" s="14" t="s">
        <v>84</v>
      </c>
      <c r="AW294" s="14" t="s">
        <v>35</v>
      </c>
      <c r="AX294" s="14" t="s">
        <v>74</v>
      </c>
      <c r="AY294" s="215" t="s">
        <v>202</v>
      </c>
    </row>
    <row r="295" spans="1:51" s="16" customFormat="1" ht="11.25">
      <c r="B295" s="227"/>
      <c r="C295" s="228"/>
      <c r="D295" s="188" t="s">
        <v>215</v>
      </c>
      <c r="E295" s="229" t="s">
        <v>19</v>
      </c>
      <c r="F295" s="230" t="s">
        <v>257</v>
      </c>
      <c r="G295" s="228"/>
      <c r="H295" s="231">
        <v>346.97199999999998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215</v>
      </c>
      <c r="AU295" s="237" t="s">
        <v>84</v>
      </c>
      <c r="AV295" s="16" t="s">
        <v>226</v>
      </c>
      <c r="AW295" s="16" t="s">
        <v>35</v>
      </c>
      <c r="AX295" s="16" t="s">
        <v>74</v>
      </c>
      <c r="AY295" s="237" t="s">
        <v>202</v>
      </c>
    </row>
    <row r="296" spans="1:51" s="15" customFormat="1" ht="11.25">
      <c r="B296" s="216"/>
      <c r="C296" s="217"/>
      <c r="D296" s="188" t="s">
        <v>215</v>
      </c>
      <c r="E296" s="218" t="s">
        <v>19</v>
      </c>
      <c r="F296" s="219" t="s">
        <v>220</v>
      </c>
      <c r="G296" s="217"/>
      <c r="H296" s="220">
        <v>346.97199999999998</v>
      </c>
      <c r="I296" s="221"/>
      <c r="J296" s="217"/>
      <c r="K296" s="217"/>
      <c r="L296" s="222"/>
      <c r="M296" s="238"/>
      <c r="N296" s="239"/>
      <c r="O296" s="239"/>
      <c r="P296" s="239"/>
      <c r="Q296" s="239"/>
      <c r="R296" s="239"/>
      <c r="S296" s="239"/>
      <c r="T296" s="240"/>
      <c r="AT296" s="226" t="s">
        <v>215</v>
      </c>
      <c r="AU296" s="226" t="s">
        <v>84</v>
      </c>
      <c r="AV296" s="15" t="s">
        <v>209</v>
      </c>
      <c r="AW296" s="15" t="s">
        <v>35</v>
      </c>
      <c r="AX296" s="15" t="s">
        <v>82</v>
      </c>
      <c r="AY296" s="226" t="s">
        <v>202</v>
      </c>
    </row>
    <row r="297" spans="1:51" s="2" customFormat="1" ht="6.95" customHeight="1">
      <c r="A297" s="36"/>
      <c r="B297" s="49"/>
      <c r="C297" s="50"/>
      <c r="D297" s="50"/>
      <c r="E297" s="50"/>
      <c r="F297" s="50"/>
      <c r="G297" s="50"/>
      <c r="H297" s="50"/>
      <c r="I297" s="50"/>
      <c r="J297" s="50"/>
      <c r="K297" s="50"/>
      <c r="L297" s="41"/>
      <c r="M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</row>
  </sheetData>
  <sheetProtection algorithmName="SHA-512" hashValue="DSzU1h5OHEjxaI7FtnfRK4Rmz0N5LwgbI/n+BOhQ08inH2lmfiIAQGpa5RNSKtpggtrLaTjGWrgS3ZlRb0Jt0Q==" saltValue="CiUjPqkzea6uWYWl1WXfLPVTMVJans7ktCjgowjwr0t4781wpyEvun3d94LOT5g6ObkbQOwDK1A2XNfhBVUVgA==" spinCount="100000" sheet="1" objects="1" scenarios="1" formatColumns="0" formatRows="0" autoFilter="0"/>
  <autoFilter ref="C81:K29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103" r:id="rId2"/>
    <hyperlink ref="F113" r:id="rId3"/>
    <hyperlink ref="F123" r:id="rId4"/>
    <hyperlink ref="F132" r:id="rId5"/>
    <hyperlink ref="F141" r:id="rId6"/>
    <hyperlink ref="F151" r:id="rId7"/>
    <hyperlink ref="F160" r:id="rId8"/>
    <hyperlink ref="F178" r:id="rId9"/>
    <hyperlink ref="F198" r:id="rId10"/>
    <hyperlink ref="F218" r:id="rId11"/>
    <hyperlink ref="F239" r:id="rId12"/>
    <hyperlink ref="F248" r:id="rId13"/>
    <hyperlink ref="F257" r:id="rId14"/>
    <hyperlink ref="F267" r:id="rId15"/>
    <hyperlink ref="F276" r:id="rId16"/>
    <hyperlink ref="F282" r:id="rId1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1588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ROUND((SUM(BE85:BE354)),  2)</f>
        <v>0</v>
      </c>
      <c r="G33" s="36"/>
      <c r="H33" s="36"/>
      <c r="I33" s="120">
        <v>0.21</v>
      </c>
      <c r="J33" s="119">
        <f>ROUND(((SUM(BE85:BE354))*I33),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ROUND((SUM(BF85:BF354)),  2)</f>
        <v>0</v>
      </c>
      <c r="G34" s="36"/>
      <c r="H34" s="36"/>
      <c r="I34" s="120">
        <v>0.15</v>
      </c>
      <c r="J34" s="119">
        <f>ROUND(((SUM(BF85:BF354))*I34),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ROUND((SUM(BG85:BG354)),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ROUND((SUM(BH85:BH354)),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ROUND((SUM(BI85:BI354)),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2021-112-10-N - Nové kce  - zpevněné plochy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974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1589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1590</v>
      </c>
      <c r="E62" s="145"/>
      <c r="F62" s="145"/>
      <c r="G62" s="145"/>
      <c r="H62" s="145"/>
      <c r="I62" s="145"/>
      <c r="J62" s="146">
        <f>J150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1591</v>
      </c>
      <c r="E63" s="145"/>
      <c r="F63" s="145"/>
      <c r="G63" s="145"/>
      <c r="H63" s="145"/>
      <c r="I63" s="145"/>
      <c r="J63" s="146">
        <f>J232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1592</v>
      </c>
      <c r="E64" s="145"/>
      <c r="F64" s="145"/>
      <c r="G64" s="145"/>
      <c r="H64" s="145"/>
      <c r="I64" s="145"/>
      <c r="J64" s="146">
        <f>J320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463</v>
      </c>
      <c r="E65" s="145"/>
      <c r="F65" s="145"/>
      <c r="G65" s="145"/>
      <c r="H65" s="145"/>
      <c r="I65" s="145"/>
      <c r="J65" s="146">
        <f>J351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187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7" t="str">
        <f>E7</f>
        <v>MŠ Šponarova - zateplení a zpevněné plochy</v>
      </c>
      <c r="F75" s="398"/>
      <c r="G75" s="398"/>
      <c r="H75" s="39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170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5" t="str">
        <f>E9</f>
        <v>2021-112-10-N - Nové kce  - zpevněné plochy</v>
      </c>
      <c r="F77" s="399"/>
      <c r="G77" s="399"/>
      <c r="H77" s="39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MŠ Šponarova 16, Ostrava - Hrabůvka</v>
      </c>
      <c r="G79" s="38"/>
      <c r="H79" s="38"/>
      <c r="I79" s="31" t="s">
        <v>23</v>
      </c>
      <c r="J79" s="61" t="str">
        <f>IF(J12="","",J12)</f>
        <v>27. 11. 2021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>
      <c r="A81" s="36"/>
      <c r="B81" s="37"/>
      <c r="C81" s="31" t="s">
        <v>25</v>
      </c>
      <c r="D81" s="38"/>
      <c r="E81" s="38"/>
      <c r="F81" s="29" t="str">
        <f>E15</f>
        <v>Ostrava, městský obvod Ostrava-Jih,Horní 791/3,</v>
      </c>
      <c r="G81" s="38"/>
      <c r="H81" s="38"/>
      <c r="I81" s="31" t="s">
        <v>33</v>
      </c>
      <c r="J81" s="34" t="str">
        <f>E21</f>
        <v>ČOS exim s.r.o, Alešova 26, České Budějovice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Dana Mlejnková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188</v>
      </c>
      <c r="D84" s="151" t="s">
        <v>59</v>
      </c>
      <c r="E84" s="151" t="s">
        <v>55</v>
      </c>
      <c r="F84" s="151" t="s">
        <v>56</v>
      </c>
      <c r="G84" s="151" t="s">
        <v>189</v>
      </c>
      <c r="H84" s="151" t="s">
        <v>190</v>
      </c>
      <c r="I84" s="151" t="s">
        <v>191</v>
      </c>
      <c r="J84" s="151" t="s">
        <v>175</v>
      </c>
      <c r="K84" s="152" t="s">
        <v>192</v>
      </c>
      <c r="L84" s="153"/>
      <c r="M84" s="70" t="s">
        <v>19</v>
      </c>
      <c r="N84" s="71" t="s">
        <v>44</v>
      </c>
      <c r="O84" s="71" t="s">
        <v>193</v>
      </c>
      <c r="P84" s="71" t="s">
        <v>194</v>
      </c>
      <c r="Q84" s="71" t="s">
        <v>195</v>
      </c>
      <c r="R84" s="71" t="s">
        <v>196</v>
      </c>
      <c r="S84" s="71" t="s">
        <v>197</v>
      </c>
      <c r="T84" s="72" t="s">
        <v>198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199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611.34085761999995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176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73</v>
      </c>
      <c r="E86" s="162" t="s">
        <v>200</v>
      </c>
      <c r="F86" s="162" t="s">
        <v>979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P87+P150+P232+P320+P351</f>
        <v>0</v>
      </c>
      <c r="Q86" s="167"/>
      <c r="R86" s="168">
        <f>R87+R150+R232+R320+R351</f>
        <v>611.34085761999995</v>
      </c>
      <c r="S86" s="167"/>
      <c r="T86" s="169">
        <f>T87+T150+T232+T320+T351</f>
        <v>0</v>
      </c>
      <c r="AR86" s="170" t="s">
        <v>82</v>
      </c>
      <c r="AT86" s="171" t="s">
        <v>73</v>
      </c>
      <c r="AU86" s="171" t="s">
        <v>74</v>
      </c>
      <c r="AY86" s="170" t="s">
        <v>202</v>
      </c>
      <c r="BK86" s="172">
        <f>BK87+BK150+BK232+BK320+BK351</f>
        <v>0</v>
      </c>
    </row>
    <row r="87" spans="1:65" s="12" customFormat="1" ht="22.9" customHeight="1">
      <c r="B87" s="159"/>
      <c r="C87" s="160"/>
      <c r="D87" s="161" t="s">
        <v>73</v>
      </c>
      <c r="E87" s="173" t="s">
        <v>1593</v>
      </c>
      <c r="F87" s="173" t="s">
        <v>1594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SUM(P88:P149)</f>
        <v>0</v>
      </c>
      <c r="Q87" s="167"/>
      <c r="R87" s="168">
        <f>SUM(R88:R149)</f>
        <v>280.50980143999999</v>
      </c>
      <c r="S87" s="167"/>
      <c r="T87" s="169">
        <f>SUM(T88:T149)</f>
        <v>0</v>
      </c>
      <c r="AR87" s="170" t="s">
        <v>82</v>
      </c>
      <c r="AT87" s="171" t="s">
        <v>73</v>
      </c>
      <c r="AU87" s="171" t="s">
        <v>82</v>
      </c>
      <c r="AY87" s="170" t="s">
        <v>202</v>
      </c>
      <c r="BK87" s="172">
        <f>SUM(BK88:BK149)</f>
        <v>0</v>
      </c>
    </row>
    <row r="88" spans="1:65" s="2" customFormat="1" ht="16.5" customHeight="1">
      <c r="A88" s="36"/>
      <c r="B88" s="37"/>
      <c r="C88" s="175" t="s">
        <v>82</v>
      </c>
      <c r="D88" s="175" t="s">
        <v>204</v>
      </c>
      <c r="E88" s="176" t="s">
        <v>510</v>
      </c>
      <c r="F88" s="177" t="s">
        <v>511</v>
      </c>
      <c r="G88" s="178" t="s">
        <v>280</v>
      </c>
      <c r="H88" s="179">
        <v>229.01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1595</v>
      </c>
    </row>
    <row r="89" spans="1:65" s="2" customFormat="1" ht="11.25">
      <c r="A89" s="36"/>
      <c r="B89" s="37"/>
      <c r="C89" s="38"/>
      <c r="D89" s="188" t="s">
        <v>211</v>
      </c>
      <c r="E89" s="38"/>
      <c r="F89" s="189" t="s">
        <v>513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11.25">
      <c r="A90" s="36"/>
      <c r="B90" s="37"/>
      <c r="C90" s="38"/>
      <c r="D90" s="193" t="s">
        <v>213</v>
      </c>
      <c r="E90" s="38"/>
      <c r="F90" s="194" t="s">
        <v>514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213</v>
      </c>
      <c r="AU90" s="19" t="s">
        <v>84</v>
      </c>
    </row>
    <row r="91" spans="1:65" s="13" customFormat="1" ht="11.25">
      <c r="B91" s="195"/>
      <c r="C91" s="196"/>
      <c r="D91" s="188" t="s">
        <v>215</v>
      </c>
      <c r="E91" s="197" t="s">
        <v>19</v>
      </c>
      <c r="F91" s="198" t="s">
        <v>1596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3" customFormat="1" ht="11.25">
      <c r="B92" s="195"/>
      <c r="C92" s="196"/>
      <c r="D92" s="188" t="s">
        <v>215</v>
      </c>
      <c r="E92" s="197" t="s">
        <v>19</v>
      </c>
      <c r="F92" s="198" t="s">
        <v>1597</v>
      </c>
      <c r="G92" s="196"/>
      <c r="H92" s="197" t="s">
        <v>19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215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202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1598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4" customFormat="1" ht="11.25">
      <c r="B94" s="205"/>
      <c r="C94" s="206"/>
      <c r="D94" s="188" t="s">
        <v>215</v>
      </c>
      <c r="E94" s="207" t="s">
        <v>19</v>
      </c>
      <c r="F94" s="208" t="s">
        <v>1536</v>
      </c>
      <c r="G94" s="206"/>
      <c r="H94" s="209">
        <v>229.01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215</v>
      </c>
      <c r="AU94" s="215" t="s">
        <v>84</v>
      </c>
      <c r="AV94" s="14" t="s">
        <v>84</v>
      </c>
      <c r="AW94" s="14" t="s">
        <v>35</v>
      </c>
      <c r="AX94" s="14" t="s">
        <v>74</v>
      </c>
      <c r="AY94" s="215" t="s">
        <v>202</v>
      </c>
    </row>
    <row r="95" spans="1:65" s="15" customFormat="1" ht="11.25">
      <c r="B95" s="216"/>
      <c r="C95" s="217"/>
      <c r="D95" s="188" t="s">
        <v>215</v>
      </c>
      <c r="E95" s="218" t="s">
        <v>19</v>
      </c>
      <c r="F95" s="219" t="s">
        <v>220</v>
      </c>
      <c r="G95" s="217"/>
      <c r="H95" s="220">
        <v>229.01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215</v>
      </c>
      <c r="AU95" s="226" t="s">
        <v>84</v>
      </c>
      <c r="AV95" s="15" t="s">
        <v>209</v>
      </c>
      <c r="AW95" s="15" t="s">
        <v>35</v>
      </c>
      <c r="AX95" s="15" t="s">
        <v>82</v>
      </c>
      <c r="AY95" s="226" t="s">
        <v>202</v>
      </c>
    </row>
    <row r="96" spans="1:65" s="2" customFormat="1" ht="16.5" customHeight="1">
      <c r="A96" s="36"/>
      <c r="B96" s="37"/>
      <c r="C96" s="175" t="s">
        <v>84</v>
      </c>
      <c r="D96" s="175" t="s">
        <v>204</v>
      </c>
      <c r="E96" s="176" t="s">
        <v>1599</v>
      </c>
      <c r="F96" s="177" t="s">
        <v>1600</v>
      </c>
      <c r="G96" s="178" t="s">
        <v>280</v>
      </c>
      <c r="H96" s="179">
        <v>229.01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0.34499999999999997</v>
      </c>
      <c r="R96" s="184">
        <f>Q96*H96</f>
        <v>79.008449999999996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1601</v>
      </c>
    </row>
    <row r="97" spans="1:65" s="2" customFormat="1" ht="11.25">
      <c r="A97" s="36"/>
      <c r="B97" s="37"/>
      <c r="C97" s="38"/>
      <c r="D97" s="188" t="s">
        <v>211</v>
      </c>
      <c r="E97" s="38"/>
      <c r="F97" s="189" t="s">
        <v>1602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1603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1604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3" customFormat="1" ht="11.25">
      <c r="B100" s="195"/>
      <c r="C100" s="196"/>
      <c r="D100" s="188" t="s">
        <v>215</v>
      </c>
      <c r="E100" s="197" t="s">
        <v>19</v>
      </c>
      <c r="F100" s="198" t="s">
        <v>1605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1:65" s="14" customFormat="1" ht="11.25">
      <c r="B101" s="205"/>
      <c r="C101" s="206"/>
      <c r="D101" s="188" t="s">
        <v>215</v>
      </c>
      <c r="E101" s="207" t="s">
        <v>19</v>
      </c>
      <c r="F101" s="208" t="s">
        <v>1536</v>
      </c>
      <c r="G101" s="206"/>
      <c r="H101" s="209">
        <v>229.01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215</v>
      </c>
      <c r="AU101" s="215" t="s">
        <v>84</v>
      </c>
      <c r="AV101" s="14" t="s">
        <v>84</v>
      </c>
      <c r="AW101" s="14" t="s">
        <v>35</v>
      </c>
      <c r="AX101" s="14" t="s">
        <v>74</v>
      </c>
      <c r="AY101" s="215" t="s">
        <v>202</v>
      </c>
    </row>
    <row r="102" spans="1:65" s="15" customFormat="1" ht="11.25">
      <c r="B102" s="216"/>
      <c r="C102" s="217"/>
      <c r="D102" s="188" t="s">
        <v>215</v>
      </c>
      <c r="E102" s="218" t="s">
        <v>19</v>
      </c>
      <c r="F102" s="219" t="s">
        <v>220</v>
      </c>
      <c r="G102" s="217"/>
      <c r="H102" s="220">
        <v>229.01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215</v>
      </c>
      <c r="AU102" s="226" t="s">
        <v>84</v>
      </c>
      <c r="AV102" s="15" t="s">
        <v>209</v>
      </c>
      <c r="AW102" s="15" t="s">
        <v>35</v>
      </c>
      <c r="AX102" s="15" t="s">
        <v>82</v>
      </c>
      <c r="AY102" s="226" t="s">
        <v>202</v>
      </c>
    </row>
    <row r="103" spans="1:65" s="2" customFormat="1" ht="16.5" customHeight="1">
      <c r="A103" s="36"/>
      <c r="B103" s="37"/>
      <c r="C103" s="175" t="s">
        <v>226</v>
      </c>
      <c r="D103" s="175" t="s">
        <v>204</v>
      </c>
      <c r="E103" s="176" t="s">
        <v>1606</v>
      </c>
      <c r="F103" s="177" t="s">
        <v>1607</v>
      </c>
      <c r="G103" s="178" t="s">
        <v>280</v>
      </c>
      <c r="H103" s="179">
        <v>229.01</v>
      </c>
      <c r="I103" s="180"/>
      <c r="J103" s="181">
        <f>ROUND(I103*H103,2)</f>
        <v>0</v>
      </c>
      <c r="K103" s="177" t="s">
        <v>208</v>
      </c>
      <c r="L103" s="41"/>
      <c r="M103" s="182" t="s">
        <v>19</v>
      </c>
      <c r="N103" s="183" t="s">
        <v>45</v>
      </c>
      <c r="O103" s="66"/>
      <c r="P103" s="184">
        <f>O103*H103</f>
        <v>0</v>
      </c>
      <c r="Q103" s="184">
        <v>0.46</v>
      </c>
      <c r="R103" s="184">
        <f>Q103*H103</f>
        <v>105.3446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209</v>
      </c>
      <c r="AT103" s="186" t="s">
        <v>204</v>
      </c>
      <c r="AU103" s="186" t="s">
        <v>84</v>
      </c>
      <c r="AY103" s="19" t="s">
        <v>202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209</v>
      </c>
      <c r="BM103" s="186" t="s">
        <v>1608</v>
      </c>
    </row>
    <row r="104" spans="1:65" s="2" customFormat="1" ht="11.25">
      <c r="A104" s="36"/>
      <c r="B104" s="37"/>
      <c r="C104" s="38"/>
      <c r="D104" s="188" t="s">
        <v>211</v>
      </c>
      <c r="E104" s="38"/>
      <c r="F104" s="189" t="s">
        <v>1609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211</v>
      </c>
      <c r="AU104" s="19" t="s">
        <v>84</v>
      </c>
    </row>
    <row r="105" spans="1:65" s="2" customFormat="1" ht="11.25">
      <c r="A105" s="36"/>
      <c r="B105" s="37"/>
      <c r="C105" s="38"/>
      <c r="D105" s="193" t="s">
        <v>213</v>
      </c>
      <c r="E105" s="38"/>
      <c r="F105" s="194" t="s">
        <v>1610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213</v>
      </c>
      <c r="AU105" s="19" t="s">
        <v>84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1604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1605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4" customFormat="1" ht="11.25">
      <c r="B108" s="205"/>
      <c r="C108" s="206"/>
      <c r="D108" s="188" t="s">
        <v>215</v>
      </c>
      <c r="E108" s="207" t="s">
        <v>19</v>
      </c>
      <c r="F108" s="208" t="s">
        <v>1536</v>
      </c>
      <c r="G108" s="206"/>
      <c r="H108" s="209">
        <v>229.01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1:65" s="15" customFormat="1" ht="11.25">
      <c r="B109" s="216"/>
      <c r="C109" s="217"/>
      <c r="D109" s="188" t="s">
        <v>215</v>
      </c>
      <c r="E109" s="218" t="s">
        <v>19</v>
      </c>
      <c r="F109" s="219" t="s">
        <v>220</v>
      </c>
      <c r="G109" s="217"/>
      <c r="H109" s="220">
        <v>229.01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215</v>
      </c>
      <c r="AU109" s="226" t="s">
        <v>84</v>
      </c>
      <c r="AV109" s="15" t="s">
        <v>209</v>
      </c>
      <c r="AW109" s="15" t="s">
        <v>35</v>
      </c>
      <c r="AX109" s="15" t="s">
        <v>82</v>
      </c>
      <c r="AY109" s="226" t="s">
        <v>202</v>
      </c>
    </row>
    <row r="110" spans="1:65" s="2" customFormat="1" ht="16.5" customHeight="1">
      <c r="A110" s="36"/>
      <c r="B110" s="37"/>
      <c r="C110" s="175" t="s">
        <v>209</v>
      </c>
      <c r="D110" s="175" t="s">
        <v>204</v>
      </c>
      <c r="E110" s="176" t="s">
        <v>1611</v>
      </c>
      <c r="F110" s="177" t="s">
        <v>1612</v>
      </c>
      <c r="G110" s="178" t="s">
        <v>280</v>
      </c>
      <c r="H110" s="179">
        <v>229.01</v>
      </c>
      <c r="I110" s="180"/>
      <c r="J110" s="181">
        <f>ROUND(I110*H110,2)</f>
        <v>0</v>
      </c>
      <c r="K110" s="177" t="s">
        <v>208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0.10362</v>
      </c>
      <c r="R110" s="184">
        <f>Q110*H110</f>
        <v>23.730016200000001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209</v>
      </c>
      <c r="AT110" s="186" t="s">
        <v>204</v>
      </c>
      <c r="AU110" s="186" t="s">
        <v>84</v>
      </c>
      <c r="AY110" s="19" t="s">
        <v>202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209</v>
      </c>
      <c r="BM110" s="186" t="s">
        <v>1613</v>
      </c>
    </row>
    <row r="111" spans="1:65" s="2" customFormat="1" ht="29.25">
      <c r="A111" s="36"/>
      <c r="B111" s="37"/>
      <c r="C111" s="38"/>
      <c r="D111" s="188" t="s">
        <v>211</v>
      </c>
      <c r="E111" s="38"/>
      <c r="F111" s="189" t="s">
        <v>1614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211</v>
      </c>
      <c r="AU111" s="19" t="s">
        <v>84</v>
      </c>
    </row>
    <row r="112" spans="1:65" s="2" customFormat="1" ht="11.25">
      <c r="A112" s="36"/>
      <c r="B112" s="37"/>
      <c r="C112" s="38"/>
      <c r="D112" s="193" t="s">
        <v>213</v>
      </c>
      <c r="E112" s="38"/>
      <c r="F112" s="194" t="s">
        <v>1615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213</v>
      </c>
      <c r="AU112" s="19" t="s">
        <v>84</v>
      </c>
    </row>
    <row r="113" spans="1:65" s="13" customFormat="1" ht="11.25">
      <c r="B113" s="195"/>
      <c r="C113" s="196"/>
      <c r="D113" s="188" t="s">
        <v>215</v>
      </c>
      <c r="E113" s="197" t="s">
        <v>19</v>
      </c>
      <c r="F113" s="198" t="s">
        <v>1596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1605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3" customFormat="1" ht="11.25">
      <c r="B115" s="195"/>
      <c r="C115" s="196"/>
      <c r="D115" s="188" t="s">
        <v>215</v>
      </c>
      <c r="E115" s="197" t="s">
        <v>19</v>
      </c>
      <c r="F115" s="198" t="s">
        <v>1598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65" s="14" customFormat="1" ht="11.25">
      <c r="B116" s="205"/>
      <c r="C116" s="206"/>
      <c r="D116" s="188" t="s">
        <v>215</v>
      </c>
      <c r="E116" s="207" t="s">
        <v>19</v>
      </c>
      <c r="F116" s="208" t="s">
        <v>1536</v>
      </c>
      <c r="G116" s="206"/>
      <c r="H116" s="209">
        <v>229.01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215</v>
      </c>
      <c r="AU116" s="215" t="s">
        <v>84</v>
      </c>
      <c r="AV116" s="14" t="s">
        <v>84</v>
      </c>
      <c r="AW116" s="14" t="s">
        <v>35</v>
      </c>
      <c r="AX116" s="14" t="s">
        <v>74</v>
      </c>
      <c r="AY116" s="215" t="s">
        <v>202</v>
      </c>
    </row>
    <row r="117" spans="1:65" s="15" customFormat="1" ht="11.25">
      <c r="B117" s="216"/>
      <c r="C117" s="217"/>
      <c r="D117" s="188" t="s">
        <v>215</v>
      </c>
      <c r="E117" s="218" t="s">
        <v>19</v>
      </c>
      <c r="F117" s="219" t="s">
        <v>220</v>
      </c>
      <c r="G117" s="217"/>
      <c r="H117" s="220">
        <v>229.01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215</v>
      </c>
      <c r="AU117" s="226" t="s">
        <v>84</v>
      </c>
      <c r="AV117" s="15" t="s">
        <v>209</v>
      </c>
      <c r="AW117" s="15" t="s">
        <v>35</v>
      </c>
      <c r="AX117" s="15" t="s">
        <v>82</v>
      </c>
      <c r="AY117" s="226" t="s">
        <v>202</v>
      </c>
    </row>
    <row r="118" spans="1:65" s="2" customFormat="1" ht="16.5" customHeight="1">
      <c r="A118" s="36"/>
      <c r="B118" s="37"/>
      <c r="C118" s="241" t="s">
        <v>239</v>
      </c>
      <c r="D118" s="241" t="s">
        <v>595</v>
      </c>
      <c r="E118" s="242" t="s">
        <v>1616</v>
      </c>
      <c r="F118" s="243" t="s">
        <v>1617</v>
      </c>
      <c r="G118" s="244" t="s">
        <v>280</v>
      </c>
      <c r="H118" s="245">
        <v>240.46100000000001</v>
      </c>
      <c r="I118" s="246"/>
      <c r="J118" s="247">
        <f>ROUND(I118*H118,2)</f>
        <v>0</v>
      </c>
      <c r="K118" s="243" t="s">
        <v>208</v>
      </c>
      <c r="L118" s="248"/>
      <c r="M118" s="249" t="s">
        <v>19</v>
      </c>
      <c r="N118" s="250" t="s">
        <v>45</v>
      </c>
      <c r="O118" s="66"/>
      <c r="P118" s="184">
        <f>O118*H118</f>
        <v>0</v>
      </c>
      <c r="Q118" s="184">
        <v>0.17599999999999999</v>
      </c>
      <c r="R118" s="184">
        <f>Q118*H118</f>
        <v>42.321136000000003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268</v>
      </c>
      <c r="AT118" s="186" t="s">
        <v>595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209</v>
      </c>
      <c r="BM118" s="186" t="s">
        <v>1618</v>
      </c>
    </row>
    <row r="119" spans="1:65" s="2" customFormat="1" ht="11.25">
      <c r="A119" s="36"/>
      <c r="B119" s="37"/>
      <c r="C119" s="38"/>
      <c r="D119" s="188" t="s">
        <v>211</v>
      </c>
      <c r="E119" s="38"/>
      <c r="F119" s="189" t="s">
        <v>1617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13" customFormat="1" ht="11.25">
      <c r="B120" s="195"/>
      <c r="C120" s="196"/>
      <c r="D120" s="188" t="s">
        <v>215</v>
      </c>
      <c r="E120" s="197" t="s">
        <v>19</v>
      </c>
      <c r="F120" s="198" t="s">
        <v>1596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1605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3" customFormat="1" ht="11.25">
      <c r="B122" s="195"/>
      <c r="C122" s="196"/>
      <c r="D122" s="188" t="s">
        <v>215</v>
      </c>
      <c r="E122" s="197" t="s">
        <v>19</v>
      </c>
      <c r="F122" s="198" t="s">
        <v>1598</v>
      </c>
      <c r="G122" s="196"/>
      <c r="H122" s="197" t="s">
        <v>19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215</v>
      </c>
      <c r="AU122" s="204" t="s">
        <v>84</v>
      </c>
      <c r="AV122" s="13" t="s">
        <v>82</v>
      </c>
      <c r="AW122" s="13" t="s">
        <v>35</v>
      </c>
      <c r="AX122" s="13" t="s">
        <v>74</v>
      </c>
      <c r="AY122" s="204" t="s">
        <v>202</v>
      </c>
    </row>
    <row r="123" spans="1:65" s="14" customFormat="1" ht="11.25">
      <c r="B123" s="205"/>
      <c r="C123" s="206"/>
      <c r="D123" s="188" t="s">
        <v>215</v>
      </c>
      <c r="E123" s="207" t="s">
        <v>19</v>
      </c>
      <c r="F123" s="208" t="s">
        <v>1536</v>
      </c>
      <c r="G123" s="206"/>
      <c r="H123" s="209">
        <v>229.01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215</v>
      </c>
      <c r="AU123" s="215" t="s">
        <v>84</v>
      </c>
      <c r="AV123" s="14" t="s">
        <v>84</v>
      </c>
      <c r="AW123" s="14" t="s">
        <v>35</v>
      </c>
      <c r="AX123" s="14" t="s">
        <v>74</v>
      </c>
      <c r="AY123" s="215" t="s">
        <v>202</v>
      </c>
    </row>
    <row r="124" spans="1:65" s="15" customFormat="1" ht="11.25">
      <c r="B124" s="216"/>
      <c r="C124" s="217"/>
      <c r="D124" s="188" t="s">
        <v>215</v>
      </c>
      <c r="E124" s="218" t="s">
        <v>19</v>
      </c>
      <c r="F124" s="219" t="s">
        <v>220</v>
      </c>
      <c r="G124" s="217"/>
      <c r="H124" s="220">
        <v>229.01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215</v>
      </c>
      <c r="AU124" s="226" t="s">
        <v>84</v>
      </c>
      <c r="AV124" s="15" t="s">
        <v>209</v>
      </c>
      <c r="AW124" s="15" t="s">
        <v>35</v>
      </c>
      <c r="AX124" s="15" t="s">
        <v>82</v>
      </c>
      <c r="AY124" s="226" t="s">
        <v>202</v>
      </c>
    </row>
    <row r="125" spans="1:65" s="14" customFormat="1" ht="11.25">
      <c r="B125" s="205"/>
      <c r="C125" s="206"/>
      <c r="D125" s="188" t="s">
        <v>215</v>
      </c>
      <c r="E125" s="206"/>
      <c r="F125" s="208" t="s">
        <v>1619</v>
      </c>
      <c r="G125" s="206"/>
      <c r="H125" s="209">
        <v>240.46100000000001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215</v>
      </c>
      <c r="AU125" s="215" t="s">
        <v>84</v>
      </c>
      <c r="AV125" s="14" t="s">
        <v>84</v>
      </c>
      <c r="AW125" s="14" t="s">
        <v>4</v>
      </c>
      <c r="AX125" s="14" t="s">
        <v>82</v>
      </c>
      <c r="AY125" s="215" t="s">
        <v>202</v>
      </c>
    </row>
    <row r="126" spans="1:65" s="2" customFormat="1" ht="16.5" customHeight="1">
      <c r="A126" s="36"/>
      <c r="B126" s="37"/>
      <c r="C126" s="175" t="s">
        <v>249</v>
      </c>
      <c r="D126" s="175" t="s">
        <v>204</v>
      </c>
      <c r="E126" s="176" t="s">
        <v>1217</v>
      </c>
      <c r="F126" s="177" t="s">
        <v>1218</v>
      </c>
      <c r="G126" s="178" t="s">
        <v>280</v>
      </c>
      <c r="H126" s="179">
        <v>229.01</v>
      </c>
      <c r="I126" s="180"/>
      <c r="J126" s="181">
        <f>ROUND(I126*H126,2)</f>
        <v>0</v>
      </c>
      <c r="K126" s="177" t="s">
        <v>208</v>
      </c>
      <c r="L126" s="41"/>
      <c r="M126" s="182" t="s">
        <v>19</v>
      </c>
      <c r="N126" s="183" t="s">
        <v>45</v>
      </c>
      <c r="O126" s="66"/>
      <c r="P126" s="184">
        <f>O126*H126</f>
        <v>0</v>
      </c>
      <c r="Q126" s="184">
        <v>0.10353999999999999</v>
      </c>
      <c r="R126" s="184">
        <f>Q126*H126</f>
        <v>23.711695399999996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209</v>
      </c>
      <c r="AT126" s="186" t="s">
        <v>204</v>
      </c>
      <c r="AU126" s="186" t="s">
        <v>84</v>
      </c>
      <c r="AY126" s="19" t="s">
        <v>202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209</v>
      </c>
      <c r="BM126" s="186" t="s">
        <v>1620</v>
      </c>
    </row>
    <row r="127" spans="1:65" s="2" customFormat="1" ht="11.25">
      <c r="A127" s="36"/>
      <c r="B127" s="37"/>
      <c r="C127" s="38"/>
      <c r="D127" s="188" t="s">
        <v>211</v>
      </c>
      <c r="E127" s="38"/>
      <c r="F127" s="189" t="s">
        <v>1220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211</v>
      </c>
      <c r="AU127" s="19" t="s">
        <v>84</v>
      </c>
    </row>
    <row r="128" spans="1:65" s="2" customFormat="1" ht="11.25">
      <c r="A128" s="36"/>
      <c r="B128" s="37"/>
      <c r="C128" s="38"/>
      <c r="D128" s="193" t="s">
        <v>213</v>
      </c>
      <c r="E128" s="38"/>
      <c r="F128" s="194" t="s">
        <v>1221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213</v>
      </c>
      <c r="AU128" s="19" t="s">
        <v>84</v>
      </c>
    </row>
    <row r="129" spans="1:65" s="13" customFormat="1" ht="11.25">
      <c r="B129" s="195"/>
      <c r="C129" s="196"/>
      <c r="D129" s="188" t="s">
        <v>215</v>
      </c>
      <c r="E129" s="197" t="s">
        <v>19</v>
      </c>
      <c r="F129" s="198" t="s">
        <v>1596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1:65" s="13" customFormat="1" ht="11.25">
      <c r="B130" s="195"/>
      <c r="C130" s="196"/>
      <c r="D130" s="188" t="s">
        <v>215</v>
      </c>
      <c r="E130" s="197" t="s">
        <v>19</v>
      </c>
      <c r="F130" s="198" t="s">
        <v>1605</v>
      </c>
      <c r="G130" s="196"/>
      <c r="H130" s="197" t="s">
        <v>19</v>
      </c>
      <c r="I130" s="199"/>
      <c r="J130" s="196"/>
      <c r="K130" s="196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215</v>
      </c>
      <c r="AU130" s="204" t="s">
        <v>84</v>
      </c>
      <c r="AV130" s="13" t="s">
        <v>82</v>
      </c>
      <c r="AW130" s="13" t="s">
        <v>35</v>
      </c>
      <c r="AX130" s="13" t="s">
        <v>74</v>
      </c>
      <c r="AY130" s="204" t="s">
        <v>202</v>
      </c>
    </row>
    <row r="131" spans="1:65" s="13" customFormat="1" ht="11.25">
      <c r="B131" s="195"/>
      <c r="C131" s="196"/>
      <c r="D131" s="188" t="s">
        <v>215</v>
      </c>
      <c r="E131" s="197" t="s">
        <v>19</v>
      </c>
      <c r="F131" s="198" t="s">
        <v>1598</v>
      </c>
      <c r="G131" s="196"/>
      <c r="H131" s="197" t="s">
        <v>19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215</v>
      </c>
      <c r="AU131" s="204" t="s">
        <v>84</v>
      </c>
      <c r="AV131" s="13" t="s">
        <v>82</v>
      </c>
      <c r="AW131" s="13" t="s">
        <v>35</v>
      </c>
      <c r="AX131" s="13" t="s">
        <v>74</v>
      </c>
      <c r="AY131" s="204" t="s">
        <v>202</v>
      </c>
    </row>
    <row r="132" spans="1:65" s="14" customFormat="1" ht="11.25">
      <c r="B132" s="205"/>
      <c r="C132" s="206"/>
      <c r="D132" s="188" t="s">
        <v>215</v>
      </c>
      <c r="E132" s="207" t="s">
        <v>19</v>
      </c>
      <c r="F132" s="208" t="s">
        <v>1536</v>
      </c>
      <c r="G132" s="206"/>
      <c r="H132" s="209">
        <v>229.01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215</v>
      </c>
      <c r="AU132" s="215" t="s">
        <v>84</v>
      </c>
      <c r="AV132" s="14" t="s">
        <v>84</v>
      </c>
      <c r="AW132" s="14" t="s">
        <v>35</v>
      </c>
      <c r="AX132" s="14" t="s">
        <v>74</v>
      </c>
      <c r="AY132" s="215" t="s">
        <v>202</v>
      </c>
    </row>
    <row r="133" spans="1:65" s="15" customFormat="1" ht="11.25">
      <c r="B133" s="216"/>
      <c r="C133" s="217"/>
      <c r="D133" s="188" t="s">
        <v>215</v>
      </c>
      <c r="E133" s="218" t="s">
        <v>19</v>
      </c>
      <c r="F133" s="219" t="s">
        <v>220</v>
      </c>
      <c r="G133" s="217"/>
      <c r="H133" s="220">
        <v>229.01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215</v>
      </c>
      <c r="AU133" s="226" t="s">
        <v>84</v>
      </c>
      <c r="AV133" s="15" t="s">
        <v>209</v>
      </c>
      <c r="AW133" s="15" t="s">
        <v>35</v>
      </c>
      <c r="AX133" s="15" t="s">
        <v>82</v>
      </c>
      <c r="AY133" s="226" t="s">
        <v>202</v>
      </c>
    </row>
    <row r="134" spans="1:65" s="2" customFormat="1" ht="16.5" customHeight="1">
      <c r="A134" s="36"/>
      <c r="B134" s="37"/>
      <c r="C134" s="175" t="s">
        <v>260</v>
      </c>
      <c r="D134" s="175" t="s">
        <v>204</v>
      </c>
      <c r="E134" s="176" t="s">
        <v>1621</v>
      </c>
      <c r="F134" s="177" t="s">
        <v>1622</v>
      </c>
      <c r="G134" s="178" t="s">
        <v>263</v>
      </c>
      <c r="H134" s="179">
        <v>58.98</v>
      </c>
      <c r="I134" s="180"/>
      <c r="J134" s="181">
        <f>ROUND(I134*H134,2)</f>
        <v>0</v>
      </c>
      <c r="K134" s="177" t="s">
        <v>208</v>
      </c>
      <c r="L134" s="41"/>
      <c r="M134" s="182" t="s">
        <v>19</v>
      </c>
      <c r="N134" s="183" t="s">
        <v>45</v>
      </c>
      <c r="O134" s="66"/>
      <c r="P134" s="184">
        <f>O134*H134</f>
        <v>0</v>
      </c>
      <c r="Q134" s="184">
        <v>8.5307999999999995E-2</v>
      </c>
      <c r="R134" s="184">
        <f>Q134*H134</f>
        <v>5.0314658399999992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209</v>
      </c>
      <c r="AT134" s="186" t="s">
        <v>204</v>
      </c>
      <c r="AU134" s="186" t="s">
        <v>84</v>
      </c>
      <c r="AY134" s="19" t="s">
        <v>202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209</v>
      </c>
      <c r="BM134" s="186" t="s">
        <v>1623</v>
      </c>
    </row>
    <row r="135" spans="1:65" s="2" customFormat="1" ht="11.25">
      <c r="A135" s="36"/>
      <c r="B135" s="37"/>
      <c r="C135" s="38"/>
      <c r="D135" s="188" t="s">
        <v>211</v>
      </c>
      <c r="E135" s="38"/>
      <c r="F135" s="189" t="s">
        <v>1624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211</v>
      </c>
      <c r="AU135" s="19" t="s">
        <v>84</v>
      </c>
    </row>
    <row r="136" spans="1:65" s="2" customFormat="1" ht="11.25">
      <c r="A136" s="36"/>
      <c r="B136" s="37"/>
      <c r="C136" s="38"/>
      <c r="D136" s="193" t="s">
        <v>213</v>
      </c>
      <c r="E136" s="38"/>
      <c r="F136" s="194" t="s">
        <v>1625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213</v>
      </c>
      <c r="AU136" s="19" t="s">
        <v>84</v>
      </c>
    </row>
    <row r="137" spans="1:65" s="13" customFormat="1" ht="11.25">
      <c r="B137" s="195"/>
      <c r="C137" s="196"/>
      <c r="D137" s="188" t="s">
        <v>215</v>
      </c>
      <c r="E137" s="197" t="s">
        <v>19</v>
      </c>
      <c r="F137" s="198" t="s">
        <v>1596</v>
      </c>
      <c r="G137" s="196"/>
      <c r="H137" s="197" t="s">
        <v>19</v>
      </c>
      <c r="I137" s="199"/>
      <c r="J137" s="196"/>
      <c r="K137" s="196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215</v>
      </c>
      <c r="AU137" s="204" t="s">
        <v>84</v>
      </c>
      <c r="AV137" s="13" t="s">
        <v>82</v>
      </c>
      <c r="AW137" s="13" t="s">
        <v>35</v>
      </c>
      <c r="AX137" s="13" t="s">
        <v>74</v>
      </c>
      <c r="AY137" s="204" t="s">
        <v>202</v>
      </c>
    </row>
    <row r="138" spans="1:65" s="13" customFormat="1" ht="11.25">
      <c r="B138" s="195"/>
      <c r="C138" s="196"/>
      <c r="D138" s="188" t="s">
        <v>215</v>
      </c>
      <c r="E138" s="197" t="s">
        <v>19</v>
      </c>
      <c r="F138" s="198" t="s">
        <v>1626</v>
      </c>
      <c r="G138" s="196"/>
      <c r="H138" s="197" t="s">
        <v>19</v>
      </c>
      <c r="I138" s="199"/>
      <c r="J138" s="196"/>
      <c r="K138" s="196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215</v>
      </c>
      <c r="AU138" s="204" t="s">
        <v>84</v>
      </c>
      <c r="AV138" s="13" t="s">
        <v>82</v>
      </c>
      <c r="AW138" s="13" t="s">
        <v>35</v>
      </c>
      <c r="AX138" s="13" t="s">
        <v>74</v>
      </c>
      <c r="AY138" s="204" t="s">
        <v>202</v>
      </c>
    </row>
    <row r="139" spans="1:65" s="13" customFormat="1" ht="11.25">
      <c r="B139" s="195"/>
      <c r="C139" s="196"/>
      <c r="D139" s="188" t="s">
        <v>215</v>
      </c>
      <c r="E139" s="197" t="s">
        <v>19</v>
      </c>
      <c r="F139" s="198" t="s">
        <v>1551</v>
      </c>
      <c r="G139" s="196"/>
      <c r="H139" s="197" t="s">
        <v>19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215</v>
      </c>
      <c r="AU139" s="204" t="s">
        <v>84</v>
      </c>
      <c r="AV139" s="13" t="s">
        <v>82</v>
      </c>
      <c r="AW139" s="13" t="s">
        <v>35</v>
      </c>
      <c r="AX139" s="13" t="s">
        <v>74</v>
      </c>
      <c r="AY139" s="204" t="s">
        <v>202</v>
      </c>
    </row>
    <row r="140" spans="1:65" s="14" customFormat="1" ht="11.25">
      <c r="B140" s="205"/>
      <c r="C140" s="206"/>
      <c r="D140" s="188" t="s">
        <v>215</v>
      </c>
      <c r="E140" s="207" t="s">
        <v>19</v>
      </c>
      <c r="F140" s="208" t="s">
        <v>1627</v>
      </c>
      <c r="G140" s="206"/>
      <c r="H140" s="209">
        <v>58.98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215</v>
      </c>
      <c r="AU140" s="215" t="s">
        <v>84</v>
      </c>
      <c r="AV140" s="14" t="s">
        <v>84</v>
      </c>
      <c r="AW140" s="14" t="s">
        <v>35</v>
      </c>
      <c r="AX140" s="14" t="s">
        <v>74</v>
      </c>
      <c r="AY140" s="215" t="s">
        <v>202</v>
      </c>
    </row>
    <row r="141" spans="1:65" s="15" customFormat="1" ht="11.25">
      <c r="B141" s="216"/>
      <c r="C141" s="217"/>
      <c r="D141" s="188" t="s">
        <v>215</v>
      </c>
      <c r="E141" s="218" t="s">
        <v>19</v>
      </c>
      <c r="F141" s="219" t="s">
        <v>220</v>
      </c>
      <c r="G141" s="217"/>
      <c r="H141" s="220">
        <v>58.98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215</v>
      </c>
      <c r="AU141" s="226" t="s">
        <v>84</v>
      </c>
      <c r="AV141" s="15" t="s">
        <v>209</v>
      </c>
      <c r="AW141" s="15" t="s">
        <v>35</v>
      </c>
      <c r="AX141" s="15" t="s">
        <v>82</v>
      </c>
      <c r="AY141" s="226" t="s">
        <v>202</v>
      </c>
    </row>
    <row r="142" spans="1:65" s="2" customFormat="1" ht="16.5" customHeight="1">
      <c r="A142" s="36"/>
      <c r="B142" s="37"/>
      <c r="C142" s="241" t="s">
        <v>268</v>
      </c>
      <c r="D142" s="241" t="s">
        <v>595</v>
      </c>
      <c r="E142" s="242" t="s">
        <v>1628</v>
      </c>
      <c r="F142" s="243" t="s">
        <v>1629</v>
      </c>
      <c r="G142" s="244" t="s">
        <v>263</v>
      </c>
      <c r="H142" s="245">
        <v>61.929000000000002</v>
      </c>
      <c r="I142" s="246"/>
      <c r="J142" s="247">
        <f>ROUND(I142*H142,2)</f>
        <v>0</v>
      </c>
      <c r="K142" s="243" t="s">
        <v>208</v>
      </c>
      <c r="L142" s="248"/>
      <c r="M142" s="249" t="s">
        <v>19</v>
      </c>
      <c r="N142" s="250" t="s">
        <v>45</v>
      </c>
      <c r="O142" s="66"/>
      <c r="P142" s="184">
        <f>O142*H142</f>
        <v>0</v>
      </c>
      <c r="Q142" s="184">
        <v>2.1999999999999999E-2</v>
      </c>
      <c r="R142" s="184">
        <f>Q142*H142</f>
        <v>1.362438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268</v>
      </c>
      <c r="AT142" s="186" t="s">
        <v>595</v>
      </c>
      <c r="AU142" s="186" t="s">
        <v>84</v>
      </c>
      <c r="AY142" s="19" t="s">
        <v>202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209</v>
      </c>
      <c r="BM142" s="186" t="s">
        <v>1630</v>
      </c>
    </row>
    <row r="143" spans="1:65" s="2" customFormat="1" ht="11.25">
      <c r="A143" s="36"/>
      <c r="B143" s="37"/>
      <c r="C143" s="38"/>
      <c r="D143" s="188" t="s">
        <v>211</v>
      </c>
      <c r="E143" s="38"/>
      <c r="F143" s="189" t="s">
        <v>1629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211</v>
      </c>
      <c r="AU143" s="19" t="s">
        <v>84</v>
      </c>
    </row>
    <row r="144" spans="1:65" s="13" customFormat="1" ht="11.25">
      <c r="B144" s="195"/>
      <c r="C144" s="196"/>
      <c r="D144" s="188" t="s">
        <v>215</v>
      </c>
      <c r="E144" s="197" t="s">
        <v>19</v>
      </c>
      <c r="F144" s="198" t="s">
        <v>1596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1:65" s="13" customFormat="1" ht="11.25">
      <c r="B145" s="195"/>
      <c r="C145" s="196"/>
      <c r="D145" s="188" t="s">
        <v>215</v>
      </c>
      <c r="E145" s="197" t="s">
        <v>19</v>
      </c>
      <c r="F145" s="198" t="s">
        <v>1626</v>
      </c>
      <c r="G145" s="196"/>
      <c r="H145" s="197" t="s">
        <v>19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215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202</v>
      </c>
    </row>
    <row r="146" spans="1:65" s="13" customFormat="1" ht="11.25">
      <c r="B146" s="195"/>
      <c r="C146" s="196"/>
      <c r="D146" s="188" t="s">
        <v>215</v>
      </c>
      <c r="E146" s="197" t="s">
        <v>19</v>
      </c>
      <c r="F146" s="198" t="s">
        <v>1551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1:65" s="14" customFormat="1" ht="11.25">
      <c r="B147" s="205"/>
      <c r="C147" s="206"/>
      <c r="D147" s="188" t="s">
        <v>215</v>
      </c>
      <c r="E147" s="207" t="s">
        <v>19</v>
      </c>
      <c r="F147" s="208" t="s">
        <v>1627</v>
      </c>
      <c r="G147" s="206"/>
      <c r="H147" s="209">
        <v>58.98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215</v>
      </c>
      <c r="AU147" s="215" t="s">
        <v>84</v>
      </c>
      <c r="AV147" s="14" t="s">
        <v>84</v>
      </c>
      <c r="AW147" s="14" t="s">
        <v>35</v>
      </c>
      <c r="AX147" s="14" t="s">
        <v>74</v>
      </c>
      <c r="AY147" s="215" t="s">
        <v>202</v>
      </c>
    </row>
    <row r="148" spans="1:65" s="15" customFormat="1" ht="11.25">
      <c r="B148" s="216"/>
      <c r="C148" s="217"/>
      <c r="D148" s="188" t="s">
        <v>215</v>
      </c>
      <c r="E148" s="218" t="s">
        <v>19</v>
      </c>
      <c r="F148" s="219" t="s">
        <v>220</v>
      </c>
      <c r="G148" s="217"/>
      <c r="H148" s="220">
        <v>58.98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215</v>
      </c>
      <c r="AU148" s="226" t="s">
        <v>84</v>
      </c>
      <c r="AV148" s="15" t="s">
        <v>209</v>
      </c>
      <c r="AW148" s="15" t="s">
        <v>35</v>
      </c>
      <c r="AX148" s="15" t="s">
        <v>82</v>
      </c>
      <c r="AY148" s="226" t="s">
        <v>202</v>
      </c>
    </row>
    <row r="149" spans="1:65" s="14" customFormat="1" ht="11.25">
      <c r="B149" s="205"/>
      <c r="C149" s="206"/>
      <c r="D149" s="188" t="s">
        <v>215</v>
      </c>
      <c r="E149" s="206"/>
      <c r="F149" s="208" t="s">
        <v>1631</v>
      </c>
      <c r="G149" s="206"/>
      <c r="H149" s="209">
        <v>61.929000000000002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215</v>
      </c>
      <c r="AU149" s="215" t="s">
        <v>84</v>
      </c>
      <c r="AV149" s="14" t="s">
        <v>84</v>
      </c>
      <c r="AW149" s="14" t="s">
        <v>4</v>
      </c>
      <c r="AX149" s="14" t="s">
        <v>82</v>
      </c>
      <c r="AY149" s="215" t="s">
        <v>202</v>
      </c>
    </row>
    <row r="150" spans="1:65" s="12" customFormat="1" ht="22.9" customHeight="1">
      <c r="B150" s="159"/>
      <c r="C150" s="160"/>
      <c r="D150" s="161" t="s">
        <v>73</v>
      </c>
      <c r="E150" s="173" t="s">
        <v>1632</v>
      </c>
      <c r="F150" s="173" t="s">
        <v>1633</v>
      </c>
      <c r="G150" s="160"/>
      <c r="H150" s="160"/>
      <c r="I150" s="163"/>
      <c r="J150" s="174">
        <f>BK150</f>
        <v>0</v>
      </c>
      <c r="K150" s="160"/>
      <c r="L150" s="165"/>
      <c r="M150" s="166"/>
      <c r="N150" s="167"/>
      <c r="O150" s="167"/>
      <c r="P150" s="168">
        <f>SUM(P151:P231)</f>
        <v>0</v>
      </c>
      <c r="Q150" s="167"/>
      <c r="R150" s="168">
        <f>SUM(R151:R231)</f>
        <v>228.78948011999998</v>
      </c>
      <c r="S150" s="167"/>
      <c r="T150" s="169">
        <f>SUM(T151:T231)</f>
        <v>0</v>
      </c>
      <c r="AR150" s="170" t="s">
        <v>82</v>
      </c>
      <c r="AT150" s="171" t="s">
        <v>73</v>
      </c>
      <c r="AU150" s="171" t="s">
        <v>82</v>
      </c>
      <c r="AY150" s="170" t="s">
        <v>202</v>
      </c>
      <c r="BK150" s="172">
        <f>SUM(BK151:BK231)</f>
        <v>0</v>
      </c>
    </row>
    <row r="151" spans="1:65" s="2" customFormat="1" ht="16.5" customHeight="1">
      <c r="A151" s="36"/>
      <c r="B151" s="37"/>
      <c r="C151" s="175" t="s">
        <v>237</v>
      </c>
      <c r="D151" s="175" t="s">
        <v>204</v>
      </c>
      <c r="E151" s="176" t="s">
        <v>1634</v>
      </c>
      <c r="F151" s="177" t="s">
        <v>1635</v>
      </c>
      <c r="G151" s="178" t="s">
        <v>263</v>
      </c>
      <c r="H151" s="179">
        <v>174.19200000000001</v>
      </c>
      <c r="I151" s="180"/>
      <c r="J151" s="181">
        <f>ROUND(I151*H151,2)</f>
        <v>0</v>
      </c>
      <c r="K151" s="177" t="s">
        <v>208</v>
      </c>
      <c r="L151" s="41"/>
      <c r="M151" s="182" t="s">
        <v>19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209</v>
      </c>
      <c r="AT151" s="186" t="s">
        <v>204</v>
      </c>
      <c r="AU151" s="186" t="s">
        <v>84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209</v>
      </c>
      <c r="BM151" s="186" t="s">
        <v>1636</v>
      </c>
    </row>
    <row r="152" spans="1:65" s="2" customFormat="1" ht="19.5">
      <c r="A152" s="36"/>
      <c r="B152" s="37"/>
      <c r="C152" s="38"/>
      <c r="D152" s="188" t="s">
        <v>211</v>
      </c>
      <c r="E152" s="38"/>
      <c r="F152" s="189" t="s">
        <v>1637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211</v>
      </c>
      <c r="AU152" s="19" t="s">
        <v>84</v>
      </c>
    </row>
    <row r="153" spans="1:65" s="2" customFormat="1" ht="11.25">
      <c r="A153" s="36"/>
      <c r="B153" s="37"/>
      <c r="C153" s="38"/>
      <c r="D153" s="193" t="s">
        <v>213</v>
      </c>
      <c r="E153" s="38"/>
      <c r="F153" s="194" t="s">
        <v>1638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213</v>
      </c>
      <c r="AU153" s="19" t="s">
        <v>84</v>
      </c>
    </row>
    <row r="154" spans="1:65" s="13" customFormat="1" ht="11.25">
      <c r="B154" s="195"/>
      <c r="C154" s="196"/>
      <c r="D154" s="188" t="s">
        <v>215</v>
      </c>
      <c r="E154" s="197" t="s">
        <v>19</v>
      </c>
      <c r="F154" s="198" t="s">
        <v>1639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1:65" s="14" customFormat="1" ht="11.25">
      <c r="B155" s="205"/>
      <c r="C155" s="206"/>
      <c r="D155" s="188" t="s">
        <v>215</v>
      </c>
      <c r="E155" s="207" t="s">
        <v>19</v>
      </c>
      <c r="F155" s="208" t="s">
        <v>1640</v>
      </c>
      <c r="G155" s="206"/>
      <c r="H155" s="209">
        <v>174.19200000000001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215</v>
      </c>
      <c r="AU155" s="215" t="s">
        <v>84</v>
      </c>
      <c r="AV155" s="14" t="s">
        <v>84</v>
      </c>
      <c r="AW155" s="14" t="s">
        <v>35</v>
      </c>
      <c r="AX155" s="14" t="s">
        <v>74</v>
      </c>
      <c r="AY155" s="215" t="s">
        <v>202</v>
      </c>
    </row>
    <row r="156" spans="1:65" s="15" customFormat="1" ht="11.25">
      <c r="B156" s="216"/>
      <c r="C156" s="217"/>
      <c r="D156" s="188" t="s">
        <v>215</v>
      </c>
      <c r="E156" s="218" t="s">
        <v>19</v>
      </c>
      <c r="F156" s="219" t="s">
        <v>220</v>
      </c>
      <c r="G156" s="217"/>
      <c r="H156" s="220">
        <v>174.19200000000001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215</v>
      </c>
      <c r="AU156" s="226" t="s">
        <v>84</v>
      </c>
      <c r="AV156" s="15" t="s">
        <v>209</v>
      </c>
      <c r="AW156" s="15" t="s">
        <v>35</v>
      </c>
      <c r="AX156" s="15" t="s">
        <v>82</v>
      </c>
      <c r="AY156" s="226" t="s">
        <v>202</v>
      </c>
    </row>
    <row r="157" spans="1:65" s="2" customFormat="1" ht="16.5" customHeight="1">
      <c r="A157" s="36"/>
      <c r="B157" s="37"/>
      <c r="C157" s="175" t="s">
        <v>288</v>
      </c>
      <c r="D157" s="175" t="s">
        <v>204</v>
      </c>
      <c r="E157" s="176" t="s">
        <v>1641</v>
      </c>
      <c r="F157" s="177" t="s">
        <v>1642</v>
      </c>
      <c r="G157" s="178" t="s">
        <v>280</v>
      </c>
      <c r="H157" s="179">
        <v>178.25399999999999</v>
      </c>
      <c r="I157" s="180"/>
      <c r="J157" s="181">
        <f>ROUND(I157*H157,2)</f>
        <v>0</v>
      </c>
      <c r="K157" s="177" t="s">
        <v>208</v>
      </c>
      <c r="L157" s="41"/>
      <c r="M157" s="182" t="s">
        <v>19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209</v>
      </c>
      <c r="AT157" s="186" t="s">
        <v>204</v>
      </c>
      <c r="AU157" s="186" t="s">
        <v>84</v>
      </c>
      <c r="AY157" s="19" t="s">
        <v>202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209</v>
      </c>
      <c r="BM157" s="186" t="s">
        <v>1643</v>
      </c>
    </row>
    <row r="158" spans="1:65" s="2" customFormat="1" ht="19.5">
      <c r="A158" s="36"/>
      <c r="B158" s="37"/>
      <c r="C158" s="38"/>
      <c r="D158" s="188" t="s">
        <v>211</v>
      </c>
      <c r="E158" s="38"/>
      <c r="F158" s="189" t="s">
        <v>1644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211</v>
      </c>
      <c r="AU158" s="19" t="s">
        <v>84</v>
      </c>
    </row>
    <row r="159" spans="1:65" s="2" customFormat="1" ht="11.25">
      <c r="A159" s="36"/>
      <c r="B159" s="37"/>
      <c r="C159" s="38"/>
      <c r="D159" s="193" t="s">
        <v>213</v>
      </c>
      <c r="E159" s="38"/>
      <c r="F159" s="194" t="s">
        <v>1645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213</v>
      </c>
      <c r="AU159" s="19" t="s">
        <v>84</v>
      </c>
    </row>
    <row r="160" spans="1:65" s="13" customFormat="1" ht="11.25">
      <c r="B160" s="195"/>
      <c r="C160" s="196"/>
      <c r="D160" s="188" t="s">
        <v>215</v>
      </c>
      <c r="E160" s="197" t="s">
        <v>19</v>
      </c>
      <c r="F160" s="198" t="s">
        <v>1604</v>
      </c>
      <c r="G160" s="196"/>
      <c r="H160" s="197" t="s">
        <v>19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215</v>
      </c>
      <c r="AU160" s="204" t="s">
        <v>84</v>
      </c>
      <c r="AV160" s="13" t="s">
        <v>82</v>
      </c>
      <c r="AW160" s="13" t="s">
        <v>35</v>
      </c>
      <c r="AX160" s="13" t="s">
        <v>74</v>
      </c>
      <c r="AY160" s="204" t="s">
        <v>202</v>
      </c>
    </row>
    <row r="161" spans="1:65" s="13" customFormat="1" ht="11.25">
      <c r="B161" s="195"/>
      <c r="C161" s="196"/>
      <c r="D161" s="188" t="s">
        <v>215</v>
      </c>
      <c r="E161" s="197" t="s">
        <v>19</v>
      </c>
      <c r="F161" s="198" t="s">
        <v>1646</v>
      </c>
      <c r="G161" s="196"/>
      <c r="H161" s="197" t="s">
        <v>19</v>
      </c>
      <c r="I161" s="199"/>
      <c r="J161" s="196"/>
      <c r="K161" s="196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215</v>
      </c>
      <c r="AU161" s="204" t="s">
        <v>84</v>
      </c>
      <c r="AV161" s="13" t="s">
        <v>82</v>
      </c>
      <c r="AW161" s="13" t="s">
        <v>35</v>
      </c>
      <c r="AX161" s="13" t="s">
        <v>74</v>
      </c>
      <c r="AY161" s="204" t="s">
        <v>202</v>
      </c>
    </row>
    <row r="162" spans="1:65" s="13" customFormat="1" ht="11.25">
      <c r="B162" s="195"/>
      <c r="C162" s="196"/>
      <c r="D162" s="188" t="s">
        <v>215</v>
      </c>
      <c r="E162" s="197" t="s">
        <v>19</v>
      </c>
      <c r="F162" s="198" t="s">
        <v>1647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1:65" s="13" customFormat="1" ht="11.25">
      <c r="B163" s="195"/>
      <c r="C163" s="196"/>
      <c r="D163" s="188" t="s">
        <v>215</v>
      </c>
      <c r="E163" s="197" t="s">
        <v>19</v>
      </c>
      <c r="F163" s="198" t="s">
        <v>1648</v>
      </c>
      <c r="G163" s="196"/>
      <c r="H163" s="197" t="s">
        <v>19</v>
      </c>
      <c r="I163" s="199"/>
      <c r="J163" s="196"/>
      <c r="K163" s="196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215</v>
      </c>
      <c r="AU163" s="204" t="s">
        <v>84</v>
      </c>
      <c r="AV163" s="13" t="s">
        <v>82</v>
      </c>
      <c r="AW163" s="13" t="s">
        <v>35</v>
      </c>
      <c r="AX163" s="13" t="s">
        <v>74</v>
      </c>
      <c r="AY163" s="204" t="s">
        <v>202</v>
      </c>
    </row>
    <row r="164" spans="1:65" s="14" customFormat="1" ht="11.25">
      <c r="B164" s="205"/>
      <c r="C164" s="206"/>
      <c r="D164" s="188" t="s">
        <v>215</v>
      </c>
      <c r="E164" s="207" t="s">
        <v>19</v>
      </c>
      <c r="F164" s="208" t="s">
        <v>1649</v>
      </c>
      <c r="G164" s="206"/>
      <c r="H164" s="209">
        <v>178.25399999999999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215</v>
      </c>
      <c r="AU164" s="215" t="s">
        <v>84</v>
      </c>
      <c r="AV164" s="14" t="s">
        <v>84</v>
      </c>
      <c r="AW164" s="14" t="s">
        <v>35</v>
      </c>
      <c r="AX164" s="14" t="s">
        <v>74</v>
      </c>
      <c r="AY164" s="215" t="s">
        <v>202</v>
      </c>
    </row>
    <row r="165" spans="1:65" s="13" customFormat="1" ht="11.25">
      <c r="B165" s="195"/>
      <c r="C165" s="196"/>
      <c r="D165" s="188" t="s">
        <v>215</v>
      </c>
      <c r="E165" s="197" t="s">
        <v>19</v>
      </c>
      <c r="F165" s="198" t="s">
        <v>1500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1:65" s="15" customFormat="1" ht="11.25">
      <c r="B166" s="216"/>
      <c r="C166" s="217"/>
      <c r="D166" s="188" t="s">
        <v>215</v>
      </c>
      <c r="E166" s="218" t="s">
        <v>19</v>
      </c>
      <c r="F166" s="219" t="s">
        <v>220</v>
      </c>
      <c r="G166" s="217"/>
      <c r="H166" s="220">
        <v>178.25399999999999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215</v>
      </c>
      <c r="AU166" s="226" t="s">
        <v>84</v>
      </c>
      <c r="AV166" s="15" t="s">
        <v>209</v>
      </c>
      <c r="AW166" s="15" t="s">
        <v>35</v>
      </c>
      <c r="AX166" s="15" t="s">
        <v>82</v>
      </c>
      <c r="AY166" s="226" t="s">
        <v>202</v>
      </c>
    </row>
    <row r="167" spans="1:65" s="2" customFormat="1" ht="16.5" customHeight="1">
      <c r="A167" s="36"/>
      <c r="B167" s="37"/>
      <c r="C167" s="175" t="s">
        <v>298</v>
      </c>
      <c r="D167" s="175" t="s">
        <v>204</v>
      </c>
      <c r="E167" s="176" t="s">
        <v>510</v>
      </c>
      <c r="F167" s="177" t="s">
        <v>511</v>
      </c>
      <c r="G167" s="178" t="s">
        <v>280</v>
      </c>
      <c r="H167" s="179">
        <v>209.71</v>
      </c>
      <c r="I167" s="180"/>
      <c r="J167" s="181">
        <f>ROUND(I167*H167,2)</f>
        <v>0</v>
      </c>
      <c r="K167" s="177" t="s">
        <v>208</v>
      </c>
      <c r="L167" s="41"/>
      <c r="M167" s="182" t="s">
        <v>19</v>
      </c>
      <c r="N167" s="183" t="s">
        <v>45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209</v>
      </c>
      <c r="AT167" s="186" t="s">
        <v>204</v>
      </c>
      <c r="AU167" s="186" t="s">
        <v>84</v>
      </c>
      <c r="AY167" s="19" t="s">
        <v>202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82</v>
      </c>
      <c r="BK167" s="187">
        <f>ROUND(I167*H167,2)</f>
        <v>0</v>
      </c>
      <c r="BL167" s="19" t="s">
        <v>209</v>
      </c>
      <c r="BM167" s="186" t="s">
        <v>1650</v>
      </c>
    </row>
    <row r="168" spans="1:65" s="2" customFormat="1" ht="11.25">
      <c r="A168" s="36"/>
      <c r="B168" s="37"/>
      <c r="C168" s="38"/>
      <c r="D168" s="188" t="s">
        <v>211</v>
      </c>
      <c r="E168" s="38"/>
      <c r="F168" s="189" t="s">
        <v>513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211</v>
      </c>
      <c r="AU168" s="19" t="s">
        <v>84</v>
      </c>
    </row>
    <row r="169" spans="1:65" s="2" customFormat="1" ht="11.25">
      <c r="A169" s="36"/>
      <c r="B169" s="37"/>
      <c r="C169" s="38"/>
      <c r="D169" s="193" t="s">
        <v>213</v>
      </c>
      <c r="E169" s="38"/>
      <c r="F169" s="194" t="s">
        <v>514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213</v>
      </c>
      <c r="AU169" s="19" t="s">
        <v>84</v>
      </c>
    </row>
    <row r="170" spans="1:65" s="13" customFormat="1" ht="11.25">
      <c r="B170" s="195"/>
      <c r="C170" s="196"/>
      <c r="D170" s="188" t="s">
        <v>215</v>
      </c>
      <c r="E170" s="197" t="s">
        <v>19</v>
      </c>
      <c r="F170" s="198" t="s">
        <v>1604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1:65" s="13" customFormat="1" ht="11.25">
      <c r="B171" s="195"/>
      <c r="C171" s="196"/>
      <c r="D171" s="188" t="s">
        <v>215</v>
      </c>
      <c r="E171" s="197" t="s">
        <v>19</v>
      </c>
      <c r="F171" s="198" t="s">
        <v>1646</v>
      </c>
      <c r="G171" s="196"/>
      <c r="H171" s="197" t="s">
        <v>19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215</v>
      </c>
      <c r="AU171" s="204" t="s">
        <v>84</v>
      </c>
      <c r="AV171" s="13" t="s">
        <v>82</v>
      </c>
      <c r="AW171" s="13" t="s">
        <v>35</v>
      </c>
      <c r="AX171" s="13" t="s">
        <v>74</v>
      </c>
      <c r="AY171" s="204" t="s">
        <v>202</v>
      </c>
    </row>
    <row r="172" spans="1:65" s="13" customFormat="1" ht="11.25">
      <c r="B172" s="195"/>
      <c r="C172" s="196"/>
      <c r="D172" s="188" t="s">
        <v>215</v>
      </c>
      <c r="E172" s="197" t="s">
        <v>19</v>
      </c>
      <c r="F172" s="198" t="s">
        <v>1651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1:65" s="14" customFormat="1" ht="11.25">
      <c r="B173" s="205"/>
      <c r="C173" s="206"/>
      <c r="D173" s="188" t="s">
        <v>215</v>
      </c>
      <c r="E173" s="207" t="s">
        <v>19</v>
      </c>
      <c r="F173" s="208" t="s">
        <v>1501</v>
      </c>
      <c r="G173" s="206"/>
      <c r="H173" s="209">
        <v>209.71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215</v>
      </c>
      <c r="AU173" s="215" t="s">
        <v>84</v>
      </c>
      <c r="AV173" s="14" t="s">
        <v>84</v>
      </c>
      <c r="AW173" s="14" t="s">
        <v>35</v>
      </c>
      <c r="AX173" s="14" t="s">
        <v>74</v>
      </c>
      <c r="AY173" s="215" t="s">
        <v>202</v>
      </c>
    </row>
    <row r="174" spans="1:65" s="13" customFormat="1" ht="11.25">
      <c r="B174" s="195"/>
      <c r="C174" s="196"/>
      <c r="D174" s="188" t="s">
        <v>215</v>
      </c>
      <c r="E174" s="197" t="s">
        <v>19</v>
      </c>
      <c r="F174" s="198" t="s">
        <v>1500</v>
      </c>
      <c r="G174" s="196"/>
      <c r="H174" s="197" t="s">
        <v>19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215</v>
      </c>
      <c r="AU174" s="204" t="s">
        <v>84</v>
      </c>
      <c r="AV174" s="13" t="s">
        <v>82</v>
      </c>
      <c r="AW174" s="13" t="s">
        <v>35</v>
      </c>
      <c r="AX174" s="13" t="s">
        <v>74</v>
      </c>
      <c r="AY174" s="204" t="s">
        <v>202</v>
      </c>
    </row>
    <row r="175" spans="1:65" s="15" customFormat="1" ht="11.25">
      <c r="B175" s="216"/>
      <c r="C175" s="217"/>
      <c r="D175" s="188" t="s">
        <v>215</v>
      </c>
      <c r="E175" s="218" t="s">
        <v>19</v>
      </c>
      <c r="F175" s="219" t="s">
        <v>220</v>
      </c>
      <c r="G175" s="217"/>
      <c r="H175" s="220">
        <v>209.71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215</v>
      </c>
      <c r="AU175" s="226" t="s">
        <v>84</v>
      </c>
      <c r="AV175" s="15" t="s">
        <v>209</v>
      </c>
      <c r="AW175" s="15" t="s">
        <v>35</v>
      </c>
      <c r="AX175" s="15" t="s">
        <v>82</v>
      </c>
      <c r="AY175" s="226" t="s">
        <v>202</v>
      </c>
    </row>
    <row r="176" spans="1:65" s="2" customFormat="1" ht="16.5" customHeight="1">
      <c r="A176" s="36"/>
      <c r="B176" s="37"/>
      <c r="C176" s="175" t="s">
        <v>305</v>
      </c>
      <c r="D176" s="175" t="s">
        <v>204</v>
      </c>
      <c r="E176" s="176" t="s">
        <v>1652</v>
      </c>
      <c r="F176" s="177" t="s">
        <v>1653</v>
      </c>
      <c r="G176" s="178" t="s">
        <v>280</v>
      </c>
      <c r="H176" s="179">
        <v>209.71</v>
      </c>
      <c r="I176" s="180"/>
      <c r="J176" s="181">
        <f>ROUND(I176*H176,2)</f>
        <v>0</v>
      </c>
      <c r="K176" s="177" t="s">
        <v>208</v>
      </c>
      <c r="L176" s="41"/>
      <c r="M176" s="182" t="s">
        <v>19</v>
      </c>
      <c r="N176" s="183" t="s">
        <v>45</v>
      </c>
      <c r="O176" s="66"/>
      <c r="P176" s="184">
        <f>O176*H176</f>
        <v>0</v>
      </c>
      <c r="Q176" s="184">
        <v>0.69</v>
      </c>
      <c r="R176" s="184">
        <f>Q176*H176</f>
        <v>144.69989999999999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209</v>
      </c>
      <c r="AT176" s="186" t="s">
        <v>204</v>
      </c>
      <c r="AU176" s="186" t="s">
        <v>84</v>
      </c>
      <c r="AY176" s="19" t="s">
        <v>202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82</v>
      </c>
      <c r="BK176" s="187">
        <f>ROUND(I176*H176,2)</f>
        <v>0</v>
      </c>
      <c r="BL176" s="19" t="s">
        <v>209</v>
      </c>
      <c r="BM176" s="186" t="s">
        <v>1654</v>
      </c>
    </row>
    <row r="177" spans="1:65" s="2" customFormat="1" ht="11.25">
      <c r="A177" s="36"/>
      <c r="B177" s="37"/>
      <c r="C177" s="38"/>
      <c r="D177" s="188" t="s">
        <v>211</v>
      </c>
      <c r="E177" s="38"/>
      <c r="F177" s="189" t="s">
        <v>1655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211</v>
      </c>
      <c r="AU177" s="19" t="s">
        <v>84</v>
      </c>
    </row>
    <row r="178" spans="1:65" s="2" customFormat="1" ht="11.25">
      <c r="A178" s="36"/>
      <c r="B178" s="37"/>
      <c r="C178" s="38"/>
      <c r="D178" s="193" t="s">
        <v>213</v>
      </c>
      <c r="E178" s="38"/>
      <c r="F178" s="194" t="s">
        <v>1656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213</v>
      </c>
      <c r="AU178" s="19" t="s">
        <v>84</v>
      </c>
    </row>
    <row r="179" spans="1:65" s="13" customFormat="1" ht="11.25">
      <c r="B179" s="195"/>
      <c r="C179" s="196"/>
      <c r="D179" s="188" t="s">
        <v>215</v>
      </c>
      <c r="E179" s="197" t="s">
        <v>19</v>
      </c>
      <c r="F179" s="198" t="s">
        <v>1604</v>
      </c>
      <c r="G179" s="196"/>
      <c r="H179" s="197" t="s">
        <v>19</v>
      </c>
      <c r="I179" s="199"/>
      <c r="J179" s="196"/>
      <c r="K179" s="196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215</v>
      </c>
      <c r="AU179" s="204" t="s">
        <v>84</v>
      </c>
      <c r="AV179" s="13" t="s">
        <v>82</v>
      </c>
      <c r="AW179" s="13" t="s">
        <v>35</v>
      </c>
      <c r="AX179" s="13" t="s">
        <v>74</v>
      </c>
      <c r="AY179" s="204" t="s">
        <v>202</v>
      </c>
    </row>
    <row r="180" spans="1:65" s="13" customFormat="1" ht="11.25">
      <c r="B180" s="195"/>
      <c r="C180" s="196"/>
      <c r="D180" s="188" t="s">
        <v>215</v>
      </c>
      <c r="E180" s="197" t="s">
        <v>19</v>
      </c>
      <c r="F180" s="198" t="s">
        <v>1657</v>
      </c>
      <c r="G180" s="196"/>
      <c r="H180" s="197" t="s">
        <v>19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215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202</v>
      </c>
    </row>
    <row r="181" spans="1:65" s="14" customFormat="1" ht="11.25">
      <c r="B181" s="205"/>
      <c r="C181" s="206"/>
      <c r="D181" s="188" t="s">
        <v>215</v>
      </c>
      <c r="E181" s="207" t="s">
        <v>19</v>
      </c>
      <c r="F181" s="208" t="s">
        <v>1501</v>
      </c>
      <c r="G181" s="206"/>
      <c r="H181" s="209">
        <v>209.71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215</v>
      </c>
      <c r="AU181" s="215" t="s">
        <v>84</v>
      </c>
      <c r="AV181" s="14" t="s">
        <v>84</v>
      </c>
      <c r="AW181" s="14" t="s">
        <v>35</v>
      </c>
      <c r="AX181" s="14" t="s">
        <v>74</v>
      </c>
      <c r="AY181" s="215" t="s">
        <v>202</v>
      </c>
    </row>
    <row r="182" spans="1:65" s="13" customFormat="1" ht="11.25">
      <c r="B182" s="195"/>
      <c r="C182" s="196"/>
      <c r="D182" s="188" t="s">
        <v>215</v>
      </c>
      <c r="E182" s="197" t="s">
        <v>19</v>
      </c>
      <c r="F182" s="198" t="s">
        <v>1500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1:65" s="15" customFormat="1" ht="11.25">
      <c r="B183" s="216"/>
      <c r="C183" s="217"/>
      <c r="D183" s="188" t="s">
        <v>215</v>
      </c>
      <c r="E183" s="218" t="s">
        <v>19</v>
      </c>
      <c r="F183" s="219" t="s">
        <v>220</v>
      </c>
      <c r="G183" s="217"/>
      <c r="H183" s="220">
        <v>209.71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215</v>
      </c>
      <c r="AU183" s="226" t="s">
        <v>84</v>
      </c>
      <c r="AV183" s="15" t="s">
        <v>209</v>
      </c>
      <c r="AW183" s="15" t="s">
        <v>35</v>
      </c>
      <c r="AX183" s="15" t="s">
        <v>82</v>
      </c>
      <c r="AY183" s="226" t="s">
        <v>202</v>
      </c>
    </row>
    <row r="184" spans="1:65" s="2" customFormat="1" ht="16.5" customHeight="1">
      <c r="A184" s="36"/>
      <c r="B184" s="37"/>
      <c r="C184" s="175" t="s">
        <v>311</v>
      </c>
      <c r="D184" s="175" t="s">
        <v>204</v>
      </c>
      <c r="E184" s="176" t="s">
        <v>1611</v>
      </c>
      <c r="F184" s="177" t="s">
        <v>1612</v>
      </c>
      <c r="G184" s="178" t="s">
        <v>280</v>
      </c>
      <c r="H184" s="179">
        <v>209.71</v>
      </c>
      <c r="I184" s="180"/>
      <c r="J184" s="181">
        <f>ROUND(I184*H184,2)</f>
        <v>0</v>
      </c>
      <c r="K184" s="177" t="s">
        <v>208</v>
      </c>
      <c r="L184" s="41"/>
      <c r="M184" s="182" t="s">
        <v>19</v>
      </c>
      <c r="N184" s="183" t="s">
        <v>45</v>
      </c>
      <c r="O184" s="66"/>
      <c r="P184" s="184">
        <f>O184*H184</f>
        <v>0</v>
      </c>
      <c r="Q184" s="184">
        <v>0.10362</v>
      </c>
      <c r="R184" s="184">
        <f>Q184*H184</f>
        <v>21.730150200000001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209</v>
      </c>
      <c r="AT184" s="186" t="s">
        <v>204</v>
      </c>
      <c r="AU184" s="186" t="s">
        <v>84</v>
      </c>
      <c r="AY184" s="19" t="s">
        <v>202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82</v>
      </c>
      <c r="BK184" s="187">
        <f>ROUND(I184*H184,2)</f>
        <v>0</v>
      </c>
      <c r="BL184" s="19" t="s">
        <v>209</v>
      </c>
      <c r="BM184" s="186" t="s">
        <v>1658</v>
      </c>
    </row>
    <row r="185" spans="1:65" s="2" customFormat="1" ht="29.25">
      <c r="A185" s="36"/>
      <c r="B185" s="37"/>
      <c r="C185" s="38"/>
      <c r="D185" s="188" t="s">
        <v>211</v>
      </c>
      <c r="E185" s="38"/>
      <c r="F185" s="189" t="s">
        <v>1614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211</v>
      </c>
      <c r="AU185" s="19" t="s">
        <v>84</v>
      </c>
    </row>
    <row r="186" spans="1:65" s="2" customFormat="1" ht="11.25">
      <c r="A186" s="36"/>
      <c r="B186" s="37"/>
      <c r="C186" s="38"/>
      <c r="D186" s="193" t="s">
        <v>213</v>
      </c>
      <c r="E186" s="38"/>
      <c r="F186" s="194" t="s">
        <v>1615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213</v>
      </c>
      <c r="AU186" s="19" t="s">
        <v>84</v>
      </c>
    </row>
    <row r="187" spans="1:65" s="13" customFormat="1" ht="11.25">
      <c r="B187" s="195"/>
      <c r="C187" s="196"/>
      <c r="D187" s="188" t="s">
        <v>215</v>
      </c>
      <c r="E187" s="197" t="s">
        <v>19</v>
      </c>
      <c r="F187" s="198" t="s">
        <v>1604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1:65" s="13" customFormat="1" ht="11.25">
      <c r="B188" s="195"/>
      <c r="C188" s="196"/>
      <c r="D188" s="188" t="s">
        <v>215</v>
      </c>
      <c r="E188" s="197" t="s">
        <v>19</v>
      </c>
      <c r="F188" s="198" t="s">
        <v>1646</v>
      </c>
      <c r="G188" s="196"/>
      <c r="H188" s="197" t="s">
        <v>19</v>
      </c>
      <c r="I188" s="199"/>
      <c r="J188" s="196"/>
      <c r="K188" s="196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215</v>
      </c>
      <c r="AU188" s="204" t="s">
        <v>84</v>
      </c>
      <c r="AV188" s="13" t="s">
        <v>82</v>
      </c>
      <c r="AW188" s="13" t="s">
        <v>35</v>
      </c>
      <c r="AX188" s="13" t="s">
        <v>74</v>
      </c>
      <c r="AY188" s="204" t="s">
        <v>202</v>
      </c>
    </row>
    <row r="189" spans="1:65" s="13" customFormat="1" ht="11.25">
      <c r="B189" s="195"/>
      <c r="C189" s="196"/>
      <c r="D189" s="188" t="s">
        <v>215</v>
      </c>
      <c r="E189" s="197" t="s">
        <v>19</v>
      </c>
      <c r="F189" s="198" t="s">
        <v>1647</v>
      </c>
      <c r="G189" s="196"/>
      <c r="H189" s="197" t="s">
        <v>19</v>
      </c>
      <c r="I189" s="199"/>
      <c r="J189" s="196"/>
      <c r="K189" s="196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215</v>
      </c>
      <c r="AU189" s="204" t="s">
        <v>84</v>
      </c>
      <c r="AV189" s="13" t="s">
        <v>82</v>
      </c>
      <c r="AW189" s="13" t="s">
        <v>35</v>
      </c>
      <c r="AX189" s="13" t="s">
        <v>74</v>
      </c>
      <c r="AY189" s="204" t="s">
        <v>202</v>
      </c>
    </row>
    <row r="190" spans="1:65" s="14" customFormat="1" ht="11.25">
      <c r="B190" s="205"/>
      <c r="C190" s="206"/>
      <c r="D190" s="188" t="s">
        <v>215</v>
      </c>
      <c r="E190" s="207" t="s">
        <v>19</v>
      </c>
      <c r="F190" s="208" t="s">
        <v>1501</v>
      </c>
      <c r="G190" s="206"/>
      <c r="H190" s="209">
        <v>209.71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215</v>
      </c>
      <c r="AU190" s="215" t="s">
        <v>84</v>
      </c>
      <c r="AV190" s="14" t="s">
        <v>84</v>
      </c>
      <c r="AW190" s="14" t="s">
        <v>35</v>
      </c>
      <c r="AX190" s="14" t="s">
        <v>74</v>
      </c>
      <c r="AY190" s="215" t="s">
        <v>202</v>
      </c>
    </row>
    <row r="191" spans="1:65" s="13" customFormat="1" ht="11.25">
      <c r="B191" s="195"/>
      <c r="C191" s="196"/>
      <c r="D191" s="188" t="s">
        <v>215</v>
      </c>
      <c r="E191" s="197" t="s">
        <v>19</v>
      </c>
      <c r="F191" s="198" t="s">
        <v>1500</v>
      </c>
      <c r="G191" s="196"/>
      <c r="H191" s="197" t="s">
        <v>19</v>
      </c>
      <c r="I191" s="199"/>
      <c r="J191" s="196"/>
      <c r="K191" s="196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215</v>
      </c>
      <c r="AU191" s="204" t="s">
        <v>84</v>
      </c>
      <c r="AV191" s="13" t="s">
        <v>82</v>
      </c>
      <c r="AW191" s="13" t="s">
        <v>35</v>
      </c>
      <c r="AX191" s="13" t="s">
        <v>74</v>
      </c>
      <c r="AY191" s="204" t="s">
        <v>202</v>
      </c>
    </row>
    <row r="192" spans="1:65" s="15" customFormat="1" ht="11.25">
      <c r="B192" s="216"/>
      <c r="C192" s="217"/>
      <c r="D192" s="188" t="s">
        <v>215</v>
      </c>
      <c r="E192" s="218" t="s">
        <v>19</v>
      </c>
      <c r="F192" s="219" t="s">
        <v>220</v>
      </c>
      <c r="G192" s="217"/>
      <c r="H192" s="220">
        <v>209.71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215</v>
      </c>
      <c r="AU192" s="226" t="s">
        <v>84</v>
      </c>
      <c r="AV192" s="15" t="s">
        <v>209</v>
      </c>
      <c r="AW192" s="15" t="s">
        <v>35</v>
      </c>
      <c r="AX192" s="15" t="s">
        <v>82</v>
      </c>
      <c r="AY192" s="226" t="s">
        <v>202</v>
      </c>
    </row>
    <row r="193" spans="1:65" s="2" customFormat="1" ht="16.5" customHeight="1">
      <c r="A193" s="36"/>
      <c r="B193" s="37"/>
      <c r="C193" s="241" t="s">
        <v>318</v>
      </c>
      <c r="D193" s="241" t="s">
        <v>595</v>
      </c>
      <c r="E193" s="242" t="s">
        <v>1659</v>
      </c>
      <c r="F193" s="243" t="s">
        <v>1660</v>
      </c>
      <c r="G193" s="244" t="s">
        <v>280</v>
      </c>
      <c r="H193" s="245">
        <v>187.167</v>
      </c>
      <c r="I193" s="246"/>
      <c r="J193" s="247">
        <f>ROUND(I193*H193,2)</f>
        <v>0</v>
      </c>
      <c r="K193" s="243" t="s">
        <v>19</v>
      </c>
      <c r="L193" s="248"/>
      <c r="M193" s="249" t="s">
        <v>19</v>
      </c>
      <c r="N193" s="250" t="s">
        <v>45</v>
      </c>
      <c r="O193" s="66"/>
      <c r="P193" s="184">
        <f>O193*H193</f>
        <v>0</v>
      </c>
      <c r="Q193" s="184">
        <v>0.17599999999999999</v>
      </c>
      <c r="R193" s="184">
        <f>Q193*H193</f>
        <v>32.941392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268</v>
      </c>
      <c r="AT193" s="186" t="s">
        <v>595</v>
      </c>
      <c r="AU193" s="186" t="s">
        <v>84</v>
      </c>
      <c r="AY193" s="19" t="s">
        <v>202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82</v>
      </c>
      <c r="BK193" s="187">
        <f>ROUND(I193*H193,2)</f>
        <v>0</v>
      </c>
      <c r="BL193" s="19" t="s">
        <v>209</v>
      </c>
      <c r="BM193" s="186" t="s">
        <v>1661</v>
      </c>
    </row>
    <row r="194" spans="1:65" s="2" customFormat="1" ht="11.25">
      <c r="A194" s="36"/>
      <c r="B194" s="37"/>
      <c r="C194" s="38"/>
      <c r="D194" s="188" t="s">
        <v>211</v>
      </c>
      <c r="E194" s="38"/>
      <c r="F194" s="189" t="s">
        <v>1660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211</v>
      </c>
      <c r="AU194" s="19" t="s">
        <v>84</v>
      </c>
    </row>
    <row r="195" spans="1:65" s="13" customFormat="1" ht="11.25">
      <c r="B195" s="195"/>
      <c r="C195" s="196"/>
      <c r="D195" s="188" t="s">
        <v>215</v>
      </c>
      <c r="E195" s="197" t="s">
        <v>19</v>
      </c>
      <c r="F195" s="198" t="s">
        <v>1604</v>
      </c>
      <c r="G195" s="196"/>
      <c r="H195" s="197" t="s">
        <v>19</v>
      </c>
      <c r="I195" s="199"/>
      <c r="J195" s="196"/>
      <c r="K195" s="196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215</v>
      </c>
      <c r="AU195" s="204" t="s">
        <v>84</v>
      </c>
      <c r="AV195" s="13" t="s">
        <v>82</v>
      </c>
      <c r="AW195" s="13" t="s">
        <v>35</v>
      </c>
      <c r="AX195" s="13" t="s">
        <v>74</v>
      </c>
      <c r="AY195" s="204" t="s">
        <v>202</v>
      </c>
    </row>
    <row r="196" spans="1:65" s="13" customFormat="1" ht="11.25">
      <c r="B196" s="195"/>
      <c r="C196" s="196"/>
      <c r="D196" s="188" t="s">
        <v>215</v>
      </c>
      <c r="E196" s="197" t="s">
        <v>19</v>
      </c>
      <c r="F196" s="198" t="s">
        <v>1646</v>
      </c>
      <c r="G196" s="196"/>
      <c r="H196" s="197" t="s">
        <v>19</v>
      </c>
      <c r="I196" s="199"/>
      <c r="J196" s="196"/>
      <c r="K196" s="196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215</v>
      </c>
      <c r="AU196" s="204" t="s">
        <v>84</v>
      </c>
      <c r="AV196" s="13" t="s">
        <v>82</v>
      </c>
      <c r="AW196" s="13" t="s">
        <v>35</v>
      </c>
      <c r="AX196" s="13" t="s">
        <v>74</v>
      </c>
      <c r="AY196" s="204" t="s">
        <v>202</v>
      </c>
    </row>
    <row r="197" spans="1:65" s="13" customFormat="1" ht="11.25">
      <c r="B197" s="195"/>
      <c r="C197" s="196"/>
      <c r="D197" s="188" t="s">
        <v>215</v>
      </c>
      <c r="E197" s="197" t="s">
        <v>19</v>
      </c>
      <c r="F197" s="198" t="s">
        <v>1647</v>
      </c>
      <c r="G197" s="196"/>
      <c r="H197" s="197" t="s">
        <v>19</v>
      </c>
      <c r="I197" s="199"/>
      <c r="J197" s="196"/>
      <c r="K197" s="196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215</v>
      </c>
      <c r="AU197" s="204" t="s">
        <v>84</v>
      </c>
      <c r="AV197" s="13" t="s">
        <v>82</v>
      </c>
      <c r="AW197" s="13" t="s">
        <v>35</v>
      </c>
      <c r="AX197" s="13" t="s">
        <v>74</v>
      </c>
      <c r="AY197" s="204" t="s">
        <v>202</v>
      </c>
    </row>
    <row r="198" spans="1:65" s="13" customFormat="1" ht="11.25">
      <c r="B198" s="195"/>
      <c r="C198" s="196"/>
      <c r="D198" s="188" t="s">
        <v>215</v>
      </c>
      <c r="E198" s="197" t="s">
        <v>19</v>
      </c>
      <c r="F198" s="198" t="s">
        <v>1648</v>
      </c>
      <c r="G198" s="196"/>
      <c r="H198" s="197" t="s">
        <v>19</v>
      </c>
      <c r="I198" s="199"/>
      <c r="J198" s="196"/>
      <c r="K198" s="196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215</v>
      </c>
      <c r="AU198" s="204" t="s">
        <v>84</v>
      </c>
      <c r="AV198" s="13" t="s">
        <v>82</v>
      </c>
      <c r="AW198" s="13" t="s">
        <v>35</v>
      </c>
      <c r="AX198" s="13" t="s">
        <v>74</v>
      </c>
      <c r="AY198" s="204" t="s">
        <v>202</v>
      </c>
    </row>
    <row r="199" spans="1:65" s="14" customFormat="1" ht="11.25">
      <c r="B199" s="205"/>
      <c r="C199" s="206"/>
      <c r="D199" s="188" t="s">
        <v>215</v>
      </c>
      <c r="E199" s="207" t="s">
        <v>19</v>
      </c>
      <c r="F199" s="208" t="s">
        <v>1649</v>
      </c>
      <c r="G199" s="206"/>
      <c r="H199" s="209">
        <v>178.25399999999999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215</v>
      </c>
      <c r="AU199" s="215" t="s">
        <v>84</v>
      </c>
      <c r="AV199" s="14" t="s">
        <v>84</v>
      </c>
      <c r="AW199" s="14" t="s">
        <v>35</v>
      </c>
      <c r="AX199" s="14" t="s">
        <v>74</v>
      </c>
      <c r="AY199" s="215" t="s">
        <v>202</v>
      </c>
    </row>
    <row r="200" spans="1:65" s="13" customFormat="1" ht="11.25">
      <c r="B200" s="195"/>
      <c r="C200" s="196"/>
      <c r="D200" s="188" t="s">
        <v>215</v>
      </c>
      <c r="E200" s="197" t="s">
        <v>19</v>
      </c>
      <c r="F200" s="198" t="s">
        <v>1500</v>
      </c>
      <c r="G200" s="196"/>
      <c r="H200" s="197" t="s">
        <v>19</v>
      </c>
      <c r="I200" s="199"/>
      <c r="J200" s="196"/>
      <c r="K200" s="196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215</v>
      </c>
      <c r="AU200" s="204" t="s">
        <v>84</v>
      </c>
      <c r="AV200" s="13" t="s">
        <v>82</v>
      </c>
      <c r="AW200" s="13" t="s">
        <v>35</v>
      </c>
      <c r="AX200" s="13" t="s">
        <v>74</v>
      </c>
      <c r="AY200" s="204" t="s">
        <v>202</v>
      </c>
    </row>
    <row r="201" spans="1:65" s="15" customFormat="1" ht="11.25">
      <c r="B201" s="216"/>
      <c r="C201" s="217"/>
      <c r="D201" s="188" t="s">
        <v>215</v>
      </c>
      <c r="E201" s="218" t="s">
        <v>19</v>
      </c>
      <c r="F201" s="219" t="s">
        <v>220</v>
      </c>
      <c r="G201" s="217"/>
      <c r="H201" s="220">
        <v>178.25399999999999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215</v>
      </c>
      <c r="AU201" s="226" t="s">
        <v>84</v>
      </c>
      <c r="AV201" s="15" t="s">
        <v>209</v>
      </c>
      <c r="AW201" s="15" t="s">
        <v>35</v>
      </c>
      <c r="AX201" s="15" t="s">
        <v>82</v>
      </c>
      <c r="AY201" s="226" t="s">
        <v>202</v>
      </c>
    </row>
    <row r="202" spans="1:65" s="14" customFormat="1" ht="11.25">
      <c r="B202" s="205"/>
      <c r="C202" s="206"/>
      <c r="D202" s="188" t="s">
        <v>215</v>
      </c>
      <c r="E202" s="206"/>
      <c r="F202" s="208" t="s">
        <v>1662</v>
      </c>
      <c r="G202" s="206"/>
      <c r="H202" s="209">
        <v>187.167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215</v>
      </c>
      <c r="AU202" s="215" t="s">
        <v>84</v>
      </c>
      <c r="AV202" s="14" t="s">
        <v>84</v>
      </c>
      <c r="AW202" s="14" t="s">
        <v>4</v>
      </c>
      <c r="AX202" s="14" t="s">
        <v>82</v>
      </c>
      <c r="AY202" s="215" t="s">
        <v>202</v>
      </c>
    </row>
    <row r="203" spans="1:65" s="2" customFormat="1" ht="16.5" customHeight="1">
      <c r="A203" s="36"/>
      <c r="B203" s="37"/>
      <c r="C203" s="241" t="s">
        <v>8</v>
      </c>
      <c r="D203" s="241" t="s">
        <v>595</v>
      </c>
      <c r="E203" s="242" t="s">
        <v>1616</v>
      </c>
      <c r="F203" s="243" t="s">
        <v>1617</v>
      </c>
      <c r="G203" s="244" t="s">
        <v>280</v>
      </c>
      <c r="H203" s="245">
        <v>33.03</v>
      </c>
      <c r="I203" s="246"/>
      <c r="J203" s="247">
        <f>ROUND(I203*H203,2)</f>
        <v>0</v>
      </c>
      <c r="K203" s="243" t="s">
        <v>208</v>
      </c>
      <c r="L203" s="248"/>
      <c r="M203" s="249" t="s">
        <v>19</v>
      </c>
      <c r="N203" s="250" t="s">
        <v>45</v>
      </c>
      <c r="O203" s="66"/>
      <c r="P203" s="184">
        <f>O203*H203</f>
        <v>0</v>
      </c>
      <c r="Q203" s="184">
        <v>0.17599999999999999</v>
      </c>
      <c r="R203" s="184">
        <f>Q203*H203</f>
        <v>5.8132799999999998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268</v>
      </c>
      <c r="AT203" s="186" t="s">
        <v>595</v>
      </c>
      <c r="AU203" s="186" t="s">
        <v>84</v>
      </c>
      <c r="AY203" s="19" t="s">
        <v>202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82</v>
      </c>
      <c r="BK203" s="187">
        <f>ROUND(I203*H203,2)</f>
        <v>0</v>
      </c>
      <c r="BL203" s="19" t="s">
        <v>209</v>
      </c>
      <c r="BM203" s="186" t="s">
        <v>1663</v>
      </c>
    </row>
    <row r="204" spans="1:65" s="2" customFormat="1" ht="11.25">
      <c r="A204" s="36"/>
      <c r="B204" s="37"/>
      <c r="C204" s="38"/>
      <c r="D204" s="188" t="s">
        <v>211</v>
      </c>
      <c r="E204" s="38"/>
      <c r="F204" s="189" t="s">
        <v>1617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211</v>
      </c>
      <c r="AU204" s="19" t="s">
        <v>84</v>
      </c>
    </row>
    <row r="205" spans="1:65" s="13" customFormat="1" ht="11.25">
      <c r="B205" s="195"/>
      <c r="C205" s="196"/>
      <c r="D205" s="188" t="s">
        <v>215</v>
      </c>
      <c r="E205" s="197" t="s">
        <v>19</v>
      </c>
      <c r="F205" s="198" t="s">
        <v>1604</v>
      </c>
      <c r="G205" s="196"/>
      <c r="H205" s="197" t="s">
        <v>19</v>
      </c>
      <c r="I205" s="199"/>
      <c r="J205" s="196"/>
      <c r="K205" s="196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215</v>
      </c>
      <c r="AU205" s="204" t="s">
        <v>84</v>
      </c>
      <c r="AV205" s="13" t="s">
        <v>82</v>
      </c>
      <c r="AW205" s="13" t="s">
        <v>35</v>
      </c>
      <c r="AX205" s="13" t="s">
        <v>74</v>
      </c>
      <c r="AY205" s="204" t="s">
        <v>202</v>
      </c>
    </row>
    <row r="206" spans="1:65" s="13" customFormat="1" ht="11.25">
      <c r="B206" s="195"/>
      <c r="C206" s="196"/>
      <c r="D206" s="188" t="s">
        <v>215</v>
      </c>
      <c r="E206" s="197" t="s">
        <v>19</v>
      </c>
      <c r="F206" s="198" t="s">
        <v>1646</v>
      </c>
      <c r="G206" s="196"/>
      <c r="H206" s="197" t="s">
        <v>19</v>
      </c>
      <c r="I206" s="199"/>
      <c r="J206" s="196"/>
      <c r="K206" s="196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215</v>
      </c>
      <c r="AU206" s="204" t="s">
        <v>84</v>
      </c>
      <c r="AV206" s="13" t="s">
        <v>82</v>
      </c>
      <c r="AW206" s="13" t="s">
        <v>35</v>
      </c>
      <c r="AX206" s="13" t="s">
        <v>74</v>
      </c>
      <c r="AY206" s="204" t="s">
        <v>202</v>
      </c>
    </row>
    <row r="207" spans="1:65" s="13" customFormat="1" ht="11.25">
      <c r="B207" s="195"/>
      <c r="C207" s="196"/>
      <c r="D207" s="188" t="s">
        <v>215</v>
      </c>
      <c r="E207" s="197" t="s">
        <v>19</v>
      </c>
      <c r="F207" s="198" t="s">
        <v>1647</v>
      </c>
      <c r="G207" s="196"/>
      <c r="H207" s="197" t="s">
        <v>19</v>
      </c>
      <c r="I207" s="199"/>
      <c r="J207" s="196"/>
      <c r="K207" s="196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215</v>
      </c>
      <c r="AU207" s="204" t="s">
        <v>84</v>
      </c>
      <c r="AV207" s="13" t="s">
        <v>82</v>
      </c>
      <c r="AW207" s="13" t="s">
        <v>35</v>
      </c>
      <c r="AX207" s="13" t="s">
        <v>74</v>
      </c>
      <c r="AY207" s="204" t="s">
        <v>202</v>
      </c>
    </row>
    <row r="208" spans="1:65" s="13" customFormat="1" ht="11.25">
      <c r="B208" s="195"/>
      <c r="C208" s="196"/>
      <c r="D208" s="188" t="s">
        <v>215</v>
      </c>
      <c r="E208" s="197" t="s">
        <v>19</v>
      </c>
      <c r="F208" s="198" t="s">
        <v>1664</v>
      </c>
      <c r="G208" s="196"/>
      <c r="H208" s="197" t="s">
        <v>19</v>
      </c>
      <c r="I208" s="199"/>
      <c r="J208" s="196"/>
      <c r="K208" s="196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215</v>
      </c>
      <c r="AU208" s="204" t="s">
        <v>84</v>
      </c>
      <c r="AV208" s="13" t="s">
        <v>82</v>
      </c>
      <c r="AW208" s="13" t="s">
        <v>35</v>
      </c>
      <c r="AX208" s="13" t="s">
        <v>74</v>
      </c>
      <c r="AY208" s="204" t="s">
        <v>202</v>
      </c>
    </row>
    <row r="209" spans="1:65" s="14" customFormat="1" ht="11.25">
      <c r="B209" s="205"/>
      <c r="C209" s="206"/>
      <c r="D209" s="188" t="s">
        <v>215</v>
      </c>
      <c r="E209" s="207" t="s">
        <v>19</v>
      </c>
      <c r="F209" s="208" t="s">
        <v>1665</v>
      </c>
      <c r="G209" s="206"/>
      <c r="H209" s="209">
        <v>31.457000000000001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215</v>
      </c>
      <c r="AU209" s="215" t="s">
        <v>84</v>
      </c>
      <c r="AV209" s="14" t="s">
        <v>84</v>
      </c>
      <c r="AW209" s="14" t="s">
        <v>35</v>
      </c>
      <c r="AX209" s="14" t="s">
        <v>74</v>
      </c>
      <c r="AY209" s="215" t="s">
        <v>202</v>
      </c>
    </row>
    <row r="210" spans="1:65" s="13" customFormat="1" ht="11.25">
      <c r="B210" s="195"/>
      <c r="C210" s="196"/>
      <c r="D210" s="188" t="s">
        <v>215</v>
      </c>
      <c r="E210" s="197" t="s">
        <v>19</v>
      </c>
      <c r="F210" s="198" t="s">
        <v>1500</v>
      </c>
      <c r="G210" s="196"/>
      <c r="H210" s="197" t="s">
        <v>19</v>
      </c>
      <c r="I210" s="199"/>
      <c r="J210" s="196"/>
      <c r="K210" s="196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215</v>
      </c>
      <c r="AU210" s="204" t="s">
        <v>84</v>
      </c>
      <c r="AV210" s="13" t="s">
        <v>82</v>
      </c>
      <c r="AW210" s="13" t="s">
        <v>35</v>
      </c>
      <c r="AX210" s="13" t="s">
        <v>74</v>
      </c>
      <c r="AY210" s="204" t="s">
        <v>202</v>
      </c>
    </row>
    <row r="211" spans="1:65" s="15" customFormat="1" ht="11.25">
      <c r="B211" s="216"/>
      <c r="C211" s="217"/>
      <c r="D211" s="188" t="s">
        <v>215</v>
      </c>
      <c r="E211" s="218" t="s">
        <v>19</v>
      </c>
      <c r="F211" s="219" t="s">
        <v>220</v>
      </c>
      <c r="G211" s="217"/>
      <c r="H211" s="220">
        <v>31.457000000000001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215</v>
      </c>
      <c r="AU211" s="226" t="s">
        <v>84</v>
      </c>
      <c r="AV211" s="15" t="s">
        <v>209</v>
      </c>
      <c r="AW211" s="15" t="s">
        <v>35</v>
      </c>
      <c r="AX211" s="15" t="s">
        <v>82</v>
      </c>
      <c r="AY211" s="226" t="s">
        <v>202</v>
      </c>
    </row>
    <row r="212" spans="1:65" s="14" customFormat="1" ht="11.25">
      <c r="B212" s="205"/>
      <c r="C212" s="206"/>
      <c r="D212" s="188" t="s">
        <v>215</v>
      </c>
      <c r="E212" s="206"/>
      <c r="F212" s="208" t="s">
        <v>1666</v>
      </c>
      <c r="G212" s="206"/>
      <c r="H212" s="209">
        <v>33.03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215</v>
      </c>
      <c r="AU212" s="215" t="s">
        <v>84</v>
      </c>
      <c r="AV212" s="14" t="s">
        <v>84</v>
      </c>
      <c r="AW212" s="14" t="s">
        <v>4</v>
      </c>
      <c r="AX212" s="14" t="s">
        <v>82</v>
      </c>
      <c r="AY212" s="215" t="s">
        <v>202</v>
      </c>
    </row>
    <row r="213" spans="1:65" s="2" customFormat="1" ht="16.5" customHeight="1">
      <c r="A213" s="36"/>
      <c r="B213" s="37"/>
      <c r="C213" s="175" t="s">
        <v>333</v>
      </c>
      <c r="D213" s="175" t="s">
        <v>204</v>
      </c>
      <c r="E213" s="176" t="s">
        <v>1621</v>
      </c>
      <c r="F213" s="177" t="s">
        <v>1622</v>
      </c>
      <c r="G213" s="178" t="s">
        <v>263</v>
      </c>
      <c r="H213" s="179">
        <v>217.74</v>
      </c>
      <c r="I213" s="180"/>
      <c r="J213" s="181">
        <f>ROUND(I213*H213,2)</f>
        <v>0</v>
      </c>
      <c r="K213" s="177" t="s">
        <v>208</v>
      </c>
      <c r="L213" s="41"/>
      <c r="M213" s="182" t="s">
        <v>19</v>
      </c>
      <c r="N213" s="183" t="s">
        <v>45</v>
      </c>
      <c r="O213" s="66"/>
      <c r="P213" s="184">
        <f>O213*H213</f>
        <v>0</v>
      </c>
      <c r="Q213" s="184">
        <v>8.5307999999999995E-2</v>
      </c>
      <c r="R213" s="184">
        <f>Q213*H213</f>
        <v>18.574963919999998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209</v>
      </c>
      <c r="AT213" s="186" t="s">
        <v>204</v>
      </c>
      <c r="AU213" s="186" t="s">
        <v>84</v>
      </c>
      <c r="AY213" s="19" t="s">
        <v>202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82</v>
      </c>
      <c r="BK213" s="187">
        <f>ROUND(I213*H213,2)</f>
        <v>0</v>
      </c>
      <c r="BL213" s="19" t="s">
        <v>209</v>
      </c>
      <c r="BM213" s="186" t="s">
        <v>1667</v>
      </c>
    </row>
    <row r="214" spans="1:65" s="2" customFormat="1" ht="11.25">
      <c r="A214" s="36"/>
      <c r="B214" s="37"/>
      <c r="C214" s="38"/>
      <c r="D214" s="188" t="s">
        <v>211</v>
      </c>
      <c r="E214" s="38"/>
      <c r="F214" s="189" t="s">
        <v>1624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211</v>
      </c>
      <c r="AU214" s="19" t="s">
        <v>84</v>
      </c>
    </row>
    <row r="215" spans="1:65" s="2" customFormat="1" ht="11.25">
      <c r="A215" s="36"/>
      <c r="B215" s="37"/>
      <c r="C215" s="38"/>
      <c r="D215" s="193" t="s">
        <v>213</v>
      </c>
      <c r="E215" s="38"/>
      <c r="F215" s="194" t="s">
        <v>1625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213</v>
      </c>
      <c r="AU215" s="19" t="s">
        <v>84</v>
      </c>
    </row>
    <row r="216" spans="1:65" s="13" customFormat="1" ht="11.25">
      <c r="B216" s="195"/>
      <c r="C216" s="196"/>
      <c r="D216" s="188" t="s">
        <v>215</v>
      </c>
      <c r="E216" s="197" t="s">
        <v>19</v>
      </c>
      <c r="F216" s="198" t="s">
        <v>1626</v>
      </c>
      <c r="G216" s="196"/>
      <c r="H216" s="197" t="s">
        <v>19</v>
      </c>
      <c r="I216" s="199"/>
      <c r="J216" s="196"/>
      <c r="K216" s="196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215</v>
      </c>
      <c r="AU216" s="204" t="s">
        <v>84</v>
      </c>
      <c r="AV216" s="13" t="s">
        <v>82</v>
      </c>
      <c r="AW216" s="13" t="s">
        <v>35</v>
      </c>
      <c r="AX216" s="13" t="s">
        <v>74</v>
      </c>
      <c r="AY216" s="204" t="s">
        <v>202</v>
      </c>
    </row>
    <row r="217" spans="1:65" s="13" customFormat="1" ht="11.25">
      <c r="B217" s="195"/>
      <c r="C217" s="196"/>
      <c r="D217" s="188" t="s">
        <v>215</v>
      </c>
      <c r="E217" s="197" t="s">
        <v>19</v>
      </c>
      <c r="F217" s="198" t="s">
        <v>1551</v>
      </c>
      <c r="G217" s="196"/>
      <c r="H217" s="197" t="s">
        <v>19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215</v>
      </c>
      <c r="AU217" s="204" t="s">
        <v>84</v>
      </c>
      <c r="AV217" s="13" t="s">
        <v>82</v>
      </c>
      <c r="AW217" s="13" t="s">
        <v>35</v>
      </c>
      <c r="AX217" s="13" t="s">
        <v>74</v>
      </c>
      <c r="AY217" s="204" t="s">
        <v>202</v>
      </c>
    </row>
    <row r="218" spans="1:65" s="14" customFormat="1" ht="11.25">
      <c r="B218" s="205"/>
      <c r="C218" s="206"/>
      <c r="D218" s="188" t="s">
        <v>215</v>
      </c>
      <c r="E218" s="207" t="s">
        <v>19</v>
      </c>
      <c r="F218" s="208" t="s">
        <v>1668</v>
      </c>
      <c r="G218" s="206"/>
      <c r="H218" s="209">
        <v>217.74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215</v>
      </c>
      <c r="AU218" s="215" t="s">
        <v>84</v>
      </c>
      <c r="AV218" s="14" t="s">
        <v>84</v>
      </c>
      <c r="AW218" s="14" t="s">
        <v>35</v>
      </c>
      <c r="AX218" s="14" t="s">
        <v>74</v>
      </c>
      <c r="AY218" s="215" t="s">
        <v>202</v>
      </c>
    </row>
    <row r="219" spans="1:65" s="15" customFormat="1" ht="11.25">
      <c r="B219" s="216"/>
      <c r="C219" s="217"/>
      <c r="D219" s="188" t="s">
        <v>215</v>
      </c>
      <c r="E219" s="218" t="s">
        <v>19</v>
      </c>
      <c r="F219" s="219" t="s">
        <v>220</v>
      </c>
      <c r="G219" s="217"/>
      <c r="H219" s="220">
        <v>217.74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215</v>
      </c>
      <c r="AU219" s="226" t="s">
        <v>84</v>
      </c>
      <c r="AV219" s="15" t="s">
        <v>209</v>
      </c>
      <c r="AW219" s="15" t="s">
        <v>35</v>
      </c>
      <c r="AX219" s="15" t="s">
        <v>82</v>
      </c>
      <c r="AY219" s="226" t="s">
        <v>202</v>
      </c>
    </row>
    <row r="220" spans="1:65" s="2" customFormat="1" ht="16.5" customHeight="1">
      <c r="A220" s="36"/>
      <c r="B220" s="37"/>
      <c r="C220" s="241" t="s">
        <v>341</v>
      </c>
      <c r="D220" s="241" t="s">
        <v>595</v>
      </c>
      <c r="E220" s="242" t="s">
        <v>1669</v>
      </c>
      <c r="F220" s="243" t="s">
        <v>1670</v>
      </c>
      <c r="G220" s="244" t="s">
        <v>263</v>
      </c>
      <c r="H220" s="245">
        <v>182.90199999999999</v>
      </c>
      <c r="I220" s="246"/>
      <c r="J220" s="247">
        <f>ROUND(I220*H220,2)</f>
        <v>0</v>
      </c>
      <c r="K220" s="243" t="s">
        <v>19</v>
      </c>
      <c r="L220" s="248"/>
      <c r="M220" s="249" t="s">
        <v>19</v>
      </c>
      <c r="N220" s="250" t="s">
        <v>45</v>
      </c>
      <c r="O220" s="66"/>
      <c r="P220" s="184">
        <f>O220*H220</f>
        <v>0</v>
      </c>
      <c r="Q220" s="184">
        <v>2.1999999999999999E-2</v>
      </c>
      <c r="R220" s="184">
        <f>Q220*H220</f>
        <v>4.0238439999999995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268</v>
      </c>
      <c r="AT220" s="186" t="s">
        <v>595</v>
      </c>
      <c r="AU220" s="186" t="s">
        <v>84</v>
      </c>
      <c r="AY220" s="19" t="s">
        <v>202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82</v>
      </c>
      <c r="BK220" s="187">
        <f>ROUND(I220*H220,2)</f>
        <v>0</v>
      </c>
      <c r="BL220" s="19" t="s">
        <v>209</v>
      </c>
      <c r="BM220" s="186" t="s">
        <v>1671</v>
      </c>
    </row>
    <row r="221" spans="1:65" s="2" customFormat="1" ht="11.25">
      <c r="A221" s="36"/>
      <c r="B221" s="37"/>
      <c r="C221" s="38"/>
      <c r="D221" s="188" t="s">
        <v>211</v>
      </c>
      <c r="E221" s="38"/>
      <c r="F221" s="189" t="s">
        <v>1670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211</v>
      </c>
      <c r="AU221" s="19" t="s">
        <v>84</v>
      </c>
    </row>
    <row r="222" spans="1:65" s="13" customFormat="1" ht="11.25">
      <c r="B222" s="195"/>
      <c r="C222" s="196"/>
      <c r="D222" s="188" t="s">
        <v>215</v>
      </c>
      <c r="E222" s="197" t="s">
        <v>19</v>
      </c>
      <c r="F222" s="198" t="s">
        <v>1639</v>
      </c>
      <c r="G222" s="196"/>
      <c r="H222" s="197" t="s">
        <v>19</v>
      </c>
      <c r="I222" s="199"/>
      <c r="J222" s="196"/>
      <c r="K222" s="196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215</v>
      </c>
      <c r="AU222" s="204" t="s">
        <v>84</v>
      </c>
      <c r="AV222" s="13" t="s">
        <v>82</v>
      </c>
      <c r="AW222" s="13" t="s">
        <v>35</v>
      </c>
      <c r="AX222" s="13" t="s">
        <v>74</v>
      </c>
      <c r="AY222" s="204" t="s">
        <v>202</v>
      </c>
    </row>
    <row r="223" spans="1:65" s="14" customFormat="1" ht="11.25">
      <c r="B223" s="205"/>
      <c r="C223" s="206"/>
      <c r="D223" s="188" t="s">
        <v>215</v>
      </c>
      <c r="E223" s="207" t="s">
        <v>19</v>
      </c>
      <c r="F223" s="208" t="s">
        <v>1640</v>
      </c>
      <c r="G223" s="206"/>
      <c r="H223" s="209">
        <v>174.19200000000001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215</v>
      </c>
      <c r="AU223" s="215" t="s">
        <v>84</v>
      </c>
      <c r="AV223" s="14" t="s">
        <v>84</v>
      </c>
      <c r="AW223" s="14" t="s">
        <v>35</v>
      </c>
      <c r="AX223" s="14" t="s">
        <v>74</v>
      </c>
      <c r="AY223" s="215" t="s">
        <v>202</v>
      </c>
    </row>
    <row r="224" spans="1:65" s="15" customFormat="1" ht="11.25">
      <c r="B224" s="216"/>
      <c r="C224" s="217"/>
      <c r="D224" s="188" t="s">
        <v>215</v>
      </c>
      <c r="E224" s="218" t="s">
        <v>19</v>
      </c>
      <c r="F224" s="219" t="s">
        <v>220</v>
      </c>
      <c r="G224" s="217"/>
      <c r="H224" s="220">
        <v>174.19200000000001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215</v>
      </c>
      <c r="AU224" s="226" t="s">
        <v>84</v>
      </c>
      <c r="AV224" s="15" t="s">
        <v>209</v>
      </c>
      <c r="AW224" s="15" t="s">
        <v>35</v>
      </c>
      <c r="AX224" s="15" t="s">
        <v>82</v>
      </c>
      <c r="AY224" s="226" t="s">
        <v>202</v>
      </c>
    </row>
    <row r="225" spans="1:65" s="14" customFormat="1" ht="11.25">
      <c r="B225" s="205"/>
      <c r="C225" s="206"/>
      <c r="D225" s="188" t="s">
        <v>215</v>
      </c>
      <c r="E225" s="206"/>
      <c r="F225" s="208" t="s">
        <v>1672</v>
      </c>
      <c r="G225" s="206"/>
      <c r="H225" s="209">
        <v>182.90199999999999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215</v>
      </c>
      <c r="AU225" s="215" t="s">
        <v>84</v>
      </c>
      <c r="AV225" s="14" t="s">
        <v>84</v>
      </c>
      <c r="AW225" s="14" t="s">
        <v>4</v>
      </c>
      <c r="AX225" s="14" t="s">
        <v>82</v>
      </c>
      <c r="AY225" s="215" t="s">
        <v>202</v>
      </c>
    </row>
    <row r="226" spans="1:65" s="2" customFormat="1" ht="16.5" customHeight="1">
      <c r="A226" s="36"/>
      <c r="B226" s="37"/>
      <c r="C226" s="241" t="s">
        <v>355</v>
      </c>
      <c r="D226" s="241" t="s">
        <v>595</v>
      </c>
      <c r="E226" s="242" t="s">
        <v>1628</v>
      </c>
      <c r="F226" s="243" t="s">
        <v>1629</v>
      </c>
      <c r="G226" s="244" t="s">
        <v>263</v>
      </c>
      <c r="H226" s="245">
        <v>45.725000000000001</v>
      </c>
      <c r="I226" s="246"/>
      <c r="J226" s="247">
        <f>ROUND(I226*H226,2)</f>
        <v>0</v>
      </c>
      <c r="K226" s="243" t="s">
        <v>208</v>
      </c>
      <c r="L226" s="248"/>
      <c r="M226" s="249" t="s">
        <v>19</v>
      </c>
      <c r="N226" s="250" t="s">
        <v>45</v>
      </c>
      <c r="O226" s="66"/>
      <c r="P226" s="184">
        <f>O226*H226</f>
        <v>0</v>
      </c>
      <c r="Q226" s="184">
        <v>2.1999999999999999E-2</v>
      </c>
      <c r="R226" s="184">
        <f>Q226*H226</f>
        <v>1.0059499999999999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268</v>
      </c>
      <c r="AT226" s="186" t="s">
        <v>595</v>
      </c>
      <c r="AU226" s="186" t="s">
        <v>84</v>
      </c>
      <c r="AY226" s="19" t="s">
        <v>202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82</v>
      </c>
      <c r="BK226" s="187">
        <f>ROUND(I226*H226,2)</f>
        <v>0</v>
      </c>
      <c r="BL226" s="19" t="s">
        <v>209</v>
      </c>
      <c r="BM226" s="186" t="s">
        <v>1673</v>
      </c>
    </row>
    <row r="227" spans="1:65" s="2" customFormat="1" ht="11.25">
      <c r="A227" s="36"/>
      <c r="B227" s="37"/>
      <c r="C227" s="38"/>
      <c r="D227" s="188" t="s">
        <v>211</v>
      </c>
      <c r="E227" s="38"/>
      <c r="F227" s="189" t="s">
        <v>1629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211</v>
      </c>
      <c r="AU227" s="19" t="s">
        <v>84</v>
      </c>
    </row>
    <row r="228" spans="1:65" s="13" customFormat="1" ht="11.25">
      <c r="B228" s="195"/>
      <c r="C228" s="196"/>
      <c r="D228" s="188" t="s">
        <v>215</v>
      </c>
      <c r="E228" s="197" t="s">
        <v>19</v>
      </c>
      <c r="F228" s="198" t="s">
        <v>1674</v>
      </c>
      <c r="G228" s="196"/>
      <c r="H228" s="197" t="s">
        <v>19</v>
      </c>
      <c r="I228" s="199"/>
      <c r="J228" s="196"/>
      <c r="K228" s="196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215</v>
      </c>
      <c r="AU228" s="204" t="s">
        <v>84</v>
      </c>
      <c r="AV228" s="13" t="s">
        <v>82</v>
      </c>
      <c r="AW228" s="13" t="s">
        <v>35</v>
      </c>
      <c r="AX228" s="13" t="s">
        <v>74</v>
      </c>
      <c r="AY228" s="204" t="s">
        <v>202</v>
      </c>
    </row>
    <row r="229" spans="1:65" s="14" customFormat="1" ht="11.25">
      <c r="B229" s="205"/>
      <c r="C229" s="206"/>
      <c r="D229" s="188" t="s">
        <v>215</v>
      </c>
      <c r="E229" s="207" t="s">
        <v>19</v>
      </c>
      <c r="F229" s="208" t="s">
        <v>1550</v>
      </c>
      <c r="G229" s="206"/>
      <c r="H229" s="209">
        <v>43.548000000000002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215</v>
      </c>
      <c r="AU229" s="215" t="s">
        <v>84</v>
      </c>
      <c r="AV229" s="14" t="s">
        <v>84</v>
      </c>
      <c r="AW229" s="14" t="s">
        <v>35</v>
      </c>
      <c r="AX229" s="14" t="s">
        <v>74</v>
      </c>
      <c r="AY229" s="215" t="s">
        <v>202</v>
      </c>
    </row>
    <row r="230" spans="1:65" s="15" customFormat="1" ht="11.25">
      <c r="B230" s="216"/>
      <c r="C230" s="217"/>
      <c r="D230" s="188" t="s">
        <v>215</v>
      </c>
      <c r="E230" s="218" t="s">
        <v>19</v>
      </c>
      <c r="F230" s="219" t="s">
        <v>220</v>
      </c>
      <c r="G230" s="217"/>
      <c r="H230" s="220">
        <v>43.548000000000002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215</v>
      </c>
      <c r="AU230" s="226" t="s">
        <v>84</v>
      </c>
      <c r="AV230" s="15" t="s">
        <v>209</v>
      </c>
      <c r="AW230" s="15" t="s">
        <v>35</v>
      </c>
      <c r="AX230" s="15" t="s">
        <v>82</v>
      </c>
      <c r="AY230" s="226" t="s">
        <v>202</v>
      </c>
    </row>
    <row r="231" spans="1:65" s="14" customFormat="1" ht="11.25">
      <c r="B231" s="205"/>
      <c r="C231" s="206"/>
      <c r="D231" s="188" t="s">
        <v>215</v>
      </c>
      <c r="E231" s="206"/>
      <c r="F231" s="208" t="s">
        <v>1675</v>
      </c>
      <c r="G231" s="206"/>
      <c r="H231" s="209">
        <v>45.725000000000001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215</v>
      </c>
      <c r="AU231" s="215" t="s">
        <v>84</v>
      </c>
      <c r="AV231" s="14" t="s">
        <v>84</v>
      </c>
      <c r="AW231" s="14" t="s">
        <v>4</v>
      </c>
      <c r="AX231" s="14" t="s">
        <v>82</v>
      </c>
      <c r="AY231" s="215" t="s">
        <v>202</v>
      </c>
    </row>
    <row r="232" spans="1:65" s="12" customFormat="1" ht="22.9" customHeight="1">
      <c r="B232" s="159"/>
      <c r="C232" s="160"/>
      <c r="D232" s="161" t="s">
        <v>73</v>
      </c>
      <c r="E232" s="173" t="s">
        <v>1676</v>
      </c>
      <c r="F232" s="173" t="s">
        <v>1677</v>
      </c>
      <c r="G232" s="160"/>
      <c r="H232" s="160"/>
      <c r="I232" s="163"/>
      <c r="J232" s="174">
        <f>BK232</f>
        <v>0</v>
      </c>
      <c r="K232" s="160"/>
      <c r="L232" s="165"/>
      <c r="M232" s="166"/>
      <c r="N232" s="167"/>
      <c r="O232" s="167"/>
      <c r="P232" s="168">
        <f>SUM(P233:P319)</f>
        <v>0</v>
      </c>
      <c r="Q232" s="167"/>
      <c r="R232" s="168">
        <f>SUM(R233:R319)</f>
        <v>17.350315560000002</v>
      </c>
      <c r="S232" s="167"/>
      <c r="T232" s="169">
        <f>SUM(T233:T319)</f>
        <v>0</v>
      </c>
      <c r="AR232" s="170" t="s">
        <v>82</v>
      </c>
      <c r="AT232" s="171" t="s">
        <v>73</v>
      </c>
      <c r="AU232" s="171" t="s">
        <v>82</v>
      </c>
      <c r="AY232" s="170" t="s">
        <v>202</v>
      </c>
      <c r="BK232" s="172">
        <f>SUM(BK233:BK319)</f>
        <v>0</v>
      </c>
    </row>
    <row r="233" spans="1:65" s="2" customFormat="1" ht="16.5" customHeight="1">
      <c r="A233" s="36"/>
      <c r="B233" s="37"/>
      <c r="C233" s="175" t="s">
        <v>362</v>
      </c>
      <c r="D233" s="175" t="s">
        <v>204</v>
      </c>
      <c r="E233" s="176" t="s">
        <v>1634</v>
      </c>
      <c r="F233" s="177" t="s">
        <v>1635</v>
      </c>
      <c r="G233" s="178" t="s">
        <v>263</v>
      </c>
      <c r="H233" s="179">
        <v>24.132000000000001</v>
      </c>
      <c r="I233" s="180"/>
      <c r="J233" s="181">
        <f>ROUND(I233*H233,2)</f>
        <v>0</v>
      </c>
      <c r="K233" s="177" t="s">
        <v>208</v>
      </c>
      <c r="L233" s="41"/>
      <c r="M233" s="182" t="s">
        <v>19</v>
      </c>
      <c r="N233" s="183" t="s">
        <v>45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209</v>
      </c>
      <c r="AT233" s="186" t="s">
        <v>204</v>
      </c>
      <c r="AU233" s="186" t="s">
        <v>84</v>
      </c>
      <c r="AY233" s="19" t="s">
        <v>202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209</v>
      </c>
      <c r="BM233" s="186" t="s">
        <v>1678</v>
      </c>
    </row>
    <row r="234" spans="1:65" s="2" customFormat="1" ht="19.5">
      <c r="A234" s="36"/>
      <c r="B234" s="37"/>
      <c r="C234" s="38"/>
      <c r="D234" s="188" t="s">
        <v>211</v>
      </c>
      <c r="E234" s="38"/>
      <c r="F234" s="189" t="s">
        <v>1637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211</v>
      </c>
      <c r="AU234" s="19" t="s">
        <v>84</v>
      </c>
    </row>
    <row r="235" spans="1:65" s="2" customFormat="1" ht="11.25">
      <c r="A235" s="36"/>
      <c r="B235" s="37"/>
      <c r="C235" s="38"/>
      <c r="D235" s="193" t="s">
        <v>213</v>
      </c>
      <c r="E235" s="38"/>
      <c r="F235" s="194" t="s">
        <v>1638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213</v>
      </c>
      <c r="AU235" s="19" t="s">
        <v>84</v>
      </c>
    </row>
    <row r="236" spans="1:65" s="13" customFormat="1" ht="11.25">
      <c r="B236" s="195"/>
      <c r="C236" s="196"/>
      <c r="D236" s="188" t="s">
        <v>215</v>
      </c>
      <c r="E236" s="197" t="s">
        <v>19</v>
      </c>
      <c r="F236" s="198" t="s">
        <v>1639</v>
      </c>
      <c r="G236" s="196"/>
      <c r="H236" s="197" t="s">
        <v>19</v>
      </c>
      <c r="I236" s="199"/>
      <c r="J236" s="196"/>
      <c r="K236" s="196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215</v>
      </c>
      <c r="AU236" s="204" t="s">
        <v>84</v>
      </c>
      <c r="AV236" s="13" t="s">
        <v>82</v>
      </c>
      <c r="AW236" s="13" t="s">
        <v>35</v>
      </c>
      <c r="AX236" s="13" t="s">
        <v>74</v>
      </c>
      <c r="AY236" s="204" t="s">
        <v>202</v>
      </c>
    </row>
    <row r="237" spans="1:65" s="14" customFormat="1" ht="11.25">
      <c r="B237" s="205"/>
      <c r="C237" s="206"/>
      <c r="D237" s="188" t="s">
        <v>215</v>
      </c>
      <c r="E237" s="207" t="s">
        <v>19</v>
      </c>
      <c r="F237" s="208" t="s">
        <v>1679</v>
      </c>
      <c r="G237" s="206"/>
      <c r="H237" s="209">
        <v>24.132000000000001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215</v>
      </c>
      <c r="AU237" s="215" t="s">
        <v>84</v>
      </c>
      <c r="AV237" s="14" t="s">
        <v>84</v>
      </c>
      <c r="AW237" s="14" t="s">
        <v>35</v>
      </c>
      <c r="AX237" s="14" t="s">
        <v>74</v>
      </c>
      <c r="AY237" s="215" t="s">
        <v>202</v>
      </c>
    </row>
    <row r="238" spans="1:65" s="15" customFormat="1" ht="11.25">
      <c r="B238" s="216"/>
      <c r="C238" s="217"/>
      <c r="D238" s="188" t="s">
        <v>215</v>
      </c>
      <c r="E238" s="218" t="s">
        <v>19</v>
      </c>
      <c r="F238" s="219" t="s">
        <v>220</v>
      </c>
      <c r="G238" s="217"/>
      <c r="H238" s="220">
        <v>24.132000000000001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215</v>
      </c>
      <c r="AU238" s="226" t="s">
        <v>84</v>
      </c>
      <c r="AV238" s="15" t="s">
        <v>209</v>
      </c>
      <c r="AW238" s="15" t="s">
        <v>35</v>
      </c>
      <c r="AX238" s="15" t="s">
        <v>82</v>
      </c>
      <c r="AY238" s="226" t="s">
        <v>202</v>
      </c>
    </row>
    <row r="239" spans="1:65" s="2" customFormat="1" ht="16.5" customHeight="1">
      <c r="A239" s="36"/>
      <c r="B239" s="37"/>
      <c r="C239" s="175" t="s">
        <v>370</v>
      </c>
      <c r="D239" s="175" t="s">
        <v>204</v>
      </c>
      <c r="E239" s="176" t="s">
        <v>1641</v>
      </c>
      <c r="F239" s="177" t="s">
        <v>1642</v>
      </c>
      <c r="G239" s="178" t="s">
        <v>280</v>
      </c>
      <c r="H239" s="179">
        <v>10.946</v>
      </c>
      <c r="I239" s="180"/>
      <c r="J239" s="181">
        <f>ROUND(I239*H239,2)</f>
        <v>0</v>
      </c>
      <c r="K239" s="177" t="s">
        <v>208</v>
      </c>
      <c r="L239" s="41"/>
      <c r="M239" s="182" t="s">
        <v>19</v>
      </c>
      <c r="N239" s="183" t="s">
        <v>45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209</v>
      </c>
      <c r="AT239" s="186" t="s">
        <v>204</v>
      </c>
      <c r="AU239" s="186" t="s">
        <v>84</v>
      </c>
      <c r="AY239" s="19" t="s">
        <v>202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82</v>
      </c>
      <c r="BK239" s="187">
        <f>ROUND(I239*H239,2)</f>
        <v>0</v>
      </c>
      <c r="BL239" s="19" t="s">
        <v>209</v>
      </c>
      <c r="BM239" s="186" t="s">
        <v>1680</v>
      </c>
    </row>
    <row r="240" spans="1:65" s="2" customFormat="1" ht="19.5">
      <c r="A240" s="36"/>
      <c r="B240" s="37"/>
      <c r="C240" s="38"/>
      <c r="D240" s="188" t="s">
        <v>211</v>
      </c>
      <c r="E240" s="38"/>
      <c r="F240" s="189" t="s">
        <v>1644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211</v>
      </c>
      <c r="AU240" s="19" t="s">
        <v>84</v>
      </c>
    </row>
    <row r="241" spans="1:65" s="2" customFormat="1" ht="11.25">
      <c r="A241" s="36"/>
      <c r="B241" s="37"/>
      <c r="C241" s="38"/>
      <c r="D241" s="193" t="s">
        <v>213</v>
      </c>
      <c r="E241" s="38"/>
      <c r="F241" s="194" t="s">
        <v>1645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213</v>
      </c>
      <c r="AU241" s="19" t="s">
        <v>84</v>
      </c>
    </row>
    <row r="242" spans="1:65" s="13" customFormat="1" ht="11.25">
      <c r="B242" s="195"/>
      <c r="C242" s="196"/>
      <c r="D242" s="188" t="s">
        <v>215</v>
      </c>
      <c r="E242" s="197" t="s">
        <v>19</v>
      </c>
      <c r="F242" s="198" t="s">
        <v>1604</v>
      </c>
      <c r="G242" s="196"/>
      <c r="H242" s="197" t="s">
        <v>19</v>
      </c>
      <c r="I242" s="199"/>
      <c r="J242" s="196"/>
      <c r="K242" s="196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215</v>
      </c>
      <c r="AU242" s="204" t="s">
        <v>84</v>
      </c>
      <c r="AV242" s="13" t="s">
        <v>82</v>
      </c>
      <c r="AW242" s="13" t="s">
        <v>35</v>
      </c>
      <c r="AX242" s="13" t="s">
        <v>74</v>
      </c>
      <c r="AY242" s="204" t="s">
        <v>202</v>
      </c>
    </row>
    <row r="243" spans="1:65" s="13" customFormat="1" ht="11.25">
      <c r="B243" s="195"/>
      <c r="C243" s="196"/>
      <c r="D243" s="188" t="s">
        <v>215</v>
      </c>
      <c r="E243" s="197" t="s">
        <v>19</v>
      </c>
      <c r="F243" s="198" t="s">
        <v>1646</v>
      </c>
      <c r="G243" s="196"/>
      <c r="H243" s="197" t="s">
        <v>19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215</v>
      </c>
      <c r="AU243" s="204" t="s">
        <v>84</v>
      </c>
      <c r="AV243" s="13" t="s">
        <v>82</v>
      </c>
      <c r="AW243" s="13" t="s">
        <v>35</v>
      </c>
      <c r="AX243" s="13" t="s">
        <v>74</v>
      </c>
      <c r="AY243" s="204" t="s">
        <v>202</v>
      </c>
    </row>
    <row r="244" spans="1:65" s="13" customFormat="1" ht="11.25">
      <c r="B244" s="195"/>
      <c r="C244" s="196"/>
      <c r="D244" s="188" t="s">
        <v>215</v>
      </c>
      <c r="E244" s="197" t="s">
        <v>19</v>
      </c>
      <c r="F244" s="198" t="s">
        <v>1647</v>
      </c>
      <c r="G244" s="196"/>
      <c r="H244" s="197" t="s">
        <v>19</v>
      </c>
      <c r="I244" s="199"/>
      <c r="J244" s="196"/>
      <c r="K244" s="196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215</v>
      </c>
      <c r="AU244" s="204" t="s">
        <v>84</v>
      </c>
      <c r="AV244" s="13" t="s">
        <v>82</v>
      </c>
      <c r="AW244" s="13" t="s">
        <v>35</v>
      </c>
      <c r="AX244" s="13" t="s">
        <v>74</v>
      </c>
      <c r="AY244" s="204" t="s">
        <v>202</v>
      </c>
    </row>
    <row r="245" spans="1:65" s="13" customFormat="1" ht="11.25">
      <c r="B245" s="195"/>
      <c r="C245" s="196"/>
      <c r="D245" s="188" t="s">
        <v>215</v>
      </c>
      <c r="E245" s="197" t="s">
        <v>19</v>
      </c>
      <c r="F245" s="198" t="s">
        <v>1648</v>
      </c>
      <c r="G245" s="196"/>
      <c r="H245" s="197" t="s">
        <v>19</v>
      </c>
      <c r="I245" s="199"/>
      <c r="J245" s="196"/>
      <c r="K245" s="196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215</v>
      </c>
      <c r="AU245" s="204" t="s">
        <v>84</v>
      </c>
      <c r="AV245" s="13" t="s">
        <v>82</v>
      </c>
      <c r="AW245" s="13" t="s">
        <v>35</v>
      </c>
      <c r="AX245" s="13" t="s">
        <v>74</v>
      </c>
      <c r="AY245" s="204" t="s">
        <v>202</v>
      </c>
    </row>
    <row r="246" spans="1:65" s="14" customFormat="1" ht="11.25">
      <c r="B246" s="205"/>
      <c r="C246" s="206"/>
      <c r="D246" s="188" t="s">
        <v>215</v>
      </c>
      <c r="E246" s="207" t="s">
        <v>19</v>
      </c>
      <c r="F246" s="208" t="s">
        <v>1681</v>
      </c>
      <c r="G246" s="206"/>
      <c r="H246" s="209">
        <v>10.946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215</v>
      </c>
      <c r="AU246" s="215" t="s">
        <v>84</v>
      </c>
      <c r="AV246" s="14" t="s">
        <v>84</v>
      </c>
      <c r="AW246" s="14" t="s">
        <v>35</v>
      </c>
      <c r="AX246" s="14" t="s">
        <v>74</v>
      </c>
      <c r="AY246" s="215" t="s">
        <v>202</v>
      </c>
    </row>
    <row r="247" spans="1:65" s="13" customFormat="1" ht="11.25">
      <c r="B247" s="195"/>
      <c r="C247" s="196"/>
      <c r="D247" s="188" t="s">
        <v>215</v>
      </c>
      <c r="E247" s="197" t="s">
        <v>19</v>
      </c>
      <c r="F247" s="198" t="s">
        <v>1500</v>
      </c>
      <c r="G247" s="196"/>
      <c r="H247" s="197" t="s">
        <v>19</v>
      </c>
      <c r="I247" s="199"/>
      <c r="J247" s="196"/>
      <c r="K247" s="196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215</v>
      </c>
      <c r="AU247" s="204" t="s">
        <v>84</v>
      </c>
      <c r="AV247" s="13" t="s">
        <v>82</v>
      </c>
      <c r="AW247" s="13" t="s">
        <v>35</v>
      </c>
      <c r="AX247" s="13" t="s">
        <v>74</v>
      </c>
      <c r="AY247" s="204" t="s">
        <v>202</v>
      </c>
    </row>
    <row r="248" spans="1:65" s="15" customFormat="1" ht="11.25">
      <c r="B248" s="216"/>
      <c r="C248" s="217"/>
      <c r="D248" s="188" t="s">
        <v>215</v>
      </c>
      <c r="E248" s="218" t="s">
        <v>19</v>
      </c>
      <c r="F248" s="219" t="s">
        <v>220</v>
      </c>
      <c r="G248" s="217"/>
      <c r="H248" s="220">
        <v>10.946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215</v>
      </c>
      <c r="AU248" s="226" t="s">
        <v>84</v>
      </c>
      <c r="AV248" s="15" t="s">
        <v>209</v>
      </c>
      <c r="AW248" s="15" t="s">
        <v>35</v>
      </c>
      <c r="AX248" s="15" t="s">
        <v>82</v>
      </c>
      <c r="AY248" s="226" t="s">
        <v>202</v>
      </c>
    </row>
    <row r="249" spans="1:65" s="2" customFormat="1" ht="16.5" customHeight="1">
      <c r="A249" s="36"/>
      <c r="B249" s="37"/>
      <c r="C249" s="175" t="s">
        <v>7</v>
      </c>
      <c r="D249" s="175" t="s">
        <v>204</v>
      </c>
      <c r="E249" s="176" t="s">
        <v>510</v>
      </c>
      <c r="F249" s="177" t="s">
        <v>511</v>
      </c>
      <c r="G249" s="178" t="s">
        <v>280</v>
      </c>
      <c r="H249" s="179">
        <v>12.877000000000001</v>
      </c>
      <c r="I249" s="180"/>
      <c r="J249" s="181">
        <f>ROUND(I249*H249,2)</f>
        <v>0</v>
      </c>
      <c r="K249" s="177" t="s">
        <v>208</v>
      </c>
      <c r="L249" s="41"/>
      <c r="M249" s="182" t="s">
        <v>19</v>
      </c>
      <c r="N249" s="183" t="s">
        <v>45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209</v>
      </c>
      <c r="AT249" s="186" t="s">
        <v>204</v>
      </c>
      <c r="AU249" s="186" t="s">
        <v>84</v>
      </c>
      <c r="AY249" s="19" t="s">
        <v>202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82</v>
      </c>
      <c r="BK249" s="187">
        <f>ROUND(I249*H249,2)</f>
        <v>0</v>
      </c>
      <c r="BL249" s="19" t="s">
        <v>209</v>
      </c>
      <c r="BM249" s="186" t="s">
        <v>1682</v>
      </c>
    </row>
    <row r="250" spans="1:65" s="2" customFormat="1" ht="11.25">
      <c r="A250" s="36"/>
      <c r="B250" s="37"/>
      <c r="C250" s="38"/>
      <c r="D250" s="188" t="s">
        <v>211</v>
      </c>
      <c r="E250" s="38"/>
      <c r="F250" s="189" t="s">
        <v>513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211</v>
      </c>
      <c r="AU250" s="19" t="s">
        <v>84</v>
      </c>
    </row>
    <row r="251" spans="1:65" s="2" customFormat="1" ht="11.25">
      <c r="A251" s="36"/>
      <c r="B251" s="37"/>
      <c r="C251" s="38"/>
      <c r="D251" s="193" t="s">
        <v>213</v>
      </c>
      <c r="E251" s="38"/>
      <c r="F251" s="194" t="s">
        <v>514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213</v>
      </c>
      <c r="AU251" s="19" t="s">
        <v>84</v>
      </c>
    </row>
    <row r="252" spans="1:65" s="13" customFormat="1" ht="11.25">
      <c r="B252" s="195"/>
      <c r="C252" s="196"/>
      <c r="D252" s="188" t="s">
        <v>215</v>
      </c>
      <c r="E252" s="197" t="s">
        <v>19</v>
      </c>
      <c r="F252" s="198" t="s">
        <v>1604</v>
      </c>
      <c r="G252" s="196"/>
      <c r="H252" s="197" t="s">
        <v>19</v>
      </c>
      <c r="I252" s="199"/>
      <c r="J252" s="196"/>
      <c r="K252" s="196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215</v>
      </c>
      <c r="AU252" s="204" t="s">
        <v>84</v>
      </c>
      <c r="AV252" s="13" t="s">
        <v>82</v>
      </c>
      <c r="AW252" s="13" t="s">
        <v>35</v>
      </c>
      <c r="AX252" s="13" t="s">
        <v>74</v>
      </c>
      <c r="AY252" s="204" t="s">
        <v>202</v>
      </c>
    </row>
    <row r="253" spans="1:65" s="13" customFormat="1" ht="11.25">
      <c r="B253" s="195"/>
      <c r="C253" s="196"/>
      <c r="D253" s="188" t="s">
        <v>215</v>
      </c>
      <c r="E253" s="197" t="s">
        <v>19</v>
      </c>
      <c r="F253" s="198" t="s">
        <v>1646</v>
      </c>
      <c r="G253" s="196"/>
      <c r="H253" s="197" t="s">
        <v>19</v>
      </c>
      <c r="I253" s="199"/>
      <c r="J253" s="196"/>
      <c r="K253" s="196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215</v>
      </c>
      <c r="AU253" s="204" t="s">
        <v>84</v>
      </c>
      <c r="AV253" s="13" t="s">
        <v>82</v>
      </c>
      <c r="AW253" s="13" t="s">
        <v>35</v>
      </c>
      <c r="AX253" s="13" t="s">
        <v>74</v>
      </c>
      <c r="AY253" s="204" t="s">
        <v>202</v>
      </c>
    </row>
    <row r="254" spans="1:65" s="13" customFormat="1" ht="11.25">
      <c r="B254" s="195"/>
      <c r="C254" s="196"/>
      <c r="D254" s="188" t="s">
        <v>215</v>
      </c>
      <c r="E254" s="197" t="s">
        <v>19</v>
      </c>
      <c r="F254" s="198" t="s">
        <v>1651</v>
      </c>
      <c r="G254" s="196"/>
      <c r="H254" s="197" t="s">
        <v>19</v>
      </c>
      <c r="I254" s="199"/>
      <c r="J254" s="196"/>
      <c r="K254" s="196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215</v>
      </c>
      <c r="AU254" s="204" t="s">
        <v>84</v>
      </c>
      <c r="AV254" s="13" t="s">
        <v>82</v>
      </c>
      <c r="AW254" s="13" t="s">
        <v>35</v>
      </c>
      <c r="AX254" s="13" t="s">
        <v>74</v>
      </c>
      <c r="AY254" s="204" t="s">
        <v>202</v>
      </c>
    </row>
    <row r="255" spans="1:65" s="14" customFormat="1" ht="11.25">
      <c r="B255" s="205"/>
      <c r="C255" s="206"/>
      <c r="D255" s="188" t="s">
        <v>215</v>
      </c>
      <c r="E255" s="207" t="s">
        <v>19</v>
      </c>
      <c r="F255" s="208" t="s">
        <v>1499</v>
      </c>
      <c r="G255" s="206"/>
      <c r="H255" s="209">
        <v>12.877000000000001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215</v>
      </c>
      <c r="AU255" s="215" t="s">
        <v>84</v>
      </c>
      <c r="AV255" s="14" t="s">
        <v>84</v>
      </c>
      <c r="AW255" s="14" t="s">
        <v>35</v>
      </c>
      <c r="AX255" s="14" t="s">
        <v>74</v>
      </c>
      <c r="AY255" s="215" t="s">
        <v>202</v>
      </c>
    </row>
    <row r="256" spans="1:65" s="13" customFormat="1" ht="11.25">
      <c r="B256" s="195"/>
      <c r="C256" s="196"/>
      <c r="D256" s="188" t="s">
        <v>215</v>
      </c>
      <c r="E256" s="197" t="s">
        <v>19</v>
      </c>
      <c r="F256" s="198" t="s">
        <v>1500</v>
      </c>
      <c r="G256" s="196"/>
      <c r="H256" s="197" t="s">
        <v>19</v>
      </c>
      <c r="I256" s="199"/>
      <c r="J256" s="196"/>
      <c r="K256" s="196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215</v>
      </c>
      <c r="AU256" s="204" t="s">
        <v>84</v>
      </c>
      <c r="AV256" s="13" t="s">
        <v>82</v>
      </c>
      <c r="AW256" s="13" t="s">
        <v>35</v>
      </c>
      <c r="AX256" s="13" t="s">
        <v>74</v>
      </c>
      <c r="AY256" s="204" t="s">
        <v>202</v>
      </c>
    </row>
    <row r="257" spans="1:65" s="15" customFormat="1" ht="11.25">
      <c r="B257" s="216"/>
      <c r="C257" s="217"/>
      <c r="D257" s="188" t="s">
        <v>215</v>
      </c>
      <c r="E257" s="218" t="s">
        <v>19</v>
      </c>
      <c r="F257" s="219" t="s">
        <v>220</v>
      </c>
      <c r="G257" s="217"/>
      <c r="H257" s="220">
        <v>12.877000000000001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215</v>
      </c>
      <c r="AU257" s="226" t="s">
        <v>84</v>
      </c>
      <c r="AV257" s="15" t="s">
        <v>209</v>
      </c>
      <c r="AW257" s="15" t="s">
        <v>35</v>
      </c>
      <c r="AX257" s="15" t="s">
        <v>82</v>
      </c>
      <c r="AY257" s="226" t="s">
        <v>202</v>
      </c>
    </row>
    <row r="258" spans="1:65" s="2" customFormat="1" ht="16.5" customHeight="1">
      <c r="A258" s="36"/>
      <c r="B258" s="37"/>
      <c r="C258" s="175" t="s">
        <v>398</v>
      </c>
      <c r="D258" s="175" t="s">
        <v>204</v>
      </c>
      <c r="E258" s="176" t="s">
        <v>1599</v>
      </c>
      <c r="F258" s="177" t="s">
        <v>1600</v>
      </c>
      <c r="G258" s="178" t="s">
        <v>280</v>
      </c>
      <c r="H258" s="179">
        <v>12.877000000000001</v>
      </c>
      <c r="I258" s="180"/>
      <c r="J258" s="181">
        <f>ROUND(I258*H258,2)</f>
        <v>0</v>
      </c>
      <c r="K258" s="177" t="s">
        <v>208</v>
      </c>
      <c r="L258" s="41"/>
      <c r="M258" s="182" t="s">
        <v>19</v>
      </c>
      <c r="N258" s="183" t="s">
        <v>45</v>
      </c>
      <c r="O258" s="66"/>
      <c r="P258" s="184">
        <f>O258*H258</f>
        <v>0</v>
      </c>
      <c r="Q258" s="184">
        <v>0.34499999999999997</v>
      </c>
      <c r="R258" s="184">
        <f>Q258*H258</f>
        <v>4.4425650000000001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209</v>
      </c>
      <c r="AT258" s="186" t="s">
        <v>204</v>
      </c>
      <c r="AU258" s="186" t="s">
        <v>84</v>
      </c>
      <c r="AY258" s="19" t="s">
        <v>202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82</v>
      </c>
      <c r="BK258" s="187">
        <f>ROUND(I258*H258,2)</f>
        <v>0</v>
      </c>
      <c r="BL258" s="19" t="s">
        <v>209</v>
      </c>
      <c r="BM258" s="186" t="s">
        <v>1683</v>
      </c>
    </row>
    <row r="259" spans="1:65" s="2" customFormat="1" ht="11.25">
      <c r="A259" s="36"/>
      <c r="B259" s="37"/>
      <c r="C259" s="38"/>
      <c r="D259" s="188" t="s">
        <v>211</v>
      </c>
      <c r="E259" s="38"/>
      <c r="F259" s="189" t="s">
        <v>1602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211</v>
      </c>
      <c r="AU259" s="19" t="s">
        <v>84</v>
      </c>
    </row>
    <row r="260" spans="1:65" s="2" customFormat="1" ht="11.25">
      <c r="A260" s="36"/>
      <c r="B260" s="37"/>
      <c r="C260" s="38"/>
      <c r="D260" s="193" t="s">
        <v>213</v>
      </c>
      <c r="E260" s="38"/>
      <c r="F260" s="194" t="s">
        <v>1603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213</v>
      </c>
      <c r="AU260" s="19" t="s">
        <v>84</v>
      </c>
    </row>
    <row r="261" spans="1:65" s="13" customFormat="1" ht="11.25">
      <c r="B261" s="195"/>
      <c r="C261" s="196"/>
      <c r="D261" s="188" t="s">
        <v>215</v>
      </c>
      <c r="E261" s="197" t="s">
        <v>19</v>
      </c>
      <c r="F261" s="198" t="s">
        <v>1684</v>
      </c>
      <c r="G261" s="196"/>
      <c r="H261" s="197" t="s">
        <v>19</v>
      </c>
      <c r="I261" s="199"/>
      <c r="J261" s="196"/>
      <c r="K261" s="196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215</v>
      </c>
      <c r="AU261" s="204" t="s">
        <v>84</v>
      </c>
      <c r="AV261" s="13" t="s">
        <v>82</v>
      </c>
      <c r="AW261" s="13" t="s">
        <v>35</v>
      </c>
      <c r="AX261" s="13" t="s">
        <v>74</v>
      </c>
      <c r="AY261" s="204" t="s">
        <v>202</v>
      </c>
    </row>
    <row r="262" spans="1:65" s="13" customFormat="1" ht="11.25">
      <c r="B262" s="195"/>
      <c r="C262" s="196"/>
      <c r="D262" s="188" t="s">
        <v>215</v>
      </c>
      <c r="E262" s="197" t="s">
        <v>19</v>
      </c>
      <c r="F262" s="198" t="s">
        <v>1685</v>
      </c>
      <c r="G262" s="196"/>
      <c r="H262" s="197" t="s">
        <v>19</v>
      </c>
      <c r="I262" s="199"/>
      <c r="J262" s="196"/>
      <c r="K262" s="196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215</v>
      </c>
      <c r="AU262" s="204" t="s">
        <v>84</v>
      </c>
      <c r="AV262" s="13" t="s">
        <v>82</v>
      </c>
      <c r="AW262" s="13" t="s">
        <v>35</v>
      </c>
      <c r="AX262" s="13" t="s">
        <v>74</v>
      </c>
      <c r="AY262" s="204" t="s">
        <v>202</v>
      </c>
    </row>
    <row r="263" spans="1:65" s="14" customFormat="1" ht="11.25">
      <c r="B263" s="205"/>
      <c r="C263" s="206"/>
      <c r="D263" s="188" t="s">
        <v>215</v>
      </c>
      <c r="E263" s="207" t="s">
        <v>19</v>
      </c>
      <c r="F263" s="208" t="s">
        <v>1499</v>
      </c>
      <c r="G263" s="206"/>
      <c r="H263" s="209">
        <v>12.877000000000001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215</v>
      </c>
      <c r="AU263" s="215" t="s">
        <v>84</v>
      </c>
      <c r="AV263" s="14" t="s">
        <v>84</v>
      </c>
      <c r="AW263" s="14" t="s">
        <v>35</v>
      </c>
      <c r="AX263" s="14" t="s">
        <v>74</v>
      </c>
      <c r="AY263" s="215" t="s">
        <v>202</v>
      </c>
    </row>
    <row r="264" spans="1:65" s="15" customFormat="1" ht="11.25">
      <c r="B264" s="216"/>
      <c r="C264" s="217"/>
      <c r="D264" s="188" t="s">
        <v>215</v>
      </c>
      <c r="E264" s="218" t="s">
        <v>19</v>
      </c>
      <c r="F264" s="219" t="s">
        <v>220</v>
      </c>
      <c r="G264" s="217"/>
      <c r="H264" s="220">
        <v>12.877000000000001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215</v>
      </c>
      <c r="AU264" s="226" t="s">
        <v>84</v>
      </c>
      <c r="AV264" s="15" t="s">
        <v>209</v>
      </c>
      <c r="AW264" s="15" t="s">
        <v>35</v>
      </c>
      <c r="AX264" s="15" t="s">
        <v>82</v>
      </c>
      <c r="AY264" s="226" t="s">
        <v>202</v>
      </c>
    </row>
    <row r="265" spans="1:65" s="2" customFormat="1" ht="16.5" customHeight="1">
      <c r="A265" s="36"/>
      <c r="B265" s="37"/>
      <c r="C265" s="175" t="s">
        <v>408</v>
      </c>
      <c r="D265" s="175" t="s">
        <v>204</v>
      </c>
      <c r="E265" s="176" t="s">
        <v>1606</v>
      </c>
      <c r="F265" s="177" t="s">
        <v>1607</v>
      </c>
      <c r="G265" s="178" t="s">
        <v>280</v>
      </c>
      <c r="H265" s="179">
        <v>12.877000000000001</v>
      </c>
      <c r="I265" s="180"/>
      <c r="J265" s="181">
        <f>ROUND(I265*H265,2)</f>
        <v>0</v>
      </c>
      <c r="K265" s="177" t="s">
        <v>208</v>
      </c>
      <c r="L265" s="41"/>
      <c r="M265" s="182" t="s">
        <v>19</v>
      </c>
      <c r="N265" s="183" t="s">
        <v>45</v>
      </c>
      <c r="O265" s="66"/>
      <c r="P265" s="184">
        <f>O265*H265</f>
        <v>0</v>
      </c>
      <c r="Q265" s="184">
        <v>0.46</v>
      </c>
      <c r="R265" s="184">
        <f>Q265*H265</f>
        <v>5.9234200000000001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209</v>
      </c>
      <c r="AT265" s="186" t="s">
        <v>204</v>
      </c>
      <c r="AU265" s="186" t="s">
        <v>84</v>
      </c>
      <c r="AY265" s="19" t="s">
        <v>202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82</v>
      </c>
      <c r="BK265" s="187">
        <f>ROUND(I265*H265,2)</f>
        <v>0</v>
      </c>
      <c r="BL265" s="19" t="s">
        <v>209</v>
      </c>
      <c r="BM265" s="186" t="s">
        <v>1686</v>
      </c>
    </row>
    <row r="266" spans="1:65" s="2" customFormat="1" ht="11.25">
      <c r="A266" s="36"/>
      <c r="B266" s="37"/>
      <c r="C266" s="38"/>
      <c r="D266" s="188" t="s">
        <v>211</v>
      </c>
      <c r="E266" s="38"/>
      <c r="F266" s="189" t="s">
        <v>1609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211</v>
      </c>
      <c r="AU266" s="19" t="s">
        <v>84</v>
      </c>
    </row>
    <row r="267" spans="1:65" s="2" customFormat="1" ht="11.25">
      <c r="A267" s="36"/>
      <c r="B267" s="37"/>
      <c r="C267" s="38"/>
      <c r="D267" s="193" t="s">
        <v>213</v>
      </c>
      <c r="E267" s="38"/>
      <c r="F267" s="194" t="s">
        <v>1610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213</v>
      </c>
      <c r="AU267" s="19" t="s">
        <v>84</v>
      </c>
    </row>
    <row r="268" spans="1:65" s="13" customFormat="1" ht="11.25">
      <c r="B268" s="195"/>
      <c r="C268" s="196"/>
      <c r="D268" s="188" t="s">
        <v>215</v>
      </c>
      <c r="E268" s="197" t="s">
        <v>19</v>
      </c>
      <c r="F268" s="198" t="s">
        <v>1684</v>
      </c>
      <c r="G268" s="196"/>
      <c r="H268" s="197" t="s">
        <v>19</v>
      </c>
      <c r="I268" s="199"/>
      <c r="J268" s="196"/>
      <c r="K268" s="196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215</v>
      </c>
      <c r="AU268" s="204" t="s">
        <v>84</v>
      </c>
      <c r="AV268" s="13" t="s">
        <v>82</v>
      </c>
      <c r="AW268" s="13" t="s">
        <v>35</v>
      </c>
      <c r="AX268" s="13" t="s">
        <v>74</v>
      </c>
      <c r="AY268" s="204" t="s">
        <v>202</v>
      </c>
    </row>
    <row r="269" spans="1:65" s="13" customFormat="1" ht="11.25">
      <c r="B269" s="195"/>
      <c r="C269" s="196"/>
      <c r="D269" s="188" t="s">
        <v>215</v>
      </c>
      <c r="E269" s="197" t="s">
        <v>19</v>
      </c>
      <c r="F269" s="198" t="s">
        <v>1685</v>
      </c>
      <c r="G269" s="196"/>
      <c r="H269" s="197" t="s">
        <v>19</v>
      </c>
      <c r="I269" s="199"/>
      <c r="J269" s="196"/>
      <c r="K269" s="196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215</v>
      </c>
      <c r="AU269" s="204" t="s">
        <v>84</v>
      </c>
      <c r="AV269" s="13" t="s">
        <v>82</v>
      </c>
      <c r="AW269" s="13" t="s">
        <v>35</v>
      </c>
      <c r="AX269" s="13" t="s">
        <v>74</v>
      </c>
      <c r="AY269" s="204" t="s">
        <v>202</v>
      </c>
    </row>
    <row r="270" spans="1:65" s="14" customFormat="1" ht="11.25">
      <c r="B270" s="205"/>
      <c r="C270" s="206"/>
      <c r="D270" s="188" t="s">
        <v>215</v>
      </c>
      <c r="E270" s="207" t="s">
        <v>19</v>
      </c>
      <c r="F270" s="208" t="s">
        <v>1499</v>
      </c>
      <c r="G270" s="206"/>
      <c r="H270" s="209">
        <v>12.877000000000001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215</v>
      </c>
      <c r="AU270" s="215" t="s">
        <v>84</v>
      </c>
      <c r="AV270" s="14" t="s">
        <v>84</v>
      </c>
      <c r="AW270" s="14" t="s">
        <v>35</v>
      </c>
      <c r="AX270" s="14" t="s">
        <v>74</v>
      </c>
      <c r="AY270" s="215" t="s">
        <v>202</v>
      </c>
    </row>
    <row r="271" spans="1:65" s="15" customFormat="1" ht="11.25">
      <c r="B271" s="216"/>
      <c r="C271" s="217"/>
      <c r="D271" s="188" t="s">
        <v>215</v>
      </c>
      <c r="E271" s="218" t="s">
        <v>19</v>
      </c>
      <c r="F271" s="219" t="s">
        <v>220</v>
      </c>
      <c r="G271" s="217"/>
      <c r="H271" s="220">
        <v>12.877000000000001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215</v>
      </c>
      <c r="AU271" s="226" t="s">
        <v>84</v>
      </c>
      <c r="AV271" s="15" t="s">
        <v>209</v>
      </c>
      <c r="AW271" s="15" t="s">
        <v>35</v>
      </c>
      <c r="AX271" s="15" t="s">
        <v>82</v>
      </c>
      <c r="AY271" s="226" t="s">
        <v>202</v>
      </c>
    </row>
    <row r="272" spans="1:65" s="2" customFormat="1" ht="16.5" customHeight="1">
      <c r="A272" s="36"/>
      <c r="B272" s="37"/>
      <c r="C272" s="175" t="s">
        <v>417</v>
      </c>
      <c r="D272" s="175" t="s">
        <v>204</v>
      </c>
      <c r="E272" s="176" t="s">
        <v>1611</v>
      </c>
      <c r="F272" s="177" t="s">
        <v>1612</v>
      </c>
      <c r="G272" s="178" t="s">
        <v>280</v>
      </c>
      <c r="H272" s="179">
        <v>12.877000000000001</v>
      </c>
      <c r="I272" s="180"/>
      <c r="J272" s="181">
        <f>ROUND(I272*H272,2)</f>
        <v>0</v>
      </c>
      <c r="K272" s="177" t="s">
        <v>208</v>
      </c>
      <c r="L272" s="41"/>
      <c r="M272" s="182" t="s">
        <v>19</v>
      </c>
      <c r="N272" s="183" t="s">
        <v>45</v>
      </c>
      <c r="O272" s="66"/>
      <c r="P272" s="184">
        <f>O272*H272</f>
        <v>0</v>
      </c>
      <c r="Q272" s="184">
        <v>0.10362</v>
      </c>
      <c r="R272" s="184">
        <f>Q272*H272</f>
        <v>1.3343147400000002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209</v>
      </c>
      <c r="AT272" s="186" t="s">
        <v>204</v>
      </c>
      <c r="AU272" s="186" t="s">
        <v>84</v>
      </c>
      <c r="AY272" s="19" t="s">
        <v>202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82</v>
      </c>
      <c r="BK272" s="187">
        <f>ROUND(I272*H272,2)</f>
        <v>0</v>
      </c>
      <c r="BL272" s="19" t="s">
        <v>209</v>
      </c>
      <c r="BM272" s="186" t="s">
        <v>1687</v>
      </c>
    </row>
    <row r="273" spans="1:65" s="2" customFormat="1" ht="29.25">
      <c r="A273" s="36"/>
      <c r="B273" s="37"/>
      <c r="C273" s="38"/>
      <c r="D273" s="188" t="s">
        <v>211</v>
      </c>
      <c r="E273" s="38"/>
      <c r="F273" s="189" t="s">
        <v>1614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211</v>
      </c>
      <c r="AU273" s="19" t="s">
        <v>84</v>
      </c>
    </row>
    <row r="274" spans="1:65" s="2" customFormat="1" ht="11.25">
      <c r="A274" s="36"/>
      <c r="B274" s="37"/>
      <c r="C274" s="38"/>
      <c r="D274" s="193" t="s">
        <v>213</v>
      </c>
      <c r="E274" s="38"/>
      <c r="F274" s="194" t="s">
        <v>1615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213</v>
      </c>
      <c r="AU274" s="19" t="s">
        <v>84</v>
      </c>
    </row>
    <row r="275" spans="1:65" s="13" customFormat="1" ht="11.25">
      <c r="B275" s="195"/>
      <c r="C275" s="196"/>
      <c r="D275" s="188" t="s">
        <v>215</v>
      </c>
      <c r="E275" s="197" t="s">
        <v>19</v>
      </c>
      <c r="F275" s="198" t="s">
        <v>1604</v>
      </c>
      <c r="G275" s="196"/>
      <c r="H275" s="197" t="s">
        <v>19</v>
      </c>
      <c r="I275" s="199"/>
      <c r="J275" s="196"/>
      <c r="K275" s="196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215</v>
      </c>
      <c r="AU275" s="204" t="s">
        <v>84</v>
      </c>
      <c r="AV275" s="13" t="s">
        <v>82</v>
      </c>
      <c r="AW275" s="13" t="s">
        <v>35</v>
      </c>
      <c r="AX275" s="13" t="s">
        <v>74</v>
      </c>
      <c r="AY275" s="204" t="s">
        <v>202</v>
      </c>
    </row>
    <row r="276" spans="1:65" s="13" customFormat="1" ht="11.25">
      <c r="B276" s="195"/>
      <c r="C276" s="196"/>
      <c r="D276" s="188" t="s">
        <v>215</v>
      </c>
      <c r="E276" s="197" t="s">
        <v>19</v>
      </c>
      <c r="F276" s="198" t="s">
        <v>1646</v>
      </c>
      <c r="G276" s="196"/>
      <c r="H276" s="197" t="s">
        <v>19</v>
      </c>
      <c r="I276" s="199"/>
      <c r="J276" s="196"/>
      <c r="K276" s="196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215</v>
      </c>
      <c r="AU276" s="204" t="s">
        <v>84</v>
      </c>
      <c r="AV276" s="13" t="s">
        <v>82</v>
      </c>
      <c r="AW276" s="13" t="s">
        <v>35</v>
      </c>
      <c r="AX276" s="13" t="s">
        <v>74</v>
      </c>
      <c r="AY276" s="204" t="s">
        <v>202</v>
      </c>
    </row>
    <row r="277" spans="1:65" s="13" customFormat="1" ht="11.25">
      <c r="B277" s="195"/>
      <c r="C277" s="196"/>
      <c r="D277" s="188" t="s">
        <v>215</v>
      </c>
      <c r="E277" s="197" t="s">
        <v>19</v>
      </c>
      <c r="F277" s="198" t="s">
        <v>1647</v>
      </c>
      <c r="G277" s="196"/>
      <c r="H277" s="197" t="s">
        <v>19</v>
      </c>
      <c r="I277" s="199"/>
      <c r="J277" s="196"/>
      <c r="K277" s="196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215</v>
      </c>
      <c r="AU277" s="204" t="s">
        <v>84</v>
      </c>
      <c r="AV277" s="13" t="s">
        <v>82</v>
      </c>
      <c r="AW277" s="13" t="s">
        <v>35</v>
      </c>
      <c r="AX277" s="13" t="s">
        <v>74</v>
      </c>
      <c r="AY277" s="204" t="s">
        <v>202</v>
      </c>
    </row>
    <row r="278" spans="1:65" s="14" customFormat="1" ht="11.25">
      <c r="B278" s="205"/>
      <c r="C278" s="206"/>
      <c r="D278" s="188" t="s">
        <v>215</v>
      </c>
      <c r="E278" s="207" t="s">
        <v>19</v>
      </c>
      <c r="F278" s="208" t="s">
        <v>1499</v>
      </c>
      <c r="G278" s="206"/>
      <c r="H278" s="209">
        <v>12.877000000000001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215</v>
      </c>
      <c r="AU278" s="215" t="s">
        <v>84</v>
      </c>
      <c r="AV278" s="14" t="s">
        <v>84</v>
      </c>
      <c r="AW278" s="14" t="s">
        <v>35</v>
      </c>
      <c r="AX278" s="14" t="s">
        <v>74</v>
      </c>
      <c r="AY278" s="215" t="s">
        <v>202</v>
      </c>
    </row>
    <row r="279" spans="1:65" s="13" customFormat="1" ht="11.25">
      <c r="B279" s="195"/>
      <c r="C279" s="196"/>
      <c r="D279" s="188" t="s">
        <v>215</v>
      </c>
      <c r="E279" s="197" t="s">
        <v>19</v>
      </c>
      <c r="F279" s="198" t="s">
        <v>1500</v>
      </c>
      <c r="G279" s="196"/>
      <c r="H279" s="197" t="s">
        <v>19</v>
      </c>
      <c r="I279" s="199"/>
      <c r="J279" s="196"/>
      <c r="K279" s="196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215</v>
      </c>
      <c r="AU279" s="204" t="s">
        <v>84</v>
      </c>
      <c r="AV279" s="13" t="s">
        <v>82</v>
      </c>
      <c r="AW279" s="13" t="s">
        <v>35</v>
      </c>
      <c r="AX279" s="13" t="s">
        <v>74</v>
      </c>
      <c r="AY279" s="204" t="s">
        <v>202</v>
      </c>
    </row>
    <row r="280" spans="1:65" s="15" customFormat="1" ht="11.25">
      <c r="B280" s="216"/>
      <c r="C280" s="217"/>
      <c r="D280" s="188" t="s">
        <v>215</v>
      </c>
      <c r="E280" s="218" t="s">
        <v>19</v>
      </c>
      <c r="F280" s="219" t="s">
        <v>220</v>
      </c>
      <c r="G280" s="217"/>
      <c r="H280" s="220">
        <v>12.877000000000001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215</v>
      </c>
      <c r="AU280" s="226" t="s">
        <v>84</v>
      </c>
      <c r="AV280" s="15" t="s">
        <v>209</v>
      </c>
      <c r="AW280" s="15" t="s">
        <v>35</v>
      </c>
      <c r="AX280" s="15" t="s">
        <v>82</v>
      </c>
      <c r="AY280" s="226" t="s">
        <v>202</v>
      </c>
    </row>
    <row r="281" spans="1:65" s="2" customFormat="1" ht="16.5" customHeight="1">
      <c r="A281" s="36"/>
      <c r="B281" s="37"/>
      <c r="C281" s="241" t="s">
        <v>426</v>
      </c>
      <c r="D281" s="241" t="s">
        <v>595</v>
      </c>
      <c r="E281" s="242" t="s">
        <v>1659</v>
      </c>
      <c r="F281" s="243" t="s">
        <v>1660</v>
      </c>
      <c r="G281" s="244" t="s">
        <v>280</v>
      </c>
      <c r="H281" s="245">
        <v>11.493</v>
      </c>
      <c r="I281" s="246"/>
      <c r="J281" s="247">
        <f>ROUND(I281*H281,2)</f>
        <v>0</v>
      </c>
      <c r="K281" s="243" t="s">
        <v>19</v>
      </c>
      <c r="L281" s="248"/>
      <c r="M281" s="249" t="s">
        <v>19</v>
      </c>
      <c r="N281" s="250" t="s">
        <v>45</v>
      </c>
      <c r="O281" s="66"/>
      <c r="P281" s="184">
        <f>O281*H281</f>
        <v>0</v>
      </c>
      <c r="Q281" s="184">
        <v>0.17599999999999999</v>
      </c>
      <c r="R281" s="184">
        <f>Q281*H281</f>
        <v>2.0227680000000001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268</v>
      </c>
      <c r="AT281" s="186" t="s">
        <v>595</v>
      </c>
      <c r="AU281" s="186" t="s">
        <v>84</v>
      </c>
      <c r="AY281" s="19" t="s">
        <v>202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82</v>
      </c>
      <c r="BK281" s="187">
        <f>ROUND(I281*H281,2)</f>
        <v>0</v>
      </c>
      <c r="BL281" s="19" t="s">
        <v>209</v>
      </c>
      <c r="BM281" s="186" t="s">
        <v>1688</v>
      </c>
    </row>
    <row r="282" spans="1:65" s="2" customFormat="1" ht="11.25">
      <c r="A282" s="36"/>
      <c r="B282" s="37"/>
      <c r="C282" s="38"/>
      <c r="D282" s="188" t="s">
        <v>211</v>
      </c>
      <c r="E282" s="38"/>
      <c r="F282" s="189" t="s">
        <v>1660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211</v>
      </c>
      <c r="AU282" s="19" t="s">
        <v>84</v>
      </c>
    </row>
    <row r="283" spans="1:65" s="13" customFormat="1" ht="11.25">
      <c r="B283" s="195"/>
      <c r="C283" s="196"/>
      <c r="D283" s="188" t="s">
        <v>215</v>
      </c>
      <c r="E283" s="197" t="s">
        <v>19</v>
      </c>
      <c r="F283" s="198" t="s">
        <v>1604</v>
      </c>
      <c r="G283" s="196"/>
      <c r="H283" s="197" t="s">
        <v>19</v>
      </c>
      <c r="I283" s="199"/>
      <c r="J283" s="196"/>
      <c r="K283" s="196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215</v>
      </c>
      <c r="AU283" s="204" t="s">
        <v>84</v>
      </c>
      <c r="AV283" s="13" t="s">
        <v>82</v>
      </c>
      <c r="AW283" s="13" t="s">
        <v>35</v>
      </c>
      <c r="AX283" s="13" t="s">
        <v>74</v>
      </c>
      <c r="AY283" s="204" t="s">
        <v>202</v>
      </c>
    </row>
    <row r="284" spans="1:65" s="13" customFormat="1" ht="11.25">
      <c r="B284" s="195"/>
      <c r="C284" s="196"/>
      <c r="D284" s="188" t="s">
        <v>215</v>
      </c>
      <c r="E284" s="197" t="s">
        <v>19</v>
      </c>
      <c r="F284" s="198" t="s">
        <v>1646</v>
      </c>
      <c r="G284" s="196"/>
      <c r="H284" s="197" t="s">
        <v>19</v>
      </c>
      <c r="I284" s="199"/>
      <c r="J284" s="196"/>
      <c r="K284" s="196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215</v>
      </c>
      <c r="AU284" s="204" t="s">
        <v>84</v>
      </c>
      <c r="AV284" s="13" t="s">
        <v>82</v>
      </c>
      <c r="AW284" s="13" t="s">
        <v>35</v>
      </c>
      <c r="AX284" s="13" t="s">
        <v>74</v>
      </c>
      <c r="AY284" s="204" t="s">
        <v>202</v>
      </c>
    </row>
    <row r="285" spans="1:65" s="13" customFormat="1" ht="11.25">
      <c r="B285" s="195"/>
      <c r="C285" s="196"/>
      <c r="D285" s="188" t="s">
        <v>215</v>
      </c>
      <c r="E285" s="197" t="s">
        <v>19</v>
      </c>
      <c r="F285" s="198" t="s">
        <v>1647</v>
      </c>
      <c r="G285" s="196"/>
      <c r="H285" s="197" t="s">
        <v>19</v>
      </c>
      <c r="I285" s="199"/>
      <c r="J285" s="196"/>
      <c r="K285" s="196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215</v>
      </c>
      <c r="AU285" s="204" t="s">
        <v>84</v>
      </c>
      <c r="AV285" s="13" t="s">
        <v>82</v>
      </c>
      <c r="AW285" s="13" t="s">
        <v>35</v>
      </c>
      <c r="AX285" s="13" t="s">
        <v>74</v>
      </c>
      <c r="AY285" s="204" t="s">
        <v>202</v>
      </c>
    </row>
    <row r="286" spans="1:65" s="13" customFormat="1" ht="11.25">
      <c r="B286" s="195"/>
      <c r="C286" s="196"/>
      <c r="D286" s="188" t="s">
        <v>215</v>
      </c>
      <c r="E286" s="197" t="s">
        <v>19</v>
      </c>
      <c r="F286" s="198" t="s">
        <v>1648</v>
      </c>
      <c r="G286" s="196"/>
      <c r="H286" s="197" t="s">
        <v>19</v>
      </c>
      <c r="I286" s="199"/>
      <c r="J286" s="196"/>
      <c r="K286" s="196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215</v>
      </c>
      <c r="AU286" s="204" t="s">
        <v>84</v>
      </c>
      <c r="AV286" s="13" t="s">
        <v>82</v>
      </c>
      <c r="AW286" s="13" t="s">
        <v>35</v>
      </c>
      <c r="AX286" s="13" t="s">
        <v>74</v>
      </c>
      <c r="AY286" s="204" t="s">
        <v>202</v>
      </c>
    </row>
    <row r="287" spans="1:65" s="14" customFormat="1" ht="11.25">
      <c r="B287" s="205"/>
      <c r="C287" s="206"/>
      <c r="D287" s="188" t="s">
        <v>215</v>
      </c>
      <c r="E287" s="207" t="s">
        <v>19</v>
      </c>
      <c r="F287" s="208" t="s">
        <v>1681</v>
      </c>
      <c r="G287" s="206"/>
      <c r="H287" s="209">
        <v>10.946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215</v>
      </c>
      <c r="AU287" s="215" t="s">
        <v>84</v>
      </c>
      <c r="AV287" s="14" t="s">
        <v>84</v>
      </c>
      <c r="AW287" s="14" t="s">
        <v>35</v>
      </c>
      <c r="AX287" s="14" t="s">
        <v>74</v>
      </c>
      <c r="AY287" s="215" t="s">
        <v>202</v>
      </c>
    </row>
    <row r="288" spans="1:65" s="13" customFormat="1" ht="11.25">
      <c r="B288" s="195"/>
      <c r="C288" s="196"/>
      <c r="D288" s="188" t="s">
        <v>215</v>
      </c>
      <c r="E288" s="197" t="s">
        <v>19</v>
      </c>
      <c r="F288" s="198" t="s">
        <v>1500</v>
      </c>
      <c r="G288" s="196"/>
      <c r="H288" s="197" t="s">
        <v>19</v>
      </c>
      <c r="I288" s="199"/>
      <c r="J288" s="196"/>
      <c r="K288" s="196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215</v>
      </c>
      <c r="AU288" s="204" t="s">
        <v>84</v>
      </c>
      <c r="AV288" s="13" t="s">
        <v>82</v>
      </c>
      <c r="AW288" s="13" t="s">
        <v>35</v>
      </c>
      <c r="AX288" s="13" t="s">
        <v>74</v>
      </c>
      <c r="AY288" s="204" t="s">
        <v>202</v>
      </c>
    </row>
    <row r="289" spans="1:65" s="15" customFormat="1" ht="11.25">
      <c r="B289" s="216"/>
      <c r="C289" s="217"/>
      <c r="D289" s="188" t="s">
        <v>215</v>
      </c>
      <c r="E289" s="218" t="s">
        <v>19</v>
      </c>
      <c r="F289" s="219" t="s">
        <v>220</v>
      </c>
      <c r="G289" s="217"/>
      <c r="H289" s="220">
        <v>10.946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215</v>
      </c>
      <c r="AU289" s="226" t="s">
        <v>84</v>
      </c>
      <c r="AV289" s="15" t="s">
        <v>209</v>
      </c>
      <c r="AW289" s="15" t="s">
        <v>35</v>
      </c>
      <c r="AX289" s="15" t="s">
        <v>82</v>
      </c>
      <c r="AY289" s="226" t="s">
        <v>202</v>
      </c>
    </row>
    <row r="290" spans="1:65" s="14" customFormat="1" ht="11.25">
      <c r="B290" s="205"/>
      <c r="C290" s="206"/>
      <c r="D290" s="188" t="s">
        <v>215</v>
      </c>
      <c r="E290" s="206"/>
      <c r="F290" s="208" t="s">
        <v>1689</v>
      </c>
      <c r="G290" s="206"/>
      <c r="H290" s="209">
        <v>11.493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215</v>
      </c>
      <c r="AU290" s="215" t="s">
        <v>84</v>
      </c>
      <c r="AV290" s="14" t="s">
        <v>84</v>
      </c>
      <c r="AW290" s="14" t="s">
        <v>4</v>
      </c>
      <c r="AX290" s="14" t="s">
        <v>82</v>
      </c>
      <c r="AY290" s="215" t="s">
        <v>202</v>
      </c>
    </row>
    <row r="291" spans="1:65" s="2" customFormat="1" ht="16.5" customHeight="1">
      <c r="A291" s="36"/>
      <c r="B291" s="37"/>
      <c r="C291" s="241" t="s">
        <v>434</v>
      </c>
      <c r="D291" s="241" t="s">
        <v>595</v>
      </c>
      <c r="E291" s="242" t="s">
        <v>1616</v>
      </c>
      <c r="F291" s="243" t="s">
        <v>1617</v>
      </c>
      <c r="G291" s="244" t="s">
        <v>280</v>
      </c>
      <c r="H291" s="245">
        <v>2.0289999999999999</v>
      </c>
      <c r="I291" s="246"/>
      <c r="J291" s="247">
        <f>ROUND(I291*H291,2)</f>
        <v>0</v>
      </c>
      <c r="K291" s="243" t="s">
        <v>208</v>
      </c>
      <c r="L291" s="248"/>
      <c r="M291" s="249" t="s">
        <v>19</v>
      </c>
      <c r="N291" s="250" t="s">
        <v>45</v>
      </c>
      <c r="O291" s="66"/>
      <c r="P291" s="184">
        <f>O291*H291</f>
        <v>0</v>
      </c>
      <c r="Q291" s="184">
        <v>0.17599999999999999</v>
      </c>
      <c r="R291" s="184">
        <f>Q291*H291</f>
        <v>0.35710399999999998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268</v>
      </c>
      <c r="AT291" s="186" t="s">
        <v>595</v>
      </c>
      <c r="AU291" s="186" t="s">
        <v>84</v>
      </c>
      <c r="AY291" s="19" t="s">
        <v>202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82</v>
      </c>
      <c r="BK291" s="187">
        <f>ROUND(I291*H291,2)</f>
        <v>0</v>
      </c>
      <c r="BL291" s="19" t="s">
        <v>209</v>
      </c>
      <c r="BM291" s="186" t="s">
        <v>1690</v>
      </c>
    </row>
    <row r="292" spans="1:65" s="2" customFormat="1" ht="11.25">
      <c r="A292" s="36"/>
      <c r="B292" s="37"/>
      <c r="C292" s="38"/>
      <c r="D292" s="188" t="s">
        <v>211</v>
      </c>
      <c r="E292" s="38"/>
      <c r="F292" s="189" t="s">
        <v>1617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211</v>
      </c>
      <c r="AU292" s="19" t="s">
        <v>84</v>
      </c>
    </row>
    <row r="293" spans="1:65" s="13" customFormat="1" ht="11.25">
      <c r="B293" s="195"/>
      <c r="C293" s="196"/>
      <c r="D293" s="188" t="s">
        <v>215</v>
      </c>
      <c r="E293" s="197" t="s">
        <v>19</v>
      </c>
      <c r="F293" s="198" t="s">
        <v>1604</v>
      </c>
      <c r="G293" s="196"/>
      <c r="H293" s="197" t="s">
        <v>19</v>
      </c>
      <c r="I293" s="199"/>
      <c r="J293" s="196"/>
      <c r="K293" s="196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215</v>
      </c>
      <c r="AU293" s="204" t="s">
        <v>84</v>
      </c>
      <c r="AV293" s="13" t="s">
        <v>82</v>
      </c>
      <c r="AW293" s="13" t="s">
        <v>35</v>
      </c>
      <c r="AX293" s="13" t="s">
        <v>74</v>
      </c>
      <c r="AY293" s="204" t="s">
        <v>202</v>
      </c>
    </row>
    <row r="294" spans="1:65" s="13" customFormat="1" ht="11.25">
      <c r="B294" s="195"/>
      <c r="C294" s="196"/>
      <c r="D294" s="188" t="s">
        <v>215</v>
      </c>
      <c r="E294" s="197" t="s">
        <v>19</v>
      </c>
      <c r="F294" s="198" t="s">
        <v>1646</v>
      </c>
      <c r="G294" s="196"/>
      <c r="H294" s="197" t="s">
        <v>19</v>
      </c>
      <c r="I294" s="199"/>
      <c r="J294" s="196"/>
      <c r="K294" s="196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215</v>
      </c>
      <c r="AU294" s="204" t="s">
        <v>84</v>
      </c>
      <c r="AV294" s="13" t="s">
        <v>82</v>
      </c>
      <c r="AW294" s="13" t="s">
        <v>35</v>
      </c>
      <c r="AX294" s="13" t="s">
        <v>74</v>
      </c>
      <c r="AY294" s="204" t="s">
        <v>202</v>
      </c>
    </row>
    <row r="295" spans="1:65" s="13" customFormat="1" ht="11.25">
      <c r="B295" s="195"/>
      <c r="C295" s="196"/>
      <c r="D295" s="188" t="s">
        <v>215</v>
      </c>
      <c r="E295" s="197" t="s">
        <v>19</v>
      </c>
      <c r="F295" s="198" t="s">
        <v>1647</v>
      </c>
      <c r="G295" s="196"/>
      <c r="H295" s="197" t="s">
        <v>19</v>
      </c>
      <c r="I295" s="199"/>
      <c r="J295" s="196"/>
      <c r="K295" s="196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215</v>
      </c>
      <c r="AU295" s="204" t="s">
        <v>84</v>
      </c>
      <c r="AV295" s="13" t="s">
        <v>82</v>
      </c>
      <c r="AW295" s="13" t="s">
        <v>35</v>
      </c>
      <c r="AX295" s="13" t="s">
        <v>74</v>
      </c>
      <c r="AY295" s="204" t="s">
        <v>202</v>
      </c>
    </row>
    <row r="296" spans="1:65" s="13" customFormat="1" ht="11.25">
      <c r="B296" s="195"/>
      <c r="C296" s="196"/>
      <c r="D296" s="188" t="s">
        <v>215</v>
      </c>
      <c r="E296" s="197" t="s">
        <v>19</v>
      </c>
      <c r="F296" s="198" t="s">
        <v>1664</v>
      </c>
      <c r="G296" s="196"/>
      <c r="H296" s="197" t="s">
        <v>19</v>
      </c>
      <c r="I296" s="199"/>
      <c r="J296" s="196"/>
      <c r="K296" s="196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215</v>
      </c>
      <c r="AU296" s="204" t="s">
        <v>84</v>
      </c>
      <c r="AV296" s="13" t="s">
        <v>82</v>
      </c>
      <c r="AW296" s="13" t="s">
        <v>35</v>
      </c>
      <c r="AX296" s="13" t="s">
        <v>74</v>
      </c>
      <c r="AY296" s="204" t="s">
        <v>202</v>
      </c>
    </row>
    <row r="297" spans="1:65" s="14" customFormat="1" ht="11.25">
      <c r="B297" s="205"/>
      <c r="C297" s="206"/>
      <c r="D297" s="188" t="s">
        <v>215</v>
      </c>
      <c r="E297" s="207" t="s">
        <v>19</v>
      </c>
      <c r="F297" s="208" t="s">
        <v>1691</v>
      </c>
      <c r="G297" s="206"/>
      <c r="H297" s="209">
        <v>1.9319999999999999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215</v>
      </c>
      <c r="AU297" s="215" t="s">
        <v>84</v>
      </c>
      <c r="AV297" s="14" t="s">
        <v>84</v>
      </c>
      <c r="AW297" s="14" t="s">
        <v>35</v>
      </c>
      <c r="AX297" s="14" t="s">
        <v>74</v>
      </c>
      <c r="AY297" s="215" t="s">
        <v>202</v>
      </c>
    </row>
    <row r="298" spans="1:65" s="13" customFormat="1" ht="11.25">
      <c r="B298" s="195"/>
      <c r="C298" s="196"/>
      <c r="D298" s="188" t="s">
        <v>215</v>
      </c>
      <c r="E298" s="197" t="s">
        <v>19</v>
      </c>
      <c r="F298" s="198" t="s">
        <v>1500</v>
      </c>
      <c r="G298" s="196"/>
      <c r="H298" s="197" t="s">
        <v>19</v>
      </c>
      <c r="I298" s="199"/>
      <c r="J298" s="196"/>
      <c r="K298" s="196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215</v>
      </c>
      <c r="AU298" s="204" t="s">
        <v>84</v>
      </c>
      <c r="AV298" s="13" t="s">
        <v>82</v>
      </c>
      <c r="AW298" s="13" t="s">
        <v>35</v>
      </c>
      <c r="AX298" s="13" t="s">
        <v>74</v>
      </c>
      <c r="AY298" s="204" t="s">
        <v>202</v>
      </c>
    </row>
    <row r="299" spans="1:65" s="15" customFormat="1" ht="11.25">
      <c r="B299" s="216"/>
      <c r="C299" s="217"/>
      <c r="D299" s="188" t="s">
        <v>215</v>
      </c>
      <c r="E299" s="218" t="s">
        <v>19</v>
      </c>
      <c r="F299" s="219" t="s">
        <v>220</v>
      </c>
      <c r="G299" s="217"/>
      <c r="H299" s="220">
        <v>1.9319999999999999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215</v>
      </c>
      <c r="AU299" s="226" t="s">
        <v>84</v>
      </c>
      <c r="AV299" s="15" t="s">
        <v>209</v>
      </c>
      <c r="AW299" s="15" t="s">
        <v>35</v>
      </c>
      <c r="AX299" s="15" t="s">
        <v>82</v>
      </c>
      <c r="AY299" s="226" t="s">
        <v>202</v>
      </c>
    </row>
    <row r="300" spans="1:65" s="14" customFormat="1" ht="11.25">
      <c r="B300" s="205"/>
      <c r="C300" s="206"/>
      <c r="D300" s="188" t="s">
        <v>215</v>
      </c>
      <c r="E300" s="206"/>
      <c r="F300" s="208" t="s">
        <v>1692</v>
      </c>
      <c r="G300" s="206"/>
      <c r="H300" s="209">
        <v>2.0289999999999999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215</v>
      </c>
      <c r="AU300" s="215" t="s">
        <v>84</v>
      </c>
      <c r="AV300" s="14" t="s">
        <v>84</v>
      </c>
      <c r="AW300" s="14" t="s">
        <v>4</v>
      </c>
      <c r="AX300" s="14" t="s">
        <v>82</v>
      </c>
      <c r="AY300" s="215" t="s">
        <v>202</v>
      </c>
    </row>
    <row r="301" spans="1:65" s="2" customFormat="1" ht="16.5" customHeight="1">
      <c r="A301" s="36"/>
      <c r="B301" s="37"/>
      <c r="C301" s="175" t="s">
        <v>442</v>
      </c>
      <c r="D301" s="175" t="s">
        <v>204</v>
      </c>
      <c r="E301" s="176" t="s">
        <v>1621</v>
      </c>
      <c r="F301" s="177" t="s">
        <v>1622</v>
      </c>
      <c r="G301" s="178" t="s">
        <v>263</v>
      </c>
      <c r="H301" s="179">
        <v>30.164999999999999</v>
      </c>
      <c r="I301" s="180"/>
      <c r="J301" s="181">
        <f>ROUND(I301*H301,2)</f>
        <v>0</v>
      </c>
      <c r="K301" s="177" t="s">
        <v>208</v>
      </c>
      <c r="L301" s="41"/>
      <c r="M301" s="182" t="s">
        <v>19</v>
      </c>
      <c r="N301" s="183" t="s">
        <v>45</v>
      </c>
      <c r="O301" s="66"/>
      <c r="P301" s="184">
        <f>O301*H301</f>
        <v>0</v>
      </c>
      <c r="Q301" s="184">
        <v>8.5307999999999995E-2</v>
      </c>
      <c r="R301" s="184">
        <f>Q301*H301</f>
        <v>2.5733158199999999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209</v>
      </c>
      <c r="AT301" s="186" t="s">
        <v>204</v>
      </c>
      <c r="AU301" s="186" t="s">
        <v>84</v>
      </c>
      <c r="AY301" s="19" t="s">
        <v>202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82</v>
      </c>
      <c r="BK301" s="187">
        <f>ROUND(I301*H301,2)</f>
        <v>0</v>
      </c>
      <c r="BL301" s="19" t="s">
        <v>209</v>
      </c>
      <c r="BM301" s="186" t="s">
        <v>1693</v>
      </c>
    </row>
    <row r="302" spans="1:65" s="2" customFormat="1" ht="11.25">
      <c r="A302" s="36"/>
      <c r="B302" s="37"/>
      <c r="C302" s="38"/>
      <c r="D302" s="188" t="s">
        <v>211</v>
      </c>
      <c r="E302" s="38"/>
      <c r="F302" s="189" t="s">
        <v>1624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211</v>
      </c>
      <c r="AU302" s="19" t="s">
        <v>84</v>
      </c>
    </row>
    <row r="303" spans="1:65" s="2" customFormat="1" ht="11.25">
      <c r="A303" s="36"/>
      <c r="B303" s="37"/>
      <c r="C303" s="38"/>
      <c r="D303" s="193" t="s">
        <v>213</v>
      </c>
      <c r="E303" s="38"/>
      <c r="F303" s="194" t="s">
        <v>1625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213</v>
      </c>
      <c r="AU303" s="19" t="s">
        <v>84</v>
      </c>
    </row>
    <row r="304" spans="1:65" s="13" customFormat="1" ht="11.25">
      <c r="B304" s="195"/>
      <c r="C304" s="196"/>
      <c r="D304" s="188" t="s">
        <v>215</v>
      </c>
      <c r="E304" s="197" t="s">
        <v>19</v>
      </c>
      <c r="F304" s="198" t="s">
        <v>1626</v>
      </c>
      <c r="G304" s="196"/>
      <c r="H304" s="197" t="s">
        <v>19</v>
      </c>
      <c r="I304" s="199"/>
      <c r="J304" s="196"/>
      <c r="K304" s="196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215</v>
      </c>
      <c r="AU304" s="204" t="s">
        <v>84</v>
      </c>
      <c r="AV304" s="13" t="s">
        <v>82</v>
      </c>
      <c r="AW304" s="13" t="s">
        <v>35</v>
      </c>
      <c r="AX304" s="13" t="s">
        <v>74</v>
      </c>
      <c r="AY304" s="204" t="s">
        <v>202</v>
      </c>
    </row>
    <row r="305" spans="1:65" s="13" customFormat="1" ht="11.25">
      <c r="B305" s="195"/>
      <c r="C305" s="196"/>
      <c r="D305" s="188" t="s">
        <v>215</v>
      </c>
      <c r="E305" s="197" t="s">
        <v>19</v>
      </c>
      <c r="F305" s="198" t="s">
        <v>1551</v>
      </c>
      <c r="G305" s="196"/>
      <c r="H305" s="197" t="s">
        <v>19</v>
      </c>
      <c r="I305" s="199"/>
      <c r="J305" s="196"/>
      <c r="K305" s="196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215</v>
      </c>
      <c r="AU305" s="204" t="s">
        <v>84</v>
      </c>
      <c r="AV305" s="13" t="s">
        <v>82</v>
      </c>
      <c r="AW305" s="13" t="s">
        <v>35</v>
      </c>
      <c r="AX305" s="13" t="s">
        <v>74</v>
      </c>
      <c r="AY305" s="204" t="s">
        <v>202</v>
      </c>
    </row>
    <row r="306" spans="1:65" s="14" customFormat="1" ht="11.25">
      <c r="B306" s="205"/>
      <c r="C306" s="206"/>
      <c r="D306" s="188" t="s">
        <v>215</v>
      </c>
      <c r="E306" s="207" t="s">
        <v>19</v>
      </c>
      <c r="F306" s="208" t="s">
        <v>1694</v>
      </c>
      <c r="G306" s="206"/>
      <c r="H306" s="209">
        <v>30.164999999999999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215</v>
      </c>
      <c r="AU306" s="215" t="s">
        <v>84</v>
      </c>
      <c r="AV306" s="14" t="s">
        <v>84</v>
      </c>
      <c r="AW306" s="14" t="s">
        <v>35</v>
      </c>
      <c r="AX306" s="14" t="s">
        <v>74</v>
      </c>
      <c r="AY306" s="215" t="s">
        <v>202</v>
      </c>
    </row>
    <row r="307" spans="1:65" s="15" customFormat="1" ht="11.25">
      <c r="B307" s="216"/>
      <c r="C307" s="217"/>
      <c r="D307" s="188" t="s">
        <v>215</v>
      </c>
      <c r="E307" s="218" t="s">
        <v>19</v>
      </c>
      <c r="F307" s="219" t="s">
        <v>220</v>
      </c>
      <c r="G307" s="217"/>
      <c r="H307" s="220">
        <v>30.164999999999999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215</v>
      </c>
      <c r="AU307" s="226" t="s">
        <v>84</v>
      </c>
      <c r="AV307" s="15" t="s">
        <v>209</v>
      </c>
      <c r="AW307" s="15" t="s">
        <v>35</v>
      </c>
      <c r="AX307" s="15" t="s">
        <v>82</v>
      </c>
      <c r="AY307" s="226" t="s">
        <v>202</v>
      </c>
    </row>
    <row r="308" spans="1:65" s="2" customFormat="1" ht="16.5" customHeight="1">
      <c r="A308" s="36"/>
      <c r="B308" s="37"/>
      <c r="C308" s="241" t="s">
        <v>450</v>
      </c>
      <c r="D308" s="241" t="s">
        <v>595</v>
      </c>
      <c r="E308" s="242" t="s">
        <v>1669</v>
      </c>
      <c r="F308" s="243" t="s">
        <v>1670</v>
      </c>
      <c r="G308" s="244" t="s">
        <v>263</v>
      </c>
      <c r="H308" s="245">
        <v>25.338999999999999</v>
      </c>
      <c r="I308" s="246"/>
      <c r="J308" s="247">
        <f>ROUND(I308*H308,2)</f>
        <v>0</v>
      </c>
      <c r="K308" s="243" t="s">
        <v>19</v>
      </c>
      <c r="L308" s="248"/>
      <c r="M308" s="249" t="s">
        <v>19</v>
      </c>
      <c r="N308" s="250" t="s">
        <v>45</v>
      </c>
      <c r="O308" s="66"/>
      <c r="P308" s="184">
        <f>O308*H308</f>
        <v>0</v>
      </c>
      <c r="Q308" s="184">
        <v>2.1999999999999999E-2</v>
      </c>
      <c r="R308" s="184">
        <f>Q308*H308</f>
        <v>0.5574579999999999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268</v>
      </c>
      <c r="AT308" s="186" t="s">
        <v>595</v>
      </c>
      <c r="AU308" s="186" t="s">
        <v>84</v>
      </c>
      <c r="AY308" s="19" t="s">
        <v>202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82</v>
      </c>
      <c r="BK308" s="187">
        <f>ROUND(I308*H308,2)</f>
        <v>0</v>
      </c>
      <c r="BL308" s="19" t="s">
        <v>209</v>
      </c>
      <c r="BM308" s="186" t="s">
        <v>1695</v>
      </c>
    </row>
    <row r="309" spans="1:65" s="2" customFormat="1" ht="11.25">
      <c r="A309" s="36"/>
      <c r="B309" s="37"/>
      <c r="C309" s="38"/>
      <c r="D309" s="188" t="s">
        <v>211</v>
      </c>
      <c r="E309" s="38"/>
      <c r="F309" s="189" t="s">
        <v>1670</v>
      </c>
      <c r="G309" s="38"/>
      <c r="H309" s="38"/>
      <c r="I309" s="190"/>
      <c r="J309" s="38"/>
      <c r="K309" s="38"/>
      <c r="L309" s="41"/>
      <c r="M309" s="191"/>
      <c r="N309" s="192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211</v>
      </c>
      <c r="AU309" s="19" t="s">
        <v>84</v>
      </c>
    </row>
    <row r="310" spans="1:65" s="13" customFormat="1" ht="11.25">
      <c r="B310" s="195"/>
      <c r="C310" s="196"/>
      <c r="D310" s="188" t="s">
        <v>215</v>
      </c>
      <c r="E310" s="197" t="s">
        <v>19</v>
      </c>
      <c r="F310" s="198" t="s">
        <v>1639</v>
      </c>
      <c r="G310" s="196"/>
      <c r="H310" s="197" t="s">
        <v>19</v>
      </c>
      <c r="I310" s="199"/>
      <c r="J310" s="196"/>
      <c r="K310" s="196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215</v>
      </c>
      <c r="AU310" s="204" t="s">
        <v>84</v>
      </c>
      <c r="AV310" s="13" t="s">
        <v>82</v>
      </c>
      <c r="AW310" s="13" t="s">
        <v>35</v>
      </c>
      <c r="AX310" s="13" t="s">
        <v>74</v>
      </c>
      <c r="AY310" s="204" t="s">
        <v>202</v>
      </c>
    </row>
    <row r="311" spans="1:65" s="14" customFormat="1" ht="11.25">
      <c r="B311" s="205"/>
      <c r="C311" s="206"/>
      <c r="D311" s="188" t="s">
        <v>215</v>
      </c>
      <c r="E311" s="207" t="s">
        <v>19</v>
      </c>
      <c r="F311" s="208" t="s">
        <v>1679</v>
      </c>
      <c r="G311" s="206"/>
      <c r="H311" s="209">
        <v>24.132000000000001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215</v>
      </c>
      <c r="AU311" s="215" t="s">
        <v>84</v>
      </c>
      <c r="AV311" s="14" t="s">
        <v>84</v>
      </c>
      <c r="AW311" s="14" t="s">
        <v>35</v>
      </c>
      <c r="AX311" s="14" t="s">
        <v>74</v>
      </c>
      <c r="AY311" s="215" t="s">
        <v>202</v>
      </c>
    </row>
    <row r="312" spans="1:65" s="15" customFormat="1" ht="11.25">
      <c r="B312" s="216"/>
      <c r="C312" s="217"/>
      <c r="D312" s="188" t="s">
        <v>215</v>
      </c>
      <c r="E312" s="218" t="s">
        <v>19</v>
      </c>
      <c r="F312" s="219" t="s">
        <v>220</v>
      </c>
      <c r="G312" s="217"/>
      <c r="H312" s="220">
        <v>24.132000000000001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215</v>
      </c>
      <c r="AU312" s="226" t="s">
        <v>84</v>
      </c>
      <c r="AV312" s="15" t="s">
        <v>209</v>
      </c>
      <c r="AW312" s="15" t="s">
        <v>35</v>
      </c>
      <c r="AX312" s="15" t="s">
        <v>82</v>
      </c>
      <c r="AY312" s="226" t="s">
        <v>202</v>
      </c>
    </row>
    <row r="313" spans="1:65" s="14" customFormat="1" ht="11.25">
      <c r="B313" s="205"/>
      <c r="C313" s="206"/>
      <c r="D313" s="188" t="s">
        <v>215</v>
      </c>
      <c r="E313" s="206"/>
      <c r="F313" s="208" t="s">
        <v>1696</v>
      </c>
      <c r="G313" s="206"/>
      <c r="H313" s="209">
        <v>25.338999999999999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215</v>
      </c>
      <c r="AU313" s="215" t="s">
        <v>84</v>
      </c>
      <c r="AV313" s="14" t="s">
        <v>84</v>
      </c>
      <c r="AW313" s="14" t="s">
        <v>4</v>
      </c>
      <c r="AX313" s="14" t="s">
        <v>82</v>
      </c>
      <c r="AY313" s="215" t="s">
        <v>202</v>
      </c>
    </row>
    <row r="314" spans="1:65" s="2" customFormat="1" ht="16.5" customHeight="1">
      <c r="A314" s="36"/>
      <c r="B314" s="37"/>
      <c r="C314" s="241" t="s">
        <v>653</v>
      </c>
      <c r="D314" s="241" t="s">
        <v>595</v>
      </c>
      <c r="E314" s="242" t="s">
        <v>1628</v>
      </c>
      <c r="F314" s="243" t="s">
        <v>1629</v>
      </c>
      <c r="G314" s="244" t="s">
        <v>263</v>
      </c>
      <c r="H314" s="245">
        <v>6.335</v>
      </c>
      <c r="I314" s="246"/>
      <c r="J314" s="247">
        <f>ROUND(I314*H314,2)</f>
        <v>0</v>
      </c>
      <c r="K314" s="243" t="s">
        <v>208</v>
      </c>
      <c r="L314" s="248"/>
      <c r="M314" s="249" t="s">
        <v>19</v>
      </c>
      <c r="N314" s="250" t="s">
        <v>45</v>
      </c>
      <c r="O314" s="66"/>
      <c r="P314" s="184">
        <f>O314*H314</f>
        <v>0</v>
      </c>
      <c r="Q314" s="184">
        <v>2.1999999999999999E-2</v>
      </c>
      <c r="R314" s="184">
        <f>Q314*H314</f>
        <v>0.13936999999999999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268</v>
      </c>
      <c r="AT314" s="186" t="s">
        <v>595</v>
      </c>
      <c r="AU314" s="186" t="s">
        <v>84</v>
      </c>
      <c r="AY314" s="19" t="s">
        <v>202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82</v>
      </c>
      <c r="BK314" s="187">
        <f>ROUND(I314*H314,2)</f>
        <v>0</v>
      </c>
      <c r="BL314" s="19" t="s">
        <v>209</v>
      </c>
      <c r="BM314" s="186" t="s">
        <v>1697</v>
      </c>
    </row>
    <row r="315" spans="1:65" s="2" customFormat="1" ht="11.25">
      <c r="A315" s="36"/>
      <c r="B315" s="37"/>
      <c r="C315" s="38"/>
      <c r="D315" s="188" t="s">
        <v>211</v>
      </c>
      <c r="E315" s="38"/>
      <c r="F315" s="189" t="s">
        <v>1629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211</v>
      </c>
      <c r="AU315" s="19" t="s">
        <v>84</v>
      </c>
    </row>
    <row r="316" spans="1:65" s="13" customFormat="1" ht="11.25">
      <c r="B316" s="195"/>
      <c r="C316" s="196"/>
      <c r="D316" s="188" t="s">
        <v>215</v>
      </c>
      <c r="E316" s="197" t="s">
        <v>19</v>
      </c>
      <c r="F316" s="198" t="s">
        <v>1674</v>
      </c>
      <c r="G316" s="196"/>
      <c r="H316" s="197" t="s">
        <v>19</v>
      </c>
      <c r="I316" s="199"/>
      <c r="J316" s="196"/>
      <c r="K316" s="196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215</v>
      </c>
      <c r="AU316" s="204" t="s">
        <v>84</v>
      </c>
      <c r="AV316" s="13" t="s">
        <v>82</v>
      </c>
      <c r="AW316" s="13" t="s">
        <v>35</v>
      </c>
      <c r="AX316" s="13" t="s">
        <v>74</v>
      </c>
      <c r="AY316" s="204" t="s">
        <v>202</v>
      </c>
    </row>
    <row r="317" spans="1:65" s="14" customFormat="1" ht="11.25">
      <c r="B317" s="205"/>
      <c r="C317" s="206"/>
      <c r="D317" s="188" t="s">
        <v>215</v>
      </c>
      <c r="E317" s="207" t="s">
        <v>19</v>
      </c>
      <c r="F317" s="208" t="s">
        <v>1552</v>
      </c>
      <c r="G317" s="206"/>
      <c r="H317" s="209">
        <v>6.0330000000000004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215</v>
      </c>
      <c r="AU317" s="215" t="s">
        <v>84</v>
      </c>
      <c r="AV317" s="14" t="s">
        <v>84</v>
      </c>
      <c r="AW317" s="14" t="s">
        <v>35</v>
      </c>
      <c r="AX317" s="14" t="s">
        <v>74</v>
      </c>
      <c r="AY317" s="215" t="s">
        <v>202</v>
      </c>
    </row>
    <row r="318" spans="1:65" s="15" customFormat="1" ht="11.25">
      <c r="B318" s="216"/>
      <c r="C318" s="217"/>
      <c r="D318" s="188" t="s">
        <v>215</v>
      </c>
      <c r="E318" s="218" t="s">
        <v>19</v>
      </c>
      <c r="F318" s="219" t="s">
        <v>220</v>
      </c>
      <c r="G318" s="217"/>
      <c r="H318" s="220">
        <v>6.0330000000000004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215</v>
      </c>
      <c r="AU318" s="226" t="s">
        <v>84</v>
      </c>
      <c r="AV318" s="15" t="s">
        <v>209</v>
      </c>
      <c r="AW318" s="15" t="s">
        <v>35</v>
      </c>
      <c r="AX318" s="15" t="s">
        <v>82</v>
      </c>
      <c r="AY318" s="226" t="s">
        <v>202</v>
      </c>
    </row>
    <row r="319" spans="1:65" s="14" customFormat="1" ht="11.25">
      <c r="B319" s="205"/>
      <c r="C319" s="206"/>
      <c r="D319" s="188" t="s">
        <v>215</v>
      </c>
      <c r="E319" s="206"/>
      <c r="F319" s="208" t="s">
        <v>1698</v>
      </c>
      <c r="G319" s="206"/>
      <c r="H319" s="209">
        <v>6.335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215</v>
      </c>
      <c r="AU319" s="215" t="s">
        <v>84</v>
      </c>
      <c r="AV319" s="14" t="s">
        <v>84</v>
      </c>
      <c r="AW319" s="14" t="s">
        <v>4</v>
      </c>
      <c r="AX319" s="14" t="s">
        <v>82</v>
      </c>
      <c r="AY319" s="215" t="s">
        <v>202</v>
      </c>
    </row>
    <row r="320" spans="1:65" s="12" customFormat="1" ht="22.9" customHeight="1">
      <c r="B320" s="159"/>
      <c r="C320" s="160"/>
      <c r="D320" s="161" t="s">
        <v>73</v>
      </c>
      <c r="E320" s="173" t="s">
        <v>1699</v>
      </c>
      <c r="F320" s="173" t="s">
        <v>1700</v>
      </c>
      <c r="G320" s="160"/>
      <c r="H320" s="160"/>
      <c r="I320" s="163"/>
      <c r="J320" s="174">
        <f>BK320</f>
        <v>0</v>
      </c>
      <c r="K320" s="160"/>
      <c r="L320" s="165"/>
      <c r="M320" s="166"/>
      <c r="N320" s="167"/>
      <c r="O320" s="167"/>
      <c r="P320" s="168">
        <f>SUM(P321:P350)</f>
        <v>0</v>
      </c>
      <c r="Q320" s="167"/>
      <c r="R320" s="168">
        <f>SUM(R321:R350)</f>
        <v>84.691260499999984</v>
      </c>
      <c r="S320" s="167"/>
      <c r="T320" s="169">
        <f>SUM(T321:T350)</f>
        <v>0</v>
      </c>
      <c r="AR320" s="170" t="s">
        <v>82</v>
      </c>
      <c r="AT320" s="171" t="s">
        <v>73</v>
      </c>
      <c r="AU320" s="171" t="s">
        <v>82</v>
      </c>
      <c r="AY320" s="170" t="s">
        <v>202</v>
      </c>
      <c r="BK320" s="172">
        <f>SUM(BK321:BK350)</f>
        <v>0</v>
      </c>
    </row>
    <row r="321" spans="1:65" s="2" customFormat="1" ht="16.5" customHeight="1">
      <c r="A321" s="36"/>
      <c r="B321" s="37"/>
      <c r="C321" s="175" t="s">
        <v>658</v>
      </c>
      <c r="D321" s="175" t="s">
        <v>204</v>
      </c>
      <c r="E321" s="176" t="s">
        <v>510</v>
      </c>
      <c r="F321" s="177" t="s">
        <v>511</v>
      </c>
      <c r="G321" s="178" t="s">
        <v>280</v>
      </c>
      <c r="H321" s="179">
        <v>157.85</v>
      </c>
      <c r="I321" s="180"/>
      <c r="J321" s="181">
        <f>ROUND(I321*H321,2)</f>
        <v>0</v>
      </c>
      <c r="K321" s="177" t="s">
        <v>208</v>
      </c>
      <c r="L321" s="41"/>
      <c r="M321" s="182" t="s">
        <v>19</v>
      </c>
      <c r="N321" s="183" t="s">
        <v>45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209</v>
      </c>
      <c r="AT321" s="186" t="s">
        <v>204</v>
      </c>
      <c r="AU321" s="186" t="s">
        <v>84</v>
      </c>
      <c r="AY321" s="19" t="s">
        <v>202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209</v>
      </c>
      <c r="BM321" s="186" t="s">
        <v>1701</v>
      </c>
    </row>
    <row r="322" spans="1:65" s="2" customFormat="1" ht="11.25">
      <c r="A322" s="36"/>
      <c r="B322" s="37"/>
      <c r="C322" s="38"/>
      <c r="D322" s="188" t="s">
        <v>211</v>
      </c>
      <c r="E322" s="38"/>
      <c r="F322" s="189" t="s">
        <v>513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211</v>
      </c>
      <c r="AU322" s="19" t="s">
        <v>84</v>
      </c>
    </row>
    <row r="323" spans="1:65" s="2" customFormat="1" ht="11.25">
      <c r="A323" s="36"/>
      <c r="B323" s="37"/>
      <c r="C323" s="38"/>
      <c r="D323" s="193" t="s">
        <v>213</v>
      </c>
      <c r="E323" s="38"/>
      <c r="F323" s="194" t="s">
        <v>514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213</v>
      </c>
      <c r="AU323" s="19" t="s">
        <v>84</v>
      </c>
    </row>
    <row r="324" spans="1:65" s="13" customFormat="1" ht="11.25">
      <c r="B324" s="195"/>
      <c r="C324" s="196"/>
      <c r="D324" s="188" t="s">
        <v>215</v>
      </c>
      <c r="E324" s="197" t="s">
        <v>19</v>
      </c>
      <c r="F324" s="198" t="s">
        <v>1604</v>
      </c>
      <c r="G324" s="196"/>
      <c r="H324" s="197" t="s">
        <v>19</v>
      </c>
      <c r="I324" s="199"/>
      <c r="J324" s="196"/>
      <c r="K324" s="196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215</v>
      </c>
      <c r="AU324" s="204" t="s">
        <v>84</v>
      </c>
      <c r="AV324" s="13" t="s">
        <v>82</v>
      </c>
      <c r="AW324" s="13" t="s">
        <v>35</v>
      </c>
      <c r="AX324" s="13" t="s">
        <v>74</v>
      </c>
      <c r="AY324" s="204" t="s">
        <v>202</v>
      </c>
    </row>
    <row r="325" spans="1:65" s="13" customFormat="1" ht="11.25">
      <c r="B325" s="195"/>
      <c r="C325" s="196"/>
      <c r="D325" s="188" t="s">
        <v>215</v>
      </c>
      <c r="E325" s="197" t="s">
        <v>19</v>
      </c>
      <c r="F325" s="198" t="s">
        <v>1702</v>
      </c>
      <c r="G325" s="196"/>
      <c r="H325" s="197" t="s">
        <v>19</v>
      </c>
      <c r="I325" s="199"/>
      <c r="J325" s="196"/>
      <c r="K325" s="196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215</v>
      </c>
      <c r="AU325" s="204" t="s">
        <v>84</v>
      </c>
      <c r="AV325" s="13" t="s">
        <v>82</v>
      </c>
      <c r="AW325" s="13" t="s">
        <v>35</v>
      </c>
      <c r="AX325" s="13" t="s">
        <v>74</v>
      </c>
      <c r="AY325" s="204" t="s">
        <v>202</v>
      </c>
    </row>
    <row r="326" spans="1:65" s="14" customFormat="1" ht="11.25">
      <c r="B326" s="205"/>
      <c r="C326" s="206"/>
      <c r="D326" s="188" t="s">
        <v>215</v>
      </c>
      <c r="E326" s="207" t="s">
        <v>19</v>
      </c>
      <c r="F326" s="208" t="s">
        <v>1509</v>
      </c>
      <c r="G326" s="206"/>
      <c r="H326" s="209">
        <v>157.85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215</v>
      </c>
      <c r="AU326" s="215" t="s">
        <v>84</v>
      </c>
      <c r="AV326" s="14" t="s">
        <v>84</v>
      </c>
      <c r="AW326" s="14" t="s">
        <v>35</v>
      </c>
      <c r="AX326" s="14" t="s">
        <v>74</v>
      </c>
      <c r="AY326" s="215" t="s">
        <v>202</v>
      </c>
    </row>
    <row r="327" spans="1:65" s="13" customFormat="1" ht="11.25">
      <c r="B327" s="195"/>
      <c r="C327" s="196"/>
      <c r="D327" s="188" t="s">
        <v>215</v>
      </c>
      <c r="E327" s="197" t="s">
        <v>19</v>
      </c>
      <c r="F327" s="198" t="s">
        <v>1703</v>
      </c>
      <c r="G327" s="196"/>
      <c r="H327" s="197" t="s">
        <v>19</v>
      </c>
      <c r="I327" s="199"/>
      <c r="J327" s="196"/>
      <c r="K327" s="196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215</v>
      </c>
      <c r="AU327" s="204" t="s">
        <v>84</v>
      </c>
      <c r="AV327" s="13" t="s">
        <v>82</v>
      </c>
      <c r="AW327" s="13" t="s">
        <v>35</v>
      </c>
      <c r="AX327" s="13" t="s">
        <v>74</v>
      </c>
      <c r="AY327" s="204" t="s">
        <v>202</v>
      </c>
    </row>
    <row r="328" spans="1:65" s="15" customFormat="1" ht="11.25">
      <c r="B328" s="216"/>
      <c r="C328" s="217"/>
      <c r="D328" s="188" t="s">
        <v>215</v>
      </c>
      <c r="E328" s="218" t="s">
        <v>19</v>
      </c>
      <c r="F328" s="219" t="s">
        <v>220</v>
      </c>
      <c r="G328" s="217"/>
      <c r="H328" s="220">
        <v>157.85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215</v>
      </c>
      <c r="AU328" s="226" t="s">
        <v>84</v>
      </c>
      <c r="AV328" s="15" t="s">
        <v>209</v>
      </c>
      <c r="AW328" s="15" t="s">
        <v>35</v>
      </c>
      <c r="AX328" s="15" t="s">
        <v>82</v>
      </c>
      <c r="AY328" s="226" t="s">
        <v>202</v>
      </c>
    </row>
    <row r="329" spans="1:65" s="2" customFormat="1" ht="16.5" customHeight="1">
      <c r="A329" s="36"/>
      <c r="B329" s="37"/>
      <c r="C329" s="175" t="s">
        <v>666</v>
      </c>
      <c r="D329" s="175" t="s">
        <v>204</v>
      </c>
      <c r="E329" s="176" t="s">
        <v>1704</v>
      </c>
      <c r="F329" s="177" t="s">
        <v>1705</v>
      </c>
      <c r="G329" s="178" t="s">
        <v>280</v>
      </c>
      <c r="H329" s="179">
        <v>157.85</v>
      </c>
      <c r="I329" s="180"/>
      <c r="J329" s="181">
        <f>ROUND(I329*H329,2)</f>
        <v>0</v>
      </c>
      <c r="K329" s="177" t="s">
        <v>208</v>
      </c>
      <c r="L329" s="41"/>
      <c r="M329" s="182" t="s">
        <v>19</v>
      </c>
      <c r="N329" s="183" t="s">
        <v>45</v>
      </c>
      <c r="O329" s="66"/>
      <c r="P329" s="184">
        <f>O329*H329</f>
        <v>0</v>
      </c>
      <c r="Q329" s="184">
        <v>0.41399999999999998</v>
      </c>
      <c r="R329" s="184">
        <f>Q329*H329</f>
        <v>65.349899999999991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209</v>
      </c>
      <c r="AT329" s="186" t="s">
        <v>204</v>
      </c>
      <c r="AU329" s="186" t="s">
        <v>84</v>
      </c>
      <c r="AY329" s="19" t="s">
        <v>202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209</v>
      </c>
      <c r="BM329" s="186" t="s">
        <v>1706</v>
      </c>
    </row>
    <row r="330" spans="1:65" s="2" customFormat="1" ht="11.25">
      <c r="A330" s="36"/>
      <c r="B330" s="37"/>
      <c r="C330" s="38"/>
      <c r="D330" s="188" t="s">
        <v>211</v>
      </c>
      <c r="E330" s="38"/>
      <c r="F330" s="189" t="s">
        <v>1707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211</v>
      </c>
      <c r="AU330" s="19" t="s">
        <v>84</v>
      </c>
    </row>
    <row r="331" spans="1:65" s="2" customFormat="1" ht="11.25">
      <c r="A331" s="36"/>
      <c r="B331" s="37"/>
      <c r="C331" s="38"/>
      <c r="D331" s="193" t="s">
        <v>213</v>
      </c>
      <c r="E331" s="38"/>
      <c r="F331" s="194" t="s">
        <v>1708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213</v>
      </c>
      <c r="AU331" s="19" t="s">
        <v>84</v>
      </c>
    </row>
    <row r="332" spans="1:65" s="13" customFormat="1" ht="11.25">
      <c r="B332" s="195"/>
      <c r="C332" s="196"/>
      <c r="D332" s="188" t="s">
        <v>215</v>
      </c>
      <c r="E332" s="197" t="s">
        <v>19</v>
      </c>
      <c r="F332" s="198" t="s">
        <v>1604</v>
      </c>
      <c r="G332" s="196"/>
      <c r="H332" s="197" t="s">
        <v>19</v>
      </c>
      <c r="I332" s="199"/>
      <c r="J332" s="196"/>
      <c r="K332" s="196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215</v>
      </c>
      <c r="AU332" s="204" t="s">
        <v>84</v>
      </c>
      <c r="AV332" s="13" t="s">
        <v>82</v>
      </c>
      <c r="AW332" s="13" t="s">
        <v>35</v>
      </c>
      <c r="AX332" s="13" t="s">
        <v>74</v>
      </c>
      <c r="AY332" s="204" t="s">
        <v>202</v>
      </c>
    </row>
    <row r="333" spans="1:65" s="13" customFormat="1" ht="11.25">
      <c r="B333" s="195"/>
      <c r="C333" s="196"/>
      <c r="D333" s="188" t="s">
        <v>215</v>
      </c>
      <c r="E333" s="197" t="s">
        <v>19</v>
      </c>
      <c r="F333" s="198" t="s">
        <v>1709</v>
      </c>
      <c r="G333" s="196"/>
      <c r="H333" s="197" t="s">
        <v>19</v>
      </c>
      <c r="I333" s="199"/>
      <c r="J333" s="196"/>
      <c r="K333" s="196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215</v>
      </c>
      <c r="AU333" s="204" t="s">
        <v>84</v>
      </c>
      <c r="AV333" s="13" t="s">
        <v>82</v>
      </c>
      <c r="AW333" s="13" t="s">
        <v>35</v>
      </c>
      <c r="AX333" s="13" t="s">
        <v>74</v>
      </c>
      <c r="AY333" s="204" t="s">
        <v>202</v>
      </c>
    </row>
    <row r="334" spans="1:65" s="14" customFormat="1" ht="11.25">
      <c r="B334" s="205"/>
      <c r="C334" s="206"/>
      <c r="D334" s="188" t="s">
        <v>215</v>
      </c>
      <c r="E334" s="207" t="s">
        <v>19</v>
      </c>
      <c r="F334" s="208" t="s">
        <v>1509</v>
      </c>
      <c r="G334" s="206"/>
      <c r="H334" s="209">
        <v>157.85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215</v>
      </c>
      <c r="AU334" s="215" t="s">
        <v>84</v>
      </c>
      <c r="AV334" s="14" t="s">
        <v>84</v>
      </c>
      <c r="AW334" s="14" t="s">
        <v>35</v>
      </c>
      <c r="AX334" s="14" t="s">
        <v>74</v>
      </c>
      <c r="AY334" s="215" t="s">
        <v>202</v>
      </c>
    </row>
    <row r="335" spans="1:65" s="13" customFormat="1" ht="11.25">
      <c r="B335" s="195"/>
      <c r="C335" s="196"/>
      <c r="D335" s="188" t="s">
        <v>215</v>
      </c>
      <c r="E335" s="197" t="s">
        <v>19</v>
      </c>
      <c r="F335" s="198" t="s">
        <v>1703</v>
      </c>
      <c r="G335" s="196"/>
      <c r="H335" s="197" t="s">
        <v>19</v>
      </c>
      <c r="I335" s="199"/>
      <c r="J335" s="196"/>
      <c r="K335" s="196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215</v>
      </c>
      <c r="AU335" s="204" t="s">
        <v>84</v>
      </c>
      <c r="AV335" s="13" t="s">
        <v>82</v>
      </c>
      <c r="AW335" s="13" t="s">
        <v>35</v>
      </c>
      <c r="AX335" s="13" t="s">
        <v>74</v>
      </c>
      <c r="AY335" s="204" t="s">
        <v>202</v>
      </c>
    </row>
    <row r="336" spans="1:65" s="15" customFormat="1" ht="11.25">
      <c r="B336" s="216"/>
      <c r="C336" s="217"/>
      <c r="D336" s="188" t="s">
        <v>215</v>
      </c>
      <c r="E336" s="218" t="s">
        <v>19</v>
      </c>
      <c r="F336" s="219" t="s">
        <v>220</v>
      </c>
      <c r="G336" s="217"/>
      <c r="H336" s="220">
        <v>157.85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215</v>
      </c>
      <c r="AU336" s="226" t="s">
        <v>84</v>
      </c>
      <c r="AV336" s="15" t="s">
        <v>209</v>
      </c>
      <c r="AW336" s="15" t="s">
        <v>35</v>
      </c>
      <c r="AX336" s="15" t="s">
        <v>82</v>
      </c>
      <c r="AY336" s="226" t="s">
        <v>202</v>
      </c>
    </row>
    <row r="337" spans="1:65" s="2" customFormat="1" ht="16.5" customHeight="1">
      <c r="A337" s="36"/>
      <c r="B337" s="37"/>
      <c r="C337" s="175" t="s">
        <v>598</v>
      </c>
      <c r="D337" s="175" t="s">
        <v>204</v>
      </c>
      <c r="E337" s="176" t="s">
        <v>1710</v>
      </c>
      <c r="F337" s="177" t="s">
        <v>1711</v>
      </c>
      <c r="G337" s="178" t="s">
        <v>280</v>
      </c>
      <c r="H337" s="179">
        <v>157.85</v>
      </c>
      <c r="I337" s="180"/>
      <c r="J337" s="181">
        <f>ROUND(I337*H337,2)</f>
        <v>0</v>
      </c>
      <c r="K337" s="177" t="s">
        <v>208</v>
      </c>
      <c r="L337" s="41"/>
      <c r="M337" s="182" t="s">
        <v>19</v>
      </c>
      <c r="N337" s="183" t="s">
        <v>45</v>
      </c>
      <c r="O337" s="66"/>
      <c r="P337" s="184">
        <f>O337*H337</f>
        <v>0</v>
      </c>
      <c r="Q337" s="184">
        <v>6.9000000000000006E-2</v>
      </c>
      <c r="R337" s="184">
        <f>Q337*H337</f>
        <v>10.89165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209</v>
      </c>
      <c r="AT337" s="186" t="s">
        <v>204</v>
      </c>
      <c r="AU337" s="186" t="s">
        <v>84</v>
      </c>
      <c r="AY337" s="19" t="s">
        <v>202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82</v>
      </c>
      <c r="BK337" s="187">
        <f>ROUND(I337*H337,2)</f>
        <v>0</v>
      </c>
      <c r="BL337" s="19" t="s">
        <v>209</v>
      </c>
      <c r="BM337" s="186" t="s">
        <v>1712</v>
      </c>
    </row>
    <row r="338" spans="1:65" s="2" customFormat="1" ht="11.25">
      <c r="A338" s="36"/>
      <c r="B338" s="37"/>
      <c r="C338" s="38"/>
      <c r="D338" s="188" t="s">
        <v>211</v>
      </c>
      <c r="E338" s="38"/>
      <c r="F338" s="189" t="s">
        <v>1713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211</v>
      </c>
      <c r="AU338" s="19" t="s">
        <v>84</v>
      </c>
    </row>
    <row r="339" spans="1:65" s="2" customFormat="1" ht="11.25">
      <c r="A339" s="36"/>
      <c r="B339" s="37"/>
      <c r="C339" s="38"/>
      <c r="D339" s="193" t="s">
        <v>213</v>
      </c>
      <c r="E339" s="38"/>
      <c r="F339" s="194" t="s">
        <v>1714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213</v>
      </c>
      <c r="AU339" s="19" t="s">
        <v>84</v>
      </c>
    </row>
    <row r="340" spans="1:65" s="13" customFormat="1" ht="11.25">
      <c r="B340" s="195"/>
      <c r="C340" s="196"/>
      <c r="D340" s="188" t="s">
        <v>215</v>
      </c>
      <c r="E340" s="197" t="s">
        <v>19</v>
      </c>
      <c r="F340" s="198" t="s">
        <v>1604</v>
      </c>
      <c r="G340" s="196"/>
      <c r="H340" s="197" t="s">
        <v>19</v>
      </c>
      <c r="I340" s="199"/>
      <c r="J340" s="196"/>
      <c r="K340" s="196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215</v>
      </c>
      <c r="AU340" s="204" t="s">
        <v>84</v>
      </c>
      <c r="AV340" s="13" t="s">
        <v>82</v>
      </c>
      <c r="AW340" s="13" t="s">
        <v>35</v>
      </c>
      <c r="AX340" s="13" t="s">
        <v>74</v>
      </c>
      <c r="AY340" s="204" t="s">
        <v>202</v>
      </c>
    </row>
    <row r="341" spans="1:65" s="13" customFormat="1" ht="11.25">
      <c r="B341" s="195"/>
      <c r="C341" s="196"/>
      <c r="D341" s="188" t="s">
        <v>215</v>
      </c>
      <c r="E341" s="197" t="s">
        <v>19</v>
      </c>
      <c r="F341" s="198" t="s">
        <v>1715</v>
      </c>
      <c r="G341" s="196"/>
      <c r="H341" s="197" t="s">
        <v>19</v>
      </c>
      <c r="I341" s="199"/>
      <c r="J341" s="196"/>
      <c r="K341" s="196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215</v>
      </c>
      <c r="AU341" s="204" t="s">
        <v>84</v>
      </c>
      <c r="AV341" s="13" t="s">
        <v>82</v>
      </c>
      <c r="AW341" s="13" t="s">
        <v>35</v>
      </c>
      <c r="AX341" s="13" t="s">
        <v>74</v>
      </c>
      <c r="AY341" s="204" t="s">
        <v>202</v>
      </c>
    </row>
    <row r="342" spans="1:65" s="14" customFormat="1" ht="11.25">
      <c r="B342" s="205"/>
      <c r="C342" s="206"/>
      <c r="D342" s="188" t="s">
        <v>215</v>
      </c>
      <c r="E342" s="207" t="s">
        <v>19</v>
      </c>
      <c r="F342" s="208" t="s">
        <v>1509</v>
      </c>
      <c r="G342" s="206"/>
      <c r="H342" s="209">
        <v>157.85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215</v>
      </c>
      <c r="AU342" s="215" t="s">
        <v>84</v>
      </c>
      <c r="AV342" s="14" t="s">
        <v>84</v>
      </c>
      <c r="AW342" s="14" t="s">
        <v>35</v>
      </c>
      <c r="AX342" s="14" t="s">
        <v>74</v>
      </c>
      <c r="AY342" s="215" t="s">
        <v>202</v>
      </c>
    </row>
    <row r="343" spans="1:65" s="13" customFormat="1" ht="11.25">
      <c r="B343" s="195"/>
      <c r="C343" s="196"/>
      <c r="D343" s="188" t="s">
        <v>215</v>
      </c>
      <c r="E343" s="197" t="s">
        <v>19</v>
      </c>
      <c r="F343" s="198" t="s">
        <v>1703</v>
      </c>
      <c r="G343" s="196"/>
      <c r="H343" s="197" t="s">
        <v>19</v>
      </c>
      <c r="I343" s="199"/>
      <c r="J343" s="196"/>
      <c r="K343" s="196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215</v>
      </c>
      <c r="AU343" s="204" t="s">
        <v>84</v>
      </c>
      <c r="AV343" s="13" t="s">
        <v>82</v>
      </c>
      <c r="AW343" s="13" t="s">
        <v>35</v>
      </c>
      <c r="AX343" s="13" t="s">
        <v>74</v>
      </c>
      <c r="AY343" s="204" t="s">
        <v>202</v>
      </c>
    </row>
    <row r="344" spans="1:65" s="15" customFormat="1" ht="11.25">
      <c r="B344" s="216"/>
      <c r="C344" s="217"/>
      <c r="D344" s="188" t="s">
        <v>215</v>
      </c>
      <c r="E344" s="218" t="s">
        <v>19</v>
      </c>
      <c r="F344" s="219" t="s">
        <v>220</v>
      </c>
      <c r="G344" s="217"/>
      <c r="H344" s="220">
        <v>157.85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215</v>
      </c>
      <c r="AU344" s="226" t="s">
        <v>84</v>
      </c>
      <c r="AV344" s="15" t="s">
        <v>209</v>
      </c>
      <c r="AW344" s="15" t="s">
        <v>35</v>
      </c>
      <c r="AX344" s="15" t="s">
        <v>82</v>
      </c>
      <c r="AY344" s="226" t="s">
        <v>202</v>
      </c>
    </row>
    <row r="345" spans="1:65" s="2" customFormat="1" ht="24.2" customHeight="1">
      <c r="A345" s="36"/>
      <c r="B345" s="37"/>
      <c r="C345" s="175" t="s">
        <v>678</v>
      </c>
      <c r="D345" s="175" t="s">
        <v>204</v>
      </c>
      <c r="E345" s="176" t="s">
        <v>1716</v>
      </c>
      <c r="F345" s="177" t="s">
        <v>1717</v>
      </c>
      <c r="G345" s="178" t="s">
        <v>280</v>
      </c>
      <c r="H345" s="179">
        <v>157.85</v>
      </c>
      <c r="I345" s="180"/>
      <c r="J345" s="181">
        <f>ROUND(I345*H345,2)</f>
        <v>0</v>
      </c>
      <c r="K345" s="177" t="s">
        <v>19</v>
      </c>
      <c r="L345" s="41"/>
      <c r="M345" s="182" t="s">
        <v>19</v>
      </c>
      <c r="N345" s="183" t="s">
        <v>45</v>
      </c>
      <c r="O345" s="66"/>
      <c r="P345" s="184">
        <f>O345*H345</f>
        <v>0</v>
      </c>
      <c r="Q345" s="184">
        <v>5.3530000000000001E-2</v>
      </c>
      <c r="R345" s="184">
        <f>Q345*H345</f>
        <v>8.4497105000000001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209</v>
      </c>
      <c r="AT345" s="186" t="s">
        <v>204</v>
      </c>
      <c r="AU345" s="186" t="s">
        <v>84</v>
      </c>
      <c r="AY345" s="19" t="s">
        <v>202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82</v>
      </c>
      <c r="BK345" s="187">
        <f>ROUND(I345*H345,2)</f>
        <v>0</v>
      </c>
      <c r="BL345" s="19" t="s">
        <v>209</v>
      </c>
      <c r="BM345" s="186" t="s">
        <v>1718</v>
      </c>
    </row>
    <row r="346" spans="1:65" s="2" customFormat="1" ht="19.5">
      <c r="A346" s="36"/>
      <c r="B346" s="37"/>
      <c r="C346" s="38"/>
      <c r="D346" s="188" t="s">
        <v>211</v>
      </c>
      <c r="E346" s="38"/>
      <c r="F346" s="189" t="s">
        <v>1719</v>
      </c>
      <c r="G346" s="38"/>
      <c r="H346" s="38"/>
      <c r="I346" s="190"/>
      <c r="J346" s="38"/>
      <c r="K346" s="38"/>
      <c r="L346" s="41"/>
      <c r="M346" s="191"/>
      <c r="N346" s="19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211</v>
      </c>
      <c r="AU346" s="19" t="s">
        <v>84</v>
      </c>
    </row>
    <row r="347" spans="1:65" s="13" customFormat="1" ht="11.25">
      <c r="B347" s="195"/>
      <c r="C347" s="196"/>
      <c r="D347" s="188" t="s">
        <v>215</v>
      </c>
      <c r="E347" s="197" t="s">
        <v>19</v>
      </c>
      <c r="F347" s="198" t="s">
        <v>1720</v>
      </c>
      <c r="G347" s="196"/>
      <c r="H347" s="197" t="s">
        <v>19</v>
      </c>
      <c r="I347" s="199"/>
      <c r="J347" s="196"/>
      <c r="K347" s="196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215</v>
      </c>
      <c r="AU347" s="204" t="s">
        <v>84</v>
      </c>
      <c r="AV347" s="13" t="s">
        <v>82</v>
      </c>
      <c r="AW347" s="13" t="s">
        <v>35</v>
      </c>
      <c r="AX347" s="13" t="s">
        <v>74</v>
      </c>
      <c r="AY347" s="204" t="s">
        <v>202</v>
      </c>
    </row>
    <row r="348" spans="1:65" s="14" customFormat="1" ht="11.25">
      <c r="B348" s="205"/>
      <c r="C348" s="206"/>
      <c r="D348" s="188" t="s">
        <v>215</v>
      </c>
      <c r="E348" s="207" t="s">
        <v>19</v>
      </c>
      <c r="F348" s="208" t="s">
        <v>1509</v>
      </c>
      <c r="G348" s="206"/>
      <c r="H348" s="209">
        <v>157.85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215</v>
      </c>
      <c r="AU348" s="215" t="s">
        <v>84</v>
      </c>
      <c r="AV348" s="14" t="s">
        <v>84</v>
      </c>
      <c r="AW348" s="14" t="s">
        <v>35</v>
      </c>
      <c r="AX348" s="14" t="s">
        <v>74</v>
      </c>
      <c r="AY348" s="215" t="s">
        <v>202</v>
      </c>
    </row>
    <row r="349" spans="1:65" s="13" customFormat="1" ht="11.25">
      <c r="B349" s="195"/>
      <c r="C349" s="196"/>
      <c r="D349" s="188" t="s">
        <v>215</v>
      </c>
      <c r="E349" s="197" t="s">
        <v>19</v>
      </c>
      <c r="F349" s="198" t="s">
        <v>1703</v>
      </c>
      <c r="G349" s="196"/>
      <c r="H349" s="197" t="s">
        <v>19</v>
      </c>
      <c r="I349" s="199"/>
      <c r="J349" s="196"/>
      <c r="K349" s="196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215</v>
      </c>
      <c r="AU349" s="204" t="s">
        <v>84</v>
      </c>
      <c r="AV349" s="13" t="s">
        <v>82</v>
      </c>
      <c r="AW349" s="13" t="s">
        <v>35</v>
      </c>
      <c r="AX349" s="13" t="s">
        <v>74</v>
      </c>
      <c r="AY349" s="204" t="s">
        <v>202</v>
      </c>
    </row>
    <row r="350" spans="1:65" s="15" customFormat="1" ht="11.25">
      <c r="B350" s="216"/>
      <c r="C350" s="217"/>
      <c r="D350" s="188" t="s">
        <v>215</v>
      </c>
      <c r="E350" s="218" t="s">
        <v>19</v>
      </c>
      <c r="F350" s="219" t="s">
        <v>220</v>
      </c>
      <c r="G350" s="217"/>
      <c r="H350" s="220">
        <v>157.85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215</v>
      </c>
      <c r="AU350" s="226" t="s">
        <v>84</v>
      </c>
      <c r="AV350" s="15" t="s">
        <v>209</v>
      </c>
      <c r="AW350" s="15" t="s">
        <v>35</v>
      </c>
      <c r="AX350" s="15" t="s">
        <v>82</v>
      </c>
      <c r="AY350" s="226" t="s">
        <v>202</v>
      </c>
    </row>
    <row r="351" spans="1:65" s="12" customFormat="1" ht="22.9" customHeight="1">
      <c r="B351" s="159"/>
      <c r="C351" s="160"/>
      <c r="D351" s="161" t="s">
        <v>73</v>
      </c>
      <c r="E351" s="173" t="s">
        <v>561</v>
      </c>
      <c r="F351" s="173" t="s">
        <v>562</v>
      </c>
      <c r="G351" s="160"/>
      <c r="H351" s="160"/>
      <c r="I351" s="163"/>
      <c r="J351" s="174">
        <f>BK351</f>
        <v>0</v>
      </c>
      <c r="K351" s="160"/>
      <c r="L351" s="165"/>
      <c r="M351" s="166"/>
      <c r="N351" s="167"/>
      <c r="O351" s="167"/>
      <c r="P351" s="168">
        <f>SUM(P352:P354)</f>
        <v>0</v>
      </c>
      <c r="Q351" s="167"/>
      <c r="R351" s="168">
        <f>SUM(R352:R354)</f>
        <v>0</v>
      </c>
      <c r="S351" s="167"/>
      <c r="T351" s="169">
        <f>SUM(T352:T354)</f>
        <v>0</v>
      </c>
      <c r="AR351" s="170" t="s">
        <v>82</v>
      </c>
      <c r="AT351" s="171" t="s">
        <v>73</v>
      </c>
      <c r="AU351" s="171" t="s">
        <v>82</v>
      </c>
      <c r="AY351" s="170" t="s">
        <v>202</v>
      </c>
      <c r="BK351" s="172">
        <f>SUM(BK352:BK354)</f>
        <v>0</v>
      </c>
    </row>
    <row r="352" spans="1:65" s="2" customFormat="1" ht="16.5" customHeight="1">
      <c r="A352" s="36"/>
      <c r="B352" s="37"/>
      <c r="C352" s="175" t="s">
        <v>682</v>
      </c>
      <c r="D352" s="175" t="s">
        <v>204</v>
      </c>
      <c r="E352" s="176" t="s">
        <v>1230</v>
      </c>
      <c r="F352" s="177" t="s">
        <v>1231</v>
      </c>
      <c r="G352" s="178" t="s">
        <v>301</v>
      </c>
      <c r="H352" s="179">
        <v>611.34100000000001</v>
      </c>
      <c r="I352" s="180"/>
      <c r="J352" s="181">
        <f>ROUND(I352*H352,2)</f>
        <v>0</v>
      </c>
      <c r="K352" s="177" t="s">
        <v>208</v>
      </c>
      <c r="L352" s="41"/>
      <c r="M352" s="182" t="s">
        <v>19</v>
      </c>
      <c r="N352" s="183" t="s">
        <v>45</v>
      </c>
      <c r="O352" s="66"/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209</v>
      </c>
      <c r="AT352" s="186" t="s">
        <v>204</v>
      </c>
      <c r="AU352" s="186" t="s">
        <v>84</v>
      </c>
      <c r="AY352" s="19" t="s">
        <v>202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9" t="s">
        <v>82</v>
      </c>
      <c r="BK352" s="187">
        <f>ROUND(I352*H352,2)</f>
        <v>0</v>
      </c>
      <c r="BL352" s="19" t="s">
        <v>209</v>
      </c>
      <c r="BM352" s="186" t="s">
        <v>1721</v>
      </c>
    </row>
    <row r="353" spans="1:47" s="2" customFormat="1" ht="11.25">
      <c r="A353" s="36"/>
      <c r="B353" s="37"/>
      <c r="C353" s="38"/>
      <c r="D353" s="188" t="s">
        <v>211</v>
      </c>
      <c r="E353" s="38"/>
      <c r="F353" s="189" t="s">
        <v>1233</v>
      </c>
      <c r="G353" s="38"/>
      <c r="H353" s="38"/>
      <c r="I353" s="190"/>
      <c r="J353" s="38"/>
      <c r="K353" s="38"/>
      <c r="L353" s="41"/>
      <c r="M353" s="191"/>
      <c r="N353" s="192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211</v>
      </c>
      <c r="AU353" s="19" t="s">
        <v>84</v>
      </c>
    </row>
    <row r="354" spans="1:47" s="2" customFormat="1" ht="11.25">
      <c r="A354" s="36"/>
      <c r="B354" s="37"/>
      <c r="C354" s="38"/>
      <c r="D354" s="193" t="s">
        <v>213</v>
      </c>
      <c r="E354" s="38"/>
      <c r="F354" s="194" t="s">
        <v>1234</v>
      </c>
      <c r="G354" s="38"/>
      <c r="H354" s="38"/>
      <c r="I354" s="190"/>
      <c r="J354" s="38"/>
      <c r="K354" s="38"/>
      <c r="L354" s="41"/>
      <c r="M354" s="252"/>
      <c r="N354" s="253"/>
      <c r="O354" s="254"/>
      <c r="P354" s="254"/>
      <c r="Q354" s="254"/>
      <c r="R354" s="254"/>
      <c r="S354" s="254"/>
      <c r="T354" s="255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213</v>
      </c>
      <c r="AU354" s="19" t="s">
        <v>84</v>
      </c>
    </row>
    <row r="355" spans="1:47" s="2" customFormat="1" ht="6.95" customHeight="1">
      <c r="A355" s="36"/>
      <c r="B355" s="49"/>
      <c r="C355" s="50"/>
      <c r="D355" s="50"/>
      <c r="E355" s="50"/>
      <c r="F355" s="50"/>
      <c r="G355" s="50"/>
      <c r="H355" s="50"/>
      <c r="I355" s="50"/>
      <c r="J355" s="50"/>
      <c r="K355" s="50"/>
      <c r="L355" s="41"/>
      <c r="M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</row>
  </sheetData>
  <sheetProtection algorithmName="SHA-512" hashValue="WuJ41Zlaq6rN/PicNQZp5PFd8eQZHeB5Anv+yiQtEIRx6nRpolWO8U333JeB9K2IcHU0XnEVjgpH0tImVi0Umg==" saltValue="ISC2JnCjKN2pzyRvEU9jBrqhetIh7LG1PjKqY76yPiMidSuesCVrq0i5/OnfUgnWV/Mr7sAJuPpAiJJDZAwY3g==" spinCount="100000" sheet="1" objects="1" scenarios="1" formatColumns="0" formatRows="0" autoFilter="0"/>
  <autoFilter ref="C84:K354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8" r:id="rId2"/>
    <hyperlink ref="F105" r:id="rId3"/>
    <hyperlink ref="F112" r:id="rId4"/>
    <hyperlink ref="F128" r:id="rId5"/>
    <hyperlink ref="F136" r:id="rId6"/>
    <hyperlink ref="F153" r:id="rId7"/>
    <hyperlink ref="F159" r:id="rId8"/>
    <hyperlink ref="F169" r:id="rId9"/>
    <hyperlink ref="F178" r:id="rId10"/>
    <hyperlink ref="F186" r:id="rId11"/>
    <hyperlink ref="F215" r:id="rId12"/>
    <hyperlink ref="F235" r:id="rId13"/>
    <hyperlink ref="F241" r:id="rId14"/>
    <hyperlink ref="F251" r:id="rId15"/>
    <hyperlink ref="F260" r:id="rId16"/>
    <hyperlink ref="F267" r:id="rId17"/>
    <hyperlink ref="F274" r:id="rId18"/>
    <hyperlink ref="F303" r:id="rId19"/>
    <hyperlink ref="F323" r:id="rId20"/>
    <hyperlink ref="F331" r:id="rId21"/>
    <hyperlink ref="F339" r:id="rId22"/>
    <hyperlink ref="F354" r:id="rId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1722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ROUND((SUM(BE83:BE195)),  2)</f>
        <v>0</v>
      </c>
      <c r="G33" s="36"/>
      <c r="H33" s="36"/>
      <c r="I33" s="120">
        <v>0.21</v>
      </c>
      <c r="J33" s="119">
        <f>ROUND(((SUM(BE83:BE195))*I33),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ROUND((SUM(BF83:BF195)),  2)</f>
        <v>0</v>
      </c>
      <c r="G34" s="36"/>
      <c r="H34" s="36"/>
      <c r="I34" s="120">
        <v>0.15</v>
      </c>
      <c r="J34" s="119">
        <f>ROUND(((SUM(BF83:BF195))*I34),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ROUND((SUM(BG83:BG195)),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ROUND((SUM(BH83:BH195)),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ROUND((SUM(BI83:BI195)),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2021-112-11-B - Bourací - stromy a keře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181</v>
      </c>
      <c r="E62" s="145"/>
      <c r="F62" s="145"/>
      <c r="G62" s="145"/>
      <c r="H62" s="145"/>
      <c r="I62" s="145"/>
      <c r="J62" s="146">
        <f>J161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463</v>
      </c>
      <c r="E63" s="145"/>
      <c r="F63" s="145"/>
      <c r="G63" s="145"/>
      <c r="H63" s="145"/>
      <c r="I63" s="145"/>
      <c r="J63" s="146">
        <f>J175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E9</f>
        <v>2021-112-11-B - Bourací - stromy a keře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3.1196000000000002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P85+P161+P175</f>
        <v>0</v>
      </c>
      <c r="Q84" s="167"/>
      <c r="R84" s="168">
        <f>R85+R161+R175</f>
        <v>0</v>
      </c>
      <c r="S84" s="167"/>
      <c r="T84" s="169">
        <f>T85+T161+T175</f>
        <v>3.1196000000000002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BK85+BK161+BK175</f>
        <v>0</v>
      </c>
    </row>
    <row r="85" spans="1:65" s="12" customFormat="1" ht="22.9" customHeight="1">
      <c r="B85" s="159"/>
      <c r="C85" s="160"/>
      <c r="D85" s="161" t="s">
        <v>73</v>
      </c>
      <c r="E85" s="173" t="s">
        <v>82</v>
      </c>
      <c r="F85" s="173" t="s">
        <v>203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SUM(P86:P160)</f>
        <v>0</v>
      </c>
      <c r="Q85" s="167"/>
      <c r="R85" s="168">
        <f>SUM(R86:R160)</f>
        <v>0</v>
      </c>
      <c r="S85" s="167"/>
      <c r="T85" s="169">
        <f>SUM(T86:T160)</f>
        <v>3.1196000000000002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SUM(BK86:BK160)</f>
        <v>0</v>
      </c>
    </row>
    <row r="86" spans="1:65" s="2" customFormat="1" ht="21.75" customHeight="1">
      <c r="A86" s="36"/>
      <c r="B86" s="37"/>
      <c r="C86" s="175" t="s">
        <v>82</v>
      </c>
      <c r="D86" s="175" t="s">
        <v>204</v>
      </c>
      <c r="E86" s="176" t="s">
        <v>1723</v>
      </c>
      <c r="F86" s="177" t="s">
        <v>1724</v>
      </c>
      <c r="G86" s="178" t="s">
        <v>280</v>
      </c>
      <c r="H86" s="179">
        <v>1.44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0.05</v>
      </c>
      <c r="T86" s="185">
        <f>S86*H86</f>
        <v>7.1999999999999995E-2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1725</v>
      </c>
    </row>
    <row r="87" spans="1:65" s="2" customFormat="1" ht="19.5">
      <c r="A87" s="36"/>
      <c r="B87" s="37"/>
      <c r="C87" s="38"/>
      <c r="D87" s="188" t="s">
        <v>211</v>
      </c>
      <c r="E87" s="38"/>
      <c r="F87" s="189" t="s">
        <v>1726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11.25">
      <c r="A88" s="36"/>
      <c r="B88" s="37"/>
      <c r="C88" s="38"/>
      <c r="D88" s="193" t="s">
        <v>213</v>
      </c>
      <c r="E88" s="38"/>
      <c r="F88" s="194" t="s">
        <v>1727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213</v>
      </c>
      <c r="AU88" s="19" t="s">
        <v>84</v>
      </c>
    </row>
    <row r="89" spans="1:65" s="13" customFormat="1" ht="11.25">
      <c r="B89" s="195"/>
      <c r="C89" s="196"/>
      <c r="D89" s="188" t="s">
        <v>215</v>
      </c>
      <c r="E89" s="197" t="s">
        <v>19</v>
      </c>
      <c r="F89" s="198" t="s">
        <v>216</v>
      </c>
      <c r="G89" s="196"/>
      <c r="H89" s="197" t="s">
        <v>19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215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202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1728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3" customFormat="1" ht="11.25">
      <c r="B91" s="195"/>
      <c r="C91" s="196"/>
      <c r="D91" s="188" t="s">
        <v>215</v>
      </c>
      <c r="E91" s="197" t="s">
        <v>19</v>
      </c>
      <c r="F91" s="198" t="s">
        <v>601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3" customFormat="1" ht="11.25">
      <c r="B92" s="195"/>
      <c r="C92" s="196"/>
      <c r="D92" s="188" t="s">
        <v>215</v>
      </c>
      <c r="E92" s="197" t="s">
        <v>19</v>
      </c>
      <c r="F92" s="198" t="s">
        <v>1729</v>
      </c>
      <c r="G92" s="196"/>
      <c r="H92" s="197" t="s">
        <v>19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215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202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1730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4" customFormat="1" ht="11.25">
      <c r="B94" s="205"/>
      <c r="C94" s="206"/>
      <c r="D94" s="188" t="s">
        <v>215</v>
      </c>
      <c r="E94" s="207" t="s">
        <v>19</v>
      </c>
      <c r="F94" s="208" t="s">
        <v>1731</v>
      </c>
      <c r="G94" s="206"/>
      <c r="H94" s="209">
        <v>1.44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215</v>
      </c>
      <c r="AU94" s="215" t="s">
        <v>84</v>
      </c>
      <c r="AV94" s="14" t="s">
        <v>84</v>
      </c>
      <c r="AW94" s="14" t="s">
        <v>35</v>
      </c>
      <c r="AX94" s="14" t="s">
        <v>74</v>
      </c>
      <c r="AY94" s="215" t="s">
        <v>202</v>
      </c>
    </row>
    <row r="95" spans="1:65" s="15" customFormat="1" ht="11.25">
      <c r="B95" s="216"/>
      <c r="C95" s="217"/>
      <c r="D95" s="188" t="s">
        <v>215</v>
      </c>
      <c r="E95" s="218" t="s">
        <v>19</v>
      </c>
      <c r="F95" s="219" t="s">
        <v>220</v>
      </c>
      <c r="G95" s="217"/>
      <c r="H95" s="220">
        <v>1.44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215</v>
      </c>
      <c r="AU95" s="226" t="s">
        <v>84</v>
      </c>
      <c r="AV95" s="15" t="s">
        <v>209</v>
      </c>
      <c r="AW95" s="15" t="s">
        <v>35</v>
      </c>
      <c r="AX95" s="15" t="s">
        <v>82</v>
      </c>
      <c r="AY95" s="226" t="s">
        <v>202</v>
      </c>
    </row>
    <row r="96" spans="1:65" s="2" customFormat="1" ht="16.5" customHeight="1">
      <c r="A96" s="36"/>
      <c r="B96" s="37"/>
      <c r="C96" s="175" t="s">
        <v>84</v>
      </c>
      <c r="D96" s="175" t="s">
        <v>204</v>
      </c>
      <c r="E96" s="176" t="s">
        <v>1732</v>
      </c>
      <c r="F96" s="177" t="s">
        <v>1733</v>
      </c>
      <c r="G96" s="178" t="s">
        <v>589</v>
      </c>
      <c r="H96" s="179">
        <v>50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2E-3</v>
      </c>
      <c r="T96" s="185">
        <f>S96*H96</f>
        <v>0.1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1734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1735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1736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216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3" customFormat="1" ht="11.25">
      <c r="B100" s="195"/>
      <c r="C100" s="196"/>
      <c r="D100" s="188" t="s">
        <v>215</v>
      </c>
      <c r="E100" s="197" t="s">
        <v>19</v>
      </c>
      <c r="F100" s="198" t="s">
        <v>1737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1:65" s="13" customFormat="1" ht="11.25">
      <c r="B101" s="195"/>
      <c r="C101" s="196"/>
      <c r="D101" s="188" t="s">
        <v>215</v>
      </c>
      <c r="E101" s="197" t="s">
        <v>19</v>
      </c>
      <c r="F101" s="198" t="s">
        <v>1738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1:65" s="13" customFormat="1" ht="11.25">
      <c r="B102" s="195"/>
      <c r="C102" s="196"/>
      <c r="D102" s="188" t="s">
        <v>215</v>
      </c>
      <c r="E102" s="197" t="s">
        <v>19</v>
      </c>
      <c r="F102" s="198" t="s">
        <v>1371</v>
      </c>
      <c r="G102" s="196"/>
      <c r="H102" s="197" t="s">
        <v>19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215</v>
      </c>
      <c r="AU102" s="204" t="s">
        <v>84</v>
      </c>
      <c r="AV102" s="13" t="s">
        <v>82</v>
      </c>
      <c r="AW102" s="13" t="s">
        <v>35</v>
      </c>
      <c r="AX102" s="13" t="s">
        <v>74</v>
      </c>
      <c r="AY102" s="204" t="s">
        <v>202</v>
      </c>
    </row>
    <row r="103" spans="1:65" s="14" customFormat="1" ht="11.25">
      <c r="B103" s="205"/>
      <c r="C103" s="206"/>
      <c r="D103" s="188" t="s">
        <v>215</v>
      </c>
      <c r="E103" s="207" t="s">
        <v>19</v>
      </c>
      <c r="F103" s="208" t="s">
        <v>426</v>
      </c>
      <c r="G103" s="206"/>
      <c r="H103" s="209">
        <v>25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215</v>
      </c>
      <c r="AU103" s="215" t="s">
        <v>84</v>
      </c>
      <c r="AV103" s="14" t="s">
        <v>84</v>
      </c>
      <c r="AW103" s="14" t="s">
        <v>35</v>
      </c>
      <c r="AX103" s="14" t="s">
        <v>74</v>
      </c>
      <c r="AY103" s="215" t="s">
        <v>202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216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1739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1738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1371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4" customFormat="1" ht="11.25">
      <c r="B108" s="205"/>
      <c r="C108" s="206"/>
      <c r="D108" s="188" t="s">
        <v>215</v>
      </c>
      <c r="E108" s="207" t="s">
        <v>19</v>
      </c>
      <c r="F108" s="208" t="s">
        <v>426</v>
      </c>
      <c r="G108" s="206"/>
      <c r="H108" s="209">
        <v>25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1:65" s="15" customFormat="1" ht="11.25">
      <c r="B109" s="216"/>
      <c r="C109" s="217"/>
      <c r="D109" s="188" t="s">
        <v>215</v>
      </c>
      <c r="E109" s="218" t="s">
        <v>19</v>
      </c>
      <c r="F109" s="219" t="s">
        <v>220</v>
      </c>
      <c r="G109" s="217"/>
      <c r="H109" s="220">
        <v>50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215</v>
      </c>
      <c r="AU109" s="226" t="s">
        <v>84</v>
      </c>
      <c r="AV109" s="15" t="s">
        <v>209</v>
      </c>
      <c r="AW109" s="15" t="s">
        <v>35</v>
      </c>
      <c r="AX109" s="15" t="s">
        <v>82</v>
      </c>
      <c r="AY109" s="226" t="s">
        <v>202</v>
      </c>
    </row>
    <row r="110" spans="1:65" s="2" customFormat="1" ht="16.5" customHeight="1">
      <c r="A110" s="36"/>
      <c r="B110" s="37"/>
      <c r="C110" s="175" t="s">
        <v>226</v>
      </c>
      <c r="D110" s="175" t="s">
        <v>204</v>
      </c>
      <c r="E110" s="176" t="s">
        <v>1740</v>
      </c>
      <c r="F110" s="177" t="s">
        <v>1741</v>
      </c>
      <c r="G110" s="178" t="s">
        <v>589</v>
      </c>
      <c r="H110" s="179">
        <v>20</v>
      </c>
      <c r="I110" s="180"/>
      <c r="J110" s="181">
        <f>ROUND(I110*H110,2)</f>
        <v>0</v>
      </c>
      <c r="K110" s="177" t="s">
        <v>208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2E-3</v>
      </c>
      <c r="T110" s="185">
        <f>S110*H110</f>
        <v>0.04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209</v>
      </c>
      <c r="AT110" s="186" t="s">
        <v>204</v>
      </c>
      <c r="AU110" s="186" t="s">
        <v>84</v>
      </c>
      <c r="AY110" s="19" t="s">
        <v>202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209</v>
      </c>
      <c r="BM110" s="186" t="s">
        <v>1742</v>
      </c>
    </row>
    <row r="111" spans="1:65" s="2" customFormat="1" ht="19.5">
      <c r="A111" s="36"/>
      <c r="B111" s="37"/>
      <c r="C111" s="38"/>
      <c r="D111" s="188" t="s">
        <v>211</v>
      </c>
      <c r="E111" s="38"/>
      <c r="F111" s="189" t="s">
        <v>1743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211</v>
      </c>
      <c r="AU111" s="19" t="s">
        <v>84</v>
      </c>
    </row>
    <row r="112" spans="1:65" s="2" customFormat="1" ht="11.25">
      <c r="A112" s="36"/>
      <c r="B112" s="37"/>
      <c r="C112" s="38"/>
      <c r="D112" s="193" t="s">
        <v>213</v>
      </c>
      <c r="E112" s="38"/>
      <c r="F112" s="194" t="s">
        <v>1744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213</v>
      </c>
      <c r="AU112" s="19" t="s">
        <v>84</v>
      </c>
    </row>
    <row r="113" spans="1:65" s="13" customFormat="1" ht="11.25">
      <c r="B113" s="195"/>
      <c r="C113" s="196"/>
      <c r="D113" s="188" t="s">
        <v>215</v>
      </c>
      <c r="E113" s="197" t="s">
        <v>19</v>
      </c>
      <c r="F113" s="198" t="s">
        <v>216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1745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3" customFormat="1" ht="11.25">
      <c r="B115" s="195"/>
      <c r="C115" s="196"/>
      <c r="D115" s="188" t="s">
        <v>215</v>
      </c>
      <c r="E115" s="197" t="s">
        <v>19</v>
      </c>
      <c r="F115" s="198" t="s">
        <v>1738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65" s="13" customFormat="1" ht="11.25">
      <c r="B116" s="195"/>
      <c r="C116" s="196"/>
      <c r="D116" s="188" t="s">
        <v>215</v>
      </c>
      <c r="E116" s="197" t="s">
        <v>19</v>
      </c>
      <c r="F116" s="198" t="s">
        <v>1371</v>
      </c>
      <c r="G116" s="196"/>
      <c r="H116" s="197" t="s">
        <v>19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215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202</v>
      </c>
    </row>
    <row r="117" spans="1:65" s="14" customFormat="1" ht="11.25">
      <c r="B117" s="205"/>
      <c r="C117" s="206"/>
      <c r="D117" s="188" t="s">
        <v>215</v>
      </c>
      <c r="E117" s="207" t="s">
        <v>19</v>
      </c>
      <c r="F117" s="208" t="s">
        <v>370</v>
      </c>
      <c r="G117" s="206"/>
      <c r="H117" s="209">
        <v>20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215</v>
      </c>
      <c r="AU117" s="215" t="s">
        <v>84</v>
      </c>
      <c r="AV117" s="14" t="s">
        <v>84</v>
      </c>
      <c r="AW117" s="14" t="s">
        <v>35</v>
      </c>
      <c r="AX117" s="14" t="s">
        <v>74</v>
      </c>
      <c r="AY117" s="215" t="s">
        <v>202</v>
      </c>
    </row>
    <row r="118" spans="1:65" s="15" customFormat="1" ht="11.25">
      <c r="B118" s="216"/>
      <c r="C118" s="217"/>
      <c r="D118" s="188" t="s">
        <v>215</v>
      </c>
      <c r="E118" s="218" t="s">
        <v>19</v>
      </c>
      <c r="F118" s="219" t="s">
        <v>220</v>
      </c>
      <c r="G118" s="217"/>
      <c r="H118" s="220">
        <v>20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215</v>
      </c>
      <c r="AU118" s="226" t="s">
        <v>84</v>
      </c>
      <c r="AV118" s="15" t="s">
        <v>209</v>
      </c>
      <c r="AW118" s="15" t="s">
        <v>35</v>
      </c>
      <c r="AX118" s="15" t="s">
        <v>82</v>
      </c>
      <c r="AY118" s="226" t="s">
        <v>202</v>
      </c>
    </row>
    <row r="119" spans="1:65" s="2" customFormat="1" ht="21.75" customHeight="1">
      <c r="A119" s="36"/>
      <c r="B119" s="37"/>
      <c r="C119" s="175" t="s">
        <v>209</v>
      </c>
      <c r="D119" s="175" t="s">
        <v>204</v>
      </c>
      <c r="E119" s="176" t="s">
        <v>1746</v>
      </c>
      <c r="F119" s="177" t="s">
        <v>1747</v>
      </c>
      <c r="G119" s="178" t="s">
        <v>280</v>
      </c>
      <c r="H119" s="179">
        <v>1.44</v>
      </c>
      <c r="I119" s="180"/>
      <c r="J119" s="181">
        <f>ROUND(I119*H119,2)</f>
        <v>0</v>
      </c>
      <c r="K119" s="177" t="s">
        <v>208</v>
      </c>
      <c r="L119" s="41"/>
      <c r="M119" s="182" t="s">
        <v>19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0.04</v>
      </c>
      <c r="T119" s="185">
        <f>S119*H119</f>
        <v>5.7599999999999998E-2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209</v>
      </c>
      <c r="AT119" s="186" t="s">
        <v>204</v>
      </c>
      <c r="AU119" s="186" t="s">
        <v>84</v>
      </c>
      <c r="AY119" s="19" t="s">
        <v>202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209</v>
      </c>
      <c r="BM119" s="186" t="s">
        <v>1748</v>
      </c>
    </row>
    <row r="120" spans="1:65" s="2" customFormat="1" ht="19.5">
      <c r="A120" s="36"/>
      <c r="B120" s="37"/>
      <c r="C120" s="38"/>
      <c r="D120" s="188" t="s">
        <v>211</v>
      </c>
      <c r="E120" s="38"/>
      <c r="F120" s="189" t="s">
        <v>1749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211</v>
      </c>
      <c r="AU120" s="19" t="s">
        <v>84</v>
      </c>
    </row>
    <row r="121" spans="1:65" s="2" customFormat="1" ht="11.25">
      <c r="A121" s="36"/>
      <c r="B121" s="37"/>
      <c r="C121" s="38"/>
      <c r="D121" s="193" t="s">
        <v>213</v>
      </c>
      <c r="E121" s="38"/>
      <c r="F121" s="194" t="s">
        <v>1750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213</v>
      </c>
      <c r="AU121" s="19" t="s">
        <v>84</v>
      </c>
    </row>
    <row r="122" spans="1:65" s="13" customFormat="1" ht="11.25">
      <c r="B122" s="195"/>
      <c r="C122" s="196"/>
      <c r="D122" s="188" t="s">
        <v>215</v>
      </c>
      <c r="E122" s="197" t="s">
        <v>19</v>
      </c>
      <c r="F122" s="198" t="s">
        <v>216</v>
      </c>
      <c r="G122" s="196"/>
      <c r="H122" s="197" t="s">
        <v>19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215</v>
      </c>
      <c r="AU122" s="204" t="s">
        <v>84</v>
      </c>
      <c r="AV122" s="13" t="s">
        <v>82</v>
      </c>
      <c r="AW122" s="13" t="s">
        <v>35</v>
      </c>
      <c r="AX122" s="13" t="s">
        <v>74</v>
      </c>
      <c r="AY122" s="204" t="s">
        <v>202</v>
      </c>
    </row>
    <row r="123" spans="1:65" s="13" customFormat="1" ht="11.25">
      <c r="B123" s="195"/>
      <c r="C123" s="196"/>
      <c r="D123" s="188" t="s">
        <v>215</v>
      </c>
      <c r="E123" s="197" t="s">
        <v>19</v>
      </c>
      <c r="F123" s="198" t="s">
        <v>1728</v>
      </c>
      <c r="G123" s="196"/>
      <c r="H123" s="197" t="s">
        <v>19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215</v>
      </c>
      <c r="AU123" s="204" t="s">
        <v>84</v>
      </c>
      <c r="AV123" s="13" t="s">
        <v>82</v>
      </c>
      <c r="AW123" s="13" t="s">
        <v>35</v>
      </c>
      <c r="AX123" s="13" t="s">
        <v>74</v>
      </c>
      <c r="AY123" s="204" t="s">
        <v>202</v>
      </c>
    </row>
    <row r="124" spans="1:65" s="13" customFormat="1" ht="11.25">
      <c r="B124" s="195"/>
      <c r="C124" s="196"/>
      <c r="D124" s="188" t="s">
        <v>215</v>
      </c>
      <c r="E124" s="197" t="s">
        <v>19</v>
      </c>
      <c r="F124" s="198" t="s">
        <v>601</v>
      </c>
      <c r="G124" s="196"/>
      <c r="H124" s="197" t="s">
        <v>19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215</v>
      </c>
      <c r="AU124" s="204" t="s">
        <v>84</v>
      </c>
      <c r="AV124" s="13" t="s">
        <v>82</v>
      </c>
      <c r="AW124" s="13" t="s">
        <v>35</v>
      </c>
      <c r="AX124" s="13" t="s">
        <v>74</v>
      </c>
      <c r="AY124" s="204" t="s">
        <v>202</v>
      </c>
    </row>
    <row r="125" spans="1:65" s="13" customFormat="1" ht="11.25">
      <c r="B125" s="195"/>
      <c r="C125" s="196"/>
      <c r="D125" s="188" t="s">
        <v>215</v>
      </c>
      <c r="E125" s="197" t="s">
        <v>19</v>
      </c>
      <c r="F125" s="198" t="s">
        <v>1729</v>
      </c>
      <c r="G125" s="196"/>
      <c r="H125" s="197" t="s">
        <v>19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215</v>
      </c>
      <c r="AU125" s="204" t="s">
        <v>84</v>
      </c>
      <c r="AV125" s="13" t="s">
        <v>82</v>
      </c>
      <c r="AW125" s="13" t="s">
        <v>35</v>
      </c>
      <c r="AX125" s="13" t="s">
        <v>74</v>
      </c>
      <c r="AY125" s="204" t="s">
        <v>202</v>
      </c>
    </row>
    <row r="126" spans="1:65" s="13" customFormat="1" ht="11.25">
      <c r="B126" s="195"/>
      <c r="C126" s="196"/>
      <c r="D126" s="188" t="s">
        <v>215</v>
      </c>
      <c r="E126" s="197" t="s">
        <v>19</v>
      </c>
      <c r="F126" s="198" t="s">
        <v>1730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65" s="14" customFormat="1" ht="11.25">
      <c r="B127" s="205"/>
      <c r="C127" s="206"/>
      <c r="D127" s="188" t="s">
        <v>215</v>
      </c>
      <c r="E127" s="207" t="s">
        <v>19</v>
      </c>
      <c r="F127" s="208" t="s">
        <v>1731</v>
      </c>
      <c r="G127" s="206"/>
      <c r="H127" s="209">
        <v>1.44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215</v>
      </c>
      <c r="AU127" s="215" t="s">
        <v>84</v>
      </c>
      <c r="AV127" s="14" t="s">
        <v>84</v>
      </c>
      <c r="AW127" s="14" t="s">
        <v>35</v>
      </c>
      <c r="AX127" s="14" t="s">
        <v>74</v>
      </c>
      <c r="AY127" s="215" t="s">
        <v>202</v>
      </c>
    </row>
    <row r="128" spans="1:65" s="15" customFormat="1" ht="11.25">
      <c r="B128" s="216"/>
      <c r="C128" s="217"/>
      <c r="D128" s="188" t="s">
        <v>215</v>
      </c>
      <c r="E128" s="218" t="s">
        <v>19</v>
      </c>
      <c r="F128" s="219" t="s">
        <v>220</v>
      </c>
      <c r="G128" s="217"/>
      <c r="H128" s="220">
        <v>1.44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215</v>
      </c>
      <c r="AU128" s="226" t="s">
        <v>84</v>
      </c>
      <c r="AV128" s="15" t="s">
        <v>209</v>
      </c>
      <c r="AW128" s="15" t="s">
        <v>35</v>
      </c>
      <c r="AX128" s="15" t="s">
        <v>82</v>
      </c>
      <c r="AY128" s="226" t="s">
        <v>202</v>
      </c>
    </row>
    <row r="129" spans="1:65" s="2" customFormat="1" ht="16.5" customHeight="1">
      <c r="A129" s="36"/>
      <c r="B129" s="37"/>
      <c r="C129" s="175" t="s">
        <v>239</v>
      </c>
      <c r="D129" s="175" t="s">
        <v>204</v>
      </c>
      <c r="E129" s="176" t="s">
        <v>1751</v>
      </c>
      <c r="F129" s="177" t="s">
        <v>1752</v>
      </c>
      <c r="G129" s="178" t="s">
        <v>589</v>
      </c>
      <c r="H129" s="179">
        <v>3</v>
      </c>
      <c r="I129" s="180"/>
      <c r="J129" s="181">
        <f>ROUND(I129*H129,2)</f>
        <v>0</v>
      </c>
      <c r="K129" s="177" t="s">
        <v>208</v>
      </c>
      <c r="L129" s="41"/>
      <c r="M129" s="182" t="s">
        <v>19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0.8</v>
      </c>
      <c r="T129" s="185">
        <f>S129*H129</f>
        <v>2.4000000000000004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209</v>
      </c>
      <c r="AT129" s="186" t="s">
        <v>204</v>
      </c>
      <c r="AU129" s="186" t="s">
        <v>84</v>
      </c>
      <c r="AY129" s="19" t="s">
        <v>202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209</v>
      </c>
      <c r="BM129" s="186" t="s">
        <v>1753</v>
      </c>
    </row>
    <row r="130" spans="1:65" s="2" customFormat="1" ht="11.25">
      <c r="A130" s="36"/>
      <c r="B130" s="37"/>
      <c r="C130" s="38"/>
      <c r="D130" s="188" t="s">
        <v>211</v>
      </c>
      <c r="E130" s="38"/>
      <c r="F130" s="189" t="s">
        <v>1754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211</v>
      </c>
      <c r="AU130" s="19" t="s">
        <v>84</v>
      </c>
    </row>
    <row r="131" spans="1:65" s="2" customFormat="1" ht="11.25">
      <c r="A131" s="36"/>
      <c r="B131" s="37"/>
      <c r="C131" s="38"/>
      <c r="D131" s="193" t="s">
        <v>213</v>
      </c>
      <c r="E131" s="38"/>
      <c r="F131" s="194" t="s">
        <v>1755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213</v>
      </c>
      <c r="AU131" s="19" t="s">
        <v>84</v>
      </c>
    </row>
    <row r="132" spans="1:65" s="13" customFormat="1" ht="11.25">
      <c r="B132" s="195"/>
      <c r="C132" s="196"/>
      <c r="D132" s="188" t="s">
        <v>215</v>
      </c>
      <c r="E132" s="197" t="s">
        <v>19</v>
      </c>
      <c r="F132" s="198" t="s">
        <v>216</v>
      </c>
      <c r="G132" s="196"/>
      <c r="H132" s="197" t="s">
        <v>19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215</v>
      </c>
      <c r="AU132" s="204" t="s">
        <v>84</v>
      </c>
      <c r="AV132" s="13" t="s">
        <v>82</v>
      </c>
      <c r="AW132" s="13" t="s">
        <v>35</v>
      </c>
      <c r="AX132" s="13" t="s">
        <v>74</v>
      </c>
      <c r="AY132" s="204" t="s">
        <v>202</v>
      </c>
    </row>
    <row r="133" spans="1:65" s="13" customFormat="1" ht="11.25">
      <c r="B133" s="195"/>
      <c r="C133" s="196"/>
      <c r="D133" s="188" t="s">
        <v>215</v>
      </c>
      <c r="E133" s="197" t="s">
        <v>19</v>
      </c>
      <c r="F133" s="198" t="s">
        <v>1737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1:65" s="14" customFormat="1" ht="11.25">
      <c r="B134" s="205"/>
      <c r="C134" s="206"/>
      <c r="D134" s="188" t="s">
        <v>215</v>
      </c>
      <c r="E134" s="207" t="s">
        <v>19</v>
      </c>
      <c r="F134" s="208" t="s">
        <v>82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215</v>
      </c>
      <c r="AU134" s="215" t="s">
        <v>84</v>
      </c>
      <c r="AV134" s="14" t="s">
        <v>84</v>
      </c>
      <c r="AW134" s="14" t="s">
        <v>35</v>
      </c>
      <c r="AX134" s="14" t="s">
        <v>74</v>
      </c>
      <c r="AY134" s="215" t="s">
        <v>202</v>
      </c>
    </row>
    <row r="135" spans="1:65" s="13" customFormat="1" ht="11.25">
      <c r="B135" s="195"/>
      <c r="C135" s="196"/>
      <c r="D135" s="188" t="s">
        <v>215</v>
      </c>
      <c r="E135" s="197" t="s">
        <v>19</v>
      </c>
      <c r="F135" s="198" t="s">
        <v>1756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1:65" s="13" customFormat="1" ht="11.25">
      <c r="B136" s="195"/>
      <c r="C136" s="196"/>
      <c r="D136" s="188" t="s">
        <v>215</v>
      </c>
      <c r="E136" s="197" t="s">
        <v>19</v>
      </c>
      <c r="F136" s="198" t="s">
        <v>216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215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202</v>
      </c>
    </row>
    <row r="137" spans="1:65" s="13" customFormat="1" ht="11.25">
      <c r="B137" s="195"/>
      <c r="C137" s="196"/>
      <c r="D137" s="188" t="s">
        <v>215</v>
      </c>
      <c r="E137" s="197" t="s">
        <v>19</v>
      </c>
      <c r="F137" s="198" t="s">
        <v>1739</v>
      </c>
      <c r="G137" s="196"/>
      <c r="H137" s="197" t="s">
        <v>19</v>
      </c>
      <c r="I137" s="199"/>
      <c r="J137" s="196"/>
      <c r="K137" s="196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215</v>
      </c>
      <c r="AU137" s="204" t="s">
        <v>84</v>
      </c>
      <c r="AV137" s="13" t="s">
        <v>82</v>
      </c>
      <c r="AW137" s="13" t="s">
        <v>35</v>
      </c>
      <c r="AX137" s="13" t="s">
        <v>74</v>
      </c>
      <c r="AY137" s="204" t="s">
        <v>202</v>
      </c>
    </row>
    <row r="138" spans="1:65" s="14" customFormat="1" ht="11.25">
      <c r="B138" s="205"/>
      <c r="C138" s="206"/>
      <c r="D138" s="188" t="s">
        <v>215</v>
      </c>
      <c r="E138" s="207" t="s">
        <v>19</v>
      </c>
      <c r="F138" s="208" t="s">
        <v>82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215</v>
      </c>
      <c r="AU138" s="215" t="s">
        <v>84</v>
      </c>
      <c r="AV138" s="14" t="s">
        <v>84</v>
      </c>
      <c r="AW138" s="14" t="s">
        <v>35</v>
      </c>
      <c r="AX138" s="14" t="s">
        <v>74</v>
      </c>
      <c r="AY138" s="215" t="s">
        <v>202</v>
      </c>
    </row>
    <row r="139" spans="1:65" s="13" customFormat="1" ht="11.25">
      <c r="B139" s="195"/>
      <c r="C139" s="196"/>
      <c r="D139" s="188" t="s">
        <v>215</v>
      </c>
      <c r="E139" s="197" t="s">
        <v>19</v>
      </c>
      <c r="F139" s="198" t="s">
        <v>1757</v>
      </c>
      <c r="G139" s="196"/>
      <c r="H139" s="197" t="s">
        <v>19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215</v>
      </c>
      <c r="AU139" s="204" t="s">
        <v>84</v>
      </c>
      <c r="AV139" s="13" t="s">
        <v>82</v>
      </c>
      <c r="AW139" s="13" t="s">
        <v>35</v>
      </c>
      <c r="AX139" s="13" t="s">
        <v>74</v>
      </c>
      <c r="AY139" s="204" t="s">
        <v>202</v>
      </c>
    </row>
    <row r="140" spans="1:65" s="13" customFormat="1" ht="11.25">
      <c r="B140" s="195"/>
      <c r="C140" s="196"/>
      <c r="D140" s="188" t="s">
        <v>215</v>
      </c>
      <c r="E140" s="197" t="s">
        <v>19</v>
      </c>
      <c r="F140" s="198" t="s">
        <v>216</v>
      </c>
      <c r="G140" s="196"/>
      <c r="H140" s="197" t="s">
        <v>19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215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202</v>
      </c>
    </row>
    <row r="141" spans="1:65" s="13" customFormat="1" ht="11.25">
      <c r="B141" s="195"/>
      <c r="C141" s="196"/>
      <c r="D141" s="188" t="s">
        <v>215</v>
      </c>
      <c r="E141" s="197" t="s">
        <v>19</v>
      </c>
      <c r="F141" s="198" t="s">
        <v>1745</v>
      </c>
      <c r="G141" s="196"/>
      <c r="H141" s="197" t="s">
        <v>19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215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202</v>
      </c>
    </row>
    <row r="142" spans="1:65" s="14" customFormat="1" ht="11.25">
      <c r="B142" s="205"/>
      <c r="C142" s="206"/>
      <c r="D142" s="188" t="s">
        <v>215</v>
      </c>
      <c r="E142" s="207" t="s">
        <v>19</v>
      </c>
      <c r="F142" s="208" t="s">
        <v>82</v>
      </c>
      <c r="G142" s="206"/>
      <c r="H142" s="209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215</v>
      </c>
      <c r="AU142" s="215" t="s">
        <v>84</v>
      </c>
      <c r="AV142" s="14" t="s">
        <v>84</v>
      </c>
      <c r="AW142" s="14" t="s">
        <v>35</v>
      </c>
      <c r="AX142" s="14" t="s">
        <v>74</v>
      </c>
      <c r="AY142" s="215" t="s">
        <v>202</v>
      </c>
    </row>
    <row r="143" spans="1:65" s="13" customFormat="1" ht="11.25">
      <c r="B143" s="195"/>
      <c r="C143" s="196"/>
      <c r="D143" s="188" t="s">
        <v>215</v>
      </c>
      <c r="E143" s="197" t="s">
        <v>19</v>
      </c>
      <c r="F143" s="198" t="s">
        <v>1758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1:65" s="15" customFormat="1" ht="11.25">
      <c r="B144" s="216"/>
      <c r="C144" s="217"/>
      <c r="D144" s="188" t="s">
        <v>215</v>
      </c>
      <c r="E144" s="218" t="s">
        <v>19</v>
      </c>
      <c r="F144" s="219" t="s">
        <v>220</v>
      </c>
      <c r="G144" s="217"/>
      <c r="H144" s="220">
        <v>3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215</v>
      </c>
      <c r="AU144" s="226" t="s">
        <v>84</v>
      </c>
      <c r="AV144" s="15" t="s">
        <v>209</v>
      </c>
      <c r="AW144" s="15" t="s">
        <v>35</v>
      </c>
      <c r="AX144" s="15" t="s">
        <v>82</v>
      </c>
      <c r="AY144" s="226" t="s">
        <v>202</v>
      </c>
    </row>
    <row r="145" spans="1:65" s="2" customFormat="1" ht="21.75" customHeight="1">
      <c r="A145" s="36"/>
      <c r="B145" s="37"/>
      <c r="C145" s="175" t="s">
        <v>249</v>
      </c>
      <c r="D145" s="175" t="s">
        <v>204</v>
      </c>
      <c r="E145" s="176" t="s">
        <v>1759</v>
      </c>
      <c r="F145" s="177" t="s">
        <v>1760</v>
      </c>
      <c r="G145" s="178" t="s">
        <v>589</v>
      </c>
      <c r="H145" s="179">
        <v>3</v>
      </c>
      <c r="I145" s="180"/>
      <c r="J145" s="181">
        <f>ROUND(I145*H145,2)</f>
        <v>0</v>
      </c>
      <c r="K145" s="177" t="s">
        <v>208</v>
      </c>
      <c r="L145" s="41"/>
      <c r="M145" s="182" t="s">
        <v>19</v>
      </c>
      <c r="N145" s="183" t="s">
        <v>45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0.15</v>
      </c>
      <c r="T145" s="185">
        <f>S145*H145</f>
        <v>0.44999999999999996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209</v>
      </c>
      <c r="AT145" s="186" t="s">
        <v>204</v>
      </c>
      <c r="AU145" s="186" t="s">
        <v>84</v>
      </c>
      <c r="AY145" s="19" t="s">
        <v>202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209</v>
      </c>
      <c r="BM145" s="186" t="s">
        <v>1761</v>
      </c>
    </row>
    <row r="146" spans="1:65" s="2" customFormat="1" ht="11.25">
      <c r="A146" s="36"/>
      <c r="B146" s="37"/>
      <c r="C146" s="38"/>
      <c r="D146" s="188" t="s">
        <v>211</v>
      </c>
      <c r="E146" s="38"/>
      <c r="F146" s="189" t="s">
        <v>1762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211</v>
      </c>
      <c r="AU146" s="19" t="s">
        <v>84</v>
      </c>
    </row>
    <row r="147" spans="1:65" s="2" customFormat="1" ht="11.25">
      <c r="A147" s="36"/>
      <c r="B147" s="37"/>
      <c r="C147" s="38"/>
      <c r="D147" s="193" t="s">
        <v>213</v>
      </c>
      <c r="E147" s="38"/>
      <c r="F147" s="194" t="s">
        <v>1763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213</v>
      </c>
      <c r="AU147" s="19" t="s">
        <v>84</v>
      </c>
    </row>
    <row r="148" spans="1:65" s="13" customFormat="1" ht="11.25">
      <c r="B148" s="195"/>
      <c r="C148" s="196"/>
      <c r="D148" s="188" t="s">
        <v>215</v>
      </c>
      <c r="E148" s="197" t="s">
        <v>19</v>
      </c>
      <c r="F148" s="198" t="s">
        <v>216</v>
      </c>
      <c r="G148" s="196"/>
      <c r="H148" s="197" t="s">
        <v>19</v>
      </c>
      <c r="I148" s="199"/>
      <c r="J148" s="196"/>
      <c r="K148" s="196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215</v>
      </c>
      <c r="AU148" s="204" t="s">
        <v>84</v>
      </c>
      <c r="AV148" s="13" t="s">
        <v>82</v>
      </c>
      <c r="AW148" s="13" t="s">
        <v>35</v>
      </c>
      <c r="AX148" s="13" t="s">
        <v>74</v>
      </c>
      <c r="AY148" s="204" t="s">
        <v>202</v>
      </c>
    </row>
    <row r="149" spans="1:65" s="13" customFormat="1" ht="11.25">
      <c r="B149" s="195"/>
      <c r="C149" s="196"/>
      <c r="D149" s="188" t="s">
        <v>215</v>
      </c>
      <c r="E149" s="197" t="s">
        <v>19</v>
      </c>
      <c r="F149" s="198" t="s">
        <v>1737</v>
      </c>
      <c r="G149" s="196"/>
      <c r="H149" s="197" t="s">
        <v>19</v>
      </c>
      <c r="I149" s="199"/>
      <c r="J149" s="196"/>
      <c r="K149" s="196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215</v>
      </c>
      <c r="AU149" s="204" t="s">
        <v>84</v>
      </c>
      <c r="AV149" s="13" t="s">
        <v>82</v>
      </c>
      <c r="AW149" s="13" t="s">
        <v>35</v>
      </c>
      <c r="AX149" s="13" t="s">
        <v>74</v>
      </c>
      <c r="AY149" s="204" t="s">
        <v>202</v>
      </c>
    </row>
    <row r="150" spans="1:65" s="14" customFormat="1" ht="11.25">
      <c r="B150" s="205"/>
      <c r="C150" s="206"/>
      <c r="D150" s="188" t="s">
        <v>215</v>
      </c>
      <c r="E150" s="207" t="s">
        <v>19</v>
      </c>
      <c r="F150" s="208" t="s">
        <v>82</v>
      </c>
      <c r="G150" s="206"/>
      <c r="H150" s="209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215</v>
      </c>
      <c r="AU150" s="215" t="s">
        <v>84</v>
      </c>
      <c r="AV150" s="14" t="s">
        <v>84</v>
      </c>
      <c r="AW150" s="14" t="s">
        <v>35</v>
      </c>
      <c r="AX150" s="14" t="s">
        <v>74</v>
      </c>
      <c r="AY150" s="215" t="s">
        <v>202</v>
      </c>
    </row>
    <row r="151" spans="1:65" s="13" customFormat="1" ht="11.25">
      <c r="B151" s="195"/>
      <c r="C151" s="196"/>
      <c r="D151" s="188" t="s">
        <v>215</v>
      </c>
      <c r="E151" s="197" t="s">
        <v>19</v>
      </c>
      <c r="F151" s="198" t="s">
        <v>1756</v>
      </c>
      <c r="G151" s="196"/>
      <c r="H151" s="197" t="s">
        <v>19</v>
      </c>
      <c r="I151" s="199"/>
      <c r="J151" s="196"/>
      <c r="K151" s="196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215</v>
      </c>
      <c r="AU151" s="204" t="s">
        <v>84</v>
      </c>
      <c r="AV151" s="13" t="s">
        <v>82</v>
      </c>
      <c r="AW151" s="13" t="s">
        <v>35</v>
      </c>
      <c r="AX151" s="13" t="s">
        <v>74</v>
      </c>
      <c r="AY151" s="204" t="s">
        <v>202</v>
      </c>
    </row>
    <row r="152" spans="1:65" s="13" customFormat="1" ht="11.25">
      <c r="B152" s="195"/>
      <c r="C152" s="196"/>
      <c r="D152" s="188" t="s">
        <v>215</v>
      </c>
      <c r="E152" s="197" t="s">
        <v>19</v>
      </c>
      <c r="F152" s="198" t="s">
        <v>216</v>
      </c>
      <c r="G152" s="196"/>
      <c r="H152" s="197" t="s">
        <v>19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215</v>
      </c>
      <c r="AU152" s="204" t="s">
        <v>84</v>
      </c>
      <c r="AV152" s="13" t="s">
        <v>82</v>
      </c>
      <c r="AW152" s="13" t="s">
        <v>35</v>
      </c>
      <c r="AX152" s="13" t="s">
        <v>74</v>
      </c>
      <c r="AY152" s="204" t="s">
        <v>202</v>
      </c>
    </row>
    <row r="153" spans="1:65" s="13" customFormat="1" ht="11.25">
      <c r="B153" s="195"/>
      <c r="C153" s="196"/>
      <c r="D153" s="188" t="s">
        <v>215</v>
      </c>
      <c r="E153" s="197" t="s">
        <v>19</v>
      </c>
      <c r="F153" s="198" t="s">
        <v>1739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215</v>
      </c>
      <c r="AU153" s="204" t="s">
        <v>84</v>
      </c>
      <c r="AV153" s="13" t="s">
        <v>82</v>
      </c>
      <c r="AW153" s="13" t="s">
        <v>35</v>
      </c>
      <c r="AX153" s="13" t="s">
        <v>74</v>
      </c>
      <c r="AY153" s="204" t="s">
        <v>202</v>
      </c>
    </row>
    <row r="154" spans="1:65" s="14" customFormat="1" ht="11.25">
      <c r="B154" s="205"/>
      <c r="C154" s="206"/>
      <c r="D154" s="188" t="s">
        <v>215</v>
      </c>
      <c r="E154" s="207" t="s">
        <v>19</v>
      </c>
      <c r="F154" s="208" t="s">
        <v>82</v>
      </c>
      <c r="G154" s="206"/>
      <c r="H154" s="209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215</v>
      </c>
      <c r="AU154" s="215" t="s">
        <v>84</v>
      </c>
      <c r="AV154" s="14" t="s">
        <v>84</v>
      </c>
      <c r="AW154" s="14" t="s">
        <v>35</v>
      </c>
      <c r="AX154" s="14" t="s">
        <v>74</v>
      </c>
      <c r="AY154" s="215" t="s">
        <v>202</v>
      </c>
    </row>
    <row r="155" spans="1:65" s="13" customFormat="1" ht="11.25">
      <c r="B155" s="195"/>
      <c r="C155" s="196"/>
      <c r="D155" s="188" t="s">
        <v>215</v>
      </c>
      <c r="E155" s="197" t="s">
        <v>19</v>
      </c>
      <c r="F155" s="198" t="s">
        <v>1757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215</v>
      </c>
      <c r="AU155" s="204" t="s">
        <v>84</v>
      </c>
      <c r="AV155" s="13" t="s">
        <v>82</v>
      </c>
      <c r="AW155" s="13" t="s">
        <v>35</v>
      </c>
      <c r="AX155" s="13" t="s">
        <v>74</v>
      </c>
      <c r="AY155" s="204" t="s">
        <v>202</v>
      </c>
    </row>
    <row r="156" spans="1:65" s="13" customFormat="1" ht="11.25">
      <c r="B156" s="195"/>
      <c r="C156" s="196"/>
      <c r="D156" s="188" t="s">
        <v>215</v>
      </c>
      <c r="E156" s="197" t="s">
        <v>19</v>
      </c>
      <c r="F156" s="198" t="s">
        <v>216</v>
      </c>
      <c r="G156" s="196"/>
      <c r="H156" s="197" t="s">
        <v>19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215</v>
      </c>
      <c r="AU156" s="204" t="s">
        <v>84</v>
      </c>
      <c r="AV156" s="13" t="s">
        <v>82</v>
      </c>
      <c r="AW156" s="13" t="s">
        <v>35</v>
      </c>
      <c r="AX156" s="13" t="s">
        <v>74</v>
      </c>
      <c r="AY156" s="204" t="s">
        <v>202</v>
      </c>
    </row>
    <row r="157" spans="1:65" s="13" customFormat="1" ht="11.25">
      <c r="B157" s="195"/>
      <c r="C157" s="196"/>
      <c r="D157" s="188" t="s">
        <v>215</v>
      </c>
      <c r="E157" s="197" t="s">
        <v>19</v>
      </c>
      <c r="F157" s="198" t="s">
        <v>1745</v>
      </c>
      <c r="G157" s="196"/>
      <c r="H157" s="197" t="s">
        <v>19</v>
      </c>
      <c r="I157" s="199"/>
      <c r="J157" s="196"/>
      <c r="K157" s="196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215</v>
      </c>
      <c r="AU157" s="204" t="s">
        <v>84</v>
      </c>
      <c r="AV157" s="13" t="s">
        <v>82</v>
      </c>
      <c r="AW157" s="13" t="s">
        <v>35</v>
      </c>
      <c r="AX157" s="13" t="s">
        <v>74</v>
      </c>
      <c r="AY157" s="204" t="s">
        <v>202</v>
      </c>
    </row>
    <row r="158" spans="1:65" s="14" customFormat="1" ht="11.25">
      <c r="B158" s="205"/>
      <c r="C158" s="206"/>
      <c r="D158" s="188" t="s">
        <v>215</v>
      </c>
      <c r="E158" s="207" t="s">
        <v>19</v>
      </c>
      <c r="F158" s="208" t="s">
        <v>82</v>
      </c>
      <c r="G158" s="206"/>
      <c r="H158" s="209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215</v>
      </c>
      <c r="AU158" s="215" t="s">
        <v>84</v>
      </c>
      <c r="AV158" s="14" t="s">
        <v>84</v>
      </c>
      <c r="AW158" s="14" t="s">
        <v>35</v>
      </c>
      <c r="AX158" s="14" t="s">
        <v>74</v>
      </c>
      <c r="AY158" s="215" t="s">
        <v>202</v>
      </c>
    </row>
    <row r="159" spans="1:65" s="13" customFormat="1" ht="11.25">
      <c r="B159" s="195"/>
      <c r="C159" s="196"/>
      <c r="D159" s="188" t="s">
        <v>215</v>
      </c>
      <c r="E159" s="197" t="s">
        <v>19</v>
      </c>
      <c r="F159" s="198" t="s">
        <v>1758</v>
      </c>
      <c r="G159" s="196"/>
      <c r="H159" s="197" t="s">
        <v>19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215</v>
      </c>
      <c r="AU159" s="204" t="s">
        <v>84</v>
      </c>
      <c r="AV159" s="13" t="s">
        <v>82</v>
      </c>
      <c r="AW159" s="13" t="s">
        <v>35</v>
      </c>
      <c r="AX159" s="13" t="s">
        <v>74</v>
      </c>
      <c r="AY159" s="204" t="s">
        <v>202</v>
      </c>
    </row>
    <row r="160" spans="1:65" s="15" customFormat="1" ht="11.25">
      <c r="B160" s="216"/>
      <c r="C160" s="217"/>
      <c r="D160" s="188" t="s">
        <v>215</v>
      </c>
      <c r="E160" s="218" t="s">
        <v>19</v>
      </c>
      <c r="F160" s="219" t="s">
        <v>220</v>
      </c>
      <c r="G160" s="217"/>
      <c r="H160" s="220">
        <v>3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215</v>
      </c>
      <c r="AU160" s="226" t="s">
        <v>84</v>
      </c>
      <c r="AV160" s="15" t="s">
        <v>209</v>
      </c>
      <c r="AW160" s="15" t="s">
        <v>35</v>
      </c>
      <c r="AX160" s="15" t="s">
        <v>82</v>
      </c>
      <c r="AY160" s="226" t="s">
        <v>202</v>
      </c>
    </row>
    <row r="161" spans="1:65" s="12" customFormat="1" ht="22.9" customHeight="1">
      <c r="B161" s="159"/>
      <c r="C161" s="160"/>
      <c r="D161" s="161" t="s">
        <v>73</v>
      </c>
      <c r="E161" s="173" t="s">
        <v>296</v>
      </c>
      <c r="F161" s="173" t="s">
        <v>297</v>
      </c>
      <c r="G161" s="160"/>
      <c r="H161" s="160"/>
      <c r="I161" s="163"/>
      <c r="J161" s="174">
        <f>BK161</f>
        <v>0</v>
      </c>
      <c r="K161" s="160"/>
      <c r="L161" s="165"/>
      <c r="M161" s="166"/>
      <c r="N161" s="167"/>
      <c r="O161" s="167"/>
      <c r="P161" s="168">
        <f>SUM(P162:P174)</f>
        <v>0</v>
      </c>
      <c r="Q161" s="167"/>
      <c r="R161" s="168">
        <f>SUM(R162:R174)</f>
        <v>0</v>
      </c>
      <c r="S161" s="167"/>
      <c r="T161" s="169">
        <f>SUM(T162:T174)</f>
        <v>0</v>
      </c>
      <c r="AR161" s="170" t="s">
        <v>82</v>
      </c>
      <c r="AT161" s="171" t="s">
        <v>73</v>
      </c>
      <c r="AU161" s="171" t="s">
        <v>82</v>
      </c>
      <c r="AY161" s="170" t="s">
        <v>202</v>
      </c>
      <c r="BK161" s="172">
        <f>SUM(BK162:BK174)</f>
        <v>0</v>
      </c>
    </row>
    <row r="162" spans="1:65" s="2" customFormat="1" ht="16.5" customHeight="1">
      <c r="A162" s="36"/>
      <c r="B162" s="37"/>
      <c r="C162" s="175" t="s">
        <v>260</v>
      </c>
      <c r="D162" s="175" t="s">
        <v>204</v>
      </c>
      <c r="E162" s="176" t="s">
        <v>1081</v>
      </c>
      <c r="F162" s="177" t="s">
        <v>1082</v>
      </c>
      <c r="G162" s="178" t="s">
        <v>301</v>
      </c>
      <c r="H162" s="179">
        <v>3.12</v>
      </c>
      <c r="I162" s="180"/>
      <c r="J162" s="181">
        <f>ROUND(I162*H162,2)</f>
        <v>0</v>
      </c>
      <c r="K162" s="177" t="s">
        <v>208</v>
      </c>
      <c r="L162" s="41"/>
      <c r="M162" s="182" t="s">
        <v>19</v>
      </c>
      <c r="N162" s="183" t="s">
        <v>45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209</v>
      </c>
      <c r="AT162" s="186" t="s">
        <v>204</v>
      </c>
      <c r="AU162" s="186" t="s">
        <v>84</v>
      </c>
      <c r="AY162" s="19" t="s">
        <v>202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82</v>
      </c>
      <c r="BK162" s="187">
        <f>ROUND(I162*H162,2)</f>
        <v>0</v>
      </c>
      <c r="BL162" s="19" t="s">
        <v>209</v>
      </c>
      <c r="BM162" s="186" t="s">
        <v>1764</v>
      </c>
    </row>
    <row r="163" spans="1:65" s="2" customFormat="1" ht="11.25">
      <c r="A163" s="36"/>
      <c r="B163" s="37"/>
      <c r="C163" s="38"/>
      <c r="D163" s="188" t="s">
        <v>211</v>
      </c>
      <c r="E163" s="38"/>
      <c r="F163" s="189" t="s">
        <v>1084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211</v>
      </c>
      <c r="AU163" s="19" t="s">
        <v>84</v>
      </c>
    </row>
    <row r="164" spans="1:65" s="2" customFormat="1" ht="11.25">
      <c r="A164" s="36"/>
      <c r="B164" s="37"/>
      <c r="C164" s="38"/>
      <c r="D164" s="193" t="s">
        <v>213</v>
      </c>
      <c r="E164" s="38"/>
      <c r="F164" s="194" t="s">
        <v>1085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213</v>
      </c>
      <c r="AU164" s="19" t="s">
        <v>84</v>
      </c>
    </row>
    <row r="165" spans="1:65" s="2" customFormat="1" ht="16.5" customHeight="1">
      <c r="A165" s="36"/>
      <c r="B165" s="37"/>
      <c r="C165" s="175" t="s">
        <v>268</v>
      </c>
      <c r="D165" s="175" t="s">
        <v>204</v>
      </c>
      <c r="E165" s="176" t="s">
        <v>306</v>
      </c>
      <c r="F165" s="177" t="s">
        <v>307</v>
      </c>
      <c r="G165" s="178" t="s">
        <v>301</v>
      </c>
      <c r="H165" s="179">
        <v>3.12</v>
      </c>
      <c r="I165" s="180"/>
      <c r="J165" s="181">
        <f>ROUND(I165*H165,2)</f>
        <v>0</v>
      </c>
      <c r="K165" s="177" t="s">
        <v>208</v>
      </c>
      <c r="L165" s="41"/>
      <c r="M165" s="182" t="s">
        <v>19</v>
      </c>
      <c r="N165" s="183" t="s">
        <v>45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209</v>
      </c>
      <c r="AT165" s="186" t="s">
        <v>204</v>
      </c>
      <c r="AU165" s="186" t="s">
        <v>84</v>
      </c>
      <c r="AY165" s="19" t="s">
        <v>202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82</v>
      </c>
      <c r="BK165" s="187">
        <f>ROUND(I165*H165,2)</f>
        <v>0</v>
      </c>
      <c r="BL165" s="19" t="s">
        <v>209</v>
      </c>
      <c r="BM165" s="186" t="s">
        <v>1765</v>
      </c>
    </row>
    <row r="166" spans="1:65" s="2" customFormat="1" ht="11.25">
      <c r="A166" s="36"/>
      <c r="B166" s="37"/>
      <c r="C166" s="38"/>
      <c r="D166" s="188" t="s">
        <v>211</v>
      </c>
      <c r="E166" s="38"/>
      <c r="F166" s="189" t="s">
        <v>309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211</v>
      </c>
      <c r="AU166" s="19" t="s">
        <v>84</v>
      </c>
    </row>
    <row r="167" spans="1:65" s="2" customFormat="1" ht="11.25">
      <c r="A167" s="36"/>
      <c r="B167" s="37"/>
      <c r="C167" s="38"/>
      <c r="D167" s="193" t="s">
        <v>213</v>
      </c>
      <c r="E167" s="38"/>
      <c r="F167" s="194" t="s">
        <v>310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213</v>
      </c>
      <c r="AU167" s="19" t="s">
        <v>84</v>
      </c>
    </row>
    <row r="168" spans="1:65" s="2" customFormat="1" ht="16.5" customHeight="1">
      <c r="A168" s="36"/>
      <c r="B168" s="37"/>
      <c r="C168" s="175" t="s">
        <v>237</v>
      </c>
      <c r="D168" s="175" t="s">
        <v>204</v>
      </c>
      <c r="E168" s="176" t="s">
        <v>312</v>
      </c>
      <c r="F168" s="177" t="s">
        <v>313</v>
      </c>
      <c r="G168" s="178" t="s">
        <v>301</v>
      </c>
      <c r="H168" s="179">
        <v>31.2</v>
      </c>
      <c r="I168" s="180"/>
      <c r="J168" s="181">
        <f>ROUND(I168*H168,2)</f>
        <v>0</v>
      </c>
      <c r="K168" s="177" t="s">
        <v>208</v>
      </c>
      <c r="L168" s="41"/>
      <c r="M168" s="182" t="s">
        <v>19</v>
      </c>
      <c r="N168" s="183" t="s">
        <v>45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209</v>
      </c>
      <c r="AT168" s="186" t="s">
        <v>204</v>
      </c>
      <c r="AU168" s="186" t="s">
        <v>84</v>
      </c>
      <c r="AY168" s="19" t="s">
        <v>202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82</v>
      </c>
      <c r="BK168" s="187">
        <f>ROUND(I168*H168,2)</f>
        <v>0</v>
      </c>
      <c r="BL168" s="19" t="s">
        <v>209</v>
      </c>
      <c r="BM168" s="186" t="s">
        <v>1766</v>
      </c>
    </row>
    <row r="169" spans="1:65" s="2" customFormat="1" ht="19.5">
      <c r="A169" s="36"/>
      <c r="B169" s="37"/>
      <c r="C169" s="38"/>
      <c r="D169" s="188" t="s">
        <v>211</v>
      </c>
      <c r="E169" s="38"/>
      <c r="F169" s="189" t="s">
        <v>315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211</v>
      </c>
      <c r="AU169" s="19" t="s">
        <v>84</v>
      </c>
    </row>
    <row r="170" spans="1:65" s="2" customFormat="1" ht="11.25">
      <c r="A170" s="36"/>
      <c r="B170" s="37"/>
      <c r="C170" s="38"/>
      <c r="D170" s="193" t="s">
        <v>213</v>
      </c>
      <c r="E170" s="38"/>
      <c r="F170" s="194" t="s">
        <v>316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213</v>
      </c>
      <c r="AU170" s="19" t="s">
        <v>84</v>
      </c>
    </row>
    <row r="171" spans="1:65" s="14" customFormat="1" ht="11.25">
      <c r="B171" s="205"/>
      <c r="C171" s="206"/>
      <c r="D171" s="188" t="s">
        <v>215</v>
      </c>
      <c r="E171" s="206"/>
      <c r="F171" s="208" t="s">
        <v>1767</v>
      </c>
      <c r="G171" s="206"/>
      <c r="H171" s="209">
        <v>31.2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215</v>
      </c>
      <c r="AU171" s="215" t="s">
        <v>84</v>
      </c>
      <c r="AV171" s="14" t="s">
        <v>84</v>
      </c>
      <c r="AW171" s="14" t="s">
        <v>4</v>
      </c>
      <c r="AX171" s="14" t="s">
        <v>82</v>
      </c>
      <c r="AY171" s="215" t="s">
        <v>202</v>
      </c>
    </row>
    <row r="172" spans="1:65" s="2" customFormat="1" ht="21.75" customHeight="1">
      <c r="A172" s="36"/>
      <c r="B172" s="37"/>
      <c r="C172" s="175" t="s">
        <v>288</v>
      </c>
      <c r="D172" s="175" t="s">
        <v>204</v>
      </c>
      <c r="E172" s="176" t="s">
        <v>371</v>
      </c>
      <c r="F172" s="177" t="s">
        <v>372</v>
      </c>
      <c r="G172" s="178" t="s">
        <v>301</v>
      </c>
      <c r="H172" s="179">
        <v>3.12</v>
      </c>
      <c r="I172" s="180"/>
      <c r="J172" s="181">
        <f>ROUND(I172*H172,2)</f>
        <v>0</v>
      </c>
      <c r="K172" s="177" t="s">
        <v>208</v>
      </c>
      <c r="L172" s="41"/>
      <c r="M172" s="182" t="s">
        <v>19</v>
      </c>
      <c r="N172" s="183" t="s">
        <v>45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209</v>
      </c>
      <c r="AT172" s="186" t="s">
        <v>204</v>
      </c>
      <c r="AU172" s="186" t="s">
        <v>84</v>
      </c>
      <c r="AY172" s="19" t="s">
        <v>202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82</v>
      </c>
      <c r="BK172" s="187">
        <f>ROUND(I172*H172,2)</f>
        <v>0</v>
      </c>
      <c r="BL172" s="19" t="s">
        <v>209</v>
      </c>
      <c r="BM172" s="186" t="s">
        <v>1768</v>
      </c>
    </row>
    <row r="173" spans="1:65" s="2" customFormat="1" ht="11.25">
      <c r="A173" s="36"/>
      <c r="B173" s="37"/>
      <c r="C173" s="38"/>
      <c r="D173" s="188" t="s">
        <v>211</v>
      </c>
      <c r="E173" s="38"/>
      <c r="F173" s="189" t="s">
        <v>374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211</v>
      </c>
      <c r="AU173" s="19" t="s">
        <v>84</v>
      </c>
    </row>
    <row r="174" spans="1:65" s="2" customFormat="1" ht="11.25">
      <c r="A174" s="36"/>
      <c r="B174" s="37"/>
      <c r="C174" s="38"/>
      <c r="D174" s="193" t="s">
        <v>213</v>
      </c>
      <c r="E174" s="38"/>
      <c r="F174" s="194" t="s">
        <v>375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213</v>
      </c>
      <c r="AU174" s="19" t="s">
        <v>84</v>
      </c>
    </row>
    <row r="175" spans="1:65" s="12" customFormat="1" ht="22.9" customHeight="1">
      <c r="B175" s="159"/>
      <c r="C175" s="160"/>
      <c r="D175" s="161" t="s">
        <v>73</v>
      </c>
      <c r="E175" s="173" t="s">
        <v>561</v>
      </c>
      <c r="F175" s="173" t="s">
        <v>562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SUM(P176:P195)</f>
        <v>0</v>
      </c>
      <c r="Q175" s="167"/>
      <c r="R175" s="168">
        <f>SUM(R176:R195)</f>
        <v>0</v>
      </c>
      <c r="S175" s="167"/>
      <c r="T175" s="169">
        <f>SUM(T176:T195)</f>
        <v>0</v>
      </c>
      <c r="AR175" s="170" t="s">
        <v>82</v>
      </c>
      <c r="AT175" s="171" t="s">
        <v>73</v>
      </c>
      <c r="AU175" s="171" t="s">
        <v>82</v>
      </c>
      <c r="AY175" s="170" t="s">
        <v>202</v>
      </c>
      <c r="BK175" s="172">
        <f>SUM(BK176:BK195)</f>
        <v>0</v>
      </c>
    </row>
    <row r="176" spans="1:65" s="2" customFormat="1" ht="24.2" customHeight="1">
      <c r="A176" s="36"/>
      <c r="B176" s="37"/>
      <c r="C176" s="175" t="s">
        <v>298</v>
      </c>
      <c r="D176" s="175" t="s">
        <v>204</v>
      </c>
      <c r="E176" s="176" t="s">
        <v>1769</v>
      </c>
      <c r="F176" s="177" t="s">
        <v>1770</v>
      </c>
      <c r="G176" s="178" t="s">
        <v>207</v>
      </c>
      <c r="H176" s="179">
        <v>5.0309999999999997</v>
      </c>
      <c r="I176" s="180"/>
      <c r="J176" s="181">
        <f>ROUND(I176*H176,2)</f>
        <v>0</v>
      </c>
      <c r="K176" s="177" t="s">
        <v>208</v>
      </c>
      <c r="L176" s="41"/>
      <c r="M176" s="182" t="s">
        <v>19</v>
      </c>
      <c r="N176" s="183" t="s">
        <v>45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209</v>
      </c>
      <c r="AT176" s="186" t="s">
        <v>204</v>
      </c>
      <c r="AU176" s="186" t="s">
        <v>84</v>
      </c>
      <c r="AY176" s="19" t="s">
        <v>202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82</v>
      </c>
      <c r="BK176" s="187">
        <f>ROUND(I176*H176,2)</f>
        <v>0</v>
      </c>
      <c r="BL176" s="19" t="s">
        <v>209</v>
      </c>
      <c r="BM176" s="186" t="s">
        <v>1771</v>
      </c>
    </row>
    <row r="177" spans="1:51" s="2" customFormat="1" ht="19.5">
      <c r="A177" s="36"/>
      <c r="B177" s="37"/>
      <c r="C177" s="38"/>
      <c r="D177" s="188" t="s">
        <v>211</v>
      </c>
      <c r="E177" s="38"/>
      <c r="F177" s="189" t="s">
        <v>1772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211</v>
      </c>
      <c r="AU177" s="19" t="s">
        <v>84</v>
      </c>
    </row>
    <row r="178" spans="1:51" s="2" customFormat="1" ht="11.25">
      <c r="A178" s="36"/>
      <c r="B178" s="37"/>
      <c r="C178" s="38"/>
      <c r="D178" s="193" t="s">
        <v>213</v>
      </c>
      <c r="E178" s="38"/>
      <c r="F178" s="194" t="s">
        <v>1773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213</v>
      </c>
      <c r="AU178" s="19" t="s">
        <v>84</v>
      </c>
    </row>
    <row r="179" spans="1:51" s="13" customFormat="1" ht="11.25">
      <c r="B179" s="195"/>
      <c r="C179" s="196"/>
      <c r="D179" s="188" t="s">
        <v>215</v>
      </c>
      <c r="E179" s="197" t="s">
        <v>19</v>
      </c>
      <c r="F179" s="198" t="s">
        <v>1730</v>
      </c>
      <c r="G179" s="196"/>
      <c r="H179" s="197" t="s">
        <v>19</v>
      </c>
      <c r="I179" s="199"/>
      <c r="J179" s="196"/>
      <c r="K179" s="196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215</v>
      </c>
      <c r="AU179" s="204" t="s">
        <v>84</v>
      </c>
      <c r="AV179" s="13" t="s">
        <v>82</v>
      </c>
      <c r="AW179" s="13" t="s">
        <v>35</v>
      </c>
      <c r="AX179" s="13" t="s">
        <v>74</v>
      </c>
      <c r="AY179" s="204" t="s">
        <v>202</v>
      </c>
    </row>
    <row r="180" spans="1:51" s="13" customFormat="1" ht="11.25">
      <c r="B180" s="195"/>
      <c r="C180" s="196"/>
      <c r="D180" s="188" t="s">
        <v>215</v>
      </c>
      <c r="E180" s="197" t="s">
        <v>19</v>
      </c>
      <c r="F180" s="198" t="s">
        <v>216</v>
      </c>
      <c r="G180" s="196"/>
      <c r="H180" s="197" t="s">
        <v>19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215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202</v>
      </c>
    </row>
    <row r="181" spans="1:51" s="13" customFormat="1" ht="11.25">
      <c r="B181" s="195"/>
      <c r="C181" s="196"/>
      <c r="D181" s="188" t="s">
        <v>215</v>
      </c>
      <c r="E181" s="197" t="s">
        <v>19</v>
      </c>
      <c r="F181" s="198" t="s">
        <v>1737</v>
      </c>
      <c r="G181" s="196"/>
      <c r="H181" s="197" t="s">
        <v>19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215</v>
      </c>
      <c r="AU181" s="204" t="s">
        <v>84</v>
      </c>
      <c r="AV181" s="13" t="s">
        <v>82</v>
      </c>
      <c r="AW181" s="13" t="s">
        <v>35</v>
      </c>
      <c r="AX181" s="13" t="s">
        <v>74</v>
      </c>
      <c r="AY181" s="204" t="s">
        <v>202</v>
      </c>
    </row>
    <row r="182" spans="1:51" s="14" customFormat="1" ht="11.25">
      <c r="B182" s="205"/>
      <c r="C182" s="206"/>
      <c r="D182" s="188" t="s">
        <v>215</v>
      </c>
      <c r="E182" s="207" t="s">
        <v>19</v>
      </c>
      <c r="F182" s="208" t="s">
        <v>1774</v>
      </c>
      <c r="G182" s="206"/>
      <c r="H182" s="209">
        <v>0.95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215</v>
      </c>
      <c r="AU182" s="215" t="s">
        <v>84</v>
      </c>
      <c r="AV182" s="14" t="s">
        <v>84</v>
      </c>
      <c r="AW182" s="14" t="s">
        <v>35</v>
      </c>
      <c r="AX182" s="14" t="s">
        <v>74</v>
      </c>
      <c r="AY182" s="215" t="s">
        <v>202</v>
      </c>
    </row>
    <row r="183" spans="1:51" s="13" customFormat="1" ht="11.25">
      <c r="B183" s="195"/>
      <c r="C183" s="196"/>
      <c r="D183" s="188" t="s">
        <v>215</v>
      </c>
      <c r="E183" s="197" t="s">
        <v>19</v>
      </c>
      <c r="F183" s="198" t="s">
        <v>216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1:51" s="13" customFormat="1" ht="11.25">
      <c r="B184" s="195"/>
      <c r="C184" s="196"/>
      <c r="D184" s="188" t="s">
        <v>215</v>
      </c>
      <c r="E184" s="197" t="s">
        <v>19</v>
      </c>
      <c r="F184" s="198" t="s">
        <v>1739</v>
      </c>
      <c r="G184" s="196"/>
      <c r="H184" s="197" t="s">
        <v>19</v>
      </c>
      <c r="I184" s="199"/>
      <c r="J184" s="196"/>
      <c r="K184" s="196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215</v>
      </c>
      <c r="AU184" s="204" t="s">
        <v>84</v>
      </c>
      <c r="AV184" s="13" t="s">
        <v>82</v>
      </c>
      <c r="AW184" s="13" t="s">
        <v>35</v>
      </c>
      <c r="AX184" s="13" t="s">
        <v>74</v>
      </c>
      <c r="AY184" s="204" t="s">
        <v>202</v>
      </c>
    </row>
    <row r="185" spans="1:51" s="14" customFormat="1" ht="11.25">
      <c r="B185" s="205"/>
      <c r="C185" s="206"/>
      <c r="D185" s="188" t="s">
        <v>215</v>
      </c>
      <c r="E185" s="207" t="s">
        <v>19</v>
      </c>
      <c r="F185" s="208" t="s">
        <v>1774</v>
      </c>
      <c r="G185" s="206"/>
      <c r="H185" s="209">
        <v>0.95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215</v>
      </c>
      <c r="AU185" s="215" t="s">
        <v>84</v>
      </c>
      <c r="AV185" s="14" t="s">
        <v>84</v>
      </c>
      <c r="AW185" s="14" t="s">
        <v>35</v>
      </c>
      <c r="AX185" s="14" t="s">
        <v>74</v>
      </c>
      <c r="AY185" s="215" t="s">
        <v>202</v>
      </c>
    </row>
    <row r="186" spans="1:51" s="13" customFormat="1" ht="11.25">
      <c r="B186" s="195"/>
      <c r="C186" s="196"/>
      <c r="D186" s="188" t="s">
        <v>215</v>
      </c>
      <c r="E186" s="197" t="s">
        <v>19</v>
      </c>
      <c r="F186" s="198" t="s">
        <v>216</v>
      </c>
      <c r="G186" s="196"/>
      <c r="H186" s="197" t="s">
        <v>19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215</v>
      </c>
      <c r="AU186" s="204" t="s">
        <v>84</v>
      </c>
      <c r="AV186" s="13" t="s">
        <v>82</v>
      </c>
      <c r="AW186" s="13" t="s">
        <v>35</v>
      </c>
      <c r="AX186" s="13" t="s">
        <v>74</v>
      </c>
      <c r="AY186" s="204" t="s">
        <v>202</v>
      </c>
    </row>
    <row r="187" spans="1:51" s="13" customFormat="1" ht="11.25">
      <c r="B187" s="195"/>
      <c r="C187" s="196"/>
      <c r="D187" s="188" t="s">
        <v>215</v>
      </c>
      <c r="E187" s="197" t="s">
        <v>19</v>
      </c>
      <c r="F187" s="198" t="s">
        <v>1745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1:51" s="14" customFormat="1" ht="11.25">
      <c r="B188" s="205"/>
      <c r="C188" s="206"/>
      <c r="D188" s="188" t="s">
        <v>215</v>
      </c>
      <c r="E188" s="207" t="s">
        <v>19</v>
      </c>
      <c r="F188" s="208" t="s">
        <v>1774</v>
      </c>
      <c r="G188" s="206"/>
      <c r="H188" s="209">
        <v>0.95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215</v>
      </c>
      <c r="AU188" s="215" t="s">
        <v>84</v>
      </c>
      <c r="AV188" s="14" t="s">
        <v>84</v>
      </c>
      <c r="AW188" s="14" t="s">
        <v>35</v>
      </c>
      <c r="AX188" s="14" t="s">
        <v>74</v>
      </c>
      <c r="AY188" s="215" t="s">
        <v>202</v>
      </c>
    </row>
    <row r="189" spans="1:51" s="13" customFormat="1" ht="11.25">
      <c r="B189" s="195"/>
      <c r="C189" s="196"/>
      <c r="D189" s="188" t="s">
        <v>215</v>
      </c>
      <c r="E189" s="197" t="s">
        <v>19</v>
      </c>
      <c r="F189" s="198" t="s">
        <v>1775</v>
      </c>
      <c r="G189" s="196"/>
      <c r="H189" s="197" t="s">
        <v>19</v>
      </c>
      <c r="I189" s="199"/>
      <c r="J189" s="196"/>
      <c r="K189" s="196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215</v>
      </c>
      <c r="AU189" s="204" t="s">
        <v>84</v>
      </c>
      <c r="AV189" s="13" t="s">
        <v>82</v>
      </c>
      <c r="AW189" s="13" t="s">
        <v>35</v>
      </c>
      <c r="AX189" s="13" t="s">
        <v>74</v>
      </c>
      <c r="AY189" s="204" t="s">
        <v>202</v>
      </c>
    </row>
    <row r="190" spans="1:51" s="13" customFormat="1" ht="11.25">
      <c r="B190" s="195"/>
      <c r="C190" s="196"/>
      <c r="D190" s="188" t="s">
        <v>215</v>
      </c>
      <c r="E190" s="197" t="s">
        <v>19</v>
      </c>
      <c r="F190" s="198" t="s">
        <v>1776</v>
      </c>
      <c r="G190" s="196"/>
      <c r="H190" s="197" t="s">
        <v>19</v>
      </c>
      <c r="I190" s="199"/>
      <c r="J190" s="196"/>
      <c r="K190" s="196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215</v>
      </c>
      <c r="AU190" s="204" t="s">
        <v>84</v>
      </c>
      <c r="AV190" s="13" t="s">
        <v>82</v>
      </c>
      <c r="AW190" s="13" t="s">
        <v>35</v>
      </c>
      <c r="AX190" s="13" t="s">
        <v>74</v>
      </c>
      <c r="AY190" s="204" t="s">
        <v>202</v>
      </c>
    </row>
    <row r="191" spans="1:51" s="14" customFormat="1" ht="11.25">
      <c r="B191" s="205"/>
      <c r="C191" s="206"/>
      <c r="D191" s="188" t="s">
        <v>215</v>
      </c>
      <c r="E191" s="207" t="s">
        <v>19</v>
      </c>
      <c r="F191" s="208" t="s">
        <v>1777</v>
      </c>
      <c r="G191" s="206"/>
      <c r="H191" s="209">
        <v>1.05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215</v>
      </c>
      <c r="AU191" s="215" t="s">
        <v>84</v>
      </c>
      <c r="AV191" s="14" t="s">
        <v>84</v>
      </c>
      <c r="AW191" s="14" t="s">
        <v>35</v>
      </c>
      <c r="AX191" s="14" t="s">
        <v>74</v>
      </c>
      <c r="AY191" s="215" t="s">
        <v>202</v>
      </c>
    </row>
    <row r="192" spans="1:51" s="13" customFormat="1" ht="11.25">
      <c r="B192" s="195"/>
      <c r="C192" s="196"/>
      <c r="D192" s="188" t="s">
        <v>215</v>
      </c>
      <c r="E192" s="197" t="s">
        <v>19</v>
      </c>
      <c r="F192" s="198" t="s">
        <v>216</v>
      </c>
      <c r="G192" s="196"/>
      <c r="H192" s="197" t="s">
        <v>19</v>
      </c>
      <c r="I192" s="199"/>
      <c r="J192" s="196"/>
      <c r="K192" s="196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215</v>
      </c>
      <c r="AU192" s="204" t="s">
        <v>84</v>
      </c>
      <c r="AV192" s="13" t="s">
        <v>82</v>
      </c>
      <c r="AW192" s="13" t="s">
        <v>35</v>
      </c>
      <c r="AX192" s="13" t="s">
        <v>74</v>
      </c>
      <c r="AY192" s="204" t="s">
        <v>202</v>
      </c>
    </row>
    <row r="193" spans="1:51" s="13" customFormat="1" ht="11.25">
      <c r="B193" s="195"/>
      <c r="C193" s="196"/>
      <c r="D193" s="188" t="s">
        <v>215</v>
      </c>
      <c r="E193" s="197" t="s">
        <v>19</v>
      </c>
      <c r="F193" s="198" t="s">
        <v>1728</v>
      </c>
      <c r="G193" s="196"/>
      <c r="H193" s="197" t="s">
        <v>19</v>
      </c>
      <c r="I193" s="199"/>
      <c r="J193" s="196"/>
      <c r="K193" s="196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215</v>
      </c>
      <c r="AU193" s="204" t="s">
        <v>84</v>
      </c>
      <c r="AV193" s="13" t="s">
        <v>82</v>
      </c>
      <c r="AW193" s="13" t="s">
        <v>35</v>
      </c>
      <c r="AX193" s="13" t="s">
        <v>74</v>
      </c>
      <c r="AY193" s="204" t="s">
        <v>202</v>
      </c>
    </row>
    <row r="194" spans="1:51" s="14" customFormat="1" ht="11.25">
      <c r="B194" s="205"/>
      <c r="C194" s="206"/>
      <c r="D194" s="188" t="s">
        <v>215</v>
      </c>
      <c r="E194" s="207" t="s">
        <v>19</v>
      </c>
      <c r="F194" s="208" t="s">
        <v>1778</v>
      </c>
      <c r="G194" s="206"/>
      <c r="H194" s="209">
        <v>1.131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215</v>
      </c>
      <c r="AU194" s="215" t="s">
        <v>84</v>
      </c>
      <c r="AV194" s="14" t="s">
        <v>84</v>
      </c>
      <c r="AW194" s="14" t="s">
        <v>35</v>
      </c>
      <c r="AX194" s="14" t="s">
        <v>74</v>
      </c>
      <c r="AY194" s="215" t="s">
        <v>202</v>
      </c>
    </row>
    <row r="195" spans="1:51" s="15" customFormat="1" ht="11.25">
      <c r="B195" s="216"/>
      <c r="C195" s="217"/>
      <c r="D195" s="188" t="s">
        <v>215</v>
      </c>
      <c r="E195" s="218" t="s">
        <v>19</v>
      </c>
      <c r="F195" s="219" t="s">
        <v>220</v>
      </c>
      <c r="G195" s="217"/>
      <c r="H195" s="220">
        <v>5.0309999999999997</v>
      </c>
      <c r="I195" s="221"/>
      <c r="J195" s="217"/>
      <c r="K195" s="217"/>
      <c r="L195" s="222"/>
      <c r="M195" s="238"/>
      <c r="N195" s="239"/>
      <c r="O195" s="239"/>
      <c r="P195" s="239"/>
      <c r="Q195" s="239"/>
      <c r="R195" s="239"/>
      <c r="S195" s="239"/>
      <c r="T195" s="240"/>
      <c r="AT195" s="226" t="s">
        <v>215</v>
      </c>
      <c r="AU195" s="226" t="s">
        <v>84</v>
      </c>
      <c r="AV195" s="15" t="s">
        <v>209</v>
      </c>
      <c r="AW195" s="15" t="s">
        <v>35</v>
      </c>
      <c r="AX195" s="15" t="s">
        <v>82</v>
      </c>
      <c r="AY195" s="226" t="s">
        <v>202</v>
      </c>
    </row>
    <row r="196" spans="1:51" s="2" customFormat="1" ht="6.95" customHeight="1">
      <c r="A196" s="36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41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sheetProtection algorithmName="SHA-512" hashValue="t2sUGex1qAkIr/5iNWAq9uIi+xkjL9WXnjB65QpC5dIn0PL5+ySml8OhqdWyHbME1M2peZRJjb8SALxf10dAbA==" saltValue="zZkyo2gRXPTEszGUbvb4WOnwbMuIyVA9Qh+52l4SVp1FwZL+T/gfstSr4/UBck8YlKXXjLooX9uMENOqUzMrKw==" spinCount="100000" sheet="1" objects="1" scenarios="1" formatColumns="0" formatRows="0" autoFilter="0"/>
  <autoFilter ref="C82:K19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8" r:id="rId2"/>
    <hyperlink ref="F112" r:id="rId3"/>
    <hyperlink ref="F121" r:id="rId4"/>
    <hyperlink ref="F131" r:id="rId5"/>
    <hyperlink ref="F147" r:id="rId6"/>
    <hyperlink ref="F164" r:id="rId7"/>
    <hyperlink ref="F167" r:id="rId8"/>
    <hyperlink ref="F170" r:id="rId9"/>
    <hyperlink ref="F174" r:id="rId10"/>
    <hyperlink ref="F178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1779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ROUND((SUM(BE82:BE238)),  2)</f>
        <v>0</v>
      </c>
      <c r="G33" s="36"/>
      <c r="H33" s="36"/>
      <c r="I33" s="120">
        <v>0.21</v>
      </c>
      <c r="J33" s="119">
        <f>ROUND(((SUM(BE82:BE238))*I33),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ROUND((SUM(BF82:BF238)),  2)</f>
        <v>0</v>
      </c>
      <c r="G34" s="36"/>
      <c r="H34" s="36"/>
      <c r="I34" s="120">
        <v>0.15</v>
      </c>
      <c r="J34" s="119">
        <f>ROUND(((SUM(BF82:BF238))*I34),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ROUND((SUM(BG82:BG238)),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ROUND((SUM(BH82:BH238)),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ROUND((SUM(BI82:BI238)),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2021-112-11-N - Nové kce  - stromy a keře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1780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463</v>
      </c>
      <c r="E62" s="145"/>
      <c r="F62" s="145"/>
      <c r="G62" s="145"/>
      <c r="H62" s="145"/>
      <c r="I62" s="145"/>
      <c r="J62" s="146">
        <f>J232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5" t="str">
        <f>E9</f>
        <v>2021-112-11-N - Nové kce  - stromy a keře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0.45340600000000003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73</v>
      </c>
      <c r="E83" s="162" t="s">
        <v>200</v>
      </c>
      <c r="F83" s="162" t="s">
        <v>201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P84+P232</f>
        <v>0</v>
      </c>
      <c r="Q83" s="167"/>
      <c r="R83" s="168">
        <f>R84+R232</f>
        <v>0.45340600000000003</v>
      </c>
      <c r="S83" s="167"/>
      <c r="T83" s="169">
        <f>T84+T232</f>
        <v>0</v>
      </c>
      <c r="AR83" s="170" t="s">
        <v>82</v>
      </c>
      <c r="AT83" s="171" t="s">
        <v>73</v>
      </c>
      <c r="AU83" s="171" t="s">
        <v>74</v>
      </c>
      <c r="AY83" s="170" t="s">
        <v>202</v>
      </c>
      <c r="BK83" s="172">
        <f>BK84+BK232</f>
        <v>0</v>
      </c>
    </row>
    <row r="84" spans="1:65" s="12" customFormat="1" ht="22.9" customHeight="1">
      <c r="B84" s="159"/>
      <c r="C84" s="160"/>
      <c r="D84" s="161" t="s">
        <v>73</v>
      </c>
      <c r="E84" s="173" t="s">
        <v>82</v>
      </c>
      <c r="F84" s="173" t="s">
        <v>1781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SUM(P85:P231)</f>
        <v>0</v>
      </c>
      <c r="Q84" s="167"/>
      <c r="R84" s="168">
        <f>SUM(R85:R231)</f>
        <v>0.45340600000000003</v>
      </c>
      <c r="S84" s="167"/>
      <c r="T84" s="169">
        <f>SUM(T85:T231)</f>
        <v>0</v>
      </c>
      <c r="AR84" s="170" t="s">
        <v>82</v>
      </c>
      <c r="AT84" s="171" t="s">
        <v>73</v>
      </c>
      <c r="AU84" s="171" t="s">
        <v>82</v>
      </c>
      <c r="AY84" s="170" t="s">
        <v>202</v>
      </c>
      <c r="BK84" s="172">
        <f>SUM(BK85:BK231)</f>
        <v>0</v>
      </c>
    </row>
    <row r="85" spans="1:65" s="2" customFormat="1" ht="21.75" customHeight="1">
      <c r="A85" s="36"/>
      <c r="B85" s="37"/>
      <c r="C85" s="175" t="s">
        <v>82</v>
      </c>
      <c r="D85" s="175" t="s">
        <v>204</v>
      </c>
      <c r="E85" s="176" t="s">
        <v>1782</v>
      </c>
      <c r="F85" s="177" t="s">
        <v>1783</v>
      </c>
      <c r="G85" s="178" t="s">
        <v>589</v>
      </c>
      <c r="H85" s="179">
        <v>8</v>
      </c>
      <c r="I85" s="180"/>
      <c r="J85" s="181">
        <f>ROUND(I85*H85,2)</f>
        <v>0</v>
      </c>
      <c r="K85" s="177" t="s">
        <v>208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209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209</v>
      </c>
      <c r="BM85" s="186" t="s">
        <v>1784</v>
      </c>
    </row>
    <row r="86" spans="1:65" s="2" customFormat="1" ht="19.5">
      <c r="A86" s="36"/>
      <c r="B86" s="37"/>
      <c r="C86" s="38"/>
      <c r="D86" s="188" t="s">
        <v>211</v>
      </c>
      <c r="E86" s="38"/>
      <c r="F86" s="189" t="s">
        <v>1785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2" customFormat="1" ht="11.25">
      <c r="A87" s="36"/>
      <c r="B87" s="37"/>
      <c r="C87" s="38"/>
      <c r="D87" s="193" t="s">
        <v>213</v>
      </c>
      <c r="E87" s="38"/>
      <c r="F87" s="194" t="s">
        <v>1786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213</v>
      </c>
      <c r="AU87" s="19" t="s">
        <v>84</v>
      </c>
    </row>
    <row r="88" spans="1:65" s="13" customFormat="1" ht="11.25">
      <c r="B88" s="195"/>
      <c r="C88" s="196"/>
      <c r="D88" s="188" t="s">
        <v>215</v>
      </c>
      <c r="E88" s="197" t="s">
        <v>19</v>
      </c>
      <c r="F88" s="198" t="s">
        <v>470</v>
      </c>
      <c r="G88" s="196"/>
      <c r="H88" s="197" t="s">
        <v>19</v>
      </c>
      <c r="I88" s="199"/>
      <c r="J88" s="196"/>
      <c r="K88" s="196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215</v>
      </c>
      <c r="AU88" s="204" t="s">
        <v>84</v>
      </c>
      <c r="AV88" s="13" t="s">
        <v>82</v>
      </c>
      <c r="AW88" s="13" t="s">
        <v>35</v>
      </c>
      <c r="AX88" s="13" t="s">
        <v>74</v>
      </c>
      <c r="AY88" s="204" t="s">
        <v>202</v>
      </c>
    </row>
    <row r="89" spans="1:65" s="13" customFormat="1" ht="11.25">
      <c r="B89" s="195"/>
      <c r="C89" s="196"/>
      <c r="D89" s="188" t="s">
        <v>215</v>
      </c>
      <c r="E89" s="197" t="s">
        <v>19</v>
      </c>
      <c r="F89" s="198" t="s">
        <v>1787</v>
      </c>
      <c r="G89" s="196"/>
      <c r="H89" s="197" t="s">
        <v>19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215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202</v>
      </c>
    </row>
    <row r="90" spans="1:65" s="14" customFormat="1" ht="11.25">
      <c r="B90" s="205"/>
      <c r="C90" s="206"/>
      <c r="D90" s="188" t="s">
        <v>215</v>
      </c>
      <c r="E90" s="207" t="s">
        <v>19</v>
      </c>
      <c r="F90" s="208" t="s">
        <v>268</v>
      </c>
      <c r="G90" s="206"/>
      <c r="H90" s="209">
        <v>8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215</v>
      </c>
      <c r="AU90" s="215" t="s">
        <v>84</v>
      </c>
      <c r="AV90" s="14" t="s">
        <v>84</v>
      </c>
      <c r="AW90" s="14" t="s">
        <v>35</v>
      </c>
      <c r="AX90" s="14" t="s">
        <v>74</v>
      </c>
      <c r="AY90" s="215" t="s">
        <v>202</v>
      </c>
    </row>
    <row r="91" spans="1:65" s="15" customFormat="1" ht="11.25">
      <c r="B91" s="216"/>
      <c r="C91" s="217"/>
      <c r="D91" s="188" t="s">
        <v>215</v>
      </c>
      <c r="E91" s="218" t="s">
        <v>19</v>
      </c>
      <c r="F91" s="219" t="s">
        <v>220</v>
      </c>
      <c r="G91" s="217"/>
      <c r="H91" s="220">
        <v>8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215</v>
      </c>
      <c r="AU91" s="226" t="s">
        <v>84</v>
      </c>
      <c r="AV91" s="15" t="s">
        <v>209</v>
      </c>
      <c r="AW91" s="15" t="s">
        <v>35</v>
      </c>
      <c r="AX91" s="15" t="s">
        <v>82</v>
      </c>
      <c r="AY91" s="226" t="s">
        <v>202</v>
      </c>
    </row>
    <row r="92" spans="1:65" s="2" customFormat="1" ht="21.75" customHeight="1">
      <c r="A92" s="36"/>
      <c r="B92" s="37"/>
      <c r="C92" s="175" t="s">
        <v>84</v>
      </c>
      <c r="D92" s="175" t="s">
        <v>204</v>
      </c>
      <c r="E92" s="176" t="s">
        <v>1788</v>
      </c>
      <c r="F92" s="177" t="s">
        <v>1789</v>
      </c>
      <c r="G92" s="178" t="s">
        <v>589</v>
      </c>
      <c r="H92" s="179">
        <v>7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1790</v>
      </c>
    </row>
    <row r="93" spans="1:65" s="2" customFormat="1" ht="19.5">
      <c r="A93" s="36"/>
      <c r="B93" s="37"/>
      <c r="C93" s="38"/>
      <c r="D93" s="188" t="s">
        <v>211</v>
      </c>
      <c r="E93" s="38"/>
      <c r="F93" s="189" t="s">
        <v>1791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1792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3" customFormat="1" ht="11.25">
      <c r="B95" s="195"/>
      <c r="C95" s="196"/>
      <c r="D95" s="188" t="s">
        <v>215</v>
      </c>
      <c r="E95" s="197" t="s">
        <v>19</v>
      </c>
      <c r="F95" s="198" t="s">
        <v>470</v>
      </c>
      <c r="G95" s="196"/>
      <c r="H95" s="197" t="s">
        <v>19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215</v>
      </c>
      <c r="AU95" s="204" t="s">
        <v>84</v>
      </c>
      <c r="AV95" s="13" t="s">
        <v>82</v>
      </c>
      <c r="AW95" s="13" t="s">
        <v>35</v>
      </c>
      <c r="AX95" s="13" t="s">
        <v>74</v>
      </c>
      <c r="AY95" s="204" t="s">
        <v>202</v>
      </c>
    </row>
    <row r="96" spans="1:65" s="13" customFormat="1" ht="11.25">
      <c r="B96" s="195"/>
      <c r="C96" s="196"/>
      <c r="D96" s="188" t="s">
        <v>215</v>
      </c>
      <c r="E96" s="197" t="s">
        <v>19</v>
      </c>
      <c r="F96" s="198" t="s">
        <v>1793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1:65" s="14" customFormat="1" ht="11.25">
      <c r="B97" s="205"/>
      <c r="C97" s="206"/>
      <c r="D97" s="188" t="s">
        <v>215</v>
      </c>
      <c r="E97" s="207" t="s">
        <v>19</v>
      </c>
      <c r="F97" s="208" t="s">
        <v>84</v>
      </c>
      <c r="G97" s="206"/>
      <c r="H97" s="209">
        <v>2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215</v>
      </c>
      <c r="AU97" s="215" t="s">
        <v>84</v>
      </c>
      <c r="AV97" s="14" t="s">
        <v>84</v>
      </c>
      <c r="AW97" s="14" t="s">
        <v>35</v>
      </c>
      <c r="AX97" s="14" t="s">
        <v>74</v>
      </c>
      <c r="AY97" s="215" t="s">
        <v>202</v>
      </c>
    </row>
    <row r="98" spans="1:65" s="13" customFormat="1" ht="11.25">
      <c r="B98" s="195"/>
      <c r="C98" s="196"/>
      <c r="D98" s="188" t="s">
        <v>215</v>
      </c>
      <c r="E98" s="197" t="s">
        <v>19</v>
      </c>
      <c r="F98" s="198" t="s">
        <v>470</v>
      </c>
      <c r="G98" s="196"/>
      <c r="H98" s="197" t="s">
        <v>19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215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202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1794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4" customFormat="1" ht="11.25">
      <c r="B100" s="205"/>
      <c r="C100" s="206"/>
      <c r="D100" s="188" t="s">
        <v>215</v>
      </c>
      <c r="E100" s="207" t="s">
        <v>19</v>
      </c>
      <c r="F100" s="208" t="s">
        <v>1795</v>
      </c>
      <c r="G100" s="206"/>
      <c r="H100" s="209">
        <v>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215</v>
      </c>
      <c r="AU100" s="215" t="s">
        <v>84</v>
      </c>
      <c r="AV100" s="14" t="s">
        <v>84</v>
      </c>
      <c r="AW100" s="14" t="s">
        <v>35</v>
      </c>
      <c r="AX100" s="14" t="s">
        <v>74</v>
      </c>
      <c r="AY100" s="215" t="s">
        <v>202</v>
      </c>
    </row>
    <row r="101" spans="1:65" s="13" customFormat="1" ht="11.25">
      <c r="B101" s="195"/>
      <c r="C101" s="196"/>
      <c r="D101" s="188" t="s">
        <v>215</v>
      </c>
      <c r="E101" s="197" t="s">
        <v>19</v>
      </c>
      <c r="F101" s="198" t="s">
        <v>470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1:65" s="13" customFormat="1" ht="11.25">
      <c r="B102" s="195"/>
      <c r="C102" s="196"/>
      <c r="D102" s="188" t="s">
        <v>215</v>
      </c>
      <c r="E102" s="197" t="s">
        <v>19</v>
      </c>
      <c r="F102" s="198" t="s">
        <v>1796</v>
      </c>
      <c r="G102" s="196"/>
      <c r="H102" s="197" t="s">
        <v>19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215</v>
      </c>
      <c r="AU102" s="204" t="s">
        <v>84</v>
      </c>
      <c r="AV102" s="13" t="s">
        <v>82</v>
      </c>
      <c r="AW102" s="13" t="s">
        <v>35</v>
      </c>
      <c r="AX102" s="13" t="s">
        <v>74</v>
      </c>
      <c r="AY102" s="204" t="s">
        <v>202</v>
      </c>
    </row>
    <row r="103" spans="1:65" s="14" customFormat="1" ht="11.25">
      <c r="B103" s="205"/>
      <c r="C103" s="206"/>
      <c r="D103" s="188" t="s">
        <v>215</v>
      </c>
      <c r="E103" s="207" t="s">
        <v>19</v>
      </c>
      <c r="F103" s="208" t="s">
        <v>82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215</v>
      </c>
      <c r="AU103" s="215" t="s">
        <v>84</v>
      </c>
      <c r="AV103" s="14" t="s">
        <v>84</v>
      </c>
      <c r="AW103" s="14" t="s">
        <v>35</v>
      </c>
      <c r="AX103" s="14" t="s">
        <v>74</v>
      </c>
      <c r="AY103" s="215" t="s">
        <v>202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470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1797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4" customFormat="1" ht="11.25">
      <c r="B106" s="205"/>
      <c r="C106" s="206"/>
      <c r="D106" s="188" t="s">
        <v>215</v>
      </c>
      <c r="E106" s="207" t="s">
        <v>19</v>
      </c>
      <c r="F106" s="208" t="s">
        <v>82</v>
      </c>
      <c r="G106" s="206"/>
      <c r="H106" s="209">
        <v>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215</v>
      </c>
      <c r="AU106" s="215" t="s">
        <v>84</v>
      </c>
      <c r="AV106" s="14" t="s">
        <v>84</v>
      </c>
      <c r="AW106" s="14" t="s">
        <v>35</v>
      </c>
      <c r="AX106" s="14" t="s">
        <v>74</v>
      </c>
      <c r="AY106" s="215" t="s">
        <v>202</v>
      </c>
    </row>
    <row r="107" spans="1:65" s="15" customFormat="1" ht="11.25">
      <c r="B107" s="216"/>
      <c r="C107" s="217"/>
      <c r="D107" s="188" t="s">
        <v>215</v>
      </c>
      <c r="E107" s="218" t="s">
        <v>19</v>
      </c>
      <c r="F107" s="219" t="s">
        <v>220</v>
      </c>
      <c r="G107" s="217"/>
      <c r="H107" s="220">
        <v>7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215</v>
      </c>
      <c r="AU107" s="226" t="s">
        <v>84</v>
      </c>
      <c r="AV107" s="15" t="s">
        <v>209</v>
      </c>
      <c r="AW107" s="15" t="s">
        <v>35</v>
      </c>
      <c r="AX107" s="15" t="s">
        <v>82</v>
      </c>
      <c r="AY107" s="226" t="s">
        <v>202</v>
      </c>
    </row>
    <row r="108" spans="1:65" s="2" customFormat="1" ht="16.5" customHeight="1">
      <c r="A108" s="36"/>
      <c r="B108" s="37"/>
      <c r="C108" s="175" t="s">
        <v>226</v>
      </c>
      <c r="D108" s="175" t="s">
        <v>204</v>
      </c>
      <c r="E108" s="176" t="s">
        <v>1798</v>
      </c>
      <c r="F108" s="177" t="s">
        <v>1799</v>
      </c>
      <c r="G108" s="178" t="s">
        <v>589</v>
      </c>
      <c r="H108" s="179">
        <v>8</v>
      </c>
      <c r="I108" s="180"/>
      <c r="J108" s="181">
        <f>ROUND(I108*H108,2)</f>
        <v>0</v>
      </c>
      <c r="K108" s="177" t="s">
        <v>208</v>
      </c>
      <c r="L108" s="41"/>
      <c r="M108" s="182" t="s">
        <v>19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209</v>
      </c>
      <c r="AT108" s="186" t="s">
        <v>204</v>
      </c>
      <c r="AU108" s="186" t="s">
        <v>84</v>
      </c>
      <c r="AY108" s="19" t="s">
        <v>202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209</v>
      </c>
      <c r="BM108" s="186" t="s">
        <v>1800</v>
      </c>
    </row>
    <row r="109" spans="1:65" s="2" customFormat="1" ht="11.25">
      <c r="A109" s="36"/>
      <c r="B109" s="37"/>
      <c r="C109" s="38"/>
      <c r="D109" s="188" t="s">
        <v>211</v>
      </c>
      <c r="E109" s="38"/>
      <c r="F109" s="189" t="s">
        <v>1801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211</v>
      </c>
      <c r="AU109" s="19" t="s">
        <v>84</v>
      </c>
    </row>
    <row r="110" spans="1:65" s="2" customFormat="1" ht="11.25">
      <c r="A110" s="36"/>
      <c r="B110" s="37"/>
      <c r="C110" s="38"/>
      <c r="D110" s="193" t="s">
        <v>213</v>
      </c>
      <c r="E110" s="38"/>
      <c r="F110" s="194" t="s">
        <v>1802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213</v>
      </c>
      <c r="AU110" s="19" t="s">
        <v>84</v>
      </c>
    </row>
    <row r="111" spans="1:65" s="13" customFormat="1" ht="11.25">
      <c r="B111" s="195"/>
      <c r="C111" s="196"/>
      <c r="D111" s="188" t="s">
        <v>215</v>
      </c>
      <c r="E111" s="197" t="s">
        <v>19</v>
      </c>
      <c r="F111" s="198" t="s">
        <v>470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215</v>
      </c>
      <c r="AU111" s="204" t="s">
        <v>84</v>
      </c>
      <c r="AV111" s="13" t="s">
        <v>82</v>
      </c>
      <c r="AW111" s="13" t="s">
        <v>35</v>
      </c>
      <c r="AX111" s="13" t="s">
        <v>74</v>
      </c>
      <c r="AY111" s="204" t="s">
        <v>202</v>
      </c>
    </row>
    <row r="112" spans="1:65" s="13" customFormat="1" ht="11.25">
      <c r="B112" s="195"/>
      <c r="C112" s="196"/>
      <c r="D112" s="188" t="s">
        <v>215</v>
      </c>
      <c r="E112" s="197" t="s">
        <v>19</v>
      </c>
      <c r="F112" s="198" t="s">
        <v>1787</v>
      </c>
      <c r="G112" s="196"/>
      <c r="H112" s="197" t="s">
        <v>19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215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202</v>
      </c>
    </row>
    <row r="113" spans="1:65" s="14" customFormat="1" ht="11.25">
      <c r="B113" s="205"/>
      <c r="C113" s="206"/>
      <c r="D113" s="188" t="s">
        <v>215</v>
      </c>
      <c r="E113" s="207" t="s">
        <v>19</v>
      </c>
      <c r="F113" s="208" t="s">
        <v>268</v>
      </c>
      <c r="G113" s="206"/>
      <c r="H113" s="209">
        <v>8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215</v>
      </c>
      <c r="AU113" s="215" t="s">
        <v>84</v>
      </c>
      <c r="AV113" s="14" t="s">
        <v>84</v>
      </c>
      <c r="AW113" s="14" t="s">
        <v>35</v>
      </c>
      <c r="AX113" s="14" t="s">
        <v>74</v>
      </c>
      <c r="AY113" s="215" t="s">
        <v>202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1803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5" customFormat="1" ht="11.25">
      <c r="B115" s="216"/>
      <c r="C115" s="217"/>
      <c r="D115" s="188" t="s">
        <v>215</v>
      </c>
      <c r="E115" s="218" t="s">
        <v>19</v>
      </c>
      <c r="F115" s="219" t="s">
        <v>220</v>
      </c>
      <c r="G115" s="217"/>
      <c r="H115" s="220">
        <v>8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215</v>
      </c>
      <c r="AU115" s="226" t="s">
        <v>84</v>
      </c>
      <c r="AV115" s="15" t="s">
        <v>209</v>
      </c>
      <c r="AW115" s="15" t="s">
        <v>35</v>
      </c>
      <c r="AX115" s="15" t="s">
        <v>82</v>
      </c>
      <c r="AY115" s="226" t="s">
        <v>202</v>
      </c>
    </row>
    <row r="116" spans="1:65" s="2" customFormat="1" ht="16.5" customHeight="1">
      <c r="A116" s="36"/>
      <c r="B116" s="37"/>
      <c r="C116" s="241" t="s">
        <v>209</v>
      </c>
      <c r="D116" s="241" t="s">
        <v>595</v>
      </c>
      <c r="E116" s="242" t="s">
        <v>1804</v>
      </c>
      <c r="F116" s="243" t="s">
        <v>1787</v>
      </c>
      <c r="G116" s="244" t="s">
        <v>545</v>
      </c>
      <c r="H116" s="245">
        <v>8</v>
      </c>
      <c r="I116" s="246"/>
      <c r="J116" s="247">
        <f>ROUND(I116*H116,2)</f>
        <v>0</v>
      </c>
      <c r="K116" s="243" t="s">
        <v>19</v>
      </c>
      <c r="L116" s="248"/>
      <c r="M116" s="249" t="s">
        <v>19</v>
      </c>
      <c r="N116" s="250" t="s">
        <v>45</v>
      </c>
      <c r="O116" s="66"/>
      <c r="P116" s="184">
        <f>O116*H116</f>
        <v>0</v>
      </c>
      <c r="Q116" s="184">
        <v>1.4999999999999999E-2</v>
      </c>
      <c r="R116" s="184">
        <f>Q116*H116</f>
        <v>0.12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268</v>
      </c>
      <c r="AT116" s="186" t="s">
        <v>595</v>
      </c>
      <c r="AU116" s="186" t="s">
        <v>84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209</v>
      </c>
      <c r="BM116" s="186" t="s">
        <v>1805</v>
      </c>
    </row>
    <row r="117" spans="1:65" s="2" customFormat="1" ht="11.25">
      <c r="A117" s="36"/>
      <c r="B117" s="37"/>
      <c r="C117" s="38"/>
      <c r="D117" s="188" t="s">
        <v>211</v>
      </c>
      <c r="E117" s="38"/>
      <c r="F117" s="189" t="s">
        <v>1787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211</v>
      </c>
      <c r="AU117" s="19" t="s">
        <v>84</v>
      </c>
    </row>
    <row r="118" spans="1:65" s="13" customFormat="1" ht="11.25">
      <c r="B118" s="195"/>
      <c r="C118" s="196"/>
      <c r="D118" s="188" t="s">
        <v>215</v>
      </c>
      <c r="E118" s="197" t="s">
        <v>19</v>
      </c>
      <c r="F118" s="198" t="s">
        <v>470</v>
      </c>
      <c r="G118" s="196"/>
      <c r="H118" s="197" t="s">
        <v>19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215</v>
      </c>
      <c r="AU118" s="204" t="s">
        <v>84</v>
      </c>
      <c r="AV118" s="13" t="s">
        <v>82</v>
      </c>
      <c r="AW118" s="13" t="s">
        <v>35</v>
      </c>
      <c r="AX118" s="13" t="s">
        <v>74</v>
      </c>
      <c r="AY118" s="204" t="s">
        <v>202</v>
      </c>
    </row>
    <row r="119" spans="1:65" s="13" customFormat="1" ht="11.25">
      <c r="B119" s="195"/>
      <c r="C119" s="196"/>
      <c r="D119" s="188" t="s">
        <v>215</v>
      </c>
      <c r="E119" s="197" t="s">
        <v>19</v>
      </c>
      <c r="F119" s="198" t="s">
        <v>1787</v>
      </c>
      <c r="G119" s="196"/>
      <c r="H119" s="197" t="s">
        <v>19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215</v>
      </c>
      <c r="AU119" s="204" t="s">
        <v>84</v>
      </c>
      <c r="AV119" s="13" t="s">
        <v>82</v>
      </c>
      <c r="AW119" s="13" t="s">
        <v>35</v>
      </c>
      <c r="AX119" s="13" t="s">
        <v>74</v>
      </c>
      <c r="AY119" s="204" t="s">
        <v>202</v>
      </c>
    </row>
    <row r="120" spans="1:65" s="14" customFormat="1" ht="11.25">
      <c r="B120" s="205"/>
      <c r="C120" s="206"/>
      <c r="D120" s="188" t="s">
        <v>215</v>
      </c>
      <c r="E120" s="207" t="s">
        <v>19</v>
      </c>
      <c r="F120" s="208" t="s">
        <v>268</v>
      </c>
      <c r="G120" s="206"/>
      <c r="H120" s="209">
        <v>8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215</v>
      </c>
      <c r="AU120" s="215" t="s">
        <v>84</v>
      </c>
      <c r="AV120" s="14" t="s">
        <v>84</v>
      </c>
      <c r="AW120" s="14" t="s">
        <v>35</v>
      </c>
      <c r="AX120" s="14" t="s">
        <v>74</v>
      </c>
      <c r="AY120" s="215" t="s">
        <v>202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1803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5" customFormat="1" ht="11.25">
      <c r="B122" s="216"/>
      <c r="C122" s="217"/>
      <c r="D122" s="188" t="s">
        <v>215</v>
      </c>
      <c r="E122" s="218" t="s">
        <v>19</v>
      </c>
      <c r="F122" s="219" t="s">
        <v>220</v>
      </c>
      <c r="G122" s="217"/>
      <c r="H122" s="220">
        <v>8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215</v>
      </c>
      <c r="AU122" s="226" t="s">
        <v>84</v>
      </c>
      <c r="AV122" s="15" t="s">
        <v>209</v>
      </c>
      <c r="AW122" s="15" t="s">
        <v>35</v>
      </c>
      <c r="AX122" s="15" t="s">
        <v>82</v>
      </c>
      <c r="AY122" s="226" t="s">
        <v>202</v>
      </c>
    </row>
    <row r="123" spans="1:65" s="2" customFormat="1" ht="16.5" customHeight="1">
      <c r="A123" s="36"/>
      <c r="B123" s="37"/>
      <c r="C123" s="175" t="s">
        <v>239</v>
      </c>
      <c r="D123" s="175" t="s">
        <v>204</v>
      </c>
      <c r="E123" s="176" t="s">
        <v>1806</v>
      </c>
      <c r="F123" s="177" t="s">
        <v>1807</v>
      </c>
      <c r="G123" s="178" t="s">
        <v>589</v>
      </c>
      <c r="H123" s="179">
        <v>7</v>
      </c>
      <c r="I123" s="180"/>
      <c r="J123" s="181">
        <f>ROUND(I123*H123,2)</f>
        <v>0</v>
      </c>
      <c r="K123" s="177" t="s">
        <v>208</v>
      </c>
      <c r="L123" s="41"/>
      <c r="M123" s="182" t="s">
        <v>19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209</v>
      </c>
      <c r="AT123" s="186" t="s">
        <v>204</v>
      </c>
      <c r="AU123" s="186" t="s">
        <v>84</v>
      </c>
      <c r="AY123" s="19" t="s">
        <v>202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209</v>
      </c>
      <c r="BM123" s="186" t="s">
        <v>1808</v>
      </c>
    </row>
    <row r="124" spans="1:65" s="2" customFormat="1" ht="11.25">
      <c r="A124" s="36"/>
      <c r="B124" s="37"/>
      <c r="C124" s="38"/>
      <c r="D124" s="188" t="s">
        <v>211</v>
      </c>
      <c r="E124" s="38"/>
      <c r="F124" s="189" t="s">
        <v>1809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211</v>
      </c>
      <c r="AU124" s="19" t="s">
        <v>84</v>
      </c>
    </row>
    <row r="125" spans="1:65" s="2" customFormat="1" ht="11.25">
      <c r="A125" s="36"/>
      <c r="B125" s="37"/>
      <c r="C125" s="38"/>
      <c r="D125" s="193" t="s">
        <v>213</v>
      </c>
      <c r="E125" s="38"/>
      <c r="F125" s="194" t="s">
        <v>1810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213</v>
      </c>
      <c r="AU125" s="19" t="s">
        <v>84</v>
      </c>
    </row>
    <row r="126" spans="1:65" s="13" customFormat="1" ht="11.25">
      <c r="B126" s="195"/>
      <c r="C126" s="196"/>
      <c r="D126" s="188" t="s">
        <v>215</v>
      </c>
      <c r="E126" s="197" t="s">
        <v>19</v>
      </c>
      <c r="F126" s="198" t="s">
        <v>470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65" s="13" customFormat="1" ht="11.25">
      <c r="B127" s="195"/>
      <c r="C127" s="196"/>
      <c r="D127" s="188" t="s">
        <v>215</v>
      </c>
      <c r="E127" s="197" t="s">
        <v>19</v>
      </c>
      <c r="F127" s="198" t="s">
        <v>1793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65" s="14" customFormat="1" ht="11.25">
      <c r="B128" s="205"/>
      <c r="C128" s="206"/>
      <c r="D128" s="188" t="s">
        <v>215</v>
      </c>
      <c r="E128" s="207" t="s">
        <v>19</v>
      </c>
      <c r="F128" s="208" t="s">
        <v>84</v>
      </c>
      <c r="G128" s="206"/>
      <c r="H128" s="209">
        <v>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215</v>
      </c>
      <c r="AU128" s="215" t="s">
        <v>84</v>
      </c>
      <c r="AV128" s="14" t="s">
        <v>84</v>
      </c>
      <c r="AW128" s="14" t="s">
        <v>35</v>
      </c>
      <c r="AX128" s="14" t="s">
        <v>74</v>
      </c>
      <c r="AY128" s="215" t="s">
        <v>202</v>
      </c>
    </row>
    <row r="129" spans="1:65" s="13" customFormat="1" ht="11.25">
      <c r="B129" s="195"/>
      <c r="C129" s="196"/>
      <c r="D129" s="188" t="s">
        <v>215</v>
      </c>
      <c r="E129" s="197" t="s">
        <v>19</v>
      </c>
      <c r="F129" s="198" t="s">
        <v>470</v>
      </c>
      <c r="G129" s="196"/>
      <c r="H129" s="197" t="s">
        <v>19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215</v>
      </c>
      <c r="AU129" s="204" t="s">
        <v>84</v>
      </c>
      <c r="AV129" s="13" t="s">
        <v>82</v>
      </c>
      <c r="AW129" s="13" t="s">
        <v>35</v>
      </c>
      <c r="AX129" s="13" t="s">
        <v>74</v>
      </c>
      <c r="AY129" s="204" t="s">
        <v>202</v>
      </c>
    </row>
    <row r="130" spans="1:65" s="13" customFormat="1" ht="11.25">
      <c r="B130" s="195"/>
      <c r="C130" s="196"/>
      <c r="D130" s="188" t="s">
        <v>215</v>
      </c>
      <c r="E130" s="197" t="s">
        <v>19</v>
      </c>
      <c r="F130" s="198" t="s">
        <v>1794</v>
      </c>
      <c r="G130" s="196"/>
      <c r="H130" s="197" t="s">
        <v>19</v>
      </c>
      <c r="I130" s="199"/>
      <c r="J130" s="196"/>
      <c r="K130" s="196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215</v>
      </c>
      <c r="AU130" s="204" t="s">
        <v>84</v>
      </c>
      <c r="AV130" s="13" t="s">
        <v>82</v>
      </c>
      <c r="AW130" s="13" t="s">
        <v>35</v>
      </c>
      <c r="AX130" s="13" t="s">
        <v>74</v>
      </c>
      <c r="AY130" s="204" t="s">
        <v>202</v>
      </c>
    </row>
    <row r="131" spans="1:65" s="14" customFormat="1" ht="11.25">
      <c r="B131" s="205"/>
      <c r="C131" s="206"/>
      <c r="D131" s="188" t="s">
        <v>215</v>
      </c>
      <c r="E131" s="207" t="s">
        <v>19</v>
      </c>
      <c r="F131" s="208" t="s">
        <v>1795</v>
      </c>
      <c r="G131" s="206"/>
      <c r="H131" s="209">
        <v>3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215</v>
      </c>
      <c r="AU131" s="215" t="s">
        <v>84</v>
      </c>
      <c r="AV131" s="14" t="s">
        <v>84</v>
      </c>
      <c r="AW131" s="14" t="s">
        <v>35</v>
      </c>
      <c r="AX131" s="14" t="s">
        <v>74</v>
      </c>
      <c r="AY131" s="215" t="s">
        <v>202</v>
      </c>
    </row>
    <row r="132" spans="1:65" s="13" customFormat="1" ht="11.25">
      <c r="B132" s="195"/>
      <c r="C132" s="196"/>
      <c r="D132" s="188" t="s">
        <v>215</v>
      </c>
      <c r="E132" s="197" t="s">
        <v>19</v>
      </c>
      <c r="F132" s="198" t="s">
        <v>470</v>
      </c>
      <c r="G132" s="196"/>
      <c r="H132" s="197" t="s">
        <v>19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215</v>
      </c>
      <c r="AU132" s="204" t="s">
        <v>84</v>
      </c>
      <c r="AV132" s="13" t="s">
        <v>82</v>
      </c>
      <c r="AW132" s="13" t="s">
        <v>35</v>
      </c>
      <c r="AX132" s="13" t="s">
        <v>74</v>
      </c>
      <c r="AY132" s="204" t="s">
        <v>202</v>
      </c>
    </row>
    <row r="133" spans="1:65" s="13" customFormat="1" ht="11.25">
      <c r="B133" s="195"/>
      <c r="C133" s="196"/>
      <c r="D133" s="188" t="s">
        <v>215</v>
      </c>
      <c r="E133" s="197" t="s">
        <v>19</v>
      </c>
      <c r="F133" s="198" t="s">
        <v>1796</v>
      </c>
      <c r="G133" s="196"/>
      <c r="H133" s="197" t="s">
        <v>19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215</v>
      </c>
      <c r="AU133" s="204" t="s">
        <v>84</v>
      </c>
      <c r="AV133" s="13" t="s">
        <v>82</v>
      </c>
      <c r="AW133" s="13" t="s">
        <v>35</v>
      </c>
      <c r="AX133" s="13" t="s">
        <v>74</v>
      </c>
      <c r="AY133" s="204" t="s">
        <v>202</v>
      </c>
    </row>
    <row r="134" spans="1:65" s="14" customFormat="1" ht="11.25">
      <c r="B134" s="205"/>
      <c r="C134" s="206"/>
      <c r="D134" s="188" t="s">
        <v>215</v>
      </c>
      <c r="E134" s="207" t="s">
        <v>19</v>
      </c>
      <c r="F134" s="208" t="s">
        <v>82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215</v>
      </c>
      <c r="AU134" s="215" t="s">
        <v>84</v>
      </c>
      <c r="AV134" s="14" t="s">
        <v>84</v>
      </c>
      <c r="AW134" s="14" t="s">
        <v>35</v>
      </c>
      <c r="AX134" s="14" t="s">
        <v>74</v>
      </c>
      <c r="AY134" s="215" t="s">
        <v>202</v>
      </c>
    </row>
    <row r="135" spans="1:65" s="13" customFormat="1" ht="11.25">
      <c r="B135" s="195"/>
      <c r="C135" s="196"/>
      <c r="D135" s="188" t="s">
        <v>215</v>
      </c>
      <c r="E135" s="197" t="s">
        <v>19</v>
      </c>
      <c r="F135" s="198" t="s">
        <v>470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1:65" s="13" customFormat="1" ht="11.25">
      <c r="B136" s="195"/>
      <c r="C136" s="196"/>
      <c r="D136" s="188" t="s">
        <v>215</v>
      </c>
      <c r="E136" s="197" t="s">
        <v>19</v>
      </c>
      <c r="F136" s="198" t="s">
        <v>1797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215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202</v>
      </c>
    </row>
    <row r="137" spans="1:65" s="14" customFormat="1" ht="11.25">
      <c r="B137" s="205"/>
      <c r="C137" s="206"/>
      <c r="D137" s="188" t="s">
        <v>215</v>
      </c>
      <c r="E137" s="207" t="s">
        <v>19</v>
      </c>
      <c r="F137" s="208" t="s">
        <v>82</v>
      </c>
      <c r="G137" s="206"/>
      <c r="H137" s="209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215</v>
      </c>
      <c r="AU137" s="215" t="s">
        <v>84</v>
      </c>
      <c r="AV137" s="14" t="s">
        <v>84</v>
      </c>
      <c r="AW137" s="14" t="s">
        <v>35</v>
      </c>
      <c r="AX137" s="14" t="s">
        <v>74</v>
      </c>
      <c r="AY137" s="215" t="s">
        <v>202</v>
      </c>
    </row>
    <row r="138" spans="1:65" s="15" customFormat="1" ht="11.25">
      <c r="B138" s="216"/>
      <c r="C138" s="217"/>
      <c r="D138" s="188" t="s">
        <v>215</v>
      </c>
      <c r="E138" s="218" t="s">
        <v>19</v>
      </c>
      <c r="F138" s="219" t="s">
        <v>220</v>
      </c>
      <c r="G138" s="217"/>
      <c r="H138" s="220">
        <v>7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215</v>
      </c>
      <c r="AU138" s="226" t="s">
        <v>84</v>
      </c>
      <c r="AV138" s="15" t="s">
        <v>209</v>
      </c>
      <c r="AW138" s="15" t="s">
        <v>35</v>
      </c>
      <c r="AX138" s="15" t="s">
        <v>82</v>
      </c>
      <c r="AY138" s="226" t="s">
        <v>202</v>
      </c>
    </row>
    <row r="139" spans="1:65" s="2" customFormat="1" ht="16.5" customHeight="1">
      <c r="A139" s="36"/>
      <c r="B139" s="37"/>
      <c r="C139" s="241" t="s">
        <v>249</v>
      </c>
      <c r="D139" s="241" t="s">
        <v>595</v>
      </c>
      <c r="E139" s="242" t="s">
        <v>1811</v>
      </c>
      <c r="F139" s="243" t="s">
        <v>1793</v>
      </c>
      <c r="G139" s="244" t="s">
        <v>545</v>
      </c>
      <c r="H139" s="245">
        <v>2</v>
      </c>
      <c r="I139" s="246"/>
      <c r="J139" s="247">
        <f>ROUND(I139*H139,2)</f>
        <v>0</v>
      </c>
      <c r="K139" s="243" t="s">
        <v>19</v>
      </c>
      <c r="L139" s="248"/>
      <c r="M139" s="249" t="s">
        <v>19</v>
      </c>
      <c r="N139" s="250" t="s">
        <v>45</v>
      </c>
      <c r="O139" s="66"/>
      <c r="P139" s="184">
        <f>O139*H139</f>
        <v>0</v>
      </c>
      <c r="Q139" s="184">
        <v>0.04</v>
      </c>
      <c r="R139" s="184">
        <f>Q139*H139</f>
        <v>0.08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268</v>
      </c>
      <c r="AT139" s="186" t="s">
        <v>595</v>
      </c>
      <c r="AU139" s="186" t="s">
        <v>84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209</v>
      </c>
      <c r="BM139" s="186" t="s">
        <v>1812</v>
      </c>
    </row>
    <row r="140" spans="1:65" s="2" customFormat="1" ht="11.25">
      <c r="A140" s="36"/>
      <c r="B140" s="37"/>
      <c r="C140" s="38"/>
      <c r="D140" s="188" t="s">
        <v>211</v>
      </c>
      <c r="E140" s="38"/>
      <c r="F140" s="189" t="s">
        <v>1793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211</v>
      </c>
      <c r="AU140" s="19" t="s">
        <v>84</v>
      </c>
    </row>
    <row r="141" spans="1:65" s="13" customFormat="1" ht="11.25">
      <c r="B141" s="195"/>
      <c r="C141" s="196"/>
      <c r="D141" s="188" t="s">
        <v>215</v>
      </c>
      <c r="E141" s="197" t="s">
        <v>19</v>
      </c>
      <c r="F141" s="198" t="s">
        <v>470</v>
      </c>
      <c r="G141" s="196"/>
      <c r="H141" s="197" t="s">
        <v>19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215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202</v>
      </c>
    </row>
    <row r="142" spans="1:65" s="13" customFormat="1" ht="11.25">
      <c r="B142" s="195"/>
      <c r="C142" s="196"/>
      <c r="D142" s="188" t="s">
        <v>215</v>
      </c>
      <c r="E142" s="197" t="s">
        <v>19</v>
      </c>
      <c r="F142" s="198" t="s">
        <v>1793</v>
      </c>
      <c r="G142" s="196"/>
      <c r="H142" s="197" t="s">
        <v>19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215</v>
      </c>
      <c r="AU142" s="204" t="s">
        <v>84</v>
      </c>
      <c r="AV142" s="13" t="s">
        <v>82</v>
      </c>
      <c r="AW142" s="13" t="s">
        <v>35</v>
      </c>
      <c r="AX142" s="13" t="s">
        <v>74</v>
      </c>
      <c r="AY142" s="204" t="s">
        <v>202</v>
      </c>
    </row>
    <row r="143" spans="1:65" s="14" customFormat="1" ht="11.25">
      <c r="B143" s="205"/>
      <c r="C143" s="206"/>
      <c r="D143" s="188" t="s">
        <v>215</v>
      </c>
      <c r="E143" s="207" t="s">
        <v>19</v>
      </c>
      <c r="F143" s="208" t="s">
        <v>84</v>
      </c>
      <c r="G143" s="206"/>
      <c r="H143" s="209">
        <v>2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215</v>
      </c>
      <c r="AU143" s="215" t="s">
        <v>84</v>
      </c>
      <c r="AV143" s="14" t="s">
        <v>84</v>
      </c>
      <c r="AW143" s="14" t="s">
        <v>35</v>
      </c>
      <c r="AX143" s="14" t="s">
        <v>74</v>
      </c>
      <c r="AY143" s="215" t="s">
        <v>202</v>
      </c>
    </row>
    <row r="144" spans="1:65" s="15" customFormat="1" ht="11.25">
      <c r="B144" s="216"/>
      <c r="C144" s="217"/>
      <c r="D144" s="188" t="s">
        <v>215</v>
      </c>
      <c r="E144" s="218" t="s">
        <v>19</v>
      </c>
      <c r="F144" s="219" t="s">
        <v>220</v>
      </c>
      <c r="G144" s="217"/>
      <c r="H144" s="220">
        <v>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215</v>
      </c>
      <c r="AU144" s="226" t="s">
        <v>84</v>
      </c>
      <c r="AV144" s="15" t="s">
        <v>209</v>
      </c>
      <c r="AW144" s="15" t="s">
        <v>35</v>
      </c>
      <c r="AX144" s="15" t="s">
        <v>82</v>
      </c>
      <c r="AY144" s="226" t="s">
        <v>202</v>
      </c>
    </row>
    <row r="145" spans="1:65" s="2" customFormat="1" ht="16.5" customHeight="1">
      <c r="A145" s="36"/>
      <c r="B145" s="37"/>
      <c r="C145" s="241" t="s">
        <v>260</v>
      </c>
      <c r="D145" s="241" t="s">
        <v>595</v>
      </c>
      <c r="E145" s="242" t="s">
        <v>1813</v>
      </c>
      <c r="F145" s="243" t="s">
        <v>1794</v>
      </c>
      <c r="G145" s="244" t="s">
        <v>545</v>
      </c>
      <c r="H145" s="245">
        <v>3</v>
      </c>
      <c r="I145" s="246"/>
      <c r="J145" s="247">
        <f>ROUND(I145*H145,2)</f>
        <v>0</v>
      </c>
      <c r="K145" s="243" t="s">
        <v>19</v>
      </c>
      <c r="L145" s="248"/>
      <c r="M145" s="249" t="s">
        <v>19</v>
      </c>
      <c r="N145" s="250" t="s">
        <v>45</v>
      </c>
      <c r="O145" s="66"/>
      <c r="P145" s="184">
        <f>O145*H145</f>
        <v>0</v>
      </c>
      <c r="Q145" s="184">
        <v>3.5000000000000003E-2</v>
      </c>
      <c r="R145" s="184">
        <f>Q145*H145</f>
        <v>0.10500000000000001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268</v>
      </c>
      <c r="AT145" s="186" t="s">
        <v>595</v>
      </c>
      <c r="AU145" s="186" t="s">
        <v>84</v>
      </c>
      <c r="AY145" s="19" t="s">
        <v>202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209</v>
      </c>
      <c r="BM145" s="186" t="s">
        <v>1814</v>
      </c>
    </row>
    <row r="146" spans="1:65" s="2" customFormat="1" ht="11.25">
      <c r="A146" s="36"/>
      <c r="B146" s="37"/>
      <c r="C146" s="38"/>
      <c r="D146" s="188" t="s">
        <v>211</v>
      </c>
      <c r="E146" s="38"/>
      <c r="F146" s="189" t="s">
        <v>1794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211</v>
      </c>
      <c r="AU146" s="19" t="s">
        <v>84</v>
      </c>
    </row>
    <row r="147" spans="1:65" s="13" customFormat="1" ht="11.25">
      <c r="B147" s="195"/>
      <c r="C147" s="196"/>
      <c r="D147" s="188" t="s">
        <v>215</v>
      </c>
      <c r="E147" s="197" t="s">
        <v>19</v>
      </c>
      <c r="F147" s="198" t="s">
        <v>470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215</v>
      </c>
      <c r="AU147" s="204" t="s">
        <v>84</v>
      </c>
      <c r="AV147" s="13" t="s">
        <v>82</v>
      </c>
      <c r="AW147" s="13" t="s">
        <v>35</v>
      </c>
      <c r="AX147" s="13" t="s">
        <v>74</v>
      </c>
      <c r="AY147" s="204" t="s">
        <v>202</v>
      </c>
    </row>
    <row r="148" spans="1:65" s="13" customFormat="1" ht="11.25">
      <c r="B148" s="195"/>
      <c r="C148" s="196"/>
      <c r="D148" s="188" t="s">
        <v>215</v>
      </c>
      <c r="E148" s="197" t="s">
        <v>19</v>
      </c>
      <c r="F148" s="198" t="s">
        <v>1794</v>
      </c>
      <c r="G148" s="196"/>
      <c r="H148" s="197" t="s">
        <v>19</v>
      </c>
      <c r="I148" s="199"/>
      <c r="J148" s="196"/>
      <c r="K148" s="196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215</v>
      </c>
      <c r="AU148" s="204" t="s">
        <v>84</v>
      </c>
      <c r="AV148" s="13" t="s">
        <v>82</v>
      </c>
      <c r="AW148" s="13" t="s">
        <v>35</v>
      </c>
      <c r="AX148" s="13" t="s">
        <v>74</v>
      </c>
      <c r="AY148" s="204" t="s">
        <v>202</v>
      </c>
    </row>
    <row r="149" spans="1:65" s="14" customFormat="1" ht="11.25">
      <c r="B149" s="205"/>
      <c r="C149" s="206"/>
      <c r="D149" s="188" t="s">
        <v>215</v>
      </c>
      <c r="E149" s="207" t="s">
        <v>19</v>
      </c>
      <c r="F149" s="208" t="s">
        <v>1795</v>
      </c>
      <c r="G149" s="206"/>
      <c r="H149" s="209">
        <v>3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215</v>
      </c>
      <c r="AU149" s="215" t="s">
        <v>84</v>
      </c>
      <c r="AV149" s="14" t="s">
        <v>84</v>
      </c>
      <c r="AW149" s="14" t="s">
        <v>35</v>
      </c>
      <c r="AX149" s="14" t="s">
        <v>74</v>
      </c>
      <c r="AY149" s="215" t="s">
        <v>202</v>
      </c>
    </row>
    <row r="150" spans="1:65" s="15" customFormat="1" ht="11.25">
      <c r="B150" s="216"/>
      <c r="C150" s="217"/>
      <c r="D150" s="188" t="s">
        <v>215</v>
      </c>
      <c r="E150" s="218" t="s">
        <v>19</v>
      </c>
      <c r="F150" s="219" t="s">
        <v>220</v>
      </c>
      <c r="G150" s="217"/>
      <c r="H150" s="220">
        <v>3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215</v>
      </c>
      <c r="AU150" s="226" t="s">
        <v>84</v>
      </c>
      <c r="AV150" s="15" t="s">
        <v>209</v>
      </c>
      <c r="AW150" s="15" t="s">
        <v>35</v>
      </c>
      <c r="AX150" s="15" t="s">
        <v>82</v>
      </c>
      <c r="AY150" s="226" t="s">
        <v>202</v>
      </c>
    </row>
    <row r="151" spans="1:65" s="2" customFormat="1" ht="16.5" customHeight="1">
      <c r="A151" s="36"/>
      <c r="B151" s="37"/>
      <c r="C151" s="241" t="s">
        <v>268</v>
      </c>
      <c r="D151" s="241" t="s">
        <v>595</v>
      </c>
      <c r="E151" s="242" t="s">
        <v>1815</v>
      </c>
      <c r="F151" s="243" t="s">
        <v>1816</v>
      </c>
      <c r="G151" s="244" t="s">
        <v>545</v>
      </c>
      <c r="H151" s="245">
        <v>1</v>
      </c>
      <c r="I151" s="246"/>
      <c r="J151" s="247">
        <f>ROUND(I151*H151,2)</f>
        <v>0</v>
      </c>
      <c r="K151" s="243" t="s">
        <v>19</v>
      </c>
      <c r="L151" s="248"/>
      <c r="M151" s="249" t="s">
        <v>19</v>
      </c>
      <c r="N151" s="250" t="s">
        <v>45</v>
      </c>
      <c r="O151" s="66"/>
      <c r="P151" s="184">
        <f>O151*H151</f>
        <v>0</v>
      </c>
      <c r="Q151" s="184">
        <v>0.04</v>
      </c>
      <c r="R151" s="184">
        <f>Q151*H151</f>
        <v>0.04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268</v>
      </c>
      <c r="AT151" s="186" t="s">
        <v>595</v>
      </c>
      <c r="AU151" s="186" t="s">
        <v>84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209</v>
      </c>
      <c r="BM151" s="186" t="s">
        <v>1817</v>
      </c>
    </row>
    <row r="152" spans="1:65" s="2" customFormat="1" ht="11.25">
      <c r="A152" s="36"/>
      <c r="B152" s="37"/>
      <c r="C152" s="38"/>
      <c r="D152" s="188" t="s">
        <v>211</v>
      </c>
      <c r="E152" s="38"/>
      <c r="F152" s="189" t="s">
        <v>1816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211</v>
      </c>
      <c r="AU152" s="19" t="s">
        <v>84</v>
      </c>
    </row>
    <row r="153" spans="1:65" s="13" customFormat="1" ht="11.25">
      <c r="B153" s="195"/>
      <c r="C153" s="196"/>
      <c r="D153" s="188" t="s">
        <v>215</v>
      </c>
      <c r="E153" s="197" t="s">
        <v>19</v>
      </c>
      <c r="F153" s="198" t="s">
        <v>470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215</v>
      </c>
      <c r="AU153" s="204" t="s">
        <v>84</v>
      </c>
      <c r="AV153" s="13" t="s">
        <v>82</v>
      </c>
      <c r="AW153" s="13" t="s">
        <v>35</v>
      </c>
      <c r="AX153" s="13" t="s">
        <v>74</v>
      </c>
      <c r="AY153" s="204" t="s">
        <v>202</v>
      </c>
    </row>
    <row r="154" spans="1:65" s="13" customFormat="1" ht="11.25">
      <c r="B154" s="195"/>
      <c r="C154" s="196"/>
      <c r="D154" s="188" t="s">
        <v>215</v>
      </c>
      <c r="E154" s="197" t="s">
        <v>19</v>
      </c>
      <c r="F154" s="198" t="s">
        <v>1796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1:65" s="14" customFormat="1" ht="11.25">
      <c r="B155" s="205"/>
      <c r="C155" s="206"/>
      <c r="D155" s="188" t="s">
        <v>215</v>
      </c>
      <c r="E155" s="207" t="s">
        <v>19</v>
      </c>
      <c r="F155" s="208" t="s">
        <v>82</v>
      </c>
      <c r="G155" s="206"/>
      <c r="H155" s="209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215</v>
      </c>
      <c r="AU155" s="215" t="s">
        <v>84</v>
      </c>
      <c r="AV155" s="14" t="s">
        <v>84</v>
      </c>
      <c r="AW155" s="14" t="s">
        <v>35</v>
      </c>
      <c r="AX155" s="14" t="s">
        <v>74</v>
      </c>
      <c r="AY155" s="215" t="s">
        <v>202</v>
      </c>
    </row>
    <row r="156" spans="1:65" s="15" customFormat="1" ht="11.25">
      <c r="B156" s="216"/>
      <c r="C156" s="217"/>
      <c r="D156" s="188" t="s">
        <v>215</v>
      </c>
      <c r="E156" s="218" t="s">
        <v>19</v>
      </c>
      <c r="F156" s="219" t="s">
        <v>220</v>
      </c>
      <c r="G156" s="217"/>
      <c r="H156" s="220">
        <v>1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215</v>
      </c>
      <c r="AU156" s="226" t="s">
        <v>84</v>
      </c>
      <c r="AV156" s="15" t="s">
        <v>209</v>
      </c>
      <c r="AW156" s="15" t="s">
        <v>35</v>
      </c>
      <c r="AX156" s="15" t="s">
        <v>82</v>
      </c>
      <c r="AY156" s="226" t="s">
        <v>202</v>
      </c>
    </row>
    <row r="157" spans="1:65" s="2" customFormat="1" ht="16.5" customHeight="1">
      <c r="A157" s="36"/>
      <c r="B157" s="37"/>
      <c r="C157" s="241" t="s">
        <v>237</v>
      </c>
      <c r="D157" s="241" t="s">
        <v>595</v>
      </c>
      <c r="E157" s="242" t="s">
        <v>1818</v>
      </c>
      <c r="F157" s="243" t="s">
        <v>1797</v>
      </c>
      <c r="G157" s="244" t="s">
        <v>545</v>
      </c>
      <c r="H157" s="245">
        <v>1</v>
      </c>
      <c r="I157" s="246"/>
      <c r="J157" s="247">
        <f>ROUND(I157*H157,2)</f>
        <v>0</v>
      </c>
      <c r="K157" s="243" t="s">
        <v>19</v>
      </c>
      <c r="L157" s="248"/>
      <c r="M157" s="249" t="s">
        <v>19</v>
      </c>
      <c r="N157" s="250" t="s">
        <v>45</v>
      </c>
      <c r="O157" s="66"/>
      <c r="P157" s="184">
        <f>O157*H157</f>
        <v>0</v>
      </c>
      <c r="Q157" s="184">
        <v>4.4999999999999998E-2</v>
      </c>
      <c r="R157" s="184">
        <f>Q157*H157</f>
        <v>4.4999999999999998E-2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268</v>
      </c>
      <c r="AT157" s="186" t="s">
        <v>595</v>
      </c>
      <c r="AU157" s="186" t="s">
        <v>84</v>
      </c>
      <c r="AY157" s="19" t="s">
        <v>202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209</v>
      </c>
      <c r="BM157" s="186" t="s">
        <v>1819</v>
      </c>
    </row>
    <row r="158" spans="1:65" s="2" customFormat="1" ht="11.25">
      <c r="A158" s="36"/>
      <c r="B158" s="37"/>
      <c r="C158" s="38"/>
      <c r="D158" s="188" t="s">
        <v>211</v>
      </c>
      <c r="E158" s="38"/>
      <c r="F158" s="189" t="s">
        <v>1797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211</v>
      </c>
      <c r="AU158" s="19" t="s">
        <v>84</v>
      </c>
    </row>
    <row r="159" spans="1:65" s="13" customFormat="1" ht="11.25">
      <c r="B159" s="195"/>
      <c r="C159" s="196"/>
      <c r="D159" s="188" t="s">
        <v>215</v>
      </c>
      <c r="E159" s="197" t="s">
        <v>19</v>
      </c>
      <c r="F159" s="198" t="s">
        <v>470</v>
      </c>
      <c r="G159" s="196"/>
      <c r="H159" s="197" t="s">
        <v>19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215</v>
      </c>
      <c r="AU159" s="204" t="s">
        <v>84</v>
      </c>
      <c r="AV159" s="13" t="s">
        <v>82</v>
      </c>
      <c r="AW159" s="13" t="s">
        <v>35</v>
      </c>
      <c r="AX159" s="13" t="s">
        <v>74</v>
      </c>
      <c r="AY159" s="204" t="s">
        <v>202</v>
      </c>
    </row>
    <row r="160" spans="1:65" s="13" customFormat="1" ht="11.25">
      <c r="B160" s="195"/>
      <c r="C160" s="196"/>
      <c r="D160" s="188" t="s">
        <v>215</v>
      </c>
      <c r="E160" s="197" t="s">
        <v>19</v>
      </c>
      <c r="F160" s="198" t="s">
        <v>1797</v>
      </c>
      <c r="G160" s="196"/>
      <c r="H160" s="197" t="s">
        <v>19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215</v>
      </c>
      <c r="AU160" s="204" t="s">
        <v>84</v>
      </c>
      <c r="AV160" s="13" t="s">
        <v>82</v>
      </c>
      <c r="AW160" s="13" t="s">
        <v>35</v>
      </c>
      <c r="AX160" s="13" t="s">
        <v>74</v>
      </c>
      <c r="AY160" s="204" t="s">
        <v>202</v>
      </c>
    </row>
    <row r="161" spans="1:65" s="14" customFormat="1" ht="11.25">
      <c r="B161" s="205"/>
      <c r="C161" s="206"/>
      <c r="D161" s="188" t="s">
        <v>215</v>
      </c>
      <c r="E161" s="207" t="s">
        <v>19</v>
      </c>
      <c r="F161" s="208" t="s">
        <v>82</v>
      </c>
      <c r="G161" s="206"/>
      <c r="H161" s="209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215</v>
      </c>
      <c r="AU161" s="215" t="s">
        <v>84</v>
      </c>
      <c r="AV161" s="14" t="s">
        <v>84</v>
      </c>
      <c r="AW161" s="14" t="s">
        <v>35</v>
      </c>
      <c r="AX161" s="14" t="s">
        <v>74</v>
      </c>
      <c r="AY161" s="215" t="s">
        <v>202</v>
      </c>
    </row>
    <row r="162" spans="1:65" s="15" customFormat="1" ht="11.25">
      <c r="B162" s="216"/>
      <c r="C162" s="217"/>
      <c r="D162" s="188" t="s">
        <v>215</v>
      </c>
      <c r="E162" s="218" t="s">
        <v>19</v>
      </c>
      <c r="F162" s="219" t="s">
        <v>220</v>
      </c>
      <c r="G162" s="217"/>
      <c r="H162" s="220">
        <v>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215</v>
      </c>
      <c r="AU162" s="226" t="s">
        <v>84</v>
      </c>
      <c r="AV162" s="15" t="s">
        <v>209</v>
      </c>
      <c r="AW162" s="15" t="s">
        <v>35</v>
      </c>
      <c r="AX162" s="15" t="s">
        <v>82</v>
      </c>
      <c r="AY162" s="226" t="s">
        <v>202</v>
      </c>
    </row>
    <row r="163" spans="1:65" s="2" customFormat="1" ht="16.5" customHeight="1">
      <c r="A163" s="36"/>
      <c r="B163" s="37"/>
      <c r="C163" s="175" t="s">
        <v>288</v>
      </c>
      <c r="D163" s="175" t="s">
        <v>204</v>
      </c>
      <c r="E163" s="176" t="s">
        <v>1820</v>
      </c>
      <c r="F163" s="177" t="s">
        <v>1821</v>
      </c>
      <c r="G163" s="178" t="s">
        <v>589</v>
      </c>
      <c r="H163" s="179">
        <v>7</v>
      </c>
      <c r="I163" s="180"/>
      <c r="J163" s="181">
        <f>ROUND(I163*H163,2)</f>
        <v>0</v>
      </c>
      <c r="K163" s="177" t="s">
        <v>208</v>
      </c>
      <c r="L163" s="41"/>
      <c r="M163" s="182" t="s">
        <v>19</v>
      </c>
      <c r="N163" s="183" t="s">
        <v>45</v>
      </c>
      <c r="O163" s="66"/>
      <c r="P163" s="184">
        <f>O163*H163</f>
        <v>0</v>
      </c>
      <c r="Q163" s="184">
        <v>5.8E-5</v>
      </c>
      <c r="R163" s="184">
        <f>Q163*H163</f>
        <v>4.06E-4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209</v>
      </c>
      <c r="AT163" s="186" t="s">
        <v>204</v>
      </c>
      <c r="AU163" s="186" t="s">
        <v>84</v>
      </c>
      <c r="AY163" s="19" t="s">
        <v>202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82</v>
      </c>
      <c r="BK163" s="187">
        <f>ROUND(I163*H163,2)</f>
        <v>0</v>
      </c>
      <c r="BL163" s="19" t="s">
        <v>209</v>
      </c>
      <c r="BM163" s="186" t="s">
        <v>1822</v>
      </c>
    </row>
    <row r="164" spans="1:65" s="2" customFormat="1" ht="11.25">
      <c r="A164" s="36"/>
      <c r="B164" s="37"/>
      <c r="C164" s="38"/>
      <c r="D164" s="188" t="s">
        <v>211</v>
      </c>
      <c r="E164" s="38"/>
      <c r="F164" s="189" t="s">
        <v>1823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211</v>
      </c>
      <c r="AU164" s="19" t="s">
        <v>84</v>
      </c>
    </row>
    <row r="165" spans="1:65" s="2" customFormat="1" ht="11.25">
      <c r="A165" s="36"/>
      <c r="B165" s="37"/>
      <c r="C165" s="38"/>
      <c r="D165" s="193" t="s">
        <v>213</v>
      </c>
      <c r="E165" s="38"/>
      <c r="F165" s="194" t="s">
        <v>1824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213</v>
      </c>
      <c r="AU165" s="19" t="s">
        <v>84</v>
      </c>
    </row>
    <row r="166" spans="1:65" s="13" customFormat="1" ht="11.25">
      <c r="B166" s="195"/>
      <c r="C166" s="196"/>
      <c r="D166" s="188" t="s">
        <v>215</v>
      </c>
      <c r="E166" s="197" t="s">
        <v>19</v>
      </c>
      <c r="F166" s="198" t="s">
        <v>470</v>
      </c>
      <c r="G166" s="196"/>
      <c r="H166" s="197" t="s">
        <v>19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215</v>
      </c>
      <c r="AU166" s="204" t="s">
        <v>84</v>
      </c>
      <c r="AV166" s="13" t="s">
        <v>82</v>
      </c>
      <c r="AW166" s="13" t="s">
        <v>35</v>
      </c>
      <c r="AX166" s="13" t="s">
        <v>74</v>
      </c>
      <c r="AY166" s="204" t="s">
        <v>202</v>
      </c>
    </row>
    <row r="167" spans="1:65" s="13" customFormat="1" ht="11.25">
      <c r="B167" s="195"/>
      <c r="C167" s="196"/>
      <c r="D167" s="188" t="s">
        <v>215</v>
      </c>
      <c r="E167" s="197" t="s">
        <v>19</v>
      </c>
      <c r="F167" s="198" t="s">
        <v>1793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1:65" s="14" customFormat="1" ht="11.25">
      <c r="B168" s="205"/>
      <c r="C168" s="206"/>
      <c r="D168" s="188" t="s">
        <v>215</v>
      </c>
      <c r="E168" s="207" t="s">
        <v>19</v>
      </c>
      <c r="F168" s="208" t="s">
        <v>84</v>
      </c>
      <c r="G168" s="206"/>
      <c r="H168" s="209">
        <v>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215</v>
      </c>
      <c r="AU168" s="215" t="s">
        <v>84</v>
      </c>
      <c r="AV168" s="14" t="s">
        <v>84</v>
      </c>
      <c r="AW168" s="14" t="s">
        <v>35</v>
      </c>
      <c r="AX168" s="14" t="s">
        <v>74</v>
      </c>
      <c r="AY168" s="215" t="s">
        <v>202</v>
      </c>
    </row>
    <row r="169" spans="1:65" s="13" customFormat="1" ht="11.25">
      <c r="B169" s="195"/>
      <c r="C169" s="196"/>
      <c r="D169" s="188" t="s">
        <v>215</v>
      </c>
      <c r="E169" s="197" t="s">
        <v>19</v>
      </c>
      <c r="F169" s="198" t="s">
        <v>470</v>
      </c>
      <c r="G169" s="196"/>
      <c r="H169" s="197" t="s">
        <v>19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215</v>
      </c>
      <c r="AU169" s="204" t="s">
        <v>84</v>
      </c>
      <c r="AV169" s="13" t="s">
        <v>82</v>
      </c>
      <c r="AW169" s="13" t="s">
        <v>35</v>
      </c>
      <c r="AX169" s="13" t="s">
        <v>74</v>
      </c>
      <c r="AY169" s="204" t="s">
        <v>202</v>
      </c>
    </row>
    <row r="170" spans="1:65" s="13" customFormat="1" ht="11.25">
      <c r="B170" s="195"/>
      <c r="C170" s="196"/>
      <c r="D170" s="188" t="s">
        <v>215</v>
      </c>
      <c r="E170" s="197" t="s">
        <v>19</v>
      </c>
      <c r="F170" s="198" t="s">
        <v>1794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1:65" s="14" customFormat="1" ht="11.25">
      <c r="B171" s="205"/>
      <c r="C171" s="206"/>
      <c r="D171" s="188" t="s">
        <v>215</v>
      </c>
      <c r="E171" s="207" t="s">
        <v>19</v>
      </c>
      <c r="F171" s="208" t="s">
        <v>1795</v>
      </c>
      <c r="G171" s="206"/>
      <c r="H171" s="209">
        <v>3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215</v>
      </c>
      <c r="AU171" s="215" t="s">
        <v>84</v>
      </c>
      <c r="AV171" s="14" t="s">
        <v>84</v>
      </c>
      <c r="AW171" s="14" t="s">
        <v>35</v>
      </c>
      <c r="AX171" s="14" t="s">
        <v>74</v>
      </c>
      <c r="AY171" s="215" t="s">
        <v>202</v>
      </c>
    </row>
    <row r="172" spans="1:65" s="13" customFormat="1" ht="11.25">
      <c r="B172" s="195"/>
      <c r="C172" s="196"/>
      <c r="D172" s="188" t="s">
        <v>215</v>
      </c>
      <c r="E172" s="197" t="s">
        <v>19</v>
      </c>
      <c r="F172" s="198" t="s">
        <v>470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1:65" s="13" customFormat="1" ht="11.25">
      <c r="B173" s="195"/>
      <c r="C173" s="196"/>
      <c r="D173" s="188" t="s">
        <v>215</v>
      </c>
      <c r="E173" s="197" t="s">
        <v>19</v>
      </c>
      <c r="F173" s="198" t="s">
        <v>1796</v>
      </c>
      <c r="G173" s="196"/>
      <c r="H173" s="197" t="s">
        <v>19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215</v>
      </c>
      <c r="AU173" s="204" t="s">
        <v>84</v>
      </c>
      <c r="AV173" s="13" t="s">
        <v>82</v>
      </c>
      <c r="AW173" s="13" t="s">
        <v>35</v>
      </c>
      <c r="AX173" s="13" t="s">
        <v>74</v>
      </c>
      <c r="AY173" s="204" t="s">
        <v>202</v>
      </c>
    </row>
    <row r="174" spans="1:65" s="14" customFormat="1" ht="11.25">
      <c r="B174" s="205"/>
      <c r="C174" s="206"/>
      <c r="D174" s="188" t="s">
        <v>215</v>
      </c>
      <c r="E174" s="207" t="s">
        <v>19</v>
      </c>
      <c r="F174" s="208" t="s">
        <v>82</v>
      </c>
      <c r="G174" s="206"/>
      <c r="H174" s="209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215</v>
      </c>
      <c r="AU174" s="215" t="s">
        <v>84</v>
      </c>
      <c r="AV174" s="14" t="s">
        <v>84</v>
      </c>
      <c r="AW174" s="14" t="s">
        <v>35</v>
      </c>
      <c r="AX174" s="14" t="s">
        <v>74</v>
      </c>
      <c r="AY174" s="215" t="s">
        <v>202</v>
      </c>
    </row>
    <row r="175" spans="1:65" s="13" customFormat="1" ht="11.25">
      <c r="B175" s="195"/>
      <c r="C175" s="196"/>
      <c r="D175" s="188" t="s">
        <v>215</v>
      </c>
      <c r="E175" s="197" t="s">
        <v>19</v>
      </c>
      <c r="F175" s="198" t="s">
        <v>470</v>
      </c>
      <c r="G175" s="196"/>
      <c r="H175" s="197" t="s">
        <v>19</v>
      </c>
      <c r="I175" s="199"/>
      <c r="J175" s="196"/>
      <c r="K175" s="196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215</v>
      </c>
      <c r="AU175" s="204" t="s">
        <v>84</v>
      </c>
      <c r="AV175" s="13" t="s">
        <v>82</v>
      </c>
      <c r="AW175" s="13" t="s">
        <v>35</v>
      </c>
      <c r="AX175" s="13" t="s">
        <v>74</v>
      </c>
      <c r="AY175" s="204" t="s">
        <v>202</v>
      </c>
    </row>
    <row r="176" spans="1:65" s="13" customFormat="1" ht="11.25">
      <c r="B176" s="195"/>
      <c r="C176" s="196"/>
      <c r="D176" s="188" t="s">
        <v>215</v>
      </c>
      <c r="E176" s="197" t="s">
        <v>19</v>
      </c>
      <c r="F176" s="198" t="s">
        <v>1797</v>
      </c>
      <c r="G176" s="196"/>
      <c r="H176" s="197" t="s">
        <v>19</v>
      </c>
      <c r="I176" s="199"/>
      <c r="J176" s="196"/>
      <c r="K176" s="196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215</v>
      </c>
      <c r="AU176" s="204" t="s">
        <v>84</v>
      </c>
      <c r="AV176" s="13" t="s">
        <v>82</v>
      </c>
      <c r="AW176" s="13" t="s">
        <v>35</v>
      </c>
      <c r="AX176" s="13" t="s">
        <v>74</v>
      </c>
      <c r="AY176" s="204" t="s">
        <v>202</v>
      </c>
    </row>
    <row r="177" spans="1:65" s="14" customFormat="1" ht="11.25">
      <c r="B177" s="205"/>
      <c r="C177" s="206"/>
      <c r="D177" s="188" t="s">
        <v>215</v>
      </c>
      <c r="E177" s="207" t="s">
        <v>19</v>
      </c>
      <c r="F177" s="208" t="s">
        <v>82</v>
      </c>
      <c r="G177" s="206"/>
      <c r="H177" s="209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215</v>
      </c>
      <c r="AU177" s="215" t="s">
        <v>84</v>
      </c>
      <c r="AV177" s="14" t="s">
        <v>84</v>
      </c>
      <c r="AW177" s="14" t="s">
        <v>35</v>
      </c>
      <c r="AX177" s="14" t="s">
        <v>74</v>
      </c>
      <c r="AY177" s="215" t="s">
        <v>202</v>
      </c>
    </row>
    <row r="178" spans="1:65" s="15" customFormat="1" ht="11.25">
      <c r="B178" s="216"/>
      <c r="C178" s="217"/>
      <c r="D178" s="188" t="s">
        <v>215</v>
      </c>
      <c r="E178" s="218" t="s">
        <v>19</v>
      </c>
      <c r="F178" s="219" t="s">
        <v>220</v>
      </c>
      <c r="G178" s="217"/>
      <c r="H178" s="220">
        <v>7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215</v>
      </c>
      <c r="AU178" s="226" t="s">
        <v>84</v>
      </c>
      <c r="AV178" s="15" t="s">
        <v>209</v>
      </c>
      <c r="AW178" s="15" t="s">
        <v>35</v>
      </c>
      <c r="AX178" s="15" t="s">
        <v>82</v>
      </c>
      <c r="AY178" s="226" t="s">
        <v>202</v>
      </c>
    </row>
    <row r="179" spans="1:65" s="2" customFormat="1" ht="16.5" customHeight="1">
      <c r="A179" s="36"/>
      <c r="B179" s="37"/>
      <c r="C179" s="241" t="s">
        <v>298</v>
      </c>
      <c r="D179" s="241" t="s">
        <v>595</v>
      </c>
      <c r="E179" s="242" t="s">
        <v>1825</v>
      </c>
      <c r="F179" s="243" t="s">
        <v>1826</v>
      </c>
      <c r="G179" s="244" t="s">
        <v>589</v>
      </c>
      <c r="H179" s="245">
        <v>21</v>
      </c>
      <c r="I179" s="246"/>
      <c r="J179" s="247">
        <f>ROUND(I179*H179,2)</f>
        <v>0</v>
      </c>
      <c r="K179" s="243" t="s">
        <v>19</v>
      </c>
      <c r="L179" s="248"/>
      <c r="M179" s="249" t="s">
        <v>19</v>
      </c>
      <c r="N179" s="250" t="s">
        <v>45</v>
      </c>
      <c r="O179" s="66"/>
      <c r="P179" s="184">
        <f>O179*H179</f>
        <v>0</v>
      </c>
      <c r="Q179" s="184">
        <v>2E-3</v>
      </c>
      <c r="R179" s="184">
        <f>Q179*H179</f>
        <v>4.2000000000000003E-2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268</v>
      </c>
      <c r="AT179" s="186" t="s">
        <v>595</v>
      </c>
      <c r="AU179" s="186" t="s">
        <v>84</v>
      </c>
      <c r="AY179" s="19" t="s">
        <v>202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82</v>
      </c>
      <c r="BK179" s="187">
        <f>ROUND(I179*H179,2)</f>
        <v>0</v>
      </c>
      <c r="BL179" s="19" t="s">
        <v>209</v>
      </c>
      <c r="BM179" s="186" t="s">
        <v>1827</v>
      </c>
    </row>
    <row r="180" spans="1:65" s="2" customFormat="1" ht="11.25">
      <c r="A180" s="36"/>
      <c r="B180" s="37"/>
      <c r="C180" s="38"/>
      <c r="D180" s="188" t="s">
        <v>211</v>
      </c>
      <c r="E180" s="38"/>
      <c r="F180" s="189" t="s">
        <v>1826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211</v>
      </c>
      <c r="AU180" s="19" t="s">
        <v>84</v>
      </c>
    </row>
    <row r="181" spans="1:65" s="13" customFormat="1" ht="11.25">
      <c r="B181" s="195"/>
      <c r="C181" s="196"/>
      <c r="D181" s="188" t="s">
        <v>215</v>
      </c>
      <c r="E181" s="197" t="s">
        <v>19</v>
      </c>
      <c r="F181" s="198" t="s">
        <v>470</v>
      </c>
      <c r="G181" s="196"/>
      <c r="H181" s="197" t="s">
        <v>19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215</v>
      </c>
      <c r="AU181" s="204" t="s">
        <v>84</v>
      </c>
      <c r="AV181" s="13" t="s">
        <v>82</v>
      </c>
      <c r="AW181" s="13" t="s">
        <v>35</v>
      </c>
      <c r="AX181" s="13" t="s">
        <v>74</v>
      </c>
      <c r="AY181" s="204" t="s">
        <v>202</v>
      </c>
    </row>
    <row r="182" spans="1:65" s="13" customFormat="1" ht="11.25">
      <c r="B182" s="195"/>
      <c r="C182" s="196"/>
      <c r="D182" s="188" t="s">
        <v>215</v>
      </c>
      <c r="E182" s="197" t="s">
        <v>19</v>
      </c>
      <c r="F182" s="198" t="s">
        <v>1793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1:65" s="14" customFormat="1" ht="11.25">
      <c r="B183" s="205"/>
      <c r="C183" s="206"/>
      <c r="D183" s="188" t="s">
        <v>215</v>
      </c>
      <c r="E183" s="207" t="s">
        <v>19</v>
      </c>
      <c r="F183" s="208" t="s">
        <v>84</v>
      </c>
      <c r="G183" s="206"/>
      <c r="H183" s="209">
        <v>2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215</v>
      </c>
      <c r="AU183" s="215" t="s">
        <v>84</v>
      </c>
      <c r="AV183" s="14" t="s">
        <v>84</v>
      </c>
      <c r="AW183" s="14" t="s">
        <v>35</v>
      </c>
      <c r="AX183" s="14" t="s">
        <v>74</v>
      </c>
      <c r="AY183" s="215" t="s">
        <v>202</v>
      </c>
    </row>
    <row r="184" spans="1:65" s="13" customFormat="1" ht="11.25">
      <c r="B184" s="195"/>
      <c r="C184" s="196"/>
      <c r="D184" s="188" t="s">
        <v>215</v>
      </c>
      <c r="E184" s="197" t="s">
        <v>19</v>
      </c>
      <c r="F184" s="198" t="s">
        <v>470</v>
      </c>
      <c r="G184" s="196"/>
      <c r="H184" s="197" t="s">
        <v>19</v>
      </c>
      <c r="I184" s="199"/>
      <c r="J184" s="196"/>
      <c r="K184" s="196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215</v>
      </c>
      <c r="AU184" s="204" t="s">
        <v>84</v>
      </c>
      <c r="AV184" s="13" t="s">
        <v>82</v>
      </c>
      <c r="AW184" s="13" t="s">
        <v>35</v>
      </c>
      <c r="AX184" s="13" t="s">
        <v>74</v>
      </c>
      <c r="AY184" s="204" t="s">
        <v>202</v>
      </c>
    </row>
    <row r="185" spans="1:65" s="13" customFormat="1" ht="11.25">
      <c r="B185" s="195"/>
      <c r="C185" s="196"/>
      <c r="D185" s="188" t="s">
        <v>215</v>
      </c>
      <c r="E185" s="197" t="s">
        <v>19</v>
      </c>
      <c r="F185" s="198" t="s">
        <v>1794</v>
      </c>
      <c r="G185" s="196"/>
      <c r="H185" s="197" t="s">
        <v>19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215</v>
      </c>
      <c r="AU185" s="204" t="s">
        <v>84</v>
      </c>
      <c r="AV185" s="13" t="s">
        <v>82</v>
      </c>
      <c r="AW185" s="13" t="s">
        <v>35</v>
      </c>
      <c r="AX185" s="13" t="s">
        <v>74</v>
      </c>
      <c r="AY185" s="204" t="s">
        <v>202</v>
      </c>
    </row>
    <row r="186" spans="1:65" s="14" customFormat="1" ht="11.25">
      <c r="B186" s="205"/>
      <c r="C186" s="206"/>
      <c r="D186" s="188" t="s">
        <v>215</v>
      </c>
      <c r="E186" s="207" t="s">
        <v>19</v>
      </c>
      <c r="F186" s="208" t="s">
        <v>1795</v>
      </c>
      <c r="G186" s="206"/>
      <c r="H186" s="209">
        <v>3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215</v>
      </c>
      <c r="AU186" s="215" t="s">
        <v>84</v>
      </c>
      <c r="AV186" s="14" t="s">
        <v>84</v>
      </c>
      <c r="AW186" s="14" t="s">
        <v>35</v>
      </c>
      <c r="AX186" s="14" t="s">
        <v>74</v>
      </c>
      <c r="AY186" s="215" t="s">
        <v>202</v>
      </c>
    </row>
    <row r="187" spans="1:65" s="13" customFormat="1" ht="11.25">
      <c r="B187" s="195"/>
      <c r="C187" s="196"/>
      <c r="D187" s="188" t="s">
        <v>215</v>
      </c>
      <c r="E187" s="197" t="s">
        <v>19</v>
      </c>
      <c r="F187" s="198" t="s">
        <v>470</v>
      </c>
      <c r="G187" s="196"/>
      <c r="H187" s="197" t="s">
        <v>19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215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202</v>
      </c>
    </row>
    <row r="188" spans="1:65" s="13" customFormat="1" ht="11.25">
      <c r="B188" s="195"/>
      <c r="C188" s="196"/>
      <c r="D188" s="188" t="s">
        <v>215</v>
      </c>
      <c r="E188" s="197" t="s">
        <v>19</v>
      </c>
      <c r="F188" s="198" t="s">
        <v>1796</v>
      </c>
      <c r="G188" s="196"/>
      <c r="H188" s="197" t="s">
        <v>19</v>
      </c>
      <c r="I188" s="199"/>
      <c r="J188" s="196"/>
      <c r="K188" s="196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215</v>
      </c>
      <c r="AU188" s="204" t="s">
        <v>84</v>
      </c>
      <c r="AV188" s="13" t="s">
        <v>82</v>
      </c>
      <c r="AW188" s="13" t="s">
        <v>35</v>
      </c>
      <c r="AX188" s="13" t="s">
        <v>74</v>
      </c>
      <c r="AY188" s="204" t="s">
        <v>202</v>
      </c>
    </row>
    <row r="189" spans="1:65" s="14" customFormat="1" ht="11.25">
      <c r="B189" s="205"/>
      <c r="C189" s="206"/>
      <c r="D189" s="188" t="s">
        <v>215</v>
      </c>
      <c r="E189" s="207" t="s">
        <v>19</v>
      </c>
      <c r="F189" s="208" t="s">
        <v>82</v>
      </c>
      <c r="G189" s="206"/>
      <c r="H189" s="209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215</v>
      </c>
      <c r="AU189" s="215" t="s">
        <v>84</v>
      </c>
      <c r="AV189" s="14" t="s">
        <v>84</v>
      </c>
      <c r="AW189" s="14" t="s">
        <v>35</v>
      </c>
      <c r="AX189" s="14" t="s">
        <v>74</v>
      </c>
      <c r="AY189" s="215" t="s">
        <v>202</v>
      </c>
    </row>
    <row r="190" spans="1:65" s="13" customFormat="1" ht="11.25">
      <c r="B190" s="195"/>
      <c r="C190" s="196"/>
      <c r="D190" s="188" t="s">
        <v>215</v>
      </c>
      <c r="E190" s="197" t="s">
        <v>19</v>
      </c>
      <c r="F190" s="198" t="s">
        <v>470</v>
      </c>
      <c r="G190" s="196"/>
      <c r="H190" s="197" t="s">
        <v>19</v>
      </c>
      <c r="I190" s="199"/>
      <c r="J190" s="196"/>
      <c r="K190" s="196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215</v>
      </c>
      <c r="AU190" s="204" t="s">
        <v>84</v>
      </c>
      <c r="AV190" s="13" t="s">
        <v>82</v>
      </c>
      <c r="AW190" s="13" t="s">
        <v>35</v>
      </c>
      <c r="AX190" s="13" t="s">
        <v>74</v>
      </c>
      <c r="AY190" s="204" t="s">
        <v>202</v>
      </c>
    </row>
    <row r="191" spans="1:65" s="13" customFormat="1" ht="11.25">
      <c r="B191" s="195"/>
      <c r="C191" s="196"/>
      <c r="D191" s="188" t="s">
        <v>215</v>
      </c>
      <c r="E191" s="197" t="s">
        <v>19</v>
      </c>
      <c r="F191" s="198" t="s">
        <v>1797</v>
      </c>
      <c r="G191" s="196"/>
      <c r="H191" s="197" t="s">
        <v>19</v>
      </c>
      <c r="I191" s="199"/>
      <c r="J191" s="196"/>
      <c r="K191" s="196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215</v>
      </c>
      <c r="AU191" s="204" t="s">
        <v>84</v>
      </c>
      <c r="AV191" s="13" t="s">
        <v>82</v>
      </c>
      <c r="AW191" s="13" t="s">
        <v>35</v>
      </c>
      <c r="AX191" s="13" t="s">
        <v>74</v>
      </c>
      <c r="AY191" s="204" t="s">
        <v>202</v>
      </c>
    </row>
    <row r="192" spans="1:65" s="14" customFormat="1" ht="11.25">
      <c r="B192" s="205"/>
      <c r="C192" s="206"/>
      <c r="D192" s="188" t="s">
        <v>215</v>
      </c>
      <c r="E192" s="207" t="s">
        <v>19</v>
      </c>
      <c r="F192" s="208" t="s">
        <v>82</v>
      </c>
      <c r="G192" s="206"/>
      <c r="H192" s="209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215</v>
      </c>
      <c r="AU192" s="215" t="s">
        <v>84</v>
      </c>
      <c r="AV192" s="14" t="s">
        <v>84</v>
      </c>
      <c r="AW192" s="14" t="s">
        <v>35</v>
      </c>
      <c r="AX192" s="14" t="s">
        <v>74</v>
      </c>
      <c r="AY192" s="215" t="s">
        <v>202</v>
      </c>
    </row>
    <row r="193" spans="1:65" s="16" customFormat="1" ht="11.25">
      <c r="B193" s="227"/>
      <c r="C193" s="228"/>
      <c r="D193" s="188" t="s">
        <v>215</v>
      </c>
      <c r="E193" s="229" t="s">
        <v>19</v>
      </c>
      <c r="F193" s="230" t="s">
        <v>1828</v>
      </c>
      <c r="G193" s="228"/>
      <c r="H193" s="231">
        <v>7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215</v>
      </c>
      <c r="AU193" s="237" t="s">
        <v>84</v>
      </c>
      <c r="AV193" s="16" t="s">
        <v>226</v>
      </c>
      <c r="AW193" s="16" t="s">
        <v>35</v>
      </c>
      <c r="AX193" s="16" t="s">
        <v>74</v>
      </c>
      <c r="AY193" s="237" t="s">
        <v>202</v>
      </c>
    </row>
    <row r="194" spans="1:65" s="14" customFormat="1" ht="11.25">
      <c r="B194" s="205"/>
      <c r="C194" s="206"/>
      <c r="D194" s="188" t="s">
        <v>215</v>
      </c>
      <c r="E194" s="207" t="s">
        <v>19</v>
      </c>
      <c r="F194" s="208" t="s">
        <v>1829</v>
      </c>
      <c r="G194" s="206"/>
      <c r="H194" s="209">
        <v>21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215</v>
      </c>
      <c r="AU194" s="215" t="s">
        <v>84</v>
      </c>
      <c r="AV194" s="14" t="s">
        <v>84</v>
      </c>
      <c r="AW194" s="14" t="s">
        <v>35</v>
      </c>
      <c r="AX194" s="14" t="s">
        <v>74</v>
      </c>
      <c r="AY194" s="215" t="s">
        <v>202</v>
      </c>
    </row>
    <row r="195" spans="1:65" s="16" customFormat="1" ht="11.25">
      <c r="B195" s="227"/>
      <c r="C195" s="228"/>
      <c r="D195" s="188" t="s">
        <v>215</v>
      </c>
      <c r="E195" s="229" t="s">
        <v>19</v>
      </c>
      <c r="F195" s="230" t="s">
        <v>1830</v>
      </c>
      <c r="G195" s="228"/>
      <c r="H195" s="231">
        <v>21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215</v>
      </c>
      <c r="AU195" s="237" t="s">
        <v>84</v>
      </c>
      <c r="AV195" s="16" t="s">
        <v>226</v>
      </c>
      <c r="AW195" s="16" t="s">
        <v>35</v>
      </c>
      <c r="AX195" s="16" t="s">
        <v>82</v>
      </c>
      <c r="AY195" s="237" t="s">
        <v>202</v>
      </c>
    </row>
    <row r="196" spans="1:65" s="2" customFormat="1" ht="16.5" customHeight="1">
      <c r="A196" s="36"/>
      <c r="B196" s="37"/>
      <c r="C196" s="241" t="s">
        <v>305</v>
      </c>
      <c r="D196" s="241" t="s">
        <v>595</v>
      </c>
      <c r="E196" s="242" t="s">
        <v>1831</v>
      </c>
      <c r="F196" s="243" t="s">
        <v>1832</v>
      </c>
      <c r="G196" s="244" t="s">
        <v>589</v>
      </c>
      <c r="H196" s="245">
        <v>21</v>
      </c>
      <c r="I196" s="246"/>
      <c r="J196" s="247">
        <f>ROUND(I196*H196,2)</f>
        <v>0</v>
      </c>
      <c r="K196" s="243" t="s">
        <v>19</v>
      </c>
      <c r="L196" s="248"/>
      <c r="M196" s="249" t="s">
        <v>19</v>
      </c>
      <c r="N196" s="250" t="s">
        <v>45</v>
      </c>
      <c r="O196" s="66"/>
      <c r="P196" s="184">
        <f>O196*H196</f>
        <v>0</v>
      </c>
      <c r="Q196" s="184">
        <v>1E-3</v>
      </c>
      <c r="R196" s="184">
        <f>Q196*H196</f>
        <v>2.1000000000000001E-2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268</v>
      </c>
      <c r="AT196" s="186" t="s">
        <v>595</v>
      </c>
      <c r="AU196" s="186" t="s">
        <v>84</v>
      </c>
      <c r="AY196" s="19" t="s">
        <v>202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82</v>
      </c>
      <c r="BK196" s="187">
        <f>ROUND(I196*H196,2)</f>
        <v>0</v>
      </c>
      <c r="BL196" s="19" t="s">
        <v>209</v>
      </c>
      <c r="BM196" s="186" t="s">
        <v>1833</v>
      </c>
    </row>
    <row r="197" spans="1:65" s="2" customFormat="1" ht="11.25">
      <c r="A197" s="36"/>
      <c r="B197" s="37"/>
      <c r="C197" s="38"/>
      <c r="D197" s="188" t="s">
        <v>211</v>
      </c>
      <c r="E197" s="38"/>
      <c r="F197" s="189" t="s">
        <v>1832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211</v>
      </c>
      <c r="AU197" s="19" t="s">
        <v>84</v>
      </c>
    </row>
    <row r="198" spans="1:65" s="13" customFormat="1" ht="11.25">
      <c r="B198" s="195"/>
      <c r="C198" s="196"/>
      <c r="D198" s="188" t="s">
        <v>215</v>
      </c>
      <c r="E198" s="197" t="s">
        <v>19</v>
      </c>
      <c r="F198" s="198" t="s">
        <v>470</v>
      </c>
      <c r="G198" s="196"/>
      <c r="H198" s="197" t="s">
        <v>19</v>
      </c>
      <c r="I198" s="199"/>
      <c r="J198" s="196"/>
      <c r="K198" s="196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215</v>
      </c>
      <c r="AU198" s="204" t="s">
        <v>84</v>
      </c>
      <c r="AV198" s="13" t="s">
        <v>82</v>
      </c>
      <c r="AW198" s="13" t="s">
        <v>35</v>
      </c>
      <c r="AX198" s="13" t="s">
        <v>74</v>
      </c>
      <c r="AY198" s="204" t="s">
        <v>202</v>
      </c>
    </row>
    <row r="199" spans="1:65" s="13" customFormat="1" ht="11.25">
      <c r="B199" s="195"/>
      <c r="C199" s="196"/>
      <c r="D199" s="188" t="s">
        <v>215</v>
      </c>
      <c r="E199" s="197" t="s">
        <v>19</v>
      </c>
      <c r="F199" s="198" t="s">
        <v>1793</v>
      </c>
      <c r="G199" s="196"/>
      <c r="H199" s="197" t="s">
        <v>19</v>
      </c>
      <c r="I199" s="199"/>
      <c r="J199" s="196"/>
      <c r="K199" s="196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215</v>
      </c>
      <c r="AU199" s="204" t="s">
        <v>84</v>
      </c>
      <c r="AV199" s="13" t="s">
        <v>82</v>
      </c>
      <c r="AW199" s="13" t="s">
        <v>35</v>
      </c>
      <c r="AX199" s="13" t="s">
        <v>74</v>
      </c>
      <c r="AY199" s="204" t="s">
        <v>202</v>
      </c>
    </row>
    <row r="200" spans="1:65" s="14" customFormat="1" ht="11.25">
      <c r="B200" s="205"/>
      <c r="C200" s="206"/>
      <c r="D200" s="188" t="s">
        <v>215</v>
      </c>
      <c r="E200" s="207" t="s">
        <v>19</v>
      </c>
      <c r="F200" s="208" t="s">
        <v>84</v>
      </c>
      <c r="G200" s="206"/>
      <c r="H200" s="209">
        <v>2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215</v>
      </c>
      <c r="AU200" s="215" t="s">
        <v>84</v>
      </c>
      <c r="AV200" s="14" t="s">
        <v>84</v>
      </c>
      <c r="AW200" s="14" t="s">
        <v>35</v>
      </c>
      <c r="AX200" s="14" t="s">
        <v>74</v>
      </c>
      <c r="AY200" s="215" t="s">
        <v>202</v>
      </c>
    </row>
    <row r="201" spans="1:65" s="13" customFormat="1" ht="11.25">
      <c r="B201" s="195"/>
      <c r="C201" s="196"/>
      <c r="D201" s="188" t="s">
        <v>215</v>
      </c>
      <c r="E201" s="197" t="s">
        <v>19</v>
      </c>
      <c r="F201" s="198" t="s">
        <v>470</v>
      </c>
      <c r="G201" s="196"/>
      <c r="H201" s="197" t="s">
        <v>19</v>
      </c>
      <c r="I201" s="199"/>
      <c r="J201" s="196"/>
      <c r="K201" s="196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215</v>
      </c>
      <c r="AU201" s="204" t="s">
        <v>84</v>
      </c>
      <c r="AV201" s="13" t="s">
        <v>82</v>
      </c>
      <c r="AW201" s="13" t="s">
        <v>35</v>
      </c>
      <c r="AX201" s="13" t="s">
        <v>74</v>
      </c>
      <c r="AY201" s="204" t="s">
        <v>202</v>
      </c>
    </row>
    <row r="202" spans="1:65" s="13" customFormat="1" ht="11.25">
      <c r="B202" s="195"/>
      <c r="C202" s="196"/>
      <c r="D202" s="188" t="s">
        <v>215</v>
      </c>
      <c r="E202" s="197" t="s">
        <v>19</v>
      </c>
      <c r="F202" s="198" t="s">
        <v>1794</v>
      </c>
      <c r="G202" s="196"/>
      <c r="H202" s="197" t="s">
        <v>19</v>
      </c>
      <c r="I202" s="199"/>
      <c r="J202" s="196"/>
      <c r="K202" s="196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215</v>
      </c>
      <c r="AU202" s="204" t="s">
        <v>84</v>
      </c>
      <c r="AV202" s="13" t="s">
        <v>82</v>
      </c>
      <c r="AW202" s="13" t="s">
        <v>35</v>
      </c>
      <c r="AX202" s="13" t="s">
        <v>74</v>
      </c>
      <c r="AY202" s="204" t="s">
        <v>202</v>
      </c>
    </row>
    <row r="203" spans="1:65" s="14" customFormat="1" ht="11.25">
      <c r="B203" s="205"/>
      <c r="C203" s="206"/>
      <c r="D203" s="188" t="s">
        <v>215</v>
      </c>
      <c r="E203" s="207" t="s">
        <v>19</v>
      </c>
      <c r="F203" s="208" t="s">
        <v>1795</v>
      </c>
      <c r="G203" s="206"/>
      <c r="H203" s="209">
        <v>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215</v>
      </c>
      <c r="AU203" s="215" t="s">
        <v>84</v>
      </c>
      <c r="AV203" s="14" t="s">
        <v>84</v>
      </c>
      <c r="AW203" s="14" t="s">
        <v>35</v>
      </c>
      <c r="AX203" s="14" t="s">
        <v>74</v>
      </c>
      <c r="AY203" s="215" t="s">
        <v>202</v>
      </c>
    </row>
    <row r="204" spans="1:65" s="13" customFormat="1" ht="11.25">
      <c r="B204" s="195"/>
      <c r="C204" s="196"/>
      <c r="D204" s="188" t="s">
        <v>215</v>
      </c>
      <c r="E204" s="197" t="s">
        <v>19</v>
      </c>
      <c r="F204" s="198" t="s">
        <v>470</v>
      </c>
      <c r="G204" s="196"/>
      <c r="H204" s="197" t="s">
        <v>19</v>
      </c>
      <c r="I204" s="199"/>
      <c r="J204" s="196"/>
      <c r="K204" s="196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215</v>
      </c>
      <c r="AU204" s="204" t="s">
        <v>84</v>
      </c>
      <c r="AV204" s="13" t="s">
        <v>82</v>
      </c>
      <c r="AW204" s="13" t="s">
        <v>35</v>
      </c>
      <c r="AX204" s="13" t="s">
        <v>74</v>
      </c>
      <c r="AY204" s="204" t="s">
        <v>202</v>
      </c>
    </row>
    <row r="205" spans="1:65" s="13" customFormat="1" ht="11.25">
      <c r="B205" s="195"/>
      <c r="C205" s="196"/>
      <c r="D205" s="188" t="s">
        <v>215</v>
      </c>
      <c r="E205" s="197" t="s">
        <v>19</v>
      </c>
      <c r="F205" s="198" t="s">
        <v>1796</v>
      </c>
      <c r="G205" s="196"/>
      <c r="H205" s="197" t="s">
        <v>19</v>
      </c>
      <c r="I205" s="199"/>
      <c r="J205" s="196"/>
      <c r="K205" s="196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215</v>
      </c>
      <c r="AU205" s="204" t="s">
        <v>84</v>
      </c>
      <c r="AV205" s="13" t="s">
        <v>82</v>
      </c>
      <c r="AW205" s="13" t="s">
        <v>35</v>
      </c>
      <c r="AX205" s="13" t="s">
        <v>74</v>
      </c>
      <c r="AY205" s="204" t="s">
        <v>202</v>
      </c>
    </row>
    <row r="206" spans="1:65" s="14" customFormat="1" ht="11.25">
      <c r="B206" s="205"/>
      <c r="C206" s="206"/>
      <c r="D206" s="188" t="s">
        <v>215</v>
      </c>
      <c r="E206" s="207" t="s">
        <v>19</v>
      </c>
      <c r="F206" s="208" t="s">
        <v>82</v>
      </c>
      <c r="G206" s="206"/>
      <c r="H206" s="209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215</v>
      </c>
      <c r="AU206" s="215" t="s">
        <v>84</v>
      </c>
      <c r="AV206" s="14" t="s">
        <v>84</v>
      </c>
      <c r="AW206" s="14" t="s">
        <v>35</v>
      </c>
      <c r="AX206" s="14" t="s">
        <v>74</v>
      </c>
      <c r="AY206" s="215" t="s">
        <v>202</v>
      </c>
    </row>
    <row r="207" spans="1:65" s="13" customFormat="1" ht="11.25">
      <c r="B207" s="195"/>
      <c r="C207" s="196"/>
      <c r="D207" s="188" t="s">
        <v>215</v>
      </c>
      <c r="E207" s="197" t="s">
        <v>19</v>
      </c>
      <c r="F207" s="198" t="s">
        <v>470</v>
      </c>
      <c r="G207" s="196"/>
      <c r="H207" s="197" t="s">
        <v>19</v>
      </c>
      <c r="I207" s="199"/>
      <c r="J207" s="196"/>
      <c r="K207" s="196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215</v>
      </c>
      <c r="AU207" s="204" t="s">
        <v>84</v>
      </c>
      <c r="AV207" s="13" t="s">
        <v>82</v>
      </c>
      <c r="AW207" s="13" t="s">
        <v>35</v>
      </c>
      <c r="AX207" s="13" t="s">
        <v>74</v>
      </c>
      <c r="AY207" s="204" t="s">
        <v>202</v>
      </c>
    </row>
    <row r="208" spans="1:65" s="13" customFormat="1" ht="11.25">
      <c r="B208" s="195"/>
      <c r="C208" s="196"/>
      <c r="D208" s="188" t="s">
        <v>215</v>
      </c>
      <c r="E208" s="197" t="s">
        <v>19</v>
      </c>
      <c r="F208" s="198" t="s">
        <v>1797</v>
      </c>
      <c r="G208" s="196"/>
      <c r="H208" s="197" t="s">
        <v>19</v>
      </c>
      <c r="I208" s="199"/>
      <c r="J208" s="196"/>
      <c r="K208" s="196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215</v>
      </c>
      <c r="AU208" s="204" t="s">
        <v>84</v>
      </c>
      <c r="AV208" s="13" t="s">
        <v>82</v>
      </c>
      <c r="AW208" s="13" t="s">
        <v>35</v>
      </c>
      <c r="AX208" s="13" t="s">
        <v>74</v>
      </c>
      <c r="AY208" s="204" t="s">
        <v>202</v>
      </c>
    </row>
    <row r="209" spans="1:65" s="14" customFormat="1" ht="11.25">
      <c r="B209" s="205"/>
      <c r="C209" s="206"/>
      <c r="D209" s="188" t="s">
        <v>215</v>
      </c>
      <c r="E209" s="207" t="s">
        <v>19</v>
      </c>
      <c r="F209" s="208" t="s">
        <v>82</v>
      </c>
      <c r="G209" s="206"/>
      <c r="H209" s="209">
        <v>1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215</v>
      </c>
      <c r="AU209" s="215" t="s">
        <v>84</v>
      </c>
      <c r="AV209" s="14" t="s">
        <v>84</v>
      </c>
      <c r="AW209" s="14" t="s">
        <v>35</v>
      </c>
      <c r="AX209" s="14" t="s">
        <v>74</v>
      </c>
      <c r="AY209" s="215" t="s">
        <v>202</v>
      </c>
    </row>
    <row r="210" spans="1:65" s="16" customFormat="1" ht="11.25">
      <c r="B210" s="227"/>
      <c r="C210" s="228"/>
      <c r="D210" s="188" t="s">
        <v>215</v>
      </c>
      <c r="E210" s="229" t="s">
        <v>19</v>
      </c>
      <c r="F210" s="230" t="s">
        <v>1828</v>
      </c>
      <c r="G210" s="228"/>
      <c r="H210" s="231">
        <v>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215</v>
      </c>
      <c r="AU210" s="237" t="s">
        <v>84</v>
      </c>
      <c r="AV210" s="16" t="s">
        <v>226</v>
      </c>
      <c r="AW210" s="16" t="s">
        <v>35</v>
      </c>
      <c r="AX210" s="16" t="s">
        <v>74</v>
      </c>
      <c r="AY210" s="237" t="s">
        <v>202</v>
      </c>
    </row>
    <row r="211" spans="1:65" s="14" customFormat="1" ht="11.25">
      <c r="B211" s="205"/>
      <c r="C211" s="206"/>
      <c r="D211" s="188" t="s">
        <v>215</v>
      </c>
      <c r="E211" s="207" t="s">
        <v>19</v>
      </c>
      <c r="F211" s="208" t="s">
        <v>1829</v>
      </c>
      <c r="G211" s="206"/>
      <c r="H211" s="209">
        <v>21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215</v>
      </c>
      <c r="AU211" s="215" t="s">
        <v>84</v>
      </c>
      <c r="AV211" s="14" t="s">
        <v>84</v>
      </c>
      <c r="AW211" s="14" t="s">
        <v>35</v>
      </c>
      <c r="AX211" s="14" t="s">
        <v>74</v>
      </c>
      <c r="AY211" s="215" t="s">
        <v>202</v>
      </c>
    </row>
    <row r="212" spans="1:65" s="16" customFormat="1" ht="11.25">
      <c r="B212" s="227"/>
      <c r="C212" s="228"/>
      <c r="D212" s="188" t="s">
        <v>215</v>
      </c>
      <c r="E212" s="229" t="s">
        <v>19</v>
      </c>
      <c r="F212" s="230" t="s">
        <v>1830</v>
      </c>
      <c r="G212" s="228"/>
      <c r="H212" s="231">
        <v>21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215</v>
      </c>
      <c r="AU212" s="237" t="s">
        <v>84</v>
      </c>
      <c r="AV212" s="16" t="s">
        <v>226</v>
      </c>
      <c r="AW212" s="16" t="s">
        <v>35</v>
      </c>
      <c r="AX212" s="16" t="s">
        <v>82</v>
      </c>
      <c r="AY212" s="237" t="s">
        <v>202</v>
      </c>
    </row>
    <row r="213" spans="1:65" s="2" customFormat="1" ht="16.5" customHeight="1">
      <c r="A213" s="36"/>
      <c r="B213" s="37"/>
      <c r="C213" s="241" t="s">
        <v>311</v>
      </c>
      <c r="D213" s="241" t="s">
        <v>595</v>
      </c>
      <c r="E213" s="242" t="s">
        <v>1834</v>
      </c>
      <c r="F213" s="243" t="s">
        <v>1835</v>
      </c>
      <c r="G213" s="244" t="s">
        <v>1551</v>
      </c>
      <c r="H213" s="245">
        <v>10.5</v>
      </c>
      <c r="I213" s="246"/>
      <c r="J213" s="247">
        <f>ROUND(I213*H213,2)</f>
        <v>0</v>
      </c>
      <c r="K213" s="243" t="s">
        <v>19</v>
      </c>
      <c r="L213" s="248"/>
      <c r="M213" s="249" t="s">
        <v>19</v>
      </c>
      <c r="N213" s="250" t="s">
        <v>45</v>
      </c>
      <c r="O213" s="66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268</v>
      </c>
      <c r="AT213" s="186" t="s">
        <v>595</v>
      </c>
      <c r="AU213" s="186" t="s">
        <v>84</v>
      </c>
      <c r="AY213" s="19" t="s">
        <v>202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82</v>
      </c>
      <c r="BK213" s="187">
        <f>ROUND(I213*H213,2)</f>
        <v>0</v>
      </c>
      <c r="BL213" s="19" t="s">
        <v>209</v>
      </c>
      <c r="BM213" s="186" t="s">
        <v>1836</v>
      </c>
    </row>
    <row r="214" spans="1:65" s="2" customFormat="1" ht="11.25">
      <c r="A214" s="36"/>
      <c r="B214" s="37"/>
      <c r="C214" s="38"/>
      <c r="D214" s="188" t="s">
        <v>211</v>
      </c>
      <c r="E214" s="38"/>
      <c r="F214" s="189" t="s">
        <v>1835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211</v>
      </c>
      <c r="AU214" s="19" t="s">
        <v>84</v>
      </c>
    </row>
    <row r="215" spans="1:65" s="13" customFormat="1" ht="11.25">
      <c r="B215" s="195"/>
      <c r="C215" s="196"/>
      <c r="D215" s="188" t="s">
        <v>215</v>
      </c>
      <c r="E215" s="197" t="s">
        <v>19</v>
      </c>
      <c r="F215" s="198" t="s">
        <v>470</v>
      </c>
      <c r="G215" s="196"/>
      <c r="H215" s="197" t="s">
        <v>19</v>
      </c>
      <c r="I215" s="199"/>
      <c r="J215" s="196"/>
      <c r="K215" s="196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215</v>
      </c>
      <c r="AU215" s="204" t="s">
        <v>84</v>
      </c>
      <c r="AV215" s="13" t="s">
        <v>82</v>
      </c>
      <c r="AW215" s="13" t="s">
        <v>35</v>
      </c>
      <c r="AX215" s="13" t="s">
        <v>74</v>
      </c>
      <c r="AY215" s="204" t="s">
        <v>202</v>
      </c>
    </row>
    <row r="216" spans="1:65" s="13" customFormat="1" ht="11.25">
      <c r="B216" s="195"/>
      <c r="C216" s="196"/>
      <c r="D216" s="188" t="s">
        <v>215</v>
      </c>
      <c r="E216" s="197" t="s">
        <v>19</v>
      </c>
      <c r="F216" s="198" t="s">
        <v>1793</v>
      </c>
      <c r="G216" s="196"/>
      <c r="H216" s="197" t="s">
        <v>19</v>
      </c>
      <c r="I216" s="199"/>
      <c r="J216" s="196"/>
      <c r="K216" s="196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215</v>
      </c>
      <c r="AU216" s="204" t="s">
        <v>84</v>
      </c>
      <c r="AV216" s="13" t="s">
        <v>82</v>
      </c>
      <c r="AW216" s="13" t="s">
        <v>35</v>
      </c>
      <c r="AX216" s="13" t="s">
        <v>74</v>
      </c>
      <c r="AY216" s="204" t="s">
        <v>202</v>
      </c>
    </row>
    <row r="217" spans="1:65" s="14" customFormat="1" ht="11.25">
      <c r="B217" s="205"/>
      <c r="C217" s="206"/>
      <c r="D217" s="188" t="s">
        <v>215</v>
      </c>
      <c r="E217" s="207" t="s">
        <v>19</v>
      </c>
      <c r="F217" s="208" t="s">
        <v>84</v>
      </c>
      <c r="G217" s="206"/>
      <c r="H217" s="209">
        <v>2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215</v>
      </c>
      <c r="AU217" s="215" t="s">
        <v>84</v>
      </c>
      <c r="AV217" s="14" t="s">
        <v>84</v>
      </c>
      <c r="AW217" s="14" t="s">
        <v>35</v>
      </c>
      <c r="AX217" s="14" t="s">
        <v>74</v>
      </c>
      <c r="AY217" s="215" t="s">
        <v>202</v>
      </c>
    </row>
    <row r="218" spans="1:65" s="13" customFormat="1" ht="11.25">
      <c r="B218" s="195"/>
      <c r="C218" s="196"/>
      <c r="D218" s="188" t="s">
        <v>215</v>
      </c>
      <c r="E218" s="197" t="s">
        <v>19</v>
      </c>
      <c r="F218" s="198" t="s">
        <v>470</v>
      </c>
      <c r="G218" s="196"/>
      <c r="H218" s="197" t="s">
        <v>19</v>
      </c>
      <c r="I218" s="199"/>
      <c r="J218" s="196"/>
      <c r="K218" s="196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215</v>
      </c>
      <c r="AU218" s="204" t="s">
        <v>84</v>
      </c>
      <c r="AV218" s="13" t="s">
        <v>82</v>
      </c>
      <c r="AW218" s="13" t="s">
        <v>35</v>
      </c>
      <c r="AX218" s="13" t="s">
        <v>74</v>
      </c>
      <c r="AY218" s="204" t="s">
        <v>202</v>
      </c>
    </row>
    <row r="219" spans="1:65" s="13" customFormat="1" ht="11.25">
      <c r="B219" s="195"/>
      <c r="C219" s="196"/>
      <c r="D219" s="188" t="s">
        <v>215</v>
      </c>
      <c r="E219" s="197" t="s">
        <v>19</v>
      </c>
      <c r="F219" s="198" t="s">
        <v>1794</v>
      </c>
      <c r="G219" s="196"/>
      <c r="H219" s="197" t="s">
        <v>19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215</v>
      </c>
      <c r="AU219" s="204" t="s">
        <v>84</v>
      </c>
      <c r="AV219" s="13" t="s">
        <v>82</v>
      </c>
      <c r="AW219" s="13" t="s">
        <v>35</v>
      </c>
      <c r="AX219" s="13" t="s">
        <v>74</v>
      </c>
      <c r="AY219" s="204" t="s">
        <v>202</v>
      </c>
    </row>
    <row r="220" spans="1:65" s="14" customFormat="1" ht="11.25">
      <c r="B220" s="205"/>
      <c r="C220" s="206"/>
      <c r="D220" s="188" t="s">
        <v>215</v>
      </c>
      <c r="E220" s="207" t="s">
        <v>19</v>
      </c>
      <c r="F220" s="208" t="s">
        <v>1795</v>
      </c>
      <c r="G220" s="206"/>
      <c r="H220" s="209">
        <v>3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215</v>
      </c>
      <c r="AU220" s="215" t="s">
        <v>84</v>
      </c>
      <c r="AV220" s="14" t="s">
        <v>84</v>
      </c>
      <c r="AW220" s="14" t="s">
        <v>35</v>
      </c>
      <c r="AX220" s="14" t="s">
        <v>74</v>
      </c>
      <c r="AY220" s="215" t="s">
        <v>202</v>
      </c>
    </row>
    <row r="221" spans="1:65" s="13" customFormat="1" ht="11.25">
      <c r="B221" s="195"/>
      <c r="C221" s="196"/>
      <c r="D221" s="188" t="s">
        <v>215</v>
      </c>
      <c r="E221" s="197" t="s">
        <v>19</v>
      </c>
      <c r="F221" s="198" t="s">
        <v>470</v>
      </c>
      <c r="G221" s="196"/>
      <c r="H221" s="197" t="s">
        <v>19</v>
      </c>
      <c r="I221" s="199"/>
      <c r="J221" s="196"/>
      <c r="K221" s="196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215</v>
      </c>
      <c r="AU221" s="204" t="s">
        <v>84</v>
      </c>
      <c r="AV221" s="13" t="s">
        <v>82</v>
      </c>
      <c r="AW221" s="13" t="s">
        <v>35</v>
      </c>
      <c r="AX221" s="13" t="s">
        <v>74</v>
      </c>
      <c r="AY221" s="204" t="s">
        <v>202</v>
      </c>
    </row>
    <row r="222" spans="1:65" s="13" customFormat="1" ht="11.25">
      <c r="B222" s="195"/>
      <c r="C222" s="196"/>
      <c r="D222" s="188" t="s">
        <v>215</v>
      </c>
      <c r="E222" s="197" t="s">
        <v>19</v>
      </c>
      <c r="F222" s="198" t="s">
        <v>1796</v>
      </c>
      <c r="G222" s="196"/>
      <c r="H222" s="197" t="s">
        <v>19</v>
      </c>
      <c r="I222" s="199"/>
      <c r="J222" s="196"/>
      <c r="K222" s="196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215</v>
      </c>
      <c r="AU222" s="204" t="s">
        <v>84</v>
      </c>
      <c r="AV222" s="13" t="s">
        <v>82</v>
      </c>
      <c r="AW222" s="13" t="s">
        <v>35</v>
      </c>
      <c r="AX222" s="13" t="s">
        <v>74</v>
      </c>
      <c r="AY222" s="204" t="s">
        <v>202</v>
      </c>
    </row>
    <row r="223" spans="1:65" s="14" customFormat="1" ht="11.25">
      <c r="B223" s="205"/>
      <c r="C223" s="206"/>
      <c r="D223" s="188" t="s">
        <v>215</v>
      </c>
      <c r="E223" s="207" t="s">
        <v>19</v>
      </c>
      <c r="F223" s="208" t="s">
        <v>82</v>
      </c>
      <c r="G223" s="206"/>
      <c r="H223" s="209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215</v>
      </c>
      <c r="AU223" s="215" t="s">
        <v>84</v>
      </c>
      <c r="AV223" s="14" t="s">
        <v>84</v>
      </c>
      <c r="AW223" s="14" t="s">
        <v>35</v>
      </c>
      <c r="AX223" s="14" t="s">
        <v>74</v>
      </c>
      <c r="AY223" s="215" t="s">
        <v>202</v>
      </c>
    </row>
    <row r="224" spans="1:65" s="13" customFormat="1" ht="11.25">
      <c r="B224" s="195"/>
      <c r="C224" s="196"/>
      <c r="D224" s="188" t="s">
        <v>215</v>
      </c>
      <c r="E224" s="197" t="s">
        <v>19</v>
      </c>
      <c r="F224" s="198" t="s">
        <v>470</v>
      </c>
      <c r="G224" s="196"/>
      <c r="H224" s="197" t="s">
        <v>19</v>
      </c>
      <c r="I224" s="199"/>
      <c r="J224" s="196"/>
      <c r="K224" s="196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215</v>
      </c>
      <c r="AU224" s="204" t="s">
        <v>84</v>
      </c>
      <c r="AV224" s="13" t="s">
        <v>82</v>
      </c>
      <c r="AW224" s="13" t="s">
        <v>35</v>
      </c>
      <c r="AX224" s="13" t="s">
        <v>74</v>
      </c>
      <c r="AY224" s="204" t="s">
        <v>202</v>
      </c>
    </row>
    <row r="225" spans="1:65" s="13" customFormat="1" ht="11.25">
      <c r="B225" s="195"/>
      <c r="C225" s="196"/>
      <c r="D225" s="188" t="s">
        <v>215</v>
      </c>
      <c r="E225" s="197" t="s">
        <v>19</v>
      </c>
      <c r="F225" s="198" t="s">
        <v>1797</v>
      </c>
      <c r="G225" s="196"/>
      <c r="H225" s="197" t="s">
        <v>19</v>
      </c>
      <c r="I225" s="199"/>
      <c r="J225" s="196"/>
      <c r="K225" s="196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215</v>
      </c>
      <c r="AU225" s="204" t="s">
        <v>84</v>
      </c>
      <c r="AV225" s="13" t="s">
        <v>82</v>
      </c>
      <c r="AW225" s="13" t="s">
        <v>35</v>
      </c>
      <c r="AX225" s="13" t="s">
        <v>74</v>
      </c>
      <c r="AY225" s="204" t="s">
        <v>202</v>
      </c>
    </row>
    <row r="226" spans="1:65" s="14" customFormat="1" ht="11.25">
      <c r="B226" s="205"/>
      <c r="C226" s="206"/>
      <c r="D226" s="188" t="s">
        <v>215</v>
      </c>
      <c r="E226" s="207" t="s">
        <v>19</v>
      </c>
      <c r="F226" s="208" t="s">
        <v>82</v>
      </c>
      <c r="G226" s="206"/>
      <c r="H226" s="209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215</v>
      </c>
      <c r="AU226" s="215" t="s">
        <v>84</v>
      </c>
      <c r="AV226" s="14" t="s">
        <v>84</v>
      </c>
      <c r="AW226" s="14" t="s">
        <v>35</v>
      </c>
      <c r="AX226" s="14" t="s">
        <v>74</v>
      </c>
      <c r="AY226" s="215" t="s">
        <v>202</v>
      </c>
    </row>
    <row r="227" spans="1:65" s="16" customFormat="1" ht="11.25">
      <c r="B227" s="227"/>
      <c r="C227" s="228"/>
      <c r="D227" s="188" t="s">
        <v>215</v>
      </c>
      <c r="E227" s="229" t="s">
        <v>19</v>
      </c>
      <c r="F227" s="230" t="s">
        <v>1828</v>
      </c>
      <c r="G227" s="228"/>
      <c r="H227" s="231">
        <v>7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215</v>
      </c>
      <c r="AU227" s="237" t="s">
        <v>84</v>
      </c>
      <c r="AV227" s="16" t="s">
        <v>226</v>
      </c>
      <c r="AW227" s="16" t="s">
        <v>35</v>
      </c>
      <c r="AX227" s="16" t="s">
        <v>74</v>
      </c>
      <c r="AY227" s="237" t="s">
        <v>202</v>
      </c>
    </row>
    <row r="228" spans="1:65" s="14" customFormat="1" ht="11.25">
      <c r="B228" s="205"/>
      <c r="C228" s="206"/>
      <c r="D228" s="188" t="s">
        <v>215</v>
      </c>
      <c r="E228" s="207" t="s">
        <v>19</v>
      </c>
      <c r="F228" s="208" t="s">
        <v>1837</v>
      </c>
      <c r="G228" s="206"/>
      <c r="H228" s="209">
        <v>10.5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215</v>
      </c>
      <c r="AU228" s="215" t="s">
        <v>84</v>
      </c>
      <c r="AV228" s="14" t="s">
        <v>84</v>
      </c>
      <c r="AW228" s="14" t="s">
        <v>35</v>
      </c>
      <c r="AX228" s="14" t="s">
        <v>74</v>
      </c>
      <c r="AY228" s="215" t="s">
        <v>202</v>
      </c>
    </row>
    <row r="229" spans="1:65" s="16" customFormat="1" ht="11.25">
      <c r="B229" s="227"/>
      <c r="C229" s="228"/>
      <c r="D229" s="188" t="s">
        <v>215</v>
      </c>
      <c r="E229" s="229" t="s">
        <v>19</v>
      </c>
      <c r="F229" s="230" t="s">
        <v>1838</v>
      </c>
      <c r="G229" s="228"/>
      <c r="H229" s="231">
        <v>10.5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215</v>
      </c>
      <c r="AU229" s="237" t="s">
        <v>84</v>
      </c>
      <c r="AV229" s="16" t="s">
        <v>226</v>
      </c>
      <c r="AW229" s="16" t="s">
        <v>35</v>
      </c>
      <c r="AX229" s="16" t="s">
        <v>82</v>
      </c>
      <c r="AY229" s="237" t="s">
        <v>202</v>
      </c>
    </row>
    <row r="230" spans="1:65" s="2" customFormat="1" ht="37.9" customHeight="1">
      <c r="A230" s="36"/>
      <c r="B230" s="37"/>
      <c r="C230" s="175" t="s">
        <v>333</v>
      </c>
      <c r="D230" s="175" t="s">
        <v>204</v>
      </c>
      <c r="E230" s="176" t="s">
        <v>1839</v>
      </c>
      <c r="F230" s="177" t="s">
        <v>1840</v>
      </c>
      <c r="G230" s="178" t="s">
        <v>1841</v>
      </c>
      <c r="H230" s="179">
        <v>1</v>
      </c>
      <c r="I230" s="180"/>
      <c r="J230" s="181">
        <f>ROUND(I230*H230,2)</f>
        <v>0</v>
      </c>
      <c r="K230" s="177" t="s">
        <v>19</v>
      </c>
      <c r="L230" s="41"/>
      <c r="M230" s="182" t="s">
        <v>19</v>
      </c>
      <c r="N230" s="183" t="s">
        <v>45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209</v>
      </c>
      <c r="AT230" s="186" t="s">
        <v>204</v>
      </c>
      <c r="AU230" s="186" t="s">
        <v>84</v>
      </c>
      <c r="AY230" s="19" t="s">
        <v>202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82</v>
      </c>
      <c r="BK230" s="187">
        <f>ROUND(I230*H230,2)</f>
        <v>0</v>
      </c>
      <c r="BL230" s="19" t="s">
        <v>209</v>
      </c>
      <c r="BM230" s="186" t="s">
        <v>1842</v>
      </c>
    </row>
    <row r="231" spans="1:65" s="2" customFormat="1" ht="29.25">
      <c r="A231" s="36"/>
      <c r="B231" s="37"/>
      <c r="C231" s="38"/>
      <c r="D231" s="188" t="s">
        <v>211</v>
      </c>
      <c r="E231" s="38"/>
      <c r="F231" s="189" t="s">
        <v>1843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211</v>
      </c>
      <c r="AU231" s="19" t="s">
        <v>84</v>
      </c>
    </row>
    <row r="232" spans="1:65" s="12" customFormat="1" ht="22.9" customHeight="1">
      <c r="B232" s="159"/>
      <c r="C232" s="160"/>
      <c r="D232" s="161" t="s">
        <v>73</v>
      </c>
      <c r="E232" s="173" t="s">
        <v>561</v>
      </c>
      <c r="F232" s="173" t="s">
        <v>562</v>
      </c>
      <c r="G232" s="160"/>
      <c r="H232" s="160"/>
      <c r="I232" s="163"/>
      <c r="J232" s="174">
        <f>BK232</f>
        <v>0</v>
      </c>
      <c r="K232" s="160"/>
      <c r="L232" s="165"/>
      <c r="M232" s="166"/>
      <c r="N232" s="167"/>
      <c r="O232" s="167"/>
      <c r="P232" s="168">
        <f>SUM(P233:P238)</f>
        <v>0</v>
      </c>
      <c r="Q232" s="167"/>
      <c r="R232" s="168">
        <f>SUM(R233:R238)</f>
        <v>0</v>
      </c>
      <c r="S232" s="167"/>
      <c r="T232" s="169">
        <f>SUM(T233:T238)</f>
        <v>0</v>
      </c>
      <c r="AR232" s="170" t="s">
        <v>82</v>
      </c>
      <c r="AT232" s="171" t="s">
        <v>73</v>
      </c>
      <c r="AU232" s="171" t="s">
        <v>82</v>
      </c>
      <c r="AY232" s="170" t="s">
        <v>202</v>
      </c>
      <c r="BK232" s="172">
        <f>SUM(BK233:BK238)</f>
        <v>0</v>
      </c>
    </row>
    <row r="233" spans="1:65" s="2" customFormat="1" ht="16.5" customHeight="1">
      <c r="A233" s="36"/>
      <c r="B233" s="37"/>
      <c r="C233" s="175" t="s">
        <v>318</v>
      </c>
      <c r="D233" s="175" t="s">
        <v>204</v>
      </c>
      <c r="E233" s="176" t="s">
        <v>1844</v>
      </c>
      <c r="F233" s="177" t="s">
        <v>1845</v>
      </c>
      <c r="G233" s="178" t="s">
        <v>301</v>
      </c>
      <c r="H233" s="179">
        <v>0.45300000000000001</v>
      </c>
      <c r="I233" s="180"/>
      <c r="J233" s="181">
        <f>ROUND(I233*H233,2)</f>
        <v>0</v>
      </c>
      <c r="K233" s="177" t="s">
        <v>208</v>
      </c>
      <c r="L233" s="41"/>
      <c r="M233" s="182" t="s">
        <v>19</v>
      </c>
      <c r="N233" s="183" t="s">
        <v>45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209</v>
      </c>
      <c r="AT233" s="186" t="s">
        <v>204</v>
      </c>
      <c r="AU233" s="186" t="s">
        <v>84</v>
      </c>
      <c r="AY233" s="19" t="s">
        <v>202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209</v>
      </c>
      <c r="BM233" s="186" t="s">
        <v>1846</v>
      </c>
    </row>
    <row r="234" spans="1:65" s="2" customFormat="1" ht="11.25">
      <c r="A234" s="36"/>
      <c r="B234" s="37"/>
      <c r="C234" s="38"/>
      <c r="D234" s="188" t="s">
        <v>211</v>
      </c>
      <c r="E234" s="38"/>
      <c r="F234" s="189" t="s">
        <v>1847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211</v>
      </c>
      <c r="AU234" s="19" t="s">
        <v>84</v>
      </c>
    </row>
    <row r="235" spans="1:65" s="2" customFormat="1" ht="11.25">
      <c r="A235" s="36"/>
      <c r="B235" s="37"/>
      <c r="C235" s="38"/>
      <c r="D235" s="193" t="s">
        <v>213</v>
      </c>
      <c r="E235" s="38"/>
      <c r="F235" s="194" t="s">
        <v>1848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213</v>
      </c>
      <c r="AU235" s="19" t="s">
        <v>84</v>
      </c>
    </row>
    <row r="236" spans="1:65" s="2" customFormat="1" ht="21.75" customHeight="1">
      <c r="A236" s="36"/>
      <c r="B236" s="37"/>
      <c r="C236" s="175" t="s">
        <v>8</v>
      </c>
      <c r="D236" s="175" t="s">
        <v>204</v>
      </c>
      <c r="E236" s="176" t="s">
        <v>1849</v>
      </c>
      <c r="F236" s="177" t="s">
        <v>1850</v>
      </c>
      <c r="G236" s="178" t="s">
        <v>301</v>
      </c>
      <c r="H236" s="179">
        <v>0.45300000000000001</v>
      </c>
      <c r="I236" s="180"/>
      <c r="J236" s="181">
        <f>ROUND(I236*H236,2)</f>
        <v>0</v>
      </c>
      <c r="K236" s="177" t="s">
        <v>208</v>
      </c>
      <c r="L236" s="41"/>
      <c r="M236" s="182" t="s">
        <v>19</v>
      </c>
      <c r="N236" s="183" t="s">
        <v>45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209</v>
      </c>
      <c r="AT236" s="186" t="s">
        <v>204</v>
      </c>
      <c r="AU236" s="186" t="s">
        <v>84</v>
      </c>
      <c r="AY236" s="19" t="s">
        <v>202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82</v>
      </c>
      <c r="BK236" s="187">
        <f>ROUND(I236*H236,2)</f>
        <v>0</v>
      </c>
      <c r="BL236" s="19" t="s">
        <v>209</v>
      </c>
      <c r="BM236" s="186" t="s">
        <v>1851</v>
      </c>
    </row>
    <row r="237" spans="1:65" s="2" customFormat="1" ht="19.5">
      <c r="A237" s="36"/>
      <c r="B237" s="37"/>
      <c r="C237" s="38"/>
      <c r="D237" s="188" t="s">
        <v>211</v>
      </c>
      <c r="E237" s="38"/>
      <c r="F237" s="189" t="s">
        <v>1852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211</v>
      </c>
      <c r="AU237" s="19" t="s">
        <v>84</v>
      </c>
    </row>
    <row r="238" spans="1:65" s="2" customFormat="1" ht="11.25">
      <c r="A238" s="36"/>
      <c r="B238" s="37"/>
      <c r="C238" s="38"/>
      <c r="D238" s="193" t="s">
        <v>213</v>
      </c>
      <c r="E238" s="38"/>
      <c r="F238" s="194" t="s">
        <v>1853</v>
      </c>
      <c r="G238" s="38"/>
      <c r="H238" s="38"/>
      <c r="I238" s="190"/>
      <c r="J238" s="38"/>
      <c r="K238" s="38"/>
      <c r="L238" s="41"/>
      <c r="M238" s="252"/>
      <c r="N238" s="253"/>
      <c r="O238" s="254"/>
      <c r="P238" s="254"/>
      <c r="Q238" s="254"/>
      <c r="R238" s="254"/>
      <c r="S238" s="254"/>
      <c r="T238" s="255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213</v>
      </c>
      <c r="AU238" s="19" t="s">
        <v>84</v>
      </c>
    </row>
    <row r="239" spans="1:65" s="2" customFormat="1" ht="6.95" customHeight="1">
      <c r="A239" s="36"/>
      <c r="B239" s="49"/>
      <c r="C239" s="50"/>
      <c r="D239" s="50"/>
      <c r="E239" s="50"/>
      <c r="F239" s="50"/>
      <c r="G239" s="50"/>
      <c r="H239" s="50"/>
      <c r="I239" s="50"/>
      <c r="J239" s="50"/>
      <c r="K239" s="50"/>
      <c r="L239" s="41"/>
      <c r="M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</row>
  </sheetData>
  <sheetProtection algorithmName="SHA-512" hashValue="yIiMWRy53zri1gd7IQO8Y7DszbA0pJYS1nsQ1KUktesrozMrWMiI53RTfa2ACAr/QC+ZqBG/QFvTiyxu4HLnrw==" saltValue="eOByVyed+UgMFssGJEjE8bBTZN06eSt+4u7CBeHGSLiRZ1sMelQ7QikssZlGx7C9qiOm49GG2hgWFRJHVrvvbA==" spinCount="100000" sheet="1" objects="1" scenarios="1" formatColumns="0" formatRows="0" autoFilter="0"/>
  <autoFilter ref="C81:K23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94" r:id="rId2"/>
    <hyperlink ref="F110" r:id="rId3"/>
    <hyperlink ref="F125" r:id="rId4"/>
    <hyperlink ref="F165" r:id="rId5"/>
    <hyperlink ref="F235" r:id="rId6"/>
    <hyperlink ref="F238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1854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ROUND((SUM(BE83:BE120)),  2)</f>
        <v>0</v>
      </c>
      <c r="G33" s="36"/>
      <c r="H33" s="36"/>
      <c r="I33" s="120">
        <v>0.21</v>
      </c>
      <c r="J33" s="119">
        <f>ROUND(((SUM(BE83:BE120))*I33),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ROUND((SUM(BF83:BF120)),  2)</f>
        <v>0</v>
      </c>
      <c r="G34" s="36"/>
      <c r="H34" s="36"/>
      <c r="I34" s="120">
        <v>0.15</v>
      </c>
      <c r="J34" s="119">
        <f>ROUND(((SUM(BF83:BF120))*I34),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ROUND((SUM(BG83:BG120)),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ROUND((SUM(BH83:BH120)),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ROUND((SUM(BI83:BI120)),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2021-112-12-B - Bourací - klempířské ostatní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184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E9</f>
        <v>2021-112-12-B - Bourací - klempířské ostatní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P84+P99</f>
        <v>0</v>
      </c>
      <c r="Q83" s="74"/>
      <c r="R83" s="156">
        <f>R84+R99</f>
        <v>0</v>
      </c>
      <c r="S83" s="74"/>
      <c r="T83" s="157">
        <f>T84+T99</f>
        <v>0.32791999999999999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BK84+BK99</f>
        <v>0</v>
      </c>
    </row>
    <row r="84" spans="1:65" s="12" customFormat="1" ht="25.9" customHeight="1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>
      <c r="B85" s="159"/>
      <c r="C85" s="160"/>
      <c r="D85" s="161" t="s">
        <v>73</v>
      </c>
      <c r="E85" s="173" t="s">
        <v>296</v>
      </c>
      <c r="F85" s="173" t="s">
        <v>297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SUM(BK86:BK98)</f>
        <v>0</v>
      </c>
    </row>
    <row r="86" spans="1:65" s="2" customFormat="1" ht="16.5" customHeight="1">
      <c r="A86" s="36"/>
      <c r="B86" s="37"/>
      <c r="C86" s="175" t="s">
        <v>82</v>
      </c>
      <c r="D86" s="175" t="s">
        <v>204</v>
      </c>
      <c r="E86" s="176" t="s">
        <v>299</v>
      </c>
      <c r="F86" s="177" t="s">
        <v>300</v>
      </c>
      <c r="G86" s="178" t="s">
        <v>301</v>
      </c>
      <c r="H86" s="179">
        <v>0.32800000000000001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1855</v>
      </c>
    </row>
    <row r="87" spans="1:65" s="2" customFormat="1" ht="11.25">
      <c r="A87" s="36"/>
      <c r="B87" s="37"/>
      <c r="C87" s="38"/>
      <c r="D87" s="188" t="s">
        <v>211</v>
      </c>
      <c r="E87" s="38"/>
      <c r="F87" s="189" t="s">
        <v>303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11.25">
      <c r="A88" s="36"/>
      <c r="B88" s="37"/>
      <c r="C88" s="38"/>
      <c r="D88" s="193" t="s">
        <v>213</v>
      </c>
      <c r="E88" s="38"/>
      <c r="F88" s="194" t="s">
        <v>304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213</v>
      </c>
      <c r="AU88" s="19" t="s">
        <v>84</v>
      </c>
    </row>
    <row r="89" spans="1:65" s="2" customFormat="1" ht="16.5" customHeight="1">
      <c r="A89" s="36"/>
      <c r="B89" s="37"/>
      <c r="C89" s="175" t="s">
        <v>84</v>
      </c>
      <c r="D89" s="175" t="s">
        <v>204</v>
      </c>
      <c r="E89" s="176" t="s">
        <v>306</v>
      </c>
      <c r="F89" s="177" t="s">
        <v>307</v>
      </c>
      <c r="G89" s="178" t="s">
        <v>301</v>
      </c>
      <c r="H89" s="179">
        <v>0.32800000000000001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1856</v>
      </c>
    </row>
    <row r="90" spans="1:65" s="2" customFormat="1" ht="11.25">
      <c r="A90" s="36"/>
      <c r="B90" s="37"/>
      <c r="C90" s="38"/>
      <c r="D90" s="188" t="s">
        <v>211</v>
      </c>
      <c r="E90" s="38"/>
      <c r="F90" s="189" t="s">
        <v>309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11.25">
      <c r="A91" s="36"/>
      <c r="B91" s="37"/>
      <c r="C91" s="38"/>
      <c r="D91" s="193" t="s">
        <v>213</v>
      </c>
      <c r="E91" s="38"/>
      <c r="F91" s="194" t="s">
        <v>310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213</v>
      </c>
      <c r="AU91" s="19" t="s">
        <v>84</v>
      </c>
    </row>
    <row r="92" spans="1:65" s="2" customFormat="1" ht="16.5" customHeight="1">
      <c r="A92" s="36"/>
      <c r="B92" s="37"/>
      <c r="C92" s="175" t="s">
        <v>226</v>
      </c>
      <c r="D92" s="175" t="s">
        <v>204</v>
      </c>
      <c r="E92" s="176" t="s">
        <v>312</v>
      </c>
      <c r="F92" s="177" t="s">
        <v>313</v>
      </c>
      <c r="G92" s="178" t="s">
        <v>301</v>
      </c>
      <c r="H92" s="179">
        <v>3.28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1857</v>
      </c>
    </row>
    <row r="93" spans="1:65" s="2" customFormat="1" ht="19.5">
      <c r="A93" s="36"/>
      <c r="B93" s="37"/>
      <c r="C93" s="38"/>
      <c r="D93" s="188" t="s">
        <v>211</v>
      </c>
      <c r="E93" s="38"/>
      <c r="F93" s="189" t="s">
        <v>315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316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4" customFormat="1" ht="11.25">
      <c r="B95" s="205"/>
      <c r="C95" s="206"/>
      <c r="D95" s="188" t="s">
        <v>215</v>
      </c>
      <c r="E95" s="206"/>
      <c r="F95" s="208" t="s">
        <v>1858</v>
      </c>
      <c r="G95" s="206"/>
      <c r="H95" s="209">
        <v>3.28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4</v>
      </c>
      <c r="AX95" s="14" t="s">
        <v>82</v>
      </c>
      <c r="AY95" s="215" t="s">
        <v>202</v>
      </c>
    </row>
    <row r="96" spans="1:65" s="2" customFormat="1" ht="21.75" customHeight="1">
      <c r="A96" s="36"/>
      <c r="B96" s="37"/>
      <c r="C96" s="175" t="s">
        <v>209</v>
      </c>
      <c r="D96" s="175" t="s">
        <v>204</v>
      </c>
      <c r="E96" s="176" t="s">
        <v>342</v>
      </c>
      <c r="F96" s="177" t="s">
        <v>343</v>
      </c>
      <c r="G96" s="178" t="s">
        <v>301</v>
      </c>
      <c r="H96" s="179">
        <v>0.32800000000000001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1859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345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346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2" customFormat="1" ht="25.9" customHeight="1">
      <c r="B99" s="159"/>
      <c r="C99" s="160"/>
      <c r="D99" s="161" t="s">
        <v>73</v>
      </c>
      <c r="E99" s="162" t="s">
        <v>386</v>
      </c>
      <c r="F99" s="162" t="s">
        <v>387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</f>
        <v>0</v>
      </c>
      <c r="Q99" s="167"/>
      <c r="R99" s="168">
        <f>R100</f>
        <v>0</v>
      </c>
      <c r="S99" s="167"/>
      <c r="T99" s="169">
        <f>T100</f>
        <v>0.32791999999999999</v>
      </c>
      <c r="AR99" s="170" t="s">
        <v>84</v>
      </c>
      <c r="AT99" s="171" t="s">
        <v>73</v>
      </c>
      <c r="AU99" s="171" t="s">
        <v>74</v>
      </c>
      <c r="AY99" s="170" t="s">
        <v>202</v>
      </c>
      <c r="BK99" s="172">
        <f>BK100</f>
        <v>0</v>
      </c>
    </row>
    <row r="100" spans="1:65" s="12" customFormat="1" ht="22.9" customHeight="1">
      <c r="B100" s="159"/>
      <c r="C100" s="160"/>
      <c r="D100" s="161" t="s">
        <v>73</v>
      </c>
      <c r="E100" s="173" t="s">
        <v>406</v>
      </c>
      <c r="F100" s="173" t="s">
        <v>407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SUM(P101:P120)</f>
        <v>0</v>
      </c>
      <c r="Q100" s="167"/>
      <c r="R100" s="168">
        <f>SUM(R101:R120)</f>
        <v>0</v>
      </c>
      <c r="S100" s="167"/>
      <c r="T100" s="169">
        <f>SUM(T101:T120)</f>
        <v>0.32791999999999999</v>
      </c>
      <c r="AR100" s="170" t="s">
        <v>84</v>
      </c>
      <c r="AT100" s="171" t="s">
        <v>73</v>
      </c>
      <c r="AU100" s="171" t="s">
        <v>82</v>
      </c>
      <c r="AY100" s="170" t="s">
        <v>202</v>
      </c>
      <c r="BK100" s="172">
        <f>SUM(BK101:BK120)</f>
        <v>0</v>
      </c>
    </row>
    <row r="101" spans="1:65" s="2" customFormat="1" ht="16.5" customHeight="1">
      <c r="A101" s="36"/>
      <c r="B101" s="37"/>
      <c r="C101" s="175" t="s">
        <v>239</v>
      </c>
      <c r="D101" s="175" t="s">
        <v>204</v>
      </c>
      <c r="E101" s="176" t="s">
        <v>1860</v>
      </c>
      <c r="F101" s="177" t="s">
        <v>1861</v>
      </c>
      <c r="G101" s="178" t="s">
        <v>263</v>
      </c>
      <c r="H101" s="179">
        <v>39.1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1.6999999999999999E-3</v>
      </c>
      <c r="T101" s="185">
        <f>S101*H101</f>
        <v>6.6470000000000001E-2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333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333</v>
      </c>
      <c r="BM101" s="186" t="s">
        <v>1862</v>
      </c>
    </row>
    <row r="102" spans="1:65" s="2" customFormat="1" ht="11.25">
      <c r="A102" s="36"/>
      <c r="B102" s="37"/>
      <c r="C102" s="38"/>
      <c r="D102" s="188" t="s">
        <v>211</v>
      </c>
      <c r="E102" s="38"/>
      <c r="F102" s="189" t="s">
        <v>1863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2" customFormat="1" ht="11.25">
      <c r="A103" s="36"/>
      <c r="B103" s="37"/>
      <c r="C103" s="38"/>
      <c r="D103" s="193" t="s">
        <v>213</v>
      </c>
      <c r="E103" s="38"/>
      <c r="F103" s="194" t="s">
        <v>1864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213</v>
      </c>
      <c r="AU103" s="19" t="s">
        <v>84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216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1865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1866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4" customFormat="1" ht="11.25">
      <c r="B107" s="205"/>
      <c r="C107" s="206"/>
      <c r="D107" s="188" t="s">
        <v>215</v>
      </c>
      <c r="E107" s="207" t="s">
        <v>19</v>
      </c>
      <c r="F107" s="208" t="s">
        <v>1867</v>
      </c>
      <c r="G107" s="206"/>
      <c r="H107" s="209">
        <v>39.1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215</v>
      </c>
      <c r="AU107" s="215" t="s">
        <v>84</v>
      </c>
      <c r="AV107" s="14" t="s">
        <v>84</v>
      </c>
      <c r="AW107" s="14" t="s">
        <v>35</v>
      </c>
      <c r="AX107" s="14" t="s">
        <v>74</v>
      </c>
      <c r="AY107" s="215" t="s">
        <v>202</v>
      </c>
    </row>
    <row r="108" spans="1:65" s="15" customFormat="1" ht="11.25">
      <c r="B108" s="216"/>
      <c r="C108" s="217"/>
      <c r="D108" s="188" t="s">
        <v>215</v>
      </c>
      <c r="E108" s="218" t="s">
        <v>19</v>
      </c>
      <c r="F108" s="219" t="s">
        <v>220</v>
      </c>
      <c r="G108" s="217"/>
      <c r="H108" s="220">
        <v>39.1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215</v>
      </c>
      <c r="AU108" s="226" t="s">
        <v>84</v>
      </c>
      <c r="AV108" s="15" t="s">
        <v>209</v>
      </c>
      <c r="AW108" s="15" t="s">
        <v>35</v>
      </c>
      <c r="AX108" s="15" t="s">
        <v>82</v>
      </c>
      <c r="AY108" s="226" t="s">
        <v>202</v>
      </c>
    </row>
    <row r="109" spans="1:65" s="2" customFormat="1" ht="16.5" customHeight="1">
      <c r="A109" s="36"/>
      <c r="B109" s="37"/>
      <c r="C109" s="175" t="s">
        <v>249</v>
      </c>
      <c r="D109" s="175" t="s">
        <v>204</v>
      </c>
      <c r="E109" s="176" t="s">
        <v>1868</v>
      </c>
      <c r="F109" s="177" t="s">
        <v>1869</v>
      </c>
      <c r="G109" s="178" t="s">
        <v>263</v>
      </c>
      <c r="H109" s="179">
        <v>149.4</v>
      </c>
      <c r="I109" s="180"/>
      <c r="J109" s="181">
        <f>ROUND(I109*H109,2)</f>
        <v>0</v>
      </c>
      <c r="K109" s="177" t="s">
        <v>208</v>
      </c>
      <c r="L109" s="41"/>
      <c r="M109" s="182" t="s">
        <v>19</v>
      </c>
      <c r="N109" s="183" t="s">
        <v>45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1.75E-3</v>
      </c>
      <c r="T109" s="185">
        <f>S109*H109</f>
        <v>0.26145000000000002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333</v>
      </c>
      <c r="AT109" s="186" t="s">
        <v>204</v>
      </c>
      <c r="AU109" s="186" t="s">
        <v>84</v>
      </c>
      <c r="AY109" s="19" t="s">
        <v>202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333</v>
      </c>
      <c r="BM109" s="186" t="s">
        <v>1870</v>
      </c>
    </row>
    <row r="110" spans="1:65" s="2" customFormat="1" ht="11.25">
      <c r="A110" s="36"/>
      <c r="B110" s="37"/>
      <c r="C110" s="38"/>
      <c r="D110" s="188" t="s">
        <v>211</v>
      </c>
      <c r="E110" s="38"/>
      <c r="F110" s="189" t="s">
        <v>1871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211</v>
      </c>
      <c r="AU110" s="19" t="s">
        <v>84</v>
      </c>
    </row>
    <row r="111" spans="1:65" s="2" customFormat="1" ht="11.25">
      <c r="A111" s="36"/>
      <c r="B111" s="37"/>
      <c r="C111" s="38"/>
      <c r="D111" s="193" t="s">
        <v>213</v>
      </c>
      <c r="E111" s="38"/>
      <c r="F111" s="194" t="s">
        <v>1872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213</v>
      </c>
      <c r="AU111" s="19" t="s">
        <v>84</v>
      </c>
    </row>
    <row r="112" spans="1:65" s="13" customFormat="1" ht="11.25">
      <c r="B112" s="195"/>
      <c r="C112" s="196"/>
      <c r="D112" s="188" t="s">
        <v>215</v>
      </c>
      <c r="E112" s="197" t="s">
        <v>19</v>
      </c>
      <c r="F112" s="198" t="s">
        <v>216</v>
      </c>
      <c r="G112" s="196"/>
      <c r="H112" s="197" t="s">
        <v>19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215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202</v>
      </c>
    </row>
    <row r="113" spans="1:51" s="13" customFormat="1" ht="11.25">
      <c r="B113" s="195"/>
      <c r="C113" s="196"/>
      <c r="D113" s="188" t="s">
        <v>215</v>
      </c>
      <c r="E113" s="197" t="s">
        <v>19</v>
      </c>
      <c r="F113" s="198" t="s">
        <v>1865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51" s="13" customFormat="1" ht="11.25">
      <c r="B114" s="195"/>
      <c r="C114" s="196"/>
      <c r="D114" s="188" t="s">
        <v>215</v>
      </c>
      <c r="E114" s="197" t="s">
        <v>19</v>
      </c>
      <c r="F114" s="198" t="s">
        <v>1873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51" s="14" customFormat="1" ht="11.25">
      <c r="B115" s="205"/>
      <c r="C115" s="206"/>
      <c r="D115" s="188" t="s">
        <v>215</v>
      </c>
      <c r="E115" s="207" t="s">
        <v>19</v>
      </c>
      <c r="F115" s="208" t="s">
        <v>1874</v>
      </c>
      <c r="G115" s="206"/>
      <c r="H115" s="209">
        <v>74.7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215</v>
      </c>
      <c r="AU115" s="215" t="s">
        <v>84</v>
      </c>
      <c r="AV115" s="14" t="s">
        <v>84</v>
      </c>
      <c r="AW115" s="14" t="s">
        <v>35</v>
      </c>
      <c r="AX115" s="14" t="s">
        <v>74</v>
      </c>
      <c r="AY115" s="215" t="s">
        <v>202</v>
      </c>
    </row>
    <row r="116" spans="1:51" s="13" customFormat="1" ht="11.25">
      <c r="B116" s="195"/>
      <c r="C116" s="196"/>
      <c r="D116" s="188" t="s">
        <v>215</v>
      </c>
      <c r="E116" s="197" t="s">
        <v>19</v>
      </c>
      <c r="F116" s="198" t="s">
        <v>216</v>
      </c>
      <c r="G116" s="196"/>
      <c r="H116" s="197" t="s">
        <v>19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215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202</v>
      </c>
    </row>
    <row r="117" spans="1:51" s="13" customFormat="1" ht="11.25">
      <c r="B117" s="195"/>
      <c r="C117" s="196"/>
      <c r="D117" s="188" t="s">
        <v>215</v>
      </c>
      <c r="E117" s="197" t="s">
        <v>19</v>
      </c>
      <c r="F117" s="198" t="s">
        <v>1865</v>
      </c>
      <c r="G117" s="196"/>
      <c r="H117" s="197" t="s">
        <v>19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215</v>
      </c>
      <c r="AU117" s="204" t="s">
        <v>84</v>
      </c>
      <c r="AV117" s="13" t="s">
        <v>82</v>
      </c>
      <c r="AW117" s="13" t="s">
        <v>35</v>
      </c>
      <c r="AX117" s="13" t="s">
        <v>74</v>
      </c>
      <c r="AY117" s="204" t="s">
        <v>202</v>
      </c>
    </row>
    <row r="118" spans="1:51" s="13" customFormat="1" ht="11.25">
      <c r="B118" s="195"/>
      <c r="C118" s="196"/>
      <c r="D118" s="188" t="s">
        <v>215</v>
      </c>
      <c r="E118" s="197" t="s">
        <v>19</v>
      </c>
      <c r="F118" s="198" t="s">
        <v>1875</v>
      </c>
      <c r="G118" s="196"/>
      <c r="H118" s="197" t="s">
        <v>19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215</v>
      </c>
      <c r="AU118" s="204" t="s">
        <v>84</v>
      </c>
      <c r="AV118" s="13" t="s">
        <v>82</v>
      </c>
      <c r="AW118" s="13" t="s">
        <v>35</v>
      </c>
      <c r="AX118" s="13" t="s">
        <v>74</v>
      </c>
      <c r="AY118" s="204" t="s">
        <v>202</v>
      </c>
    </row>
    <row r="119" spans="1:51" s="14" customFormat="1" ht="11.25">
      <c r="B119" s="205"/>
      <c r="C119" s="206"/>
      <c r="D119" s="188" t="s">
        <v>215</v>
      </c>
      <c r="E119" s="207" t="s">
        <v>19</v>
      </c>
      <c r="F119" s="208" t="s">
        <v>1874</v>
      </c>
      <c r="G119" s="206"/>
      <c r="H119" s="209">
        <v>74.7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215</v>
      </c>
      <c r="AU119" s="215" t="s">
        <v>84</v>
      </c>
      <c r="AV119" s="14" t="s">
        <v>84</v>
      </c>
      <c r="AW119" s="14" t="s">
        <v>35</v>
      </c>
      <c r="AX119" s="14" t="s">
        <v>74</v>
      </c>
      <c r="AY119" s="215" t="s">
        <v>202</v>
      </c>
    </row>
    <row r="120" spans="1:51" s="15" customFormat="1" ht="11.25">
      <c r="B120" s="216"/>
      <c r="C120" s="217"/>
      <c r="D120" s="188" t="s">
        <v>215</v>
      </c>
      <c r="E120" s="218" t="s">
        <v>19</v>
      </c>
      <c r="F120" s="219" t="s">
        <v>220</v>
      </c>
      <c r="G120" s="217"/>
      <c r="H120" s="220">
        <v>149.4</v>
      </c>
      <c r="I120" s="221"/>
      <c r="J120" s="217"/>
      <c r="K120" s="217"/>
      <c r="L120" s="222"/>
      <c r="M120" s="238"/>
      <c r="N120" s="239"/>
      <c r="O120" s="239"/>
      <c r="P120" s="239"/>
      <c r="Q120" s="239"/>
      <c r="R120" s="239"/>
      <c r="S120" s="239"/>
      <c r="T120" s="240"/>
      <c r="AT120" s="226" t="s">
        <v>215</v>
      </c>
      <c r="AU120" s="226" t="s">
        <v>84</v>
      </c>
      <c r="AV120" s="15" t="s">
        <v>209</v>
      </c>
      <c r="AW120" s="15" t="s">
        <v>35</v>
      </c>
      <c r="AX120" s="15" t="s">
        <v>82</v>
      </c>
      <c r="AY120" s="226" t="s">
        <v>202</v>
      </c>
    </row>
    <row r="121" spans="1:51" s="2" customFormat="1" ht="6.95" customHeight="1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wpIsXBk+D+GBlJStUAWWjGWDVWsZa2x37sT19BR8sfNecXRYbHNtsp+3pBKdxSk9iZlljmsNaqfWjULCYcHD4w==" saltValue="BRnc8lFiGEEDUdPslqI8Pw1Pi62pJXCseYYYndpbpbiBqqoVMqzOm3iQNI+S74YGS8Em6u9VU+hoTDEzwMM/QQ==" spinCount="100000" sheet="1" objects="1" scenarios="1" formatColumns="0" formatRows="0" autoFilter="0"/>
  <autoFilter ref="C82:K12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3" r:id="rId5"/>
    <hyperlink ref="F111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1876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ROUND((SUM(BE81:BE110)),  2)</f>
        <v>0</v>
      </c>
      <c r="G33" s="36"/>
      <c r="H33" s="36"/>
      <c r="I33" s="120">
        <v>0.21</v>
      </c>
      <c r="J33" s="119">
        <f>ROUND(((SUM(BE81:BE110))*I33),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ROUND((SUM(BF81:BF110)),  2)</f>
        <v>0</v>
      </c>
      <c r="G34" s="36"/>
      <c r="H34" s="36"/>
      <c r="I34" s="120">
        <v>0.15</v>
      </c>
      <c r="J34" s="119">
        <f>ROUND(((SUM(BF81:BF110))*I34),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ROUND((SUM(BG81:BG110)),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ROUND((SUM(BH81:BH110)),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ROUND((SUM(BI81:BI110)),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2021-112-12-N - Nové kce  - klempířské ostatní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182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184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187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97" t="str">
        <f>E7</f>
        <v>MŠ Šponarova - zateplení a zpevněné plochy</v>
      </c>
      <c r="F71" s="398"/>
      <c r="G71" s="398"/>
      <c r="H71" s="39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170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5" t="str">
        <f>E9</f>
        <v>2021-112-12-N - Nové kce  - klempířské ostatní</v>
      </c>
      <c r="F73" s="399"/>
      <c r="G73" s="399"/>
      <c r="H73" s="39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MŠ Šponarova 16, Ostrava - Hrabůvka</v>
      </c>
      <c r="G75" s="38"/>
      <c r="H75" s="38"/>
      <c r="I75" s="31" t="s">
        <v>23</v>
      </c>
      <c r="J75" s="61" t="str">
        <f>IF(J12="","",J12)</f>
        <v>27. 11. 2021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>
      <c r="A77" s="36"/>
      <c r="B77" s="37"/>
      <c r="C77" s="31" t="s">
        <v>25</v>
      </c>
      <c r="D77" s="38"/>
      <c r="E77" s="38"/>
      <c r="F77" s="29" t="str">
        <f>E15</f>
        <v>Ostrava, městský obvod Ostrava-Jih,Horní 791/3,</v>
      </c>
      <c r="G77" s="38"/>
      <c r="H77" s="38"/>
      <c r="I77" s="31" t="s">
        <v>33</v>
      </c>
      <c r="J77" s="34" t="str">
        <f>E21</f>
        <v>ČOS exim s.r.o, Alešova 26, České Budějovice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Ing. Dana Mlejnková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188</v>
      </c>
      <c r="D80" s="151" t="s">
        <v>59</v>
      </c>
      <c r="E80" s="151" t="s">
        <v>55</v>
      </c>
      <c r="F80" s="151" t="s">
        <v>56</v>
      </c>
      <c r="G80" s="151" t="s">
        <v>189</v>
      </c>
      <c r="H80" s="151" t="s">
        <v>190</v>
      </c>
      <c r="I80" s="151" t="s">
        <v>191</v>
      </c>
      <c r="J80" s="151" t="s">
        <v>175</v>
      </c>
      <c r="K80" s="152" t="s">
        <v>192</v>
      </c>
      <c r="L80" s="153"/>
      <c r="M80" s="70" t="s">
        <v>19</v>
      </c>
      <c r="N80" s="71" t="s">
        <v>44</v>
      </c>
      <c r="O80" s="71" t="s">
        <v>193</v>
      </c>
      <c r="P80" s="71" t="s">
        <v>194</v>
      </c>
      <c r="Q80" s="71" t="s">
        <v>195</v>
      </c>
      <c r="R80" s="71" t="s">
        <v>196</v>
      </c>
      <c r="S80" s="71" t="s">
        <v>197</v>
      </c>
      <c r="T80" s="72" t="s">
        <v>198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199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0.35339900000000002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176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73</v>
      </c>
      <c r="E82" s="162" t="s">
        <v>386</v>
      </c>
      <c r="F82" s="162" t="s">
        <v>387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0.35339900000000002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202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73</v>
      </c>
      <c r="E83" s="173" t="s">
        <v>406</v>
      </c>
      <c r="F83" s="173" t="s">
        <v>407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SUM(P84:P110)</f>
        <v>0</v>
      </c>
      <c r="Q83" s="167"/>
      <c r="R83" s="168">
        <f>SUM(R84:R110)</f>
        <v>0.35339900000000002</v>
      </c>
      <c r="S83" s="167"/>
      <c r="T83" s="169">
        <f>SUM(T84:T110)</f>
        <v>0</v>
      </c>
      <c r="AR83" s="170" t="s">
        <v>84</v>
      </c>
      <c r="AT83" s="171" t="s">
        <v>73</v>
      </c>
      <c r="AU83" s="171" t="s">
        <v>82</v>
      </c>
      <c r="AY83" s="170" t="s">
        <v>202</v>
      </c>
      <c r="BK83" s="172">
        <f>SUM(BK84:BK110)</f>
        <v>0</v>
      </c>
    </row>
    <row r="84" spans="1:65" s="2" customFormat="1" ht="16.5" customHeight="1">
      <c r="A84" s="36"/>
      <c r="B84" s="37"/>
      <c r="C84" s="175" t="s">
        <v>82</v>
      </c>
      <c r="D84" s="175" t="s">
        <v>204</v>
      </c>
      <c r="E84" s="176" t="s">
        <v>1877</v>
      </c>
      <c r="F84" s="177" t="s">
        <v>1878</v>
      </c>
      <c r="G84" s="178" t="s">
        <v>263</v>
      </c>
      <c r="H84" s="179">
        <v>39.1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45</v>
      </c>
      <c r="O84" s="66"/>
      <c r="P84" s="184">
        <f>O84*H84</f>
        <v>0</v>
      </c>
      <c r="Q84" s="184">
        <v>2.5999999999999999E-3</v>
      </c>
      <c r="R84" s="184">
        <f>Q84*H84</f>
        <v>0.10166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333</v>
      </c>
      <c r="AT84" s="186" t="s">
        <v>204</v>
      </c>
      <c r="AU84" s="186" t="s">
        <v>84</v>
      </c>
      <c r="AY84" s="19" t="s">
        <v>202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82</v>
      </c>
      <c r="BK84" s="187">
        <f>ROUND(I84*H84,2)</f>
        <v>0</v>
      </c>
      <c r="BL84" s="19" t="s">
        <v>333</v>
      </c>
      <c r="BM84" s="186" t="s">
        <v>1879</v>
      </c>
    </row>
    <row r="85" spans="1:65" s="2" customFormat="1" ht="11.25">
      <c r="A85" s="36"/>
      <c r="B85" s="37"/>
      <c r="C85" s="38"/>
      <c r="D85" s="188" t="s">
        <v>211</v>
      </c>
      <c r="E85" s="38"/>
      <c r="F85" s="189" t="s">
        <v>1880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211</v>
      </c>
      <c r="AU85" s="19" t="s">
        <v>84</v>
      </c>
    </row>
    <row r="86" spans="1:65" s="13" customFormat="1" ht="11.25">
      <c r="B86" s="195"/>
      <c r="C86" s="196"/>
      <c r="D86" s="188" t="s">
        <v>215</v>
      </c>
      <c r="E86" s="197" t="s">
        <v>19</v>
      </c>
      <c r="F86" s="198" t="s">
        <v>556</v>
      </c>
      <c r="G86" s="196"/>
      <c r="H86" s="197" t="s">
        <v>19</v>
      </c>
      <c r="I86" s="199"/>
      <c r="J86" s="196"/>
      <c r="K86" s="196"/>
      <c r="L86" s="200"/>
      <c r="M86" s="201"/>
      <c r="N86" s="202"/>
      <c r="O86" s="202"/>
      <c r="P86" s="202"/>
      <c r="Q86" s="202"/>
      <c r="R86" s="202"/>
      <c r="S86" s="202"/>
      <c r="T86" s="203"/>
      <c r="AT86" s="204" t="s">
        <v>215</v>
      </c>
      <c r="AU86" s="204" t="s">
        <v>84</v>
      </c>
      <c r="AV86" s="13" t="s">
        <v>82</v>
      </c>
      <c r="AW86" s="13" t="s">
        <v>35</v>
      </c>
      <c r="AX86" s="13" t="s">
        <v>74</v>
      </c>
      <c r="AY86" s="204" t="s">
        <v>202</v>
      </c>
    </row>
    <row r="87" spans="1:65" s="13" customFormat="1" ht="11.25">
      <c r="B87" s="195"/>
      <c r="C87" s="196"/>
      <c r="D87" s="188" t="s">
        <v>215</v>
      </c>
      <c r="E87" s="197" t="s">
        <v>19</v>
      </c>
      <c r="F87" s="198" t="s">
        <v>1865</v>
      </c>
      <c r="G87" s="196"/>
      <c r="H87" s="197" t="s">
        <v>19</v>
      </c>
      <c r="I87" s="199"/>
      <c r="J87" s="196"/>
      <c r="K87" s="196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215</v>
      </c>
      <c r="AU87" s="204" t="s">
        <v>84</v>
      </c>
      <c r="AV87" s="13" t="s">
        <v>82</v>
      </c>
      <c r="AW87" s="13" t="s">
        <v>35</v>
      </c>
      <c r="AX87" s="13" t="s">
        <v>74</v>
      </c>
      <c r="AY87" s="204" t="s">
        <v>202</v>
      </c>
    </row>
    <row r="88" spans="1:65" s="13" customFormat="1" ht="11.25">
      <c r="B88" s="195"/>
      <c r="C88" s="196"/>
      <c r="D88" s="188" t="s">
        <v>215</v>
      </c>
      <c r="E88" s="197" t="s">
        <v>19</v>
      </c>
      <c r="F88" s="198" t="s">
        <v>1866</v>
      </c>
      <c r="G88" s="196"/>
      <c r="H88" s="197" t="s">
        <v>19</v>
      </c>
      <c r="I88" s="199"/>
      <c r="J88" s="196"/>
      <c r="K88" s="196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215</v>
      </c>
      <c r="AU88" s="204" t="s">
        <v>84</v>
      </c>
      <c r="AV88" s="13" t="s">
        <v>82</v>
      </c>
      <c r="AW88" s="13" t="s">
        <v>35</v>
      </c>
      <c r="AX88" s="13" t="s">
        <v>74</v>
      </c>
      <c r="AY88" s="204" t="s">
        <v>202</v>
      </c>
    </row>
    <row r="89" spans="1:65" s="14" customFormat="1" ht="11.25">
      <c r="B89" s="205"/>
      <c r="C89" s="206"/>
      <c r="D89" s="188" t="s">
        <v>215</v>
      </c>
      <c r="E89" s="207" t="s">
        <v>19</v>
      </c>
      <c r="F89" s="208" t="s">
        <v>1867</v>
      </c>
      <c r="G89" s="206"/>
      <c r="H89" s="209">
        <v>39.1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215</v>
      </c>
      <c r="AU89" s="215" t="s">
        <v>84</v>
      </c>
      <c r="AV89" s="14" t="s">
        <v>84</v>
      </c>
      <c r="AW89" s="14" t="s">
        <v>35</v>
      </c>
      <c r="AX89" s="14" t="s">
        <v>74</v>
      </c>
      <c r="AY89" s="215" t="s">
        <v>202</v>
      </c>
    </row>
    <row r="90" spans="1:65" s="15" customFormat="1" ht="11.25">
      <c r="B90" s="216"/>
      <c r="C90" s="217"/>
      <c r="D90" s="188" t="s">
        <v>215</v>
      </c>
      <c r="E90" s="218" t="s">
        <v>19</v>
      </c>
      <c r="F90" s="219" t="s">
        <v>220</v>
      </c>
      <c r="G90" s="217"/>
      <c r="H90" s="220">
        <v>39.1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215</v>
      </c>
      <c r="AU90" s="226" t="s">
        <v>84</v>
      </c>
      <c r="AV90" s="15" t="s">
        <v>209</v>
      </c>
      <c r="AW90" s="15" t="s">
        <v>35</v>
      </c>
      <c r="AX90" s="15" t="s">
        <v>82</v>
      </c>
      <c r="AY90" s="226" t="s">
        <v>202</v>
      </c>
    </row>
    <row r="91" spans="1:65" s="2" customFormat="1" ht="16.5" customHeight="1">
      <c r="A91" s="36"/>
      <c r="B91" s="37"/>
      <c r="C91" s="175" t="s">
        <v>84</v>
      </c>
      <c r="D91" s="175" t="s">
        <v>204</v>
      </c>
      <c r="E91" s="176" t="s">
        <v>1881</v>
      </c>
      <c r="F91" s="177" t="s">
        <v>1882</v>
      </c>
      <c r="G91" s="178" t="s">
        <v>263</v>
      </c>
      <c r="H91" s="179">
        <v>74.7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45</v>
      </c>
      <c r="O91" s="66"/>
      <c r="P91" s="184">
        <f>O91*H91</f>
        <v>0</v>
      </c>
      <c r="Q91" s="184">
        <v>1.47E-3</v>
      </c>
      <c r="R91" s="184">
        <f>Q91*H91</f>
        <v>0.109809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333</v>
      </c>
      <c r="AT91" s="186" t="s">
        <v>204</v>
      </c>
      <c r="AU91" s="186" t="s">
        <v>84</v>
      </c>
      <c r="AY91" s="19" t="s">
        <v>202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333</v>
      </c>
      <c r="BM91" s="186" t="s">
        <v>1883</v>
      </c>
    </row>
    <row r="92" spans="1:65" s="2" customFormat="1" ht="11.25">
      <c r="A92" s="36"/>
      <c r="B92" s="37"/>
      <c r="C92" s="38"/>
      <c r="D92" s="188" t="s">
        <v>211</v>
      </c>
      <c r="E92" s="38"/>
      <c r="F92" s="189" t="s">
        <v>1882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211</v>
      </c>
      <c r="AU92" s="19" t="s">
        <v>84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556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3" customFormat="1" ht="11.25">
      <c r="B94" s="195"/>
      <c r="C94" s="196"/>
      <c r="D94" s="188" t="s">
        <v>215</v>
      </c>
      <c r="E94" s="197" t="s">
        <v>19</v>
      </c>
      <c r="F94" s="198" t="s">
        <v>1865</v>
      </c>
      <c r="G94" s="196"/>
      <c r="H94" s="197" t="s">
        <v>19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215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202</v>
      </c>
    </row>
    <row r="95" spans="1:65" s="13" customFormat="1" ht="11.25">
      <c r="B95" s="195"/>
      <c r="C95" s="196"/>
      <c r="D95" s="188" t="s">
        <v>215</v>
      </c>
      <c r="E95" s="197" t="s">
        <v>19</v>
      </c>
      <c r="F95" s="198" t="s">
        <v>1873</v>
      </c>
      <c r="G95" s="196"/>
      <c r="H95" s="197" t="s">
        <v>19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215</v>
      </c>
      <c r="AU95" s="204" t="s">
        <v>84</v>
      </c>
      <c r="AV95" s="13" t="s">
        <v>82</v>
      </c>
      <c r="AW95" s="13" t="s">
        <v>35</v>
      </c>
      <c r="AX95" s="13" t="s">
        <v>74</v>
      </c>
      <c r="AY95" s="204" t="s">
        <v>202</v>
      </c>
    </row>
    <row r="96" spans="1:65" s="14" customFormat="1" ht="11.25">
      <c r="B96" s="205"/>
      <c r="C96" s="206"/>
      <c r="D96" s="188" t="s">
        <v>215</v>
      </c>
      <c r="E96" s="207" t="s">
        <v>19</v>
      </c>
      <c r="F96" s="208" t="s">
        <v>1874</v>
      </c>
      <c r="G96" s="206"/>
      <c r="H96" s="209">
        <v>74.7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215</v>
      </c>
      <c r="AU96" s="215" t="s">
        <v>84</v>
      </c>
      <c r="AV96" s="14" t="s">
        <v>84</v>
      </c>
      <c r="AW96" s="14" t="s">
        <v>35</v>
      </c>
      <c r="AX96" s="14" t="s">
        <v>74</v>
      </c>
      <c r="AY96" s="215" t="s">
        <v>202</v>
      </c>
    </row>
    <row r="97" spans="1:65" s="15" customFormat="1" ht="11.25">
      <c r="B97" s="216"/>
      <c r="C97" s="217"/>
      <c r="D97" s="188" t="s">
        <v>215</v>
      </c>
      <c r="E97" s="218" t="s">
        <v>19</v>
      </c>
      <c r="F97" s="219" t="s">
        <v>220</v>
      </c>
      <c r="G97" s="217"/>
      <c r="H97" s="220">
        <v>74.7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215</v>
      </c>
      <c r="AU97" s="226" t="s">
        <v>84</v>
      </c>
      <c r="AV97" s="15" t="s">
        <v>209</v>
      </c>
      <c r="AW97" s="15" t="s">
        <v>35</v>
      </c>
      <c r="AX97" s="15" t="s">
        <v>82</v>
      </c>
      <c r="AY97" s="226" t="s">
        <v>202</v>
      </c>
    </row>
    <row r="98" spans="1:65" s="2" customFormat="1" ht="16.5" customHeight="1">
      <c r="A98" s="36"/>
      <c r="B98" s="37"/>
      <c r="C98" s="175" t="s">
        <v>226</v>
      </c>
      <c r="D98" s="175" t="s">
        <v>204</v>
      </c>
      <c r="E98" s="176" t="s">
        <v>1884</v>
      </c>
      <c r="F98" s="177" t="s">
        <v>1885</v>
      </c>
      <c r="G98" s="178" t="s">
        <v>263</v>
      </c>
      <c r="H98" s="179">
        <v>74.7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45</v>
      </c>
      <c r="O98" s="66"/>
      <c r="P98" s="184">
        <f>O98*H98</f>
        <v>0</v>
      </c>
      <c r="Q98" s="184">
        <v>1.9E-3</v>
      </c>
      <c r="R98" s="184">
        <f>Q98*H98</f>
        <v>0.14193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333</v>
      </c>
      <c r="AT98" s="186" t="s">
        <v>204</v>
      </c>
      <c r="AU98" s="186" t="s">
        <v>84</v>
      </c>
      <c r="AY98" s="19" t="s">
        <v>202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333</v>
      </c>
      <c r="BM98" s="186" t="s">
        <v>1886</v>
      </c>
    </row>
    <row r="99" spans="1:65" s="2" customFormat="1" ht="11.25">
      <c r="A99" s="36"/>
      <c r="B99" s="37"/>
      <c r="C99" s="38"/>
      <c r="D99" s="188" t="s">
        <v>211</v>
      </c>
      <c r="E99" s="38"/>
      <c r="F99" s="189" t="s">
        <v>1885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211</v>
      </c>
      <c r="AU99" s="19" t="s">
        <v>84</v>
      </c>
    </row>
    <row r="100" spans="1:65" s="13" customFormat="1" ht="11.25">
      <c r="B100" s="195"/>
      <c r="C100" s="196"/>
      <c r="D100" s="188" t="s">
        <v>215</v>
      </c>
      <c r="E100" s="197" t="s">
        <v>19</v>
      </c>
      <c r="F100" s="198" t="s">
        <v>556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1:65" s="13" customFormat="1" ht="11.25">
      <c r="B101" s="195"/>
      <c r="C101" s="196"/>
      <c r="D101" s="188" t="s">
        <v>215</v>
      </c>
      <c r="E101" s="197" t="s">
        <v>19</v>
      </c>
      <c r="F101" s="198" t="s">
        <v>1865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1:65" s="13" customFormat="1" ht="11.25">
      <c r="B102" s="195"/>
      <c r="C102" s="196"/>
      <c r="D102" s="188" t="s">
        <v>215</v>
      </c>
      <c r="E102" s="197" t="s">
        <v>19</v>
      </c>
      <c r="F102" s="198" t="s">
        <v>1875</v>
      </c>
      <c r="G102" s="196"/>
      <c r="H102" s="197" t="s">
        <v>19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215</v>
      </c>
      <c r="AU102" s="204" t="s">
        <v>84</v>
      </c>
      <c r="AV102" s="13" t="s">
        <v>82</v>
      </c>
      <c r="AW102" s="13" t="s">
        <v>35</v>
      </c>
      <c r="AX102" s="13" t="s">
        <v>74</v>
      </c>
      <c r="AY102" s="204" t="s">
        <v>202</v>
      </c>
    </row>
    <row r="103" spans="1:65" s="14" customFormat="1" ht="11.25">
      <c r="B103" s="205"/>
      <c r="C103" s="206"/>
      <c r="D103" s="188" t="s">
        <v>215</v>
      </c>
      <c r="E103" s="207" t="s">
        <v>19</v>
      </c>
      <c r="F103" s="208" t="s">
        <v>1874</v>
      </c>
      <c r="G103" s="206"/>
      <c r="H103" s="209">
        <v>74.7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215</v>
      </c>
      <c r="AU103" s="215" t="s">
        <v>84</v>
      </c>
      <c r="AV103" s="14" t="s">
        <v>84</v>
      </c>
      <c r="AW103" s="14" t="s">
        <v>35</v>
      </c>
      <c r="AX103" s="14" t="s">
        <v>74</v>
      </c>
      <c r="AY103" s="215" t="s">
        <v>202</v>
      </c>
    </row>
    <row r="104" spans="1:65" s="15" customFormat="1" ht="11.25">
      <c r="B104" s="216"/>
      <c r="C104" s="217"/>
      <c r="D104" s="188" t="s">
        <v>215</v>
      </c>
      <c r="E104" s="218" t="s">
        <v>19</v>
      </c>
      <c r="F104" s="219" t="s">
        <v>220</v>
      </c>
      <c r="G104" s="217"/>
      <c r="H104" s="220">
        <v>74.7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215</v>
      </c>
      <c r="AU104" s="226" t="s">
        <v>84</v>
      </c>
      <c r="AV104" s="15" t="s">
        <v>209</v>
      </c>
      <c r="AW104" s="15" t="s">
        <v>35</v>
      </c>
      <c r="AX104" s="15" t="s">
        <v>82</v>
      </c>
      <c r="AY104" s="226" t="s">
        <v>202</v>
      </c>
    </row>
    <row r="105" spans="1:65" s="2" customFormat="1" ht="16.5" customHeight="1">
      <c r="A105" s="36"/>
      <c r="B105" s="37"/>
      <c r="C105" s="175" t="s">
        <v>209</v>
      </c>
      <c r="D105" s="175" t="s">
        <v>204</v>
      </c>
      <c r="E105" s="176" t="s">
        <v>927</v>
      </c>
      <c r="F105" s="177" t="s">
        <v>928</v>
      </c>
      <c r="G105" s="178" t="s">
        <v>301</v>
      </c>
      <c r="H105" s="179">
        <v>0.35299999999999998</v>
      </c>
      <c r="I105" s="180"/>
      <c r="J105" s="181">
        <f>ROUND(I105*H105,2)</f>
        <v>0</v>
      </c>
      <c r="K105" s="177" t="s">
        <v>208</v>
      </c>
      <c r="L105" s="41"/>
      <c r="M105" s="182" t="s">
        <v>19</v>
      </c>
      <c r="N105" s="183" t="s">
        <v>45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333</v>
      </c>
      <c r="AT105" s="186" t="s">
        <v>204</v>
      </c>
      <c r="AU105" s="186" t="s">
        <v>84</v>
      </c>
      <c r="AY105" s="19" t="s">
        <v>202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82</v>
      </c>
      <c r="BK105" s="187">
        <f>ROUND(I105*H105,2)</f>
        <v>0</v>
      </c>
      <c r="BL105" s="19" t="s">
        <v>333</v>
      </c>
      <c r="BM105" s="186" t="s">
        <v>1887</v>
      </c>
    </row>
    <row r="106" spans="1:65" s="2" customFormat="1" ht="19.5">
      <c r="A106" s="36"/>
      <c r="B106" s="37"/>
      <c r="C106" s="38"/>
      <c r="D106" s="188" t="s">
        <v>211</v>
      </c>
      <c r="E106" s="38"/>
      <c r="F106" s="189" t="s">
        <v>930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211</v>
      </c>
      <c r="AU106" s="19" t="s">
        <v>84</v>
      </c>
    </row>
    <row r="107" spans="1:65" s="2" customFormat="1" ht="11.25">
      <c r="A107" s="36"/>
      <c r="B107" s="37"/>
      <c r="C107" s="38"/>
      <c r="D107" s="193" t="s">
        <v>213</v>
      </c>
      <c r="E107" s="38"/>
      <c r="F107" s="194" t="s">
        <v>931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213</v>
      </c>
      <c r="AU107" s="19" t="s">
        <v>84</v>
      </c>
    </row>
    <row r="108" spans="1:65" s="2" customFormat="1" ht="16.5" customHeight="1">
      <c r="A108" s="36"/>
      <c r="B108" s="37"/>
      <c r="C108" s="175" t="s">
        <v>239</v>
      </c>
      <c r="D108" s="175" t="s">
        <v>204</v>
      </c>
      <c r="E108" s="176" t="s">
        <v>932</v>
      </c>
      <c r="F108" s="177" t="s">
        <v>933</v>
      </c>
      <c r="G108" s="178" t="s">
        <v>301</v>
      </c>
      <c r="H108" s="179">
        <v>0.35299999999999998</v>
      </c>
      <c r="I108" s="180"/>
      <c r="J108" s="181">
        <f>ROUND(I108*H108,2)</f>
        <v>0</v>
      </c>
      <c r="K108" s="177" t="s">
        <v>208</v>
      </c>
      <c r="L108" s="41"/>
      <c r="M108" s="182" t="s">
        <v>19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333</v>
      </c>
      <c r="AT108" s="186" t="s">
        <v>204</v>
      </c>
      <c r="AU108" s="186" t="s">
        <v>84</v>
      </c>
      <c r="AY108" s="19" t="s">
        <v>202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333</v>
      </c>
      <c r="BM108" s="186" t="s">
        <v>1888</v>
      </c>
    </row>
    <row r="109" spans="1:65" s="2" customFormat="1" ht="19.5">
      <c r="A109" s="36"/>
      <c r="B109" s="37"/>
      <c r="C109" s="38"/>
      <c r="D109" s="188" t="s">
        <v>211</v>
      </c>
      <c r="E109" s="38"/>
      <c r="F109" s="189" t="s">
        <v>935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211</v>
      </c>
      <c r="AU109" s="19" t="s">
        <v>84</v>
      </c>
    </row>
    <row r="110" spans="1:65" s="2" customFormat="1" ht="11.25">
      <c r="A110" s="36"/>
      <c r="B110" s="37"/>
      <c r="C110" s="38"/>
      <c r="D110" s="193" t="s">
        <v>213</v>
      </c>
      <c r="E110" s="38"/>
      <c r="F110" s="194" t="s">
        <v>936</v>
      </c>
      <c r="G110" s="38"/>
      <c r="H110" s="38"/>
      <c r="I110" s="190"/>
      <c r="J110" s="38"/>
      <c r="K110" s="38"/>
      <c r="L110" s="41"/>
      <c r="M110" s="252"/>
      <c r="N110" s="253"/>
      <c r="O110" s="254"/>
      <c r="P110" s="254"/>
      <c r="Q110" s="254"/>
      <c r="R110" s="254"/>
      <c r="S110" s="254"/>
      <c r="T110" s="255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213</v>
      </c>
      <c r="AU110" s="19" t="s">
        <v>84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yLsZHrJHCWMtId9sJ4Vr5su+kfJB5Sb1pgNuX4O6bZrvHerUi+zfNXoTwtz7fbXjD8A5FA3wX6nIQL4XrPcDWA==" saltValue="ULv47d0S1QNNFW2Rj+C1cpiOC4PDnQQrvupWuXlbSKvGV0/BcqUvOrUcrNDIFNEW7uohtPh3r+ier+SoupBDgg==" spinCount="100000" sheet="1" objects="1" scenarios="1" formatColumns="0" formatRows="0" autoFilter="0"/>
  <autoFilter ref="C80:K11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107" r:id="rId1"/>
    <hyperlink ref="F11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1889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ROUND((SUM(BE83:BE117)),  2)</f>
        <v>0</v>
      </c>
      <c r="G33" s="36"/>
      <c r="H33" s="36"/>
      <c r="I33" s="120">
        <v>0.21</v>
      </c>
      <c r="J33" s="119">
        <f>ROUND(((SUM(BE83:BE117))*I33),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ROUND((SUM(BF83:BF117)),  2)</f>
        <v>0</v>
      </c>
      <c r="G34" s="36"/>
      <c r="H34" s="36"/>
      <c r="I34" s="120">
        <v>0.15</v>
      </c>
      <c r="J34" s="119">
        <f>ROUND(((SUM(BF83:BF117))*I34),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ROUND((SUM(BG83:BG117)),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ROUND((SUM(BH83:BH117)),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ROUND((SUM(BI83:BI117)),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2021-112-13-B - Bourací - střecha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1890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E9</f>
        <v>2021-112-13-B - Bourací - střecha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P84+P99</f>
        <v>0</v>
      </c>
      <c r="Q83" s="74"/>
      <c r="R83" s="156">
        <f>R84+R99</f>
        <v>0</v>
      </c>
      <c r="S83" s="74"/>
      <c r="T83" s="157">
        <f>T84+T99</f>
        <v>1.8E-3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BK84+BK99</f>
        <v>0</v>
      </c>
    </row>
    <row r="84" spans="1:65" s="12" customFormat="1" ht="25.9" customHeight="1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>
      <c r="B85" s="159"/>
      <c r="C85" s="160"/>
      <c r="D85" s="161" t="s">
        <v>73</v>
      </c>
      <c r="E85" s="173" t="s">
        <v>296</v>
      </c>
      <c r="F85" s="173" t="s">
        <v>297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SUM(BK86:BK98)</f>
        <v>0</v>
      </c>
    </row>
    <row r="86" spans="1:65" s="2" customFormat="1" ht="16.5" customHeight="1">
      <c r="A86" s="36"/>
      <c r="B86" s="37"/>
      <c r="C86" s="175" t="s">
        <v>82</v>
      </c>
      <c r="D86" s="175" t="s">
        <v>204</v>
      </c>
      <c r="E86" s="176" t="s">
        <v>299</v>
      </c>
      <c r="F86" s="177" t="s">
        <v>300</v>
      </c>
      <c r="G86" s="178" t="s">
        <v>301</v>
      </c>
      <c r="H86" s="179">
        <v>2E-3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1855</v>
      </c>
    </row>
    <row r="87" spans="1:65" s="2" customFormat="1" ht="11.25">
      <c r="A87" s="36"/>
      <c r="B87" s="37"/>
      <c r="C87" s="38"/>
      <c r="D87" s="188" t="s">
        <v>211</v>
      </c>
      <c r="E87" s="38"/>
      <c r="F87" s="189" t="s">
        <v>303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11.25">
      <c r="A88" s="36"/>
      <c r="B88" s="37"/>
      <c r="C88" s="38"/>
      <c r="D88" s="193" t="s">
        <v>213</v>
      </c>
      <c r="E88" s="38"/>
      <c r="F88" s="194" t="s">
        <v>304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213</v>
      </c>
      <c r="AU88" s="19" t="s">
        <v>84</v>
      </c>
    </row>
    <row r="89" spans="1:65" s="2" customFormat="1" ht="16.5" customHeight="1">
      <c r="A89" s="36"/>
      <c r="B89" s="37"/>
      <c r="C89" s="175" t="s">
        <v>84</v>
      </c>
      <c r="D89" s="175" t="s">
        <v>204</v>
      </c>
      <c r="E89" s="176" t="s">
        <v>306</v>
      </c>
      <c r="F89" s="177" t="s">
        <v>307</v>
      </c>
      <c r="G89" s="178" t="s">
        <v>301</v>
      </c>
      <c r="H89" s="179">
        <v>2E-3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1856</v>
      </c>
    </row>
    <row r="90" spans="1:65" s="2" customFormat="1" ht="11.25">
      <c r="A90" s="36"/>
      <c r="B90" s="37"/>
      <c r="C90" s="38"/>
      <c r="D90" s="188" t="s">
        <v>211</v>
      </c>
      <c r="E90" s="38"/>
      <c r="F90" s="189" t="s">
        <v>309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11.25">
      <c r="A91" s="36"/>
      <c r="B91" s="37"/>
      <c r="C91" s="38"/>
      <c r="D91" s="193" t="s">
        <v>213</v>
      </c>
      <c r="E91" s="38"/>
      <c r="F91" s="194" t="s">
        <v>310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213</v>
      </c>
      <c r="AU91" s="19" t="s">
        <v>84</v>
      </c>
    </row>
    <row r="92" spans="1:65" s="2" customFormat="1" ht="16.5" customHeight="1">
      <c r="A92" s="36"/>
      <c r="B92" s="37"/>
      <c r="C92" s="175" t="s">
        <v>226</v>
      </c>
      <c r="D92" s="175" t="s">
        <v>204</v>
      </c>
      <c r="E92" s="176" t="s">
        <v>312</v>
      </c>
      <c r="F92" s="177" t="s">
        <v>313</v>
      </c>
      <c r="G92" s="178" t="s">
        <v>301</v>
      </c>
      <c r="H92" s="179">
        <v>0.02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1857</v>
      </c>
    </row>
    <row r="93" spans="1:65" s="2" customFormat="1" ht="19.5">
      <c r="A93" s="36"/>
      <c r="B93" s="37"/>
      <c r="C93" s="38"/>
      <c r="D93" s="188" t="s">
        <v>211</v>
      </c>
      <c r="E93" s="38"/>
      <c r="F93" s="189" t="s">
        <v>315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316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4" customFormat="1" ht="11.25">
      <c r="B95" s="205"/>
      <c r="C95" s="206"/>
      <c r="D95" s="188" t="s">
        <v>215</v>
      </c>
      <c r="E95" s="206"/>
      <c r="F95" s="208" t="s">
        <v>1891</v>
      </c>
      <c r="G95" s="206"/>
      <c r="H95" s="209">
        <v>0.02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4</v>
      </c>
      <c r="AX95" s="14" t="s">
        <v>82</v>
      </c>
      <c r="AY95" s="215" t="s">
        <v>202</v>
      </c>
    </row>
    <row r="96" spans="1:65" s="2" customFormat="1" ht="21.75" customHeight="1">
      <c r="A96" s="36"/>
      <c r="B96" s="37"/>
      <c r="C96" s="175" t="s">
        <v>209</v>
      </c>
      <c r="D96" s="175" t="s">
        <v>204</v>
      </c>
      <c r="E96" s="176" t="s">
        <v>342</v>
      </c>
      <c r="F96" s="177" t="s">
        <v>343</v>
      </c>
      <c r="G96" s="178" t="s">
        <v>301</v>
      </c>
      <c r="H96" s="179">
        <v>2E-3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1859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345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346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12" customFormat="1" ht="25.9" customHeight="1">
      <c r="B99" s="159"/>
      <c r="C99" s="160"/>
      <c r="D99" s="161" t="s">
        <v>73</v>
      </c>
      <c r="E99" s="162" t="s">
        <v>386</v>
      </c>
      <c r="F99" s="162" t="s">
        <v>387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</f>
        <v>0</v>
      </c>
      <c r="Q99" s="167"/>
      <c r="R99" s="168">
        <f>R100</f>
        <v>0</v>
      </c>
      <c r="S99" s="167"/>
      <c r="T99" s="169">
        <f>T100</f>
        <v>1.8E-3</v>
      </c>
      <c r="AR99" s="170" t="s">
        <v>84</v>
      </c>
      <c r="AT99" s="171" t="s">
        <v>73</v>
      </c>
      <c r="AU99" s="171" t="s">
        <v>74</v>
      </c>
      <c r="AY99" s="170" t="s">
        <v>202</v>
      </c>
      <c r="BK99" s="172">
        <f>BK100</f>
        <v>0</v>
      </c>
    </row>
    <row r="100" spans="1:65" s="12" customFormat="1" ht="22.9" customHeight="1">
      <c r="B100" s="159"/>
      <c r="C100" s="160"/>
      <c r="D100" s="161" t="s">
        <v>73</v>
      </c>
      <c r="E100" s="173" t="s">
        <v>1892</v>
      </c>
      <c r="F100" s="173" t="s">
        <v>1893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SUM(P101:P117)</f>
        <v>0</v>
      </c>
      <c r="Q100" s="167"/>
      <c r="R100" s="168">
        <f>SUM(R101:R117)</f>
        <v>0</v>
      </c>
      <c r="S100" s="167"/>
      <c r="T100" s="169">
        <f>SUM(T101:T117)</f>
        <v>1.8E-3</v>
      </c>
      <c r="AR100" s="170" t="s">
        <v>84</v>
      </c>
      <c r="AT100" s="171" t="s">
        <v>73</v>
      </c>
      <c r="AU100" s="171" t="s">
        <v>82</v>
      </c>
      <c r="AY100" s="170" t="s">
        <v>202</v>
      </c>
      <c r="BK100" s="172">
        <f>SUM(BK101:BK117)</f>
        <v>0</v>
      </c>
    </row>
    <row r="101" spans="1:65" s="2" customFormat="1" ht="16.5" customHeight="1">
      <c r="A101" s="36"/>
      <c r="B101" s="37"/>
      <c r="C101" s="175" t="s">
        <v>239</v>
      </c>
      <c r="D101" s="175" t="s">
        <v>204</v>
      </c>
      <c r="E101" s="176" t="s">
        <v>1894</v>
      </c>
      <c r="F101" s="177" t="s">
        <v>1895</v>
      </c>
      <c r="G101" s="178" t="s">
        <v>589</v>
      </c>
      <c r="H101" s="179">
        <v>6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2.9999999999999997E-4</v>
      </c>
      <c r="T101" s="185">
        <f>S101*H101</f>
        <v>1.8E-3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333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333</v>
      </c>
      <c r="BM101" s="186" t="s">
        <v>1896</v>
      </c>
    </row>
    <row r="102" spans="1:65" s="2" customFormat="1" ht="11.25">
      <c r="A102" s="36"/>
      <c r="B102" s="37"/>
      <c r="C102" s="38"/>
      <c r="D102" s="188" t="s">
        <v>211</v>
      </c>
      <c r="E102" s="38"/>
      <c r="F102" s="189" t="s">
        <v>1897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2" customFormat="1" ht="11.25">
      <c r="A103" s="36"/>
      <c r="B103" s="37"/>
      <c r="C103" s="38"/>
      <c r="D103" s="193" t="s">
        <v>213</v>
      </c>
      <c r="E103" s="38"/>
      <c r="F103" s="194" t="s">
        <v>1898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213</v>
      </c>
      <c r="AU103" s="19" t="s">
        <v>84</v>
      </c>
    </row>
    <row r="104" spans="1:65" s="13" customFormat="1" ht="11.25">
      <c r="B104" s="195"/>
      <c r="C104" s="196"/>
      <c r="D104" s="188" t="s">
        <v>215</v>
      </c>
      <c r="E104" s="197" t="s">
        <v>19</v>
      </c>
      <c r="F104" s="198" t="s">
        <v>216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1899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1900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4" customFormat="1" ht="11.25">
      <c r="B107" s="205"/>
      <c r="C107" s="206"/>
      <c r="D107" s="188" t="s">
        <v>215</v>
      </c>
      <c r="E107" s="207" t="s">
        <v>19</v>
      </c>
      <c r="F107" s="208" t="s">
        <v>249</v>
      </c>
      <c r="G107" s="206"/>
      <c r="H107" s="209">
        <v>6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215</v>
      </c>
      <c r="AU107" s="215" t="s">
        <v>84</v>
      </c>
      <c r="AV107" s="14" t="s">
        <v>84</v>
      </c>
      <c r="AW107" s="14" t="s">
        <v>35</v>
      </c>
      <c r="AX107" s="14" t="s">
        <v>74</v>
      </c>
      <c r="AY107" s="215" t="s">
        <v>202</v>
      </c>
    </row>
    <row r="108" spans="1:65" s="15" customFormat="1" ht="11.25">
      <c r="B108" s="216"/>
      <c r="C108" s="217"/>
      <c r="D108" s="188" t="s">
        <v>215</v>
      </c>
      <c r="E108" s="218" t="s">
        <v>19</v>
      </c>
      <c r="F108" s="219" t="s">
        <v>220</v>
      </c>
      <c r="G108" s="217"/>
      <c r="H108" s="220">
        <v>6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215</v>
      </c>
      <c r="AU108" s="226" t="s">
        <v>84</v>
      </c>
      <c r="AV108" s="15" t="s">
        <v>209</v>
      </c>
      <c r="AW108" s="15" t="s">
        <v>35</v>
      </c>
      <c r="AX108" s="15" t="s">
        <v>82</v>
      </c>
      <c r="AY108" s="226" t="s">
        <v>202</v>
      </c>
    </row>
    <row r="109" spans="1:65" s="2" customFormat="1" ht="16.5" customHeight="1">
      <c r="A109" s="36"/>
      <c r="B109" s="37"/>
      <c r="C109" s="175" t="s">
        <v>249</v>
      </c>
      <c r="D109" s="175" t="s">
        <v>204</v>
      </c>
      <c r="E109" s="176" t="s">
        <v>1901</v>
      </c>
      <c r="F109" s="177" t="s">
        <v>1902</v>
      </c>
      <c r="G109" s="178" t="s">
        <v>280</v>
      </c>
      <c r="H109" s="179">
        <v>0</v>
      </c>
      <c r="I109" s="180"/>
      <c r="J109" s="181">
        <f>ROUND(I109*H109,2)</f>
        <v>0</v>
      </c>
      <c r="K109" s="177" t="s">
        <v>208</v>
      </c>
      <c r="L109" s="41"/>
      <c r="M109" s="182" t="s">
        <v>19</v>
      </c>
      <c r="N109" s="183" t="s">
        <v>45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2E-3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333</v>
      </c>
      <c r="AT109" s="186" t="s">
        <v>204</v>
      </c>
      <c r="AU109" s="186" t="s">
        <v>84</v>
      </c>
      <c r="AY109" s="19" t="s">
        <v>202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333</v>
      </c>
      <c r="BM109" s="186" t="s">
        <v>1903</v>
      </c>
    </row>
    <row r="110" spans="1:65" s="2" customFormat="1" ht="11.25">
      <c r="A110" s="36"/>
      <c r="B110" s="37"/>
      <c r="C110" s="38"/>
      <c r="D110" s="188" t="s">
        <v>211</v>
      </c>
      <c r="E110" s="38"/>
      <c r="F110" s="189" t="s">
        <v>1904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211</v>
      </c>
      <c r="AU110" s="19" t="s">
        <v>84</v>
      </c>
    </row>
    <row r="111" spans="1:65" s="2" customFormat="1" ht="11.25">
      <c r="A111" s="36"/>
      <c r="B111" s="37"/>
      <c r="C111" s="38"/>
      <c r="D111" s="193" t="s">
        <v>213</v>
      </c>
      <c r="E111" s="38"/>
      <c r="F111" s="194" t="s">
        <v>1905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213</v>
      </c>
      <c r="AU111" s="19" t="s">
        <v>84</v>
      </c>
    </row>
    <row r="112" spans="1:65" s="2" customFormat="1" ht="37.9" customHeight="1">
      <c r="A112" s="36"/>
      <c r="B112" s="37"/>
      <c r="C112" s="175" t="s">
        <v>260</v>
      </c>
      <c r="D112" s="175" t="s">
        <v>204</v>
      </c>
      <c r="E112" s="176" t="s">
        <v>1906</v>
      </c>
      <c r="F112" s="177" t="s">
        <v>1907</v>
      </c>
      <c r="G112" s="178" t="s">
        <v>280</v>
      </c>
      <c r="H112" s="179">
        <v>0</v>
      </c>
      <c r="I112" s="180"/>
      <c r="J112" s="181">
        <f>ROUND(I112*H112,2)</f>
        <v>0</v>
      </c>
      <c r="K112" s="177" t="s">
        <v>19</v>
      </c>
      <c r="L112" s="41"/>
      <c r="M112" s="182" t="s">
        <v>19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333</v>
      </c>
      <c r="AT112" s="186" t="s">
        <v>204</v>
      </c>
      <c r="AU112" s="186" t="s">
        <v>84</v>
      </c>
      <c r="AY112" s="19" t="s">
        <v>202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333</v>
      </c>
      <c r="BM112" s="186" t="s">
        <v>1908</v>
      </c>
    </row>
    <row r="113" spans="1:51" s="2" customFormat="1" ht="29.25">
      <c r="A113" s="36"/>
      <c r="B113" s="37"/>
      <c r="C113" s="38"/>
      <c r="D113" s="188" t="s">
        <v>211</v>
      </c>
      <c r="E113" s="38"/>
      <c r="F113" s="189" t="s">
        <v>1909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211</v>
      </c>
      <c r="AU113" s="19" t="s">
        <v>84</v>
      </c>
    </row>
    <row r="114" spans="1:51" s="13" customFormat="1" ht="22.5">
      <c r="B114" s="195"/>
      <c r="C114" s="196"/>
      <c r="D114" s="188" t="s">
        <v>215</v>
      </c>
      <c r="E114" s="197" t="s">
        <v>19</v>
      </c>
      <c r="F114" s="198" t="s">
        <v>1910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51" s="13" customFormat="1" ht="22.5">
      <c r="B115" s="195"/>
      <c r="C115" s="196"/>
      <c r="D115" s="188" t="s">
        <v>215</v>
      </c>
      <c r="E115" s="197" t="s">
        <v>19</v>
      </c>
      <c r="F115" s="198" t="s">
        <v>1911</v>
      </c>
      <c r="G115" s="196"/>
      <c r="H115" s="197" t="s">
        <v>19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215</v>
      </c>
      <c r="AU115" s="204" t="s">
        <v>84</v>
      </c>
      <c r="AV115" s="13" t="s">
        <v>82</v>
      </c>
      <c r="AW115" s="13" t="s">
        <v>35</v>
      </c>
      <c r="AX115" s="13" t="s">
        <v>74</v>
      </c>
      <c r="AY115" s="204" t="s">
        <v>202</v>
      </c>
    </row>
    <row r="116" spans="1:51" s="13" customFormat="1" ht="11.25">
      <c r="B116" s="195"/>
      <c r="C116" s="196"/>
      <c r="D116" s="188" t="s">
        <v>215</v>
      </c>
      <c r="E116" s="197" t="s">
        <v>19</v>
      </c>
      <c r="F116" s="198" t="s">
        <v>1912</v>
      </c>
      <c r="G116" s="196"/>
      <c r="H116" s="197" t="s">
        <v>19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215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202</v>
      </c>
    </row>
    <row r="117" spans="1:51" s="15" customFormat="1" ht="11.25">
      <c r="B117" s="216"/>
      <c r="C117" s="217"/>
      <c r="D117" s="188" t="s">
        <v>215</v>
      </c>
      <c r="E117" s="218" t="s">
        <v>19</v>
      </c>
      <c r="F117" s="219" t="s">
        <v>220</v>
      </c>
      <c r="G117" s="217"/>
      <c r="H117" s="220">
        <v>0</v>
      </c>
      <c r="I117" s="221"/>
      <c r="J117" s="217"/>
      <c r="K117" s="217"/>
      <c r="L117" s="222"/>
      <c r="M117" s="238"/>
      <c r="N117" s="239"/>
      <c r="O117" s="239"/>
      <c r="P117" s="239"/>
      <c r="Q117" s="239"/>
      <c r="R117" s="239"/>
      <c r="S117" s="239"/>
      <c r="T117" s="240"/>
      <c r="AT117" s="226" t="s">
        <v>215</v>
      </c>
      <c r="AU117" s="226" t="s">
        <v>84</v>
      </c>
      <c r="AV117" s="15" t="s">
        <v>209</v>
      </c>
      <c r="AW117" s="15" t="s">
        <v>35</v>
      </c>
      <c r="AX117" s="15" t="s">
        <v>82</v>
      </c>
      <c r="AY117" s="226" t="s">
        <v>202</v>
      </c>
    </row>
    <row r="118" spans="1:51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4UiPjrk2c1jXCCFnknjewfGHiQbjuY6fUy9nUdE/YKySeOHBEjyqbpFGI8YDKgJ0thl7s8rtiqX4fTJyGu/+fQ==" saltValue="uxGCcfGSyyIb59nSYCGqqvI6eZVGq3XJlfXt68Ko9gm3sNlAfkak/Gqk/npL9Z+N0xouDfdmchLjr5/F9logyw==" spinCount="100000" sheet="1" objects="1" scenarios="1" formatColumns="0" formatRows="0" autoFilter="0"/>
  <autoFilter ref="C82:K11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3" r:id="rId5"/>
    <hyperlink ref="F111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1913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ROUND((SUM(BE83:BE278)),  2)</f>
        <v>0</v>
      </c>
      <c r="G33" s="36"/>
      <c r="H33" s="36"/>
      <c r="I33" s="120">
        <v>0.21</v>
      </c>
      <c r="J33" s="119">
        <f>ROUND(((SUM(BE83:BE278))*I33),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ROUND((SUM(BF83:BF278)),  2)</f>
        <v>0</v>
      </c>
      <c r="G34" s="36"/>
      <c r="H34" s="36"/>
      <c r="I34" s="120">
        <v>0.15</v>
      </c>
      <c r="J34" s="119">
        <f>ROUND(((SUM(BF83:BF278))*I34),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ROUND((SUM(BG83:BG278)),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ROUND((SUM(BH83:BH278)),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ROUND((SUM(BI83:BI278)),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2021-112-13-N - Nové kce  - střecha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182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1890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1914</v>
      </c>
      <c r="E62" s="145"/>
      <c r="F62" s="145"/>
      <c r="G62" s="145"/>
      <c r="H62" s="145"/>
      <c r="I62" s="145"/>
      <c r="J62" s="146">
        <f>J154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186</v>
      </c>
      <c r="E63" s="145"/>
      <c r="F63" s="145"/>
      <c r="G63" s="145"/>
      <c r="H63" s="145"/>
      <c r="I63" s="145"/>
      <c r="J63" s="146">
        <f>J185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E9</f>
        <v>2021-112-13-N - Nové kce  - střecha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8.5543301800000009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73</v>
      </c>
      <c r="E84" s="162" t="s">
        <v>386</v>
      </c>
      <c r="F84" s="162" t="s">
        <v>387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P85+P154+P185</f>
        <v>0</v>
      </c>
      <c r="Q84" s="167"/>
      <c r="R84" s="168">
        <f>R85+R154+R185</f>
        <v>8.5543301800000009</v>
      </c>
      <c r="S84" s="167"/>
      <c r="T84" s="169">
        <f>T85+T154+T185</f>
        <v>0</v>
      </c>
      <c r="AR84" s="170" t="s">
        <v>84</v>
      </c>
      <c r="AT84" s="171" t="s">
        <v>73</v>
      </c>
      <c r="AU84" s="171" t="s">
        <v>74</v>
      </c>
      <c r="AY84" s="170" t="s">
        <v>202</v>
      </c>
      <c r="BK84" s="172">
        <f>BK85+BK154+BK185</f>
        <v>0</v>
      </c>
    </row>
    <row r="85" spans="1:65" s="12" customFormat="1" ht="22.9" customHeight="1">
      <c r="B85" s="159"/>
      <c r="C85" s="160"/>
      <c r="D85" s="161" t="s">
        <v>73</v>
      </c>
      <c r="E85" s="173" t="s">
        <v>1892</v>
      </c>
      <c r="F85" s="173" t="s">
        <v>1893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SUM(P86:P153)</f>
        <v>0</v>
      </c>
      <c r="Q85" s="167"/>
      <c r="R85" s="168">
        <f>SUM(R86:R153)</f>
        <v>5.5223708</v>
      </c>
      <c r="S85" s="167"/>
      <c r="T85" s="169">
        <f>SUM(T86:T153)</f>
        <v>0</v>
      </c>
      <c r="AR85" s="170" t="s">
        <v>84</v>
      </c>
      <c r="AT85" s="171" t="s">
        <v>73</v>
      </c>
      <c r="AU85" s="171" t="s">
        <v>82</v>
      </c>
      <c r="AY85" s="170" t="s">
        <v>202</v>
      </c>
      <c r="BK85" s="172">
        <f>SUM(BK86:BK153)</f>
        <v>0</v>
      </c>
    </row>
    <row r="86" spans="1:65" s="2" customFormat="1" ht="16.5" customHeight="1">
      <c r="A86" s="36"/>
      <c r="B86" s="37"/>
      <c r="C86" s="175" t="s">
        <v>82</v>
      </c>
      <c r="D86" s="175" t="s">
        <v>204</v>
      </c>
      <c r="E86" s="176" t="s">
        <v>1915</v>
      </c>
      <c r="F86" s="177" t="s">
        <v>1916</v>
      </c>
      <c r="G86" s="178" t="s">
        <v>280</v>
      </c>
      <c r="H86" s="179">
        <v>431.74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333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333</v>
      </c>
      <c r="BM86" s="186" t="s">
        <v>1917</v>
      </c>
    </row>
    <row r="87" spans="1:65" s="2" customFormat="1" ht="11.25">
      <c r="A87" s="36"/>
      <c r="B87" s="37"/>
      <c r="C87" s="38"/>
      <c r="D87" s="188" t="s">
        <v>211</v>
      </c>
      <c r="E87" s="38"/>
      <c r="F87" s="189" t="s">
        <v>1918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11.25">
      <c r="A88" s="36"/>
      <c r="B88" s="37"/>
      <c r="C88" s="38"/>
      <c r="D88" s="193" t="s">
        <v>213</v>
      </c>
      <c r="E88" s="38"/>
      <c r="F88" s="194" t="s">
        <v>1919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213</v>
      </c>
      <c r="AU88" s="19" t="s">
        <v>84</v>
      </c>
    </row>
    <row r="89" spans="1:65" s="13" customFormat="1" ht="11.25">
      <c r="B89" s="195"/>
      <c r="C89" s="196"/>
      <c r="D89" s="188" t="s">
        <v>215</v>
      </c>
      <c r="E89" s="197" t="s">
        <v>19</v>
      </c>
      <c r="F89" s="198" t="s">
        <v>470</v>
      </c>
      <c r="G89" s="196"/>
      <c r="H89" s="197" t="s">
        <v>19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215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202</v>
      </c>
    </row>
    <row r="90" spans="1:65" s="13" customFormat="1" ht="11.25">
      <c r="B90" s="195"/>
      <c r="C90" s="196"/>
      <c r="D90" s="188" t="s">
        <v>215</v>
      </c>
      <c r="E90" s="197" t="s">
        <v>19</v>
      </c>
      <c r="F90" s="198" t="s">
        <v>1899</v>
      </c>
      <c r="G90" s="196"/>
      <c r="H90" s="197" t="s">
        <v>19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215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202</v>
      </c>
    </row>
    <row r="91" spans="1:65" s="13" customFormat="1" ht="11.25">
      <c r="B91" s="195"/>
      <c r="C91" s="196"/>
      <c r="D91" s="188" t="s">
        <v>215</v>
      </c>
      <c r="E91" s="197" t="s">
        <v>19</v>
      </c>
      <c r="F91" s="198" t="s">
        <v>1920</v>
      </c>
      <c r="G91" s="196"/>
      <c r="H91" s="197" t="s">
        <v>19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215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202</v>
      </c>
    </row>
    <row r="92" spans="1:65" s="14" customFormat="1" ht="11.25">
      <c r="B92" s="205"/>
      <c r="C92" s="206"/>
      <c r="D92" s="188" t="s">
        <v>215</v>
      </c>
      <c r="E92" s="207" t="s">
        <v>19</v>
      </c>
      <c r="F92" s="208" t="s">
        <v>1921</v>
      </c>
      <c r="G92" s="206"/>
      <c r="H92" s="209">
        <v>431.74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215</v>
      </c>
      <c r="AU92" s="215" t="s">
        <v>84</v>
      </c>
      <c r="AV92" s="14" t="s">
        <v>84</v>
      </c>
      <c r="AW92" s="14" t="s">
        <v>35</v>
      </c>
      <c r="AX92" s="14" t="s">
        <v>82</v>
      </c>
      <c r="AY92" s="215" t="s">
        <v>202</v>
      </c>
    </row>
    <row r="93" spans="1:65" s="15" customFormat="1" ht="11.25">
      <c r="B93" s="216"/>
      <c r="C93" s="217"/>
      <c r="D93" s="188" t="s">
        <v>215</v>
      </c>
      <c r="E93" s="218" t="s">
        <v>19</v>
      </c>
      <c r="F93" s="219" t="s">
        <v>220</v>
      </c>
      <c r="G93" s="217"/>
      <c r="H93" s="220">
        <v>431.74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215</v>
      </c>
      <c r="AU93" s="226" t="s">
        <v>84</v>
      </c>
      <c r="AV93" s="15" t="s">
        <v>209</v>
      </c>
      <c r="AW93" s="15" t="s">
        <v>35</v>
      </c>
      <c r="AX93" s="15" t="s">
        <v>74</v>
      </c>
      <c r="AY93" s="226" t="s">
        <v>202</v>
      </c>
    </row>
    <row r="94" spans="1:65" s="2" customFormat="1" ht="24.2" customHeight="1">
      <c r="A94" s="36"/>
      <c r="B94" s="37"/>
      <c r="C94" s="241" t="s">
        <v>84</v>
      </c>
      <c r="D94" s="241" t="s">
        <v>595</v>
      </c>
      <c r="E94" s="242" t="s">
        <v>1922</v>
      </c>
      <c r="F94" s="243" t="s">
        <v>1923</v>
      </c>
      <c r="G94" s="244" t="s">
        <v>280</v>
      </c>
      <c r="H94" s="245">
        <v>503.19299999999998</v>
      </c>
      <c r="I94" s="246"/>
      <c r="J94" s="247">
        <f>ROUND(I94*H94,2)</f>
        <v>0</v>
      </c>
      <c r="K94" s="243" t="s">
        <v>208</v>
      </c>
      <c r="L94" s="248"/>
      <c r="M94" s="249" t="s">
        <v>19</v>
      </c>
      <c r="N94" s="250" t="s">
        <v>45</v>
      </c>
      <c r="O94" s="66"/>
      <c r="P94" s="184">
        <f>O94*H94</f>
        <v>0</v>
      </c>
      <c r="Q94" s="184">
        <v>4.0000000000000001E-3</v>
      </c>
      <c r="R94" s="184">
        <f>Q94*H94</f>
        <v>2.012772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598</v>
      </c>
      <c r="AT94" s="186" t="s">
        <v>595</v>
      </c>
      <c r="AU94" s="186" t="s">
        <v>84</v>
      </c>
      <c r="AY94" s="19" t="s">
        <v>202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82</v>
      </c>
      <c r="BK94" s="187">
        <f>ROUND(I94*H94,2)</f>
        <v>0</v>
      </c>
      <c r="BL94" s="19" t="s">
        <v>333</v>
      </c>
      <c r="BM94" s="186" t="s">
        <v>1924</v>
      </c>
    </row>
    <row r="95" spans="1:65" s="2" customFormat="1" ht="19.5">
      <c r="A95" s="36"/>
      <c r="B95" s="37"/>
      <c r="C95" s="38"/>
      <c r="D95" s="188" t="s">
        <v>211</v>
      </c>
      <c r="E95" s="38"/>
      <c r="F95" s="189" t="s">
        <v>1923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211</v>
      </c>
      <c r="AU95" s="19" t="s">
        <v>84</v>
      </c>
    </row>
    <row r="96" spans="1:65" s="13" customFormat="1" ht="11.25">
      <c r="B96" s="195"/>
      <c r="C96" s="196"/>
      <c r="D96" s="188" t="s">
        <v>215</v>
      </c>
      <c r="E96" s="197" t="s">
        <v>19</v>
      </c>
      <c r="F96" s="198" t="s">
        <v>470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1:65" s="13" customFormat="1" ht="11.25">
      <c r="B97" s="195"/>
      <c r="C97" s="196"/>
      <c r="D97" s="188" t="s">
        <v>215</v>
      </c>
      <c r="E97" s="197" t="s">
        <v>19</v>
      </c>
      <c r="F97" s="198" t="s">
        <v>1899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1:65" s="13" customFormat="1" ht="11.25">
      <c r="B98" s="195"/>
      <c r="C98" s="196"/>
      <c r="D98" s="188" t="s">
        <v>215</v>
      </c>
      <c r="E98" s="197" t="s">
        <v>19</v>
      </c>
      <c r="F98" s="198" t="s">
        <v>1920</v>
      </c>
      <c r="G98" s="196"/>
      <c r="H98" s="197" t="s">
        <v>19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215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202</v>
      </c>
    </row>
    <row r="99" spans="1:65" s="14" customFormat="1" ht="11.25">
      <c r="B99" s="205"/>
      <c r="C99" s="206"/>
      <c r="D99" s="188" t="s">
        <v>215</v>
      </c>
      <c r="E99" s="207" t="s">
        <v>19</v>
      </c>
      <c r="F99" s="208" t="s">
        <v>1921</v>
      </c>
      <c r="G99" s="206"/>
      <c r="H99" s="209">
        <v>431.74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215</v>
      </c>
      <c r="AU99" s="215" t="s">
        <v>84</v>
      </c>
      <c r="AV99" s="14" t="s">
        <v>84</v>
      </c>
      <c r="AW99" s="14" t="s">
        <v>35</v>
      </c>
      <c r="AX99" s="14" t="s">
        <v>82</v>
      </c>
      <c r="AY99" s="215" t="s">
        <v>202</v>
      </c>
    </row>
    <row r="100" spans="1:65" s="15" customFormat="1" ht="11.25">
      <c r="B100" s="216"/>
      <c r="C100" s="217"/>
      <c r="D100" s="188" t="s">
        <v>215</v>
      </c>
      <c r="E100" s="218" t="s">
        <v>19</v>
      </c>
      <c r="F100" s="219" t="s">
        <v>220</v>
      </c>
      <c r="G100" s="217"/>
      <c r="H100" s="220">
        <v>431.74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215</v>
      </c>
      <c r="AU100" s="226" t="s">
        <v>84</v>
      </c>
      <c r="AV100" s="15" t="s">
        <v>209</v>
      </c>
      <c r="AW100" s="15" t="s">
        <v>35</v>
      </c>
      <c r="AX100" s="15" t="s">
        <v>74</v>
      </c>
      <c r="AY100" s="226" t="s">
        <v>202</v>
      </c>
    </row>
    <row r="101" spans="1:65" s="14" customFormat="1" ht="11.25">
      <c r="B101" s="205"/>
      <c r="C101" s="206"/>
      <c r="D101" s="188" t="s">
        <v>215</v>
      </c>
      <c r="E101" s="206"/>
      <c r="F101" s="208" t="s">
        <v>1925</v>
      </c>
      <c r="G101" s="206"/>
      <c r="H101" s="209">
        <v>503.19299999999998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215</v>
      </c>
      <c r="AU101" s="215" t="s">
        <v>84</v>
      </c>
      <c r="AV101" s="14" t="s">
        <v>84</v>
      </c>
      <c r="AW101" s="14" t="s">
        <v>4</v>
      </c>
      <c r="AX101" s="14" t="s">
        <v>82</v>
      </c>
      <c r="AY101" s="215" t="s">
        <v>202</v>
      </c>
    </row>
    <row r="102" spans="1:65" s="2" customFormat="1" ht="24.2" customHeight="1">
      <c r="A102" s="36"/>
      <c r="B102" s="37"/>
      <c r="C102" s="175" t="s">
        <v>226</v>
      </c>
      <c r="D102" s="175" t="s">
        <v>204</v>
      </c>
      <c r="E102" s="176" t="s">
        <v>1926</v>
      </c>
      <c r="F102" s="177" t="s">
        <v>1927</v>
      </c>
      <c r="G102" s="178" t="s">
        <v>589</v>
      </c>
      <c r="H102" s="179">
        <v>6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1.08E-3</v>
      </c>
      <c r="R102" s="184">
        <f>Q102*H102</f>
        <v>6.4799999999999996E-3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333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333</v>
      </c>
      <c r="BM102" s="186" t="s">
        <v>1928</v>
      </c>
    </row>
    <row r="103" spans="1:65" s="2" customFormat="1" ht="19.5">
      <c r="A103" s="36"/>
      <c r="B103" s="37"/>
      <c r="C103" s="38"/>
      <c r="D103" s="188" t="s">
        <v>211</v>
      </c>
      <c r="E103" s="38"/>
      <c r="F103" s="189" t="s">
        <v>1929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2" customFormat="1" ht="11.25">
      <c r="A104" s="36"/>
      <c r="B104" s="37"/>
      <c r="C104" s="38"/>
      <c r="D104" s="193" t="s">
        <v>213</v>
      </c>
      <c r="E104" s="38"/>
      <c r="F104" s="194" t="s">
        <v>1930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213</v>
      </c>
      <c r="AU104" s="19" t="s">
        <v>84</v>
      </c>
    </row>
    <row r="105" spans="1:65" s="13" customFormat="1" ht="11.25">
      <c r="B105" s="195"/>
      <c r="C105" s="196"/>
      <c r="D105" s="188" t="s">
        <v>215</v>
      </c>
      <c r="E105" s="197" t="s">
        <v>19</v>
      </c>
      <c r="F105" s="198" t="s">
        <v>470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215</v>
      </c>
      <c r="AU105" s="204" t="s">
        <v>84</v>
      </c>
      <c r="AV105" s="13" t="s">
        <v>82</v>
      </c>
      <c r="AW105" s="13" t="s">
        <v>35</v>
      </c>
      <c r="AX105" s="13" t="s">
        <v>74</v>
      </c>
      <c r="AY105" s="204" t="s">
        <v>202</v>
      </c>
    </row>
    <row r="106" spans="1:65" s="13" customFormat="1" ht="11.25">
      <c r="B106" s="195"/>
      <c r="C106" s="196"/>
      <c r="D106" s="188" t="s">
        <v>215</v>
      </c>
      <c r="E106" s="197" t="s">
        <v>19</v>
      </c>
      <c r="F106" s="198" t="s">
        <v>1899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1931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4" customFormat="1" ht="11.25">
      <c r="B108" s="205"/>
      <c r="C108" s="206"/>
      <c r="D108" s="188" t="s">
        <v>215</v>
      </c>
      <c r="E108" s="207" t="s">
        <v>19</v>
      </c>
      <c r="F108" s="208" t="s">
        <v>226</v>
      </c>
      <c r="G108" s="206"/>
      <c r="H108" s="209">
        <v>3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215</v>
      </c>
      <c r="AU108" s="215" t="s">
        <v>84</v>
      </c>
      <c r="AV108" s="14" t="s">
        <v>84</v>
      </c>
      <c r="AW108" s="14" t="s">
        <v>35</v>
      </c>
      <c r="AX108" s="14" t="s">
        <v>74</v>
      </c>
      <c r="AY108" s="215" t="s">
        <v>202</v>
      </c>
    </row>
    <row r="109" spans="1:65" s="13" customFormat="1" ht="11.25">
      <c r="B109" s="195"/>
      <c r="C109" s="196"/>
      <c r="D109" s="188" t="s">
        <v>215</v>
      </c>
      <c r="E109" s="197" t="s">
        <v>19</v>
      </c>
      <c r="F109" s="198" t="s">
        <v>470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1:65" s="13" customFormat="1" ht="11.25">
      <c r="B110" s="195"/>
      <c r="C110" s="196"/>
      <c r="D110" s="188" t="s">
        <v>215</v>
      </c>
      <c r="E110" s="197" t="s">
        <v>19</v>
      </c>
      <c r="F110" s="198" t="s">
        <v>1899</v>
      </c>
      <c r="G110" s="196"/>
      <c r="H110" s="197" t="s">
        <v>19</v>
      </c>
      <c r="I110" s="199"/>
      <c r="J110" s="196"/>
      <c r="K110" s="196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215</v>
      </c>
      <c r="AU110" s="204" t="s">
        <v>84</v>
      </c>
      <c r="AV110" s="13" t="s">
        <v>82</v>
      </c>
      <c r="AW110" s="13" t="s">
        <v>35</v>
      </c>
      <c r="AX110" s="13" t="s">
        <v>74</v>
      </c>
      <c r="AY110" s="204" t="s">
        <v>202</v>
      </c>
    </row>
    <row r="111" spans="1:65" s="13" customFormat="1" ht="11.25">
      <c r="B111" s="195"/>
      <c r="C111" s="196"/>
      <c r="D111" s="188" t="s">
        <v>215</v>
      </c>
      <c r="E111" s="197" t="s">
        <v>19</v>
      </c>
      <c r="F111" s="198" t="s">
        <v>1932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215</v>
      </c>
      <c r="AU111" s="204" t="s">
        <v>84</v>
      </c>
      <c r="AV111" s="13" t="s">
        <v>82</v>
      </c>
      <c r="AW111" s="13" t="s">
        <v>35</v>
      </c>
      <c r="AX111" s="13" t="s">
        <v>74</v>
      </c>
      <c r="AY111" s="204" t="s">
        <v>202</v>
      </c>
    </row>
    <row r="112" spans="1:65" s="14" customFormat="1" ht="11.25">
      <c r="B112" s="205"/>
      <c r="C112" s="206"/>
      <c r="D112" s="188" t="s">
        <v>215</v>
      </c>
      <c r="E112" s="207" t="s">
        <v>19</v>
      </c>
      <c r="F112" s="208" t="s">
        <v>226</v>
      </c>
      <c r="G112" s="206"/>
      <c r="H112" s="209">
        <v>3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215</v>
      </c>
      <c r="AU112" s="215" t="s">
        <v>84</v>
      </c>
      <c r="AV112" s="14" t="s">
        <v>84</v>
      </c>
      <c r="AW112" s="14" t="s">
        <v>35</v>
      </c>
      <c r="AX112" s="14" t="s">
        <v>74</v>
      </c>
      <c r="AY112" s="215" t="s">
        <v>202</v>
      </c>
    </row>
    <row r="113" spans="1:65" s="15" customFormat="1" ht="11.25">
      <c r="B113" s="216"/>
      <c r="C113" s="217"/>
      <c r="D113" s="188" t="s">
        <v>215</v>
      </c>
      <c r="E113" s="218" t="s">
        <v>19</v>
      </c>
      <c r="F113" s="219" t="s">
        <v>220</v>
      </c>
      <c r="G113" s="217"/>
      <c r="H113" s="220">
        <v>6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215</v>
      </c>
      <c r="AU113" s="226" t="s">
        <v>84</v>
      </c>
      <c r="AV113" s="15" t="s">
        <v>209</v>
      </c>
      <c r="AW113" s="15" t="s">
        <v>35</v>
      </c>
      <c r="AX113" s="15" t="s">
        <v>82</v>
      </c>
      <c r="AY113" s="226" t="s">
        <v>202</v>
      </c>
    </row>
    <row r="114" spans="1:65" s="2" customFormat="1" ht="16.5" customHeight="1">
      <c r="A114" s="36"/>
      <c r="B114" s="37"/>
      <c r="C114" s="241" t="s">
        <v>209</v>
      </c>
      <c r="D114" s="241" t="s">
        <v>595</v>
      </c>
      <c r="E114" s="242" t="s">
        <v>1933</v>
      </c>
      <c r="F114" s="243" t="s">
        <v>1934</v>
      </c>
      <c r="G114" s="244" t="s">
        <v>589</v>
      </c>
      <c r="H114" s="245">
        <v>3</v>
      </c>
      <c r="I114" s="246"/>
      <c r="J114" s="247">
        <f>ROUND(I114*H114,2)</f>
        <v>0</v>
      </c>
      <c r="K114" s="243" t="s">
        <v>208</v>
      </c>
      <c r="L114" s="248"/>
      <c r="M114" s="249" t="s">
        <v>19</v>
      </c>
      <c r="N114" s="250" t="s">
        <v>45</v>
      </c>
      <c r="O114" s="66"/>
      <c r="P114" s="184">
        <f>O114*H114</f>
        <v>0</v>
      </c>
      <c r="Q114" s="184">
        <v>1.3600000000000001E-3</v>
      </c>
      <c r="R114" s="184">
        <f>Q114*H114</f>
        <v>4.0800000000000003E-3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598</v>
      </c>
      <c r="AT114" s="186" t="s">
        <v>595</v>
      </c>
      <c r="AU114" s="186" t="s">
        <v>84</v>
      </c>
      <c r="AY114" s="19" t="s">
        <v>202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333</v>
      </c>
      <c r="BM114" s="186" t="s">
        <v>1935</v>
      </c>
    </row>
    <row r="115" spans="1:65" s="2" customFormat="1" ht="11.25">
      <c r="A115" s="36"/>
      <c r="B115" s="37"/>
      <c r="C115" s="38"/>
      <c r="D115" s="188" t="s">
        <v>211</v>
      </c>
      <c r="E115" s="38"/>
      <c r="F115" s="189" t="s">
        <v>1934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211</v>
      </c>
      <c r="AU115" s="19" t="s">
        <v>84</v>
      </c>
    </row>
    <row r="116" spans="1:65" s="2" customFormat="1" ht="16.5" customHeight="1">
      <c r="A116" s="36"/>
      <c r="B116" s="37"/>
      <c r="C116" s="241" t="s">
        <v>239</v>
      </c>
      <c r="D116" s="241" t="s">
        <v>595</v>
      </c>
      <c r="E116" s="242" t="s">
        <v>1936</v>
      </c>
      <c r="F116" s="243" t="s">
        <v>1937</v>
      </c>
      <c r="G116" s="244" t="s">
        <v>589</v>
      </c>
      <c r="H116" s="245">
        <v>3</v>
      </c>
      <c r="I116" s="246"/>
      <c r="J116" s="247">
        <f>ROUND(I116*H116,2)</f>
        <v>0</v>
      </c>
      <c r="K116" s="243" t="s">
        <v>208</v>
      </c>
      <c r="L116" s="248"/>
      <c r="M116" s="249" t="s">
        <v>19</v>
      </c>
      <c r="N116" s="250" t="s">
        <v>45</v>
      </c>
      <c r="O116" s="66"/>
      <c r="P116" s="184">
        <f>O116*H116</f>
        <v>0</v>
      </c>
      <c r="Q116" s="184">
        <v>2.2599999999999999E-3</v>
      </c>
      <c r="R116" s="184">
        <f>Q116*H116</f>
        <v>6.7799999999999996E-3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598</v>
      </c>
      <c r="AT116" s="186" t="s">
        <v>595</v>
      </c>
      <c r="AU116" s="186" t="s">
        <v>84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333</v>
      </c>
      <c r="BM116" s="186" t="s">
        <v>1938</v>
      </c>
    </row>
    <row r="117" spans="1:65" s="2" customFormat="1" ht="11.25">
      <c r="A117" s="36"/>
      <c r="B117" s="37"/>
      <c r="C117" s="38"/>
      <c r="D117" s="188" t="s">
        <v>211</v>
      </c>
      <c r="E117" s="38"/>
      <c r="F117" s="189" t="s">
        <v>1937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211</v>
      </c>
      <c r="AU117" s="19" t="s">
        <v>84</v>
      </c>
    </row>
    <row r="118" spans="1:65" s="2" customFormat="1" ht="16.5" customHeight="1">
      <c r="A118" s="36"/>
      <c r="B118" s="37"/>
      <c r="C118" s="175" t="s">
        <v>249</v>
      </c>
      <c r="D118" s="175" t="s">
        <v>204</v>
      </c>
      <c r="E118" s="176" t="s">
        <v>1939</v>
      </c>
      <c r="F118" s="177" t="s">
        <v>1940</v>
      </c>
      <c r="G118" s="178" t="s">
        <v>280</v>
      </c>
      <c r="H118" s="179">
        <v>431.74</v>
      </c>
      <c r="I118" s="180"/>
      <c r="J118" s="181">
        <f>ROUND(I118*H118,2)</f>
        <v>0</v>
      </c>
      <c r="K118" s="177" t="s">
        <v>19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5.0000000000000002E-5</v>
      </c>
      <c r="R118" s="184">
        <f>Q118*H118</f>
        <v>2.1587000000000002E-2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333</v>
      </c>
      <c r="AT118" s="186" t="s">
        <v>204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333</v>
      </c>
      <c r="BM118" s="186" t="s">
        <v>1941</v>
      </c>
    </row>
    <row r="119" spans="1:65" s="2" customFormat="1" ht="11.25">
      <c r="A119" s="36"/>
      <c r="B119" s="37"/>
      <c r="C119" s="38"/>
      <c r="D119" s="188" t="s">
        <v>211</v>
      </c>
      <c r="E119" s="38"/>
      <c r="F119" s="189" t="s">
        <v>1940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13" customFormat="1" ht="11.25">
      <c r="B120" s="195"/>
      <c r="C120" s="196"/>
      <c r="D120" s="188" t="s">
        <v>215</v>
      </c>
      <c r="E120" s="197" t="s">
        <v>19</v>
      </c>
      <c r="F120" s="198" t="s">
        <v>1940</v>
      </c>
      <c r="G120" s="196"/>
      <c r="H120" s="197" t="s">
        <v>19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215</v>
      </c>
      <c r="AU120" s="204" t="s">
        <v>84</v>
      </c>
      <c r="AV120" s="13" t="s">
        <v>82</v>
      </c>
      <c r="AW120" s="13" t="s">
        <v>35</v>
      </c>
      <c r="AX120" s="13" t="s">
        <v>74</v>
      </c>
      <c r="AY120" s="204" t="s">
        <v>202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1942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4" customFormat="1" ht="11.25">
      <c r="B122" s="205"/>
      <c r="C122" s="206"/>
      <c r="D122" s="188" t="s">
        <v>215</v>
      </c>
      <c r="E122" s="207" t="s">
        <v>19</v>
      </c>
      <c r="F122" s="208" t="s">
        <v>1921</v>
      </c>
      <c r="G122" s="206"/>
      <c r="H122" s="209">
        <v>431.74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215</v>
      </c>
      <c r="AU122" s="215" t="s">
        <v>84</v>
      </c>
      <c r="AV122" s="14" t="s">
        <v>84</v>
      </c>
      <c r="AW122" s="14" t="s">
        <v>35</v>
      </c>
      <c r="AX122" s="14" t="s">
        <v>74</v>
      </c>
      <c r="AY122" s="215" t="s">
        <v>202</v>
      </c>
    </row>
    <row r="123" spans="1:65" s="15" customFormat="1" ht="11.25">
      <c r="B123" s="216"/>
      <c r="C123" s="217"/>
      <c r="D123" s="188" t="s">
        <v>215</v>
      </c>
      <c r="E123" s="218" t="s">
        <v>19</v>
      </c>
      <c r="F123" s="219" t="s">
        <v>220</v>
      </c>
      <c r="G123" s="217"/>
      <c r="H123" s="220">
        <v>431.74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215</v>
      </c>
      <c r="AU123" s="226" t="s">
        <v>84</v>
      </c>
      <c r="AV123" s="15" t="s">
        <v>209</v>
      </c>
      <c r="AW123" s="15" t="s">
        <v>35</v>
      </c>
      <c r="AX123" s="15" t="s">
        <v>82</v>
      </c>
      <c r="AY123" s="226" t="s">
        <v>202</v>
      </c>
    </row>
    <row r="124" spans="1:65" s="2" customFormat="1" ht="24.2" customHeight="1">
      <c r="A124" s="36"/>
      <c r="B124" s="37"/>
      <c r="C124" s="241" t="s">
        <v>260</v>
      </c>
      <c r="D124" s="241" t="s">
        <v>595</v>
      </c>
      <c r="E124" s="242" t="s">
        <v>1943</v>
      </c>
      <c r="F124" s="243" t="s">
        <v>1944</v>
      </c>
      <c r="G124" s="244" t="s">
        <v>280</v>
      </c>
      <c r="H124" s="245">
        <v>503.19299999999998</v>
      </c>
      <c r="I124" s="246"/>
      <c r="J124" s="247">
        <f>ROUND(I124*H124,2)</f>
        <v>0</v>
      </c>
      <c r="K124" s="243" t="s">
        <v>208</v>
      </c>
      <c r="L124" s="248"/>
      <c r="M124" s="249" t="s">
        <v>19</v>
      </c>
      <c r="N124" s="250" t="s">
        <v>45</v>
      </c>
      <c r="O124" s="66"/>
      <c r="P124" s="184">
        <f>O124*H124</f>
        <v>0</v>
      </c>
      <c r="Q124" s="184">
        <v>6.6E-3</v>
      </c>
      <c r="R124" s="184">
        <f>Q124*H124</f>
        <v>3.3210737999999997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598</v>
      </c>
      <c r="AT124" s="186" t="s">
        <v>595</v>
      </c>
      <c r="AU124" s="186" t="s">
        <v>84</v>
      </c>
      <c r="AY124" s="19" t="s">
        <v>202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333</v>
      </c>
      <c r="BM124" s="186" t="s">
        <v>1945</v>
      </c>
    </row>
    <row r="125" spans="1:65" s="2" customFormat="1" ht="19.5">
      <c r="A125" s="36"/>
      <c r="B125" s="37"/>
      <c r="C125" s="38"/>
      <c r="D125" s="188" t="s">
        <v>211</v>
      </c>
      <c r="E125" s="38"/>
      <c r="F125" s="189" t="s">
        <v>1944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211</v>
      </c>
      <c r="AU125" s="19" t="s">
        <v>84</v>
      </c>
    </row>
    <row r="126" spans="1:65" s="13" customFormat="1" ht="11.25">
      <c r="B126" s="195"/>
      <c r="C126" s="196"/>
      <c r="D126" s="188" t="s">
        <v>215</v>
      </c>
      <c r="E126" s="197" t="s">
        <v>19</v>
      </c>
      <c r="F126" s="198" t="s">
        <v>470</v>
      </c>
      <c r="G126" s="196"/>
      <c r="H126" s="197" t="s">
        <v>19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215</v>
      </c>
      <c r="AU126" s="204" t="s">
        <v>84</v>
      </c>
      <c r="AV126" s="13" t="s">
        <v>82</v>
      </c>
      <c r="AW126" s="13" t="s">
        <v>35</v>
      </c>
      <c r="AX126" s="13" t="s">
        <v>74</v>
      </c>
      <c r="AY126" s="204" t="s">
        <v>202</v>
      </c>
    </row>
    <row r="127" spans="1:65" s="13" customFormat="1" ht="11.25">
      <c r="B127" s="195"/>
      <c r="C127" s="196"/>
      <c r="D127" s="188" t="s">
        <v>215</v>
      </c>
      <c r="E127" s="197" t="s">
        <v>19</v>
      </c>
      <c r="F127" s="198" t="s">
        <v>1899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65" s="13" customFormat="1" ht="11.25">
      <c r="B128" s="195"/>
      <c r="C128" s="196"/>
      <c r="D128" s="188" t="s">
        <v>215</v>
      </c>
      <c r="E128" s="197" t="s">
        <v>19</v>
      </c>
      <c r="F128" s="198" t="s">
        <v>1942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215</v>
      </c>
      <c r="AU128" s="204" t="s">
        <v>84</v>
      </c>
      <c r="AV128" s="13" t="s">
        <v>82</v>
      </c>
      <c r="AW128" s="13" t="s">
        <v>35</v>
      </c>
      <c r="AX128" s="13" t="s">
        <v>74</v>
      </c>
      <c r="AY128" s="204" t="s">
        <v>202</v>
      </c>
    </row>
    <row r="129" spans="1:65" s="14" customFormat="1" ht="11.25">
      <c r="B129" s="205"/>
      <c r="C129" s="206"/>
      <c r="D129" s="188" t="s">
        <v>215</v>
      </c>
      <c r="E129" s="207" t="s">
        <v>19</v>
      </c>
      <c r="F129" s="208" t="s">
        <v>1921</v>
      </c>
      <c r="G129" s="206"/>
      <c r="H129" s="209">
        <v>431.74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215</v>
      </c>
      <c r="AU129" s="215" t="s">
        <v>84</v>
      </c>
      <c r="AV129" s="14" t="s">
        <v>84</v>
      </c>
      <c r="AW129" s="14" t="s">
        <v>35</v>
      </c>
      <c r="AX129" s="14" t="s">
        <v>82</v>
      </c>
      <c r="AY129" s="215" t="s">
        <v>202</v>
      </c>
    </row>
    <row r="130" spans="1:65" s="15" customFormat="1" ht="11.25">
      <c r="B130" s="216"/>
      <c r="C130" s="217"/>
      <c r="D130" s="188" t="s">
        <v>215</v>
      </c>
      <c r="E130" s="218" t="s">
        <v>19</v>
      </c>
      <c r="F130" s="219" t="s">
        <v>220</v>
      </c>
      <c r="G130" s="217"/>
      <c r="H130" s="220">
        <v>431.74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215</v>
      </c>
      <c r="AU130" s="226" t="s">
        <v>84</v>
      </c>
      <c r="AV130" s="15" t="s">
        <v>209</v>
      </c>
      <c r="AW130" s="15" t="s">
        <v>35</v>
      </c>
      <c r="AX130" s="15" t="s">
        <v>74</v>
      </c>
      <c r="AY130" s="226" t="s">
        <v>202</v>
      </c>
    </row>
    <row r="131" spans="1:65" s="14" customFormat="1" ht="11.25">
      <c r="B131" s="205"/>
      <c r="C131" s="206"/>
      <c r="D131" s="188" t="s">
        <v>215</v>
      </c>
      <c r="E131" s="206"/>
      <c r="F131" s="208" t="s">
        <v>1925</v>
      </c>
      <c r="G131" s="206"/>
      <c r="H131" s="209">
        <v>503.19299999999998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215</v>
      </c>
      <c r="AU131" s="215" t="s">
        <v>84</v>
      </c>
      <c r="AV131" s="14" t="s">
        <v>84</v>
      </c>
      <c r="AW131" s="14" t="s">
        <v>4</v>
      </c>
      <c r="AX131" s="14" t="s">
        <v>82</v>
      </c>
      <c r="AY131" s="215" t="s">
        <v>202</v>
      </c>
    </row>
    <row r="132" spans="1:65" s="2" customFormat="1" ht="16.5" customHeight="1">
      <c r="A132" s="36"/>
      <c r="B132" s="37"/>
      <c r="C132" s="175" t="s">
        <v>268</v>
      </c>
      <c r="D132" s="175" t="s">
        <v>204</v>
      </c>
      <c r="E132" s="176" t="s">
        <v>1946</v>
      </c>
      <c r="F132" s="177" t="s">
        <v>1947</v>
      </c>
      <c r="G132" s="178" t="s">
        <v>280</v>
      </c>
      <c r="H132" s="179">
        <v>431.74</v>
      </c>
      <c r="I132" s="180"/>
      <c r="J132" s="181">
        <f>ROUND(I132*H132,2)</f>
        <v>0</v>
      </c>
      <c r="K132" s="177" t="s">
        <v>208</v>
      </c>
      <c r="L132" s="41"/>
      <c r="M132" s="182" t="s">
        <v>19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333</v>
      </c>
      <c r="AT132" s="186" t="s">
        <v>204</v>
      </c>
      <c r="AU132" s="186" t="s">
        <v>84</v>
      </c>
      <c r="AY132" s="19" t="s">
        <v>202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333</v>
      </c>
      <c r="BM132" s="186" t="s">
        <v>1948</v>
      </c>
    </row>
    <row r="133" spans="1:65" s="2" customFormat="1" ht="11.25">
      <c r="A133" s="36"/>
      <c r="B133" s="37"/>
      <c r="C133" s="38"/>
      <c r="D133" s="188" t="s">
        <v>211</v>
      </c>
      <c r="E133" s="38"/>
      <c r="F133" s="189" t="s">
        <v>1949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211</v>
      </c>
      <c r="AU133" s="19" t="s">
        <v>84</v>
      </c>
    </row>
    <row r="134" spans="1:65" s="2" customFormat="1" ht="11.25">
      <c r="A134" s="36"/>
      <c r="B134" s="37"/>
      <c r="C134" s="38"/>
      <c r="D134" s="193" t="s">
        <v>213</v>
      </c>
      <c r="E134" s="38"/>
      <c r="F134" s="194" t="s">
        <v>1950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213</v>
      </c>
      <c r="AU134" s="19" t="s">
        <v>84</v>
      </c>
    </row>
    <row r="135" spans="1:65" s="13" customFormat="1" ht="11.25">
      <c r="B135" s="195"/>
      <c r="C135" s="196"/>
      <c r="D135" s="188" t="s">
        <v>215</v>
      </c>
      <c r="E135" s="197" t="s">
        <v>19</v>
      </c>
      <c r="F135" s="198" t="s">
        <v>470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1:65" s="13" customFormat="1" ht="11.25">
      <c r="B136" s="195"/>
      <c r="C136" s="196"/>
      <c r="D136" s="188" t="s">
        <v>215</v>
      </c>
      <c r="E136" s="197" t="s">
        <v>19</v>
      </c>
      <c r="F136" s="198" t="s">
        <v>1899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215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202</v>
      </c>
    </row>
    <row r="137" spans="1:65" s="13" customFormat="1" ht="11.25">
      <c r="B137" s="195"/>
      <c r="C137" s="196"/>
      <c r="D137" s="188" t="s">
        <v>215</v>
      </c>
      <c r="E137" s="197" t="s">
        <v>19</v>
      </c>
      <c r="F137" s="198" t="s">
        <v>1951</v>
      </c>
      <c r="G137" s="196"/>
      <c r="H137" s="197" t="s">
        <v>19</v>
      </c>
      <c r="I137" s="199"/>
      <c r="J137" s="196"/>
      <c r="K137" s="196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215</v>
      </c>
      <c r="AU137" s="204" t="s">
        <v>84</v>
      </c>
      <c r="AV137" s="13" t="s">
        <v>82</v>
      </c>
      <c r="AW137" s="13" t="s">
        <v>35</v>
      </c>
      <c r="AX137" s="13" t="s">
        <v>74</v>
      </c>
      <c r="AY137" s="204" t="s">
        <v>202</v>
      </c>
    </row>
    <row r="138" spans="1:65" s="14" customFormat="1" ht="11.25">
      <c r="B138" s="205"/>
      <c r="C138" s="206"/>
      <c r="D138" s="188" t="s">
        <v>215</v>
      </c>
      <c r="E138" s="207" t="s">
        <v>19</v>
      </c>
      <c r="F138" s="208" t="s">
        <v>1921</v>
      </c>
      <c r="G138" s="206"/>
      <c r="H138" s="209">
        <v>431.74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215</v>
      </c>
      <c r="AU138" s="215" t="s">
        <v>84</v>
      </c>
      <c r="AV138" s="14" t="s">
        <v>84</v>
      </c>
      <c r="AW138" s="14" t="s">
        <v>35</v>
      </c>
      <c r="AX138" s="14" t="s">
        <v>82</v>
      </c>
      <c r="AY138" s="215" t="s">
        <v>202</v>
      </c>
    </row>
    <row r="139" spans="1:65" s="15" customFormat="1" ht="11.25">
      <c r="B139" s="216"/>
      <c r="C139" s="217"/>
      <c r="D139" s="188" t="s">
        <v>215</v>
      </c>
      <c r="E139" s="218" t="s">
        <v>19</v>
      </c>
      <c r="F139" s="219" t="s">
        <v>220</v>
      </c>
      <c r="G139" s="217"/>
      <c r="H139" s="220">
        <v>431.74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215</v>
      </c>
      <c r="AU139" s="226" t="s">
        <v>84</v>
      </c>
      <c r="AV139" s="15" t="s">
        <v>209</v>
      </c>
      <c r="AW139" s="15" t="s">
        <v>35</v>
      </c>
      <c r="AX139" s="15" t="s">
        <v>74</v>
      </c>
      <c r="AY139" s="226" t="s">
        <v>202</v>
      </c>
    </row>
    <row r="140" spans="1:65" s="2" customFormat="1" ht="16.5" customHeight="1">
      <c r="A140" s="36"/>
      <c r="B140" s="37"/>
      <c r="C140" s="241" t="s">
        <v>237</v>
      </c>
      <c r="D140" s="241" t="s">
        <v>595</v>
      </c>
      <c r="E140" s="242" t="s">
        <v>1952</v>
      </c>
      <c r="F140" s="243" t="s">
        <v>1953</v>
      </c>
      <c r="G140" s="244" t="s">
        <v>280</v>
      </c>
      <c r="H140" s="245">
        <v>498.66</v>
      </c>
      <c r="I140" s="246"/>
      <c r="J140" s="247">
        <f>ROUND(I140*H140,2)</f>
        <v>0</v>
      </c>
      <c r="K140" s="243" t="s">
        <v>208</v>
      </c>
      <c r="L140" s="248"/>
      <c r="M140" s="249" t="s">
        <v>19</v>
      </c>
      <c r="N140" s="250" t="s">
        <v>45</v>
      </c>
      <c r="O140" s="66"/>
      <c r="P140" s="184">
        <f>O140*H140</f>
        <v>0</v>
      </c>
      <c r="Q140" s="184">
        <v>2.9999999999999997E-4</v>
      </c>
      <c r="R140" s="184">
        <f>Q140*H140</f>
        <v>0.14959799999999998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598</v>
      </c>
      <c r="AT140" s="186" t="s">
        <v>595</v>
      </c>
      <c r="AU140" s="186" t="s">
        <v>84</v>
      </c>
      <c r="AY140" s="19" t="s">
        <v>202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333</v>
      </c>
      <c r="BM140" s="186" t="s">
        <v>1954</v>
      </c>
    </row>
    <row r="141" spans="1:65" s="2" customFormat="1" ht="11.25">
      <c r="A141" s="36"/>
      <c r="B141" s="37"/>
      <c r="C141" s="38"/>
      <c r="D141" s="188" t="s">
        <v>211</v>
      </c>
      <c r="E141" s="38"/>
      <c r="F141" s="189" t="s">
        <v>1953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211</v>
      </c>
      <c r="AU141" s="19" t="s">
        <v>84</v>
      </c>
    </row>
    <row r="142" spans="1:65" s="13" customFormat="1" ht="11.25">
      <c r="B142" s="195"/>
      <c r="C142" s="196"/>
      <c r="D142" s="188" t="s">
        <v>215</v>
      </c>
      <c r="E142" s="197" t="s">
        <v>19</v>
      </c>
      <c r="F142" s="198" t="s">
        <v>470</v>
      </c>
      <c r="G142" s="196"/>
      <c r="H142" s="197" t="s">
        <v>19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215</v>
      </c>
      <c r="AU142" s="204" t="s">
        <v>84</v>
      </c>
      <c r="AV142" s="13" t="s">
        <v>82</v>
      </c>
      <c r="AW142" s="13" t="s">
        <v>35</v>
      </c>
      <c r="AX142" s="13" t="s">
        <v>74</v>
      </c>
      <c r="AY142" s="204" t="s">
        <v>202</v>
      </c>
    </row>
    <row r="143" spans="1:65" s="13" customFormat="1" ht="11.25">
      <c r="B143" s="195"/>
      <c r="C143" s="196"/>
      <c r="D143" s="188" t="s">
        <v>215</v>
      </c>
      <c r="E143" s="197" t="s">
        <v>19</v>
      </c>
      <c r="F143" s="198" t="s">
        <v>1899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1:65" s="13" customFormat="1" ht="11.25">
      <c r="B144" s="195"/>
      <c r="C144" s="196"/>
      <c r="D144" s="188" t="s">
        <v>215</v>
      </c>
      <c r="E144" s="197" t="s">
        <v>19</v>
      </c>
      <c r="F144" s="198" t="s">
        <v>1951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1:65" s="14" customFormat="1" ht="11.25">
      <c r="B145" s="205"/>
      <c r="C145" s="206"/>
      <c r="D145" s="188" t="s">
        <v>215</v>
      </c>
      <c r="E145" s="207" t="s">
        <v>19</v>
      </c>
      <c r="F145" s="208" t="s">
        <v>1921</v>
      </c>
      <c r="G145" s="206"/>
      <c r="H145" s="209">
        <v>431.74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215</v>
      </c>
      <c r="AU145" s="215" t="s">
        <v>84</v>
      </c>
      <c r="AV145" s="14" t="s">
        <v>84</v>
      </c>
      <c r="AW145" s="14" t="s">
        <v>35</v>
      </c>
      <c r="AX145" s="14" t="s">
        <v>82</v>
      </c>
      <c r="AY145" s="215" t="s">
        <v>202</v>
      </c>
    </row>
    <row r="146" spans="1:65" s="15" customFormat="1" ht="11.25">
      <c r="B146" s="216"/>
      <c r="C146" s="217"/>
      <c r="D146" s="188" t="s">
        <v>215</v>
      </c>
      <c r="E146" s="218" t="s">
        <v>19</v>
      </c>
      <c r="F146" s="219" t="s">
        <v>220</v>
      </c>
      <c r="G146" s="217"/>
      <c r="H146" s="220">
        <v>431.74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215</v>
      </c>
      <c r="AU146" s="226" t="s">
        <v>84</v>
      </c>
      <c r="AV146" s="15" t="s">
        <v>209</v>
      </c>
      <c r="AW146" s="15" t="s">
        <v>35</v>
      </c>
      <c r="AX146" s="15" t="s">
        <v>74</v>
      </c>
      <c r="AY146" s="226" t="s">
        <v>202</v>
      </c>
    </row>
    <row r="147" spans="1:65" s="14" customFormat="1" ht="11.25">
      <c r="B147" s="205"/>
      <c r="C147" s="206"/>
      <c r="D147" s="188" t="s">
        <v>215</v>
      </c>
      <c r="E147" s="206"/>
      <c r="F147" s="208" t="s">
        <v>1955</v>
      </c>
      <c r="G147" s="206"/>
      <c r="H147" s="209">
        <v>498.66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215</v>
      </c>
      <c r="AU147" s="215" t="s">
        <v>84</v>
      </c>
      <c r="AV147" s="14" t="s">
        <v>84</v>
      </c>
      <c r="AW147" s="14" t="s">
        <v>4</v>
      </c>
      <c r="AX147" s="14" t="s">
        <v>82</v>
      </c>
      <c r="AY147" s="215" t="s">
        <v>202</v>
      </c>
    </row>
    <row r="148" spans="1:65" s="2" customFormat="1" ht="16.5" customHeight="1">
      <c r="A148" s="36"/>
      <c r="B148" s="37"/>
      <c r="C148" s="175" t="s">
        <v>288</v>
      </c>
      <c r="D148" s="175" t="s">
        <v>204</v>
      </c>
      <c r="E148" s="176" t="s">
        <v>1956</v>
      </c>
      <c r="F148" s="177" t="s">
        <v>1957</v>
      </c>
      <c r="G148" s="178" t="s">
        <v>301</v>
      </c>
      <c r="H148" s="179">
        <v>5.5220000000000002</v>
      </c>
      <c r="I148" s="180"/>
      <c r="J148" s="181">
        <f>ROUND(I148*H148,2)</f>
        <v>0</v>
      </c>
      <c r="K148" s="177" t="s">
        <v>208</v>
      </c>
      <c r="L148" s="41"/>
      <c r="M148" s="182" t="s">
        <v>19</v>
      </c>
      <c r="N148" s="183" t="s">
        <v>45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333</v>
      </c>
      <c r="AT148" s="186" t="s">
        <v>204</v>
      </c>
      <c r="AU148" s="186" t="s">
        <v>84</v>
      </c>
      <c r="AY148" s="19" t="s">
        <v>202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333</v>
      </c>
      <c r="BM148" s="186" t="s">
        <v>1958</v>
      </c>
    </row>
    <row r="149" spans="1:65" s="2" customFormat="1" ht="19.5">
      <c r="A149" s="36"/>
      <c r="B149" s="37"/>
      <c r="C149" s="38"/>
      <c r="D149" s="188" t="s">
        <v>211</v>
      </c>
      <c r="E149" s="38"/>
      <c r="F149" s="189" t="s">
        <v>1959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211</v>
      </c>
      <c r="AU149" s="19" t="s">
        <v>84</v>
      </c>
    </row>
    <row r="150" spans="1:65" s="2" customFormat="1" ht="11.25">
      <c r="A150" s="36"/>
      <c r="B150" s="37"/>
      <c r="C150" s="38"/>
      <c r="D150" s="193" t="s">
        <v>213</v>
      </c>
      <c r="E150" s="38"/>
      <c r="F150" s="194" t="s">
        <v>1960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213</v>
      </c>
      <c r="AU150" s="19" t="s">
        <v>84</v>
      </c>
    </row>
    <row r="151" spans="1:65" s="2" customFormat="1" ht="16.5" customHeight="1">
      <c r="A151" s="36"/>
      <c r="B151" s="37"/>
      <c r="C151" s="175" t="s">
        <v>298</v>
      </c>
      <c r="D151" s="175" t="s">
        <v>204</v>
      </c>
      <c r="E151" s="176" t="s">
        <v>1961</v>
      </c>
      <c r="F151" s="177" t="s">
        <v>1962</v>
      </c>
      <c r="G151" s="178" t="s">
        <v>301</v>
      </c>
      <c r="H151" s="179">
        <v>5.5220000000000002</v>
      </c>
      <c r="I151" s="180"/>
      <c r="J151" s="181">
        <f>ROUND(I151*H151,2)</f>
        <v>0</v>
      </c>
      <c r="K151" s="177" t="s">
        <v>208</v>
      </c>
      <c r="L151" s="41"/>
      <c r="M151" s="182" t="s">
        <v>19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333</v>
      </c>
      <c r="AT151" s="186" t="s">
        <v>204</v>
      </c>
      <c r="AU151" s="186" t="s">
        <v>84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333</v>
      </c>
      <c r="BM151" s="186" t="s">
        <v>1963</v>
      </c>
    </row>
    <row r="152" spans="1:65" s="2" customFormat="1" ht="19.5">
      <c r="A152" s="36"/>
      <c r="B152" s="37"/>
      <c r="C152" s="38"/>
      <c r="D152" s="188" t="s">
        <v>211</v>
      </c>
      <c r="E152" s="38"/>
      <c r="F152" s="189" t="s">
        <v>1964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211</v>
      </c>
      <c r="AU152" s="19" t="s">
        <v>84</v>
      </c>
    </row>
    <row r="153" spans="1:65" s="2" customFormat="1" ht="11.25">
      <c r="A153" s="36"/>
      <c r="B153" s="37"/>
      <c r="C153" s="38"/>
      <c r="D153" s="193" t="s">
        <v>213</v>
      </c>
      <c r="E153" s="38"/>
      <c r="F153" s="194" t="s">
        <v>1965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213</v>
      </c>
      <c r="AU153" s="19" t="s">
        <v>84</v>
      </c>
    </row>
    <row r="154" spans="1:65" s="12" customFormat="1" ht="22.9" customHeight="1">
      <c r="B154" s="159"/>
      <c r="C154" s="160"/>
      <c r="D154" s="161" t="s">
        <v>73</v>
      </c>
      <c r="E154" s="173" t="s">
        <v>1966</v>
      </c>
      <c r="F154" s="173" t="s">
        <v>1967</v>
      </c>
      <c r="G154" s="160"/>
      <c r="H154" s="160"/>
      <c r="I154" s="163"/>
      <c r="J154" s="174">
        <f>BK154</f>
        <v>0</v>
      </c>
      <c r="K154" s="160"/>
      <c r="L154" s="165"/>
      <c r="M154" s="166"/>
      <c r="N154" s="167"/>
      <c r="O154" s="167"/>
      <c r="P154" s="168">
        <f>SUM(P155:P184)</f>
        <v>0</v>
      </c>
      <c r="Q154" s="167"/>
      <c r="R154" s="168">
        <f>SUM(R155:R184)</f>
        <v>2.9725312500000003</v>
      </c>
      <c r="S154" s="167"/>
      <c r="T154" s="169">
        <f>SUM(T155:T184)</f>
        <v>0</v>
      </c>
      <c r="AR154" s="170" t="s">
        <v>84</v>
      </c>
      <c r="AT154" s="171" t="s">
        <v>73</v>
      </c>
      <c r="AU154" s="171" t="s">
        <v>82</v>
      </c>
      <c r="AY154" s="170" t="s">
        <v>202</v>
      </c>
      <c r="BK154" s="172">
        <f>SUM(BK155:BK184)</f>
        <v>0</v>
      </c>
    </row>
    <row r="155" spans="1:65" s="2" customFormat="1" ht="16.5" customHeight="1">
      <c r="A155" s="36"/>
      <c r="B155" s="37"/>
      <c r="C155" s="175" t="s">
        <v>305</v>
      </c>
      <c r="D155" s="175" t="s">
        <v>204</v>
      </c>
      <c r="E155" s="176" t="s">
        <v>1968</v>
      </c>
      <c r="F155" s="177" t="s">
        <v>1969</v>
      </c>
      <c r="G155" s="178" t="s">
        <v>280</v>
      </c>
      <c r="H155" s="179">
        <v>431.74</v>
      </c>
      <c r="I155" s="180"/>
      <c r="J155" s="181">
        <f>ROUND(I155*H155,2)</f>
        <v>0</v>
      </c>
      <c r="K155" s="177" t="s">
        <v>208</v>
      </c>
      <c r="L155" s="41"/>
      <c r="M155" s="182" t="s">
        <v>19</v>
      </c>
      <c r="N155" s="183" t="s">
        <v>45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333</v>
      </c>
      <c r="AT155" s="186" t="s">
        <v>204</v>
      </c>
      <c r="AU155" s="186" t="s">
        <v>84</v>
      </c>
      <c r="AY155" s="19" t="s">
        <v>202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82</v>
      </c>
      <c r="BK155" s="187">
        <f>ROUND(I155*H155,2)</f>
        <v>0</v>
      </c>
      <c r="BL155" s="19" t="s">
        <v>333</v>
      </c>
      <c r="BM155" s="186" t="s">
        <v>1970</v>
      </c>
    </row>
    <row r="156" spans="1:65" s="2" customFormat="1" ht="19.5">
      <c r="A156" s="36"/>
      <c r="B156" s="37"/>
      <c r="C156" s="38"/>
      <c r="D156" s="188" t="s">
        <v>211</v>
      </c>
      <c r="E156" s="38"/>
      <c r="F156" s="189" t="s">
        <v>1971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211</v>
      </c>
      <c r="AU156" s="19" t="s">
        <v>84</v>
      </c>
    </row>
    <row r="157" spans="1:65" s="2" customFormat="1" ht="11.25">
      <c r="A157" s="36"/>
      <c r="B157" s="37"/>
      <c r="C157" s="38"/>
      <c r="D157" s="193" t="s">
        <v>213</v>
      </c>
      <c r="E157" s="38"/>
      <c r="F157" s="194" t="s">
        <v>1972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213</v>
      </c>
      <c r="AU157" s="19" t="s">
        <v>84</v>
      </c>
    </row>
    <row r="158" spans="1:65" s="13" customFormat="1" ht="11.25">
      <c r="B158" s="195"/>
      <c r="C158" s="196"/>
      <c r="D158" s="188" t="s">
        <v>215</v>
      </c>
      <c r="E158" s="197" t="s">
        <v>19</v>
      </c>
      <c r="F158" s="198" t="s">
        <v>470</v>
      </c>
      <c r="G158" s="196"/>
      <c r="H158" s="197" t="s">
        <v>19</v>
      </c>
      <c r="I158" s="199"/>
      <c r="J158" s="196"/>
      <c r="K158" s="196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215</v>
      </c>
      <c r="AU158" s="204" t="s">
        <v>84</v>
      </c>
      <c r="AV158" s="13" t="s">
        <v>82</v>
      </c>
      <c r="AW158" s="13" t="s">
        <v>35</v>
      </c>
      <c r="AX158" s="13" t="s">
        <v>74</v>
      </c>
      <c r="AY158" s="204" t="s">
        <v>202</v>
      </c>
    </row>
    <row r="159" spans="1:65" s="13" customFormat="1" ht="11.25">
      <c r="B159" s="195"/>
      <c r="C159" s="196"/>
      <c r="D159" s="188" t="s">
        <v>215</v>
      </c>
      <c r="E159" s="197" t="s">
        <v>19</v>
      </c>
      <c r="F159" s="198" t="s">
        <v>1899</v>
      </c>
      <c r="G159" s="196"/>
      <c r="H159" s="197" t="s">
        <v>19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215</v>
      </c>
      <c r="AU159" s="204" t="s">
        <v>84</v>
      </c>
      <c r="AV159" s="13" t="s">
        <v>82</v>
      </c>
      <c r="AW159" s="13" t="s">
        <v>35</v>
      </c>
      <c r="AX159" s="13" t="s">
        <v>74</v>
      </c>
      <c r="AY159" s="204" t="s">
        <v>202</v>
      </c>
    </row>
    <row r="160" spans="1:65" s="13" customFormat="1" ht="11.25">
      <c r="B160" s="195"/>
      <c r="C160" s="196"/>
      <c r="D160" s="188" t="s">
        <v>215</v>
      </c>
      <c r="E160" s="197" t="s">
        <v>19</v>
      </c>
      <c r="F160" s="198" t="s">
        <v>1973</v>
      </c>
      <c r="G160" s="196"/>
      <c r="H160" s="197" t="s">
        <v>19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215</v>
      </c>
      <c r="AU160" s="204" t="s">
        <v>84</v>
      </c>
      <c r="AV160" s="13" t="s">
        <v>82</v>
      </c>
      <c r="AW160" s="13" t="s">
        <v>35</v>
      </c>
      <c r="AX160" s="13" t="s">
        <v>74</v>
      </c>
      <c r="AY160" s="204" t="s">
        <v>202</v>
      </c>
    </row>
    <row r="161" spans="1:65" s="14" customFormat="1" ht="11.25">
      <c r="B161" s="205"/>
      <c r="C161" s="206"/>
      <c r="D161" s="188" t="s">
        <v>215</v>
      </c>
      <c r="E161" s="207" t="s">
        <v>19</v>
      </c>
      <c r="F161" s="208" t="s">
        <v>1921</v>
      </c>
      <c r="G161" s="206"/>
      <c r="H161" s="209">
        <v>431.74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215</v>
      </c>
      <c r="AU161" s="215" t="s">
        <v>84</v>
      </c>
      <c r="AV161" s="14" t="s">
        <v>84</v>
      </c>
      <c r="AW161" s="14" t="s">
        <v>35</v>
      </c>
      <c r="AX161" s="14" t="s">
        <v>82</v>
      </c>
      <c r="AY161" s="215" t="s">
        <v>202</v>
      </c>
    </row>
    <row r="162" spans="1:65" s="15" customFormat="1" ht="11.25">
      <c r="B162" s="216"/>
      <c r="C162" s="217"/>
      <c r="D162" s="188" t="s">
        <v>215</v>
      </c>
      <c r="E162" s="218" t="s">
        <v>19</v>
      </c>
      <c r="F162" s="219" t="s">
        <v>220</v>
      </c>
      <c r="G162" s="217"/>
      <c r="H162" s="220">
        <v>431.74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215</v>
      </c>
      <c r="AU162" s="226" t="s">
        <v>84</v>
      </c>
      <c r="AV162" s="15" t="s">
        <v>209</v>
      </c>
      <c r="AW162" s="15" t="s">
        <v>35</v>
      </c>
      <c r="AX162" s="15" t="s">
        <v>74</v>
      </c>
      <c r="AY162" s="226" t="s">
        <v>202</v>
      </c>
    </row>
    <row r="163" spans="1:65" s="2" customFormat="1" ht="16.5" customHeight="1">
      <c r="A163" s="36"/>
      <c r="B163" s="37"/>
      <c r="C163" s="241" t="s">
        <v>311</v>
      </c>
      <c r="D163" s="241" t="s">
        <v>595</v>
      </c>
      <c r="E163" s="242" t="s">
        <v>1974</v>
      </c>
      <c r="F163" s="243" t="s">
        <v>1975</v>
      </c>
      <c r="G163" s="244" t="s">
        <v>280</v>
      </c>
      <c r="H163" s="245">
        <v>440.375</v>
      </c>
      <c r="I163" s="246"/>
      <c r="J163" s="247">
        <f>ROUND(I163*H163,2)</f>
        <v>0</v>
      </c>
      <c r="K163" s="243" t="s">
        <v>208</v>
      </c>
      <c r="L163" s="248"/>
      <c r="M163" s="249" t="s">
        <v>19</v>
      </c>
      <c r="N163" s="250" t="s">
        <v>45</v>
      </c>
      <c r="O163" s="66"/>
      <c r="P163" s="184">
        <f>O163*H163</f>
        <v>0</v>
      </c>
      <c r="Q163" s="184">
        <v>3.0000000000000001E-3</v>
      </c>
      <c r="R163" s="184">
        <f>Q163*H163</f>
        <v>1.3211250000000001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598</v>
      </c>
      <c r="AT163" s="186" t="s">
        <v>595</v>
      </c>
      <c r="AU163" s="186" t="s">
        <v>84</v>
      </c>
      <c r="AY163" s="19" t="s">
        <v>202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82</v>
      </c>
      <c r="BK163" s="187">
        <f>ROUND(I163*H163,2)</f>
        <v>0</v>
      </c>
      <c r="BL163" s="19" t="s">
        <v>333</v>
      </c>
      <c r="BM163" s="186" t="s">
        <v>1976</v>
      </c>
    </row>
    <row r="164" spans="1:65" s="2" customFormat="1" ht="11.25">
      <c r="A164" s="36"/>
      <c r="B164" s="37"/>
      <c r="C164" s="38"/>
      <c r="D164" s="188" t="s">
        <v>211</v>
      </c>
      <c r="E164" s="38"/>
      <c r="F164" s="189" t="s">
        <v>1975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211</v>
      </c>
      <c r="AU164" s="19" t="s">
        <v>84</v>
      </c>
    </row>
    <row r="165" spans="1:65" s="13" customFormat="1" ht="11.25">
      <c r="B165" s="195"/>
      <c r="C165" s="196"/>
      <c r="D165" s="188" t="s">
        <v>215</v>
      </c>
      <c r="E165" s="197" t="s">
        <v>19</v>
      </c>
      <c r="F165" s="198" t="s">
        <v>470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1:65" s="13" customFormat="1" ht="11.25">
      <c r="B166" s="195"/>
      <c r="C166" s="196"/>
      <c r="D166" s="188" t="s">
        <v>215</v>
      </c>
      <c r="E166" s="197" t="s">
        <v>19</v>
      </c>
      <c r="F166" s="198" t="s">
        <v>1899</v>
      </c>
      <c r="G166" s="196"/>
      <c r="H166" s="197" t="s">
        <v>19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215</v>
      </c>
      <c r="AU166" s="204" t="s">
        <v>84</v>
      </c>
      <c r="AV166" s="13" t="s">
        <v>82</v>
      </c>
      <c r="AW166" s="13" t="s">
        <v>35</v>
      </c>
      <c r="AX166" s="13" t="s">
        <v>74</v>
      </c>
      <c r="AY166" s="204" t="s">
        <v>202</v>
      </c>
    </row>
    <row r="167" spans="1:65" s="13" customFormat="1" ht="11.25">
      <c r="B167" s="195"/>
      <c r="C167" s="196"/>
      <c r="D167" s="188" t="s">
        <v>215</v>
      </c>
      <c r="E167" s="197" t="s">
        <v>19</v>
      </c>
      <c r="F167" s="198" t="s">
        <v>1973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1:65" s="14" customFormat="1" ht="11.25">
      <c r="B168" s="205"/>
      <c r="C168" s="206"/>
      <c r="D168" s="188" t="s">
        <v>215</v>
      </c>
      <c r="E168" s="207" t="s">
        <v>19</v>
      </c>
      <c r="F168" s="208" t="s">
        <v>1921</v>
      </c>
      <c r="G168" s="206"/>
      <c r="H168" s="209">
        <v>431.74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215</v>
      </c>
      <c r="AU168" s="215" t="s">
        <v>84</v>
      </c>
      <c r="AV168" s="14" t="s">
        <v>84</v>
      </c>
      <c r="AW168" s="14" t="s">
        <v>35</v>
      </c>
      <c r="AX168" s="14" t="s">
        <v>82</v>
      </c>
      <c r="AY168" s="215" t="s">
        <v>202</v>
      </c>
    </row>
    <row r="169" spans="1:65" s="15" customFormat="1" ht="11.25">
      <c r="B169" s="216"/>
      <c r="C169" s="217"/>
      <c r="D169" s="188" t="s">
        <v>215</v>
      </c>
      <c r="E169" s="218" t="s">
        <v>19</v>
      </c>
      <c r="F169" s="219" t="s">
        <v>220</v>
      </c>
      <c r="G169" s="217"/>
      <c r="H169" s="220">
        <v>431.74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215</v>
      </c>
      <c r="AU169" s="226" t="s">
        <v>84</v>
      </c>
      <c r="AV169" s="15" t="s">
        <v>209</v>
      </c>
      <c r="AW169" s="15" t="s">
        <v>35</v>
      </c>
      <c r="AX169" s="15" t="s">
        <v>74</v>
      </c>
      <c r="AY169" s="226" t="s">
        <v>202</v>
      </c>
    </row>
    <row r="170" spans="1:65" s="14" customFormat="1" ht="11.25">
      <c r="B170" s="205"/>
      <c r="C170" s="206"/>
      <c r="D170" s="188" t="s">
        <v>215</v>
      </c>
      <c r="E170" s="206"/>
      <c r="F170" s="208" t="s">
        <v>1977</v>
      </c>
      <c r="G170" s="206"/>
      <c r="H170" s="209">
        <v>440.375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215</v>
      </c>
      <c r="AU170" s="215" t="s">
        <v>84</v>
      </c>
      <c r="AV170" s="14" t="s">
        <v>84</v>
      </c>
      <c r="AW170" s="14" t="s">
        <v>4</v>
      </c>
      <c r="AX170" s="14" t="s">
        <v>82</v>
      </c>
      <c r="AY170" s="215" t="s">
        <v>202</v>
      </c>
    </row>
    <row r="171" spans="1:65" s="2" customFormat="1" ht="16.5" customHeight="1">
      <c r="A171" s="36"/>
      <c r="B171" s="37"/>
      <c r="C171" s="241" t="s">
        <v>318</v>
      </c>
      <c r="D171" s="241" t="s">
        <v>595</v>
      </c>
      <c r="E171" s="242" t="s">
        <v>1978</v>
      </c>
      <c r="F171" s="243" t="s">
        <v>1979</v>
      </c>
      <c r="G171" s="244" t="s">
        <v>280</v>
      </c>
      <c r="H171" s="245">
        <v>440.375</v>
      </c>
      <c r="I171" s="246"/>
      <c r="J171" s="247">
        <f>ROUND(I171*H171,2)</f>
        <v>0</v>
      </c>
      <c r="K171" s="243" t="s">
        <v>208</v>
      </c>
      <c r="L171" s="248"/>
      <c r="M171" s="249" t="s">
        <v>19</v>
      </c>
      <c r="N171" s="250" t="s">
        <v>45</v>
      </c>
      <c r="O171" s="66"/>
      <c r="P171" s="184">
        <f>O171*H171</f>
        <v>0</v>
      </c>
      <c r="Q171" s="184">
        <v>3.7499999999999999E-3</v>
      </c>
      <c r="R171" s="184">
        <f>Q171*H171</f>
        <v>1.65140625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598</v>
      </c>
      <c r="AT171" s="186" t="s">
        <v>595</v>
      </c>
      <c r="AU171" s="186" t="s">
        <v>84</v>
      </c>
      <c r="AY171" s="19" t="s">
        <v>202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82</v>
      </c>
      <c r="BK171" s="187">
        <f>ROUND(I171*H171,2)</f>
        <v>0</v>
      </c>
      <c r="BL171" s="19" t="s">
        <v>333</v>
      </c>
      <c r="BM171" s="186" t="s">
        <v>1980</v>
      </c>
    </row>
    <row r="172" spans="1:65" s="2" customFormat="1" ht="11.25">
      <c r="A172" s="36"/>
      <c r="B172" s="37"/>
      <c r="C172" s="38"/>
      <c r="D172" s="188" t="s">
        <v>211</v>
      </c>
      <c r="E172" s="38"/>
      <c r="F172" s="189" t="s">
        <v>1979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211</v>
      </c>
      <c r="AU172" s="19" t="s">
        <v>84</v>
      </c>
    </row>
    <row r="173" spans="1:65" s="13" customFormat="1" ht="11.25">
      <c r="B173" s="195"/>
      <c r="C173" s="196"/>
      <c r="D173" s="188" t="s">
        <v>215</v>
      </c>
      <c r="E173" s="197" t="s">
        <v>19</v>
      </c>
      <c r="F173" s="198" t="s">
        <v>470</v>
      </c>
      <c r="G173" s="196"/>
      <c r="H173" s="197" t="s">
        <v>19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215</v>
      </c>
      <c r="AU173" s="204" t="s">
        <v>84</v>
      </c>
      <c r="AV173" s="13" t="s">
        <v>82</v>
      </c>
      <c r="AW173" s="13" t="s">
        <v>35</v>
      </c>
      <c r="AX173" s="13" t="s">
        <v>74</v>
      </c>
      <c r="AY173" s="204" t="s">
        <v>202</v>
      </c>
    </row>
    <row r="174" spans="1:65" s="13" customFormat="1" ht="11.25">
      <c r="B174" s="195"/>
      <c r="C174" s="196"/>
      <c r="D174" s="188" t="s">
        <v>215</v>
      </c>
      <c r="E174" s="197" t="s">
        <v>19</v>
      </c>
      <c r="F174" s="198" t="s">
        <v>1899</v>
      </c>
      <c r="G174" s="196"/>
      <c r="H174" s="197" t="s">
        <v>19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215</v>
      </c>
      <c r="AU174" s="204" t="s">
        <v>84</v>
      </c>
      <c r="AV174" s="13" t="s">
        <v>82</v>
      </c>
      <c r="AW174" s="13" t="s">
        <v>35</v>
      </c>
      <c r="AX174" s="13" t="s">
        <v>74</v>
      </c>
      <c r="AY174" s="204" t="s">
        <v>202</v>
      </c>
    </row>
    <row r="175" spans="1:65" s="13" customFormat="1" ht="11.25">
      <c r="B175" s="195"/>
      <c r="C175" s="196"/>
      <c r="D175" s="188" t="s">
        <v>215</v>
      </c>
      <c r="E175" s="197" t="s">
        <v>19</v>
      </c>
      <c r="F175" s="198" t="s">
        <v>1981</v>
      </c>
      <c r="G175" s="196"/>
      <c r="H175" s="197" t="s">
        <v>19</v>
      </c>
      <c r="I175" s="199"/>
      <c r="J175" s="196"/>
      <c r="K175" s="196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215</v>
      </c>
      <c r="AU175" s="204" t="s">
        <v>84</v>
      </c>
      <c r="AV175" s="13" t="s">
        <v>82</v>
      </c>
      <c r="AW175" s="13" t="s">
        <v>35</v>
      </c>
      <c r="AX175" s="13" t="s">
        <v>74</v>
      </c>
      <c r="AY175" s="204" t="s">
        <v>202</v>
      </c>
    </row>
    <row r="176" spans="1:65" s="14" customFormat="1" ht="11.25">
      <c r="B176" s="205"/>
      <c r="C176" s="206"/>
      <c r="D176" s="188" t="s">
        <v>215</v>
      </c>
      <c r="E176" s="207" t="s">
        <v>19</v>
      </c>
      <c r="F176" s="208" t="s">
        <v>1921</v>
      </c>
      <c r="G176" s="206"/>
      <c r="H176" s="209">
        <v>431.74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215</v>
      </c>
      <c r="AU176" s="215" t="s">
        <v>84</v>
      </c>
      <c r="AV176" s="14" t="s">
        <v>84</v>
      </c>
      <c r="AW176" s="14" t="s">
        <v>35</v>
      </c>
      <c r="AX176" s="14" t="s">
        <v>82</v>
      </c>
      <c r="AY176" s="215" t="s">
        <v>202</v>
      </c>
    </row>
    <row r="177" spans="1:65" s="15" customFormat="1" ht="11.25">
      <c r="B177" s="216"/>
      <c r="C177" s="217"/>
      <c r="D177" s="188" t="s">
        <v>215</v>
      </c>
      <c r="E177" s="218" t="s">
        <v>19</v>
      </c>
      <c r="F177" s="219" t="s">
        <v>220</v>
      </c>
      <c r="G177" s="217"/>
      <c r="H177" s="220">
        <v>431.74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215</v>
      </c>
      <c r="AU177" s="226" t="s">
        <v>84</v>
      </c>
      <c r="AV177" s="15" t="s">
        <v>209</v>
      </c>
      <c r="AW177" s="15" t="s">
        <v>35</v>
      </c>
      <c r="AX177" s="15" t="s">
        <v>74</v>
      </c>
      <c r="AY177" s="226" t="s">
        <v>202</v>
      </c>
    </row>
    <row r="178" spans="1:65" s="14" customFormat="1" ht="11.25">
      <c r="B178" s="205"/>
      <c r="C178" s="206"/>
      <c r="D178" s="188" t="s">
        <v>215</v>
      </c>
      <c r="E178" s="206"/>
      <c r="F178" s="208" t="s">
        <v>1977</v>
      </c>
      <c r="G178" s="206"/>
      <c r="H178" s="209">
        <v>440.375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215</v>
      </c>
      <c r="AU178" s="215" t="s">
        <v>84</v>
      </c>
      <c r="AV178" s="14" t="s">
        <v>84</v>
      </c>
      <c r="AW178" s="14" t="s">
        <v>4</v>
      </c>
      <c r="AX178" s="14" t="s">
        <v>82</v>
      </c>
      <c r="AY178" s="215" t="s">
        <v>202</v>
      </c>
    </row>
    <row r="179" spans="1:65" s="2" customFormat="1" ht="16.5" customHeight="1">
      <c r="A179" s="36"/>
      <c r="B179" s="37"/>
      <c r="C179" s="175" t="s">
        <v>8</v>
      </c>
      <c r="D179" s="175" t="s">
        <v>204</v>
      </c>
      <c r="E179" s="176" t="s">
        <v>1982</v>
      </c>
      <c r="F179" s="177" t="s">
        <v>1983</v>
      </c>
      <c r="G179" s="178" t="s">
        <v>301</v>
      </c>
      <c r="H179" s="179">
        <v>2.9729999999999999</v>
      </c>
      <c r="I179" s="180"/>
      <c r="J179" s="181">
        <f>ROUND(I179*H179,2)</f>
        <v>0</v>
      </c>
      <c r="K179" s="177" t="s">
        <v>208</v>
      </c>
      <c r="L179" s="41"/>
      <c r="M179" s="182" t="s">
        <v>19</v>
      </c>
      <c r="N179" s="183" t="s">
        <v>45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333</v>
      </c>
      <c r="AT179" s="186" t="s">
        <v>204</v>
      </c>
      <c r="AU179" s="186" t="s">
        <v>84</v>
      </c>
      <c r="AY179" s="19" t="s">
        <v>202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82</v>
      </c>
      <c r="BK179" s="187">
        <f>ROUND(I179*H179,2)</f>
        <v>0</v>
      </c>
      <c r="BL179" s="19" t="s">
        <v>333</v>
      </c>
      <c r="BM179" s="186" t="s">
        <v>1984</v>
      </c>
    </row>
    <row r="180" spans="1:65" s="2" customFormat="1" ht="19.5">
      <c r="A180" s="36"/>
      <c r="B180" s="37"/>
      <c r="C180" s="38"/>
      <c r="D180" s="188" t="s">
        <v>211</v>
      </c>
      <c r="E180" s="38"/>
      <c r="F180" s="189" t="s">
        <v>1985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211</v>
      </c>
      <c r="AU180" s="19" t="s">
        <v>84</v>
      </c>
    </row>
    <row r="181" spans="1:65" s="2" customFormat="1" ht="11.25">
      <c r="A181" s="36"/>
      <c r="B181" s="37"/>
      <c r="C181" s="38"/>
      <c r="D181" s="193" t="s">
        <v>213</v>
      </c>
      <c r="E181" s="38"/>
      <c r="F181" s="194" t="s">
        <v>1986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213</v>
      </c>
      <c r="AU181" s="19" t="s">
        <v>84</v>
      </c>
    </row>
    <row r="182" spans="1:65" s="2" customFormat="1" ht="16.5" customHeight="1">
      <c r="A182" s="36"/>
      <c r="B182" s="37"/>
      <c r="C182" s="175" t="s">
        <v>333</v>
      </c>
      <c r="D182" s="175" t="s">
        <v>204</v>
      </c>
      <c r="E182" s="176" t="s">
        <v>1987</v>
      </c>
      <c r="F182" s="177" t="s">
        <v>1988</v>
      </c>
      <c r="G182" s="178" t="s">
        <v>301</v>
      </c>
      <c r="H182" s="179">
        <v>2.9729999999999999</v>
      </c>
      <c r="I182" s="180"/>
      <c r="J182" s="181">
        <f>ROUND(I182*H182,2)</f>
        <v>0</v>
      </c>
      <c r="K182" s="177" t="s">
        <v>208</v>
      </c>
      <c r="L182" s="41"/>
      <c r="M182" s="182" t="s">
        <v>19</v>
      </c>
      <c r="N182" s="183" t="s">
        <v>45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333</v>
      </c>
      <c r="AT182" s="186" t="s">
        <v>204</v>
      </c>
      <c r="AU182" s="186" t="s">
        <v>84</v>
      </c>
      <c r="AY182" s="19" t="s">
        <v>202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82</v>
      </c>
      <c r="BK182" s="187">
        <f>ROUND(I182*H182,2)</f>
        <v>0</v>
      </c>
      <c r="BL182" s="19" t="s">
        <v>333</v>
      </c>
      <c r="BM182" s="186" t="s">
        <v>1989</v>
      </c>
    </row>
    <row r="183" spans="1:65" s="2" customFormat="1" ht="19.5">
      <c r="A183" s="36"/>
      <c r="B183" s="37"/>
      <c r="C183" s="38"/>
      <c r="D183" s="188" t="s">
        <v>211</v>
      </c>
      <c r="E183" s="38"/>
      <c r="F183" s="189" t="s">
        <v>1990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211</v>
      </c>
      <c r="AU183" s="19" t="s">
        <v>84</v>
      </c>
    </row>
    <row r="184" spans="1:65" s="2" customFormat="1" ht="11.25">
      <c r="A184" s="36"/>
      <c r="B184" s="37"/>
      <c r="C184" s="38"/>
      <c r="D184" s="193" t="s">
        <v>213</v>
      </c>
      <c r="E184" s="38"/>
      <c r="F184" s="194" t="s">
        <v>1991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213</v>
      </c>
      <c r="AU184" s="19" t="s">
        <v>84</v>
      </c>
    </row>
    <row r="185" spans="1:65" s="12" customFormat="1" ht="22.9" customHeight="1">
      <c r="B185" s="159"/>
      <c r="C185" s="160"/>
      <c r="D185" s="161" t="s">
        <v>73</v>
      </c>
      <c r="E185" s="173" t="s">
        <v>432</v>
      </c>
      <c r="F185" s="173" t="s">
        <v>433</v>
      </c>
      <c r="G185" s="160"/>
      <c r="H185" s="160"/>
      <c r="I185" s="163"/>
      <c r="J185" s="174">
        <f>BK185</f>
        <v>0</v>
      </c>
      <c r="K185" s="160"/>
      <c r="L185" s="165"/>
      <c r="M185" s="166"/>
      <c r="N185" s="167"/>
      <c r="O185" s="167"/>
      <c r="P185" s="168">
        <f>SUM(P186:P278)</f>
        <v>0</v>
      </c>
      <c r="Q185" s="167"/>
      <c r="R185" s="168">
        <f>SUM(R186:R278)</f>
        <v>5.9428130000000003E-2</v>
      </c>
      <c r="S185" s="167"/>
      <c r="T185" s="169">
        <f>SUM(T186:T278)</f>
        <v>0</v>
      </c>
      <c r="AR185" s="170" t="s">
        <v>84</v>
      </c>
      <c r="AT185" s="171" t="s">
        <v>73</v>
      </c>
      <c r="AU185" s="171" t="s">
        <v>82</v>
      </c>
      <c r="AY185" s="170" t="s">
        <v>202</v>
      </c>
      <c r="BK185" s="172">
        <f>SUM(BK186:BK278)</f>
        <v>0</v>
      </c>
    </row>
    <row r="186" spans="1:65" s="2" customFormat="1" ht="37.9" customHeight="1">
      <c r="A186" s="36"/>
      <c r="B186" s="37"/>
      <c r="C186" s="175" t="s">
        <v>341</v>
      </c>
      <c r="D186" s="175" t="s">
        <v>204</v>
      </c>
      <c r="E186" s="176" t="s">
        <v>1992</v>
      </c>
      <c r="F186" s="177" t="s">
        <v>1993</v>
      </c>
      <c r="G186" s="178" t="s">
        <v>19</v>
      </c>
      <c r="H186" s="179">
        <v>0</v>
      </c>
      <c r="I186" s="180"/>
      <c r="J186" s="181">
        <f>ROUND(I186*H186,2)</f>
        <v>0</v>
      </c>
      <c r="K186" s="177" t="s">
        <v>19</v>
      </c>
      <c r="L186" s="41"/>
      <c r="M186" s="182" t="s">
        <v>19</v>
      </c>
      <c r="N186" s="183" t="s">
        <v>45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333</v>
      </c>
      <c r="AT186" s="186" t="s">
        <v>204</v>
      </c>
      <c r="AU186" s="186" t="s">
        <v>84</v>
      </c>
      <c r="AY186" s="19" t="s">
        <v>202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82</v>
      </c>
      <c r="BK186" s="187">
        <f>ROUND(I186*H186,2)</f>
        <v>0</v>
      </c>
      <c r="BL186" s="19" t="s">
        <v>333</v>
      </c>
      <c r="BM186" s="186" t="s">
        <v>1994</v>
      </c>
    </row>
    <row r="187" spans="1:65" s="2" customFormat="1" ht="39">
      <c r="A187" s="36"/>
      <c r="B187" s="37"/>
      <c r="C187" s="38"/>
      <c r="D187" s="188" t="s">
        <v>211</v>
      </c>
      <c r="E187" s="38"/>
      <c r="F187" s="189" t="s">
        <v>1995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211</v>
      </c>
      <c r="AU187" s="19" t="s">
        <v>84</v>
      </c>
    </row>
    <row r="188" spans="1:65" s="2" customFormat="1" ht="16.5" customHeight="1">
      <c r="A188" s="36"/>
      <c r="B188" s="37"/>
      <c r="C188" s="175" t="s">
        <v>355</v>
      </c>
      <c r="D188" s="175" t="s">
        <v>204</v>
      </c>
      <c r="E188" s="176" t="s">
        <v>1996</v>
      </c>
      <c r="F188" s="177" t="s">
        <v>1997</v>
      </c>
      <c r="G188" s="178" t="s">
        <v>589</v>
      </c>
      <c r="H188" s="179">
        <v>14</v>
      </c>
      <c r="I188" s="180"/>
      <c r="J188" s="181">
        <f>ROUND(I188*H188,2)</f>
        <v>0</v>
      </c>
      <c r="K188" s="177" t="s">
        <v>1998</v>
      </c>
      <c r="L188" s="41"/>
      <c r="M188" s="182" t="s">
        <v>19</v>
      </c>
      <c r="N188" s="183" t="s">
        <v>45</v>
      </c>
      <c r="O188" s="66"/>
      <c r="P188" s="184">
        <f>O188*H188</f>
        <v>0</v>
      </c>
      <c r="Q188" s="184">
        <v>1.6990000000000001E-4</v>
      </c>
      <c r="R188" s="184">
        <f>Q188*H188</f>
        <v>2.3786000000000002E-3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333</v>
      </c>
      <c r="AT188" s="186" t="s">
        <v>204</v>
      </c>
      <c r="AU188" s="186" t="s">
        <v>84</v>
      </c>
      <c r="AY188" s="19" t="s">
        <v>202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82</v>
      </c>
      <c r="BK188" s="187">
        <f>ROUND(I188*H188,2)</f>
        <v>0</v>
      </c>
      <c r="BL188" s="19" t="s">
        <v>333</v>
      </c>
      <c r="BM188" s="186" t="s">
        <v>1999</v>
      </c>
    </row>
    <row r="189" spans="1:65" s="2" customFormat="1" ht="19.5">
      <c r="A189" s="36"/>
      <c r="B189" s="37"/>
      <c r="C189" s="38"/>
      <c r="D189" s="188" t="s">
        <v>211</v>
      </c>
      <c r="E189" s="38"/>
      <c r="F189" s="189" t="s">
        <v>2000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211</v>
      </c>
      <c r="AU189" s="19" t="s">
        <v>84</v>
      </c>
    </row>
    <row r="190" spans="1:65" s="2" customFormat="1" ht="11.25">
      <c r="A190" s="36"/>
      <c r="B190" s="37"/>
      <c r="C190" s="38"/>
      <c r="D190" s="193" t="s">
        <v>213</v>
      </c>
      <c r="E190" s="38"/>
      <c r="F190" s="194" t="s">
        <v>2001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213</v>
      </c>
      <c r="AU190" s="19" t="s">
        <v>84</v>
      </c>
    </row>
    <row r="191" spans="1:65" s="13" customFormat="1" ht="11.25">
      <c r="B191" s="195"/>
      <c r="C191" s="196"/>
      <c r="D191" s="188" t="s">
        <v>215</v>
      </c>
      <c r="E191" s="197" t="s">
        <v>19</v>
      </c>
      <c r="F191" s="198" t="s">
        <v>2002</v>
      </c>
      <c r="G191" s="196"/>
      <c r="H191" s="197" t="s">
        <v>19</v>
      </c>
      <c r="I191" s="199"/>
      <c r="J191" s="196"/>
      <c r="K191" s="196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215</v>
      </c>
      <c r="AU191" s="204" t="s">
        <v>84</v>
      </c>
      <c r="AV191" s="13" t="s">
        <v>82</v>
      </c>
      <c r="AW191" s="13" t="s">
        <v>35</v>
      </c>
      <c r="AX191" s="13" t="s">
        <v>74</v>
      </c>
      <c r="AY191" s="204" t="s">
        <v>202</v>
      </c>
    </row>
    <row r="192" spans="1:65" s="13" customFormat="1" ht="11.25">
      <c r="B192" s="195"/>
      <c r="C192" s="196"/>
      <c r="D192" s="188" t="s">
        <v>215</v>
      </c>
      <c r="E192" s="197" t="s">
        <v>19</v>
      </c>
      <c r="F192" s="198" t="s">
        <v>470</v>
      </c>
      <c r="G192" s="196"/>
      <c r="H192" s="197" t="s">
        <v>19</v>
      </c>
      <c r="I192" s="199"/>
      <c r="J192" s="196"/>
      <c r="K192" s="196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215</v>
      </c>
      <c r="AU192" s="204" t="s">
        <v>84</v>
      </c>
      <c r="AV192" s="13" t="s">
        <v>82</v>
      </c>
      <c r="AW192" s="13" t="s">
        <v>35</v>
      </c>
      <c r="AX192" s="13" t="s">
        <v>74</v>
      </c>
      <c r="AY192" s="204" t="s">
        <v>202</v>
      </c>
    </row>
    <row r="193" spans="1:65" s="13" customFormat="1" ht="11.25">
      <c r="B193" s="195"/>
      <c r="C193" s="196"/>
      <c r="D193" s="188" t="s">
        <v>215</v>
      </c>
      <c r="E193" s="197" t="s">
        <v>19</v>
      </c>
      <c r="F193" s="198" t="s">
        <v>1899</v>
      </c>
      <c r="G193" s="196"/>
      <c r="H193" s="197" t="s">
        <v>19</v>
      </c>
      <c r="I193" s="199"/>
      <c r="J193" s="196"/>
      <c r="K193" s="196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215</v>
      </c>
      <c r="AU193" s="204" t="s">
        <v>84</v>
      </c>
      <c r="AV193" s="13" t="s">
        <v>82</v>
      </c>
      <c r="AW193" s="13" t="s">
        <v>35</v>
      </c>
      <c r="AX193" s="13" t="s">
        <v>74</v>
      </c>
      <c r="AY193" s="204" t="s">
        <v>202</v>
      </c>
    </row>
    <row r="194" spans="1:65" s="13" customFormat="1" ht="11.25">
      <c r="B194" s="195"/>
      <c r="C194" s="196"/>
      <c r="D194" s="188" t="s">
        <v>215</v>
      </c>
      <c r="E194" s="197" t="s">
        <v>19</v>
      </c>
      <c r="F194" s="198" t="s">
        <v>2003</v>
      </c>
      <c r="G194" s="196"/>
      <c r="H194" s="197" t="s">
        <v>19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215</v>
      </c>
      <c r="AU194" s="204" t="s">
        <v>84</v>
      </c>
      <c r="AV194" s="13" t="s">
        <v>82</v>
      </c>
      <c r="AW194" s="13" t="s">
        <v>35</v>
      </c>
      <c r="AX194" s="13" t="s">
        <v>74</v>
      </c>
      <c r="AY194" s="204" t="s">
        <v>202</v>
      </c>
    </row>
    <row r="195" spans="1:65" s="14" customFormat="1" ht="11.25">
      <c r="B195" s="205"/>
      <c r="C195" s="206"/>
      <c r="D195" s="188" t="s">
        <v>215</v>
      </c>
      <c r="E195" s="207" t="s">
        <v>19</v>
      </c>
      <c r="F195" s="208" t="s">
        <v>318</v>
      </c>
      <c r="G195" s="206"/>
      <c r="H195" s="209">
        <v>14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215</v>
      </c>
      <c r="AU195" s="215" t="s">
        <v>84</v>
      </c>
      <c r="AV195" s="14" t="s">
        <v>84</v>
      </c>
      <c r="AW195" s="14" t="s">
        <v>35</v>
      </c>
      <c r="AX195" s="14" t="s">
        <v>74</v>
      </c>
      <c r="AY195" s="215" t="s">
        <v>202</v>
      </c>
    </row>
    <row r="196" spans="1:65" s="15" customFormat="1" ht="11.25">
      <c r="B196" s="216"/>
      <c r="C196" s="217"/>
      <c r="D196" s="188" t="s">
        <v>215</v>
      </c>
      <c r="E196" s="218" t="s">
        <v>19</v>
      </c>
      <c r="F196" s="219" t="s">
        <v>220</v>
      </c>
      <c r="G196" s="217"/>
      <c r="H196" s="220">
        <v>14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215</v>
      </c>
      <c r="AU196" s="226" t="s">
        <v>84</v>
      </c>
      <c r="AV196" s="15" t="s">
        <v>209</v>
      </c>
      <c r="AW196" s="15" t="s">
        <v>35</v>
      </c>
      <c r="AX196" s="15" t="s">
        <v>82</v>
      </c>
      <c r="AY196" s="226" t="s">
        <v>202</v>
      </c>
    </row>
    <row r="197" spans="1:65" s="2" customFormat="1" ht="24.2" customHeight="1">
      <c r="A197" s="36"/>
      <c r="B197" s="37"/>
      <c r="C197" s="241" t="s">
        <v>362</v>
      </c>
      <c r="D197" s="241" t="s">
        <v>595</v>
      </c>
      <c r="E197" s="242" t="s">
        <v>2004</v>
      </c>
      <c r="F197" s="243" t="s">
        <v>2005</v>
      </c>
      <c r="G197" s="244" t="s">
        <v>589</v>
      </c>
      <c r="H197" s="245">
        <v>16.317</v>
      </c>
      <c r="I197" s="246"/>
      <c r="J197" s="247">
        <f>ROUND(I197*H197,2)</f>
        <v>0</v>
      </c>
      <c r="K197" s="243" t="s">
        <v>208</v>
      </c>
      <c r="L197" s="248"/>
      <c r="M197" s="249" t="s">
        <v>19</v>
      </c>
      <c r="N197" s="250" t="s">
        <v>45</v>
      </c>
      <c r="O197" s="66"/>
      <c r="P197" s="184">
        <f>O197*H197</f>
        <v>0</v>
      </c>
      <c r="Q197" s="184">
        <v>3.0899999999999999E-3</v>
      </c>
      <c r="R197" s="184">
        <f>Q197*H197</f>
        <v>5.0419529999999997E-2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598</v>
      </c>
      <c r="AT197" s="186" t="s">
        <v>595</v>
      </c>
      <c r="AU197" s="186" t="s">
        <v>84</v>
      </c>
      <c r="AY197" s="19" t="s">
        <v>202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82</v>
      </c>
      <c r="BK197" s="187">
        <f>ROUND(I197*H197,2)</f>
        <v>0</v>
      </c>
      <c r="BL197" s="19" t="s">
        <v>333</v>
      </c>
      <c r="BM197" s="186" t="s">
        <v>2006</v>
      </c>
    </row>
    <row r="198" spans="1:65" s="2" customFormat="1" ht="19.5">
      <c r="A198" s="36"/>
      <c r="B198" s="37"/>
      <c r="C198" s="38"/>
      <c r="D198" s="188" t="s">
        <v>211</v>
      </c>
      <c r="E198" s="38"/>
      <c r="F198" s="189" t="s">
        <v>2005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211</v>
      </c>
      <c r="AU198" s="19" t="s">
        <v>84</v>
      </c>
    </row>
    <row r="199" spans="1:65" s="13" customFormat="1" ht="11.25">
      <c r="B199" s="195"/>
      <c r="C199" s="196"/>
      <c r="D199" s="188" t="s">
        <v>215</v>
      </c>
      <c r="E199" s="197" t="s">
        <v>19</v>
      </c>
      <c r="F199" s="198" t="s">
        <v>2007</v>
      </c>
      <c r="G199" s="196"/>
      <c r="H199" s="197" t="s">
        <v>19</v>
      </c>
      <c r="I199" s="199"/>
      <c r="J199" s="196"/>
      <c r="K199" s="196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215</v>
      </c>
      <c r="AU199" s="204" t="s">
        <v>84</v>
      </c>
      <c r="AV199" s="13" t="s">
        <v>82</v>
      </c>
      <c r="AW199" s="13" t="s">
        <v>35</v>
      </c>
      <c r="AX199" s="13" t="s">
        <v>74</v>
      </c>
      <c r="AY199" s="204" t="s">
        <v>202</v>
      </c>
    </row>
    <row r="200" spans="1:65" s="13" customFormat="1" ht="11.25">
      <c r="B200" s="195"/>
      <c r="C200" s="196"/>
      <c r="D200" s="188" t="s">
        <v>215</v>
      </c>
      <c r="E200" s="197" t="s">
        <v>19</v>
      </c>
      <c r="F200" s="198" t="s">
        <v>470</v>
      </c>
      <c r="G200" s="196"/>
      <c r="H200" s="197" t="s">
        <v>19</v>
      </c>
      <c r="I200" s="199"/>
      <c r="J200" s="196"/>
      <c r="K200" s="196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215</v>
      </c>
      <c r="AU200" s="204" t="s">
        <v>84</v>
      </c>
      <c r="AV200" s="13" t="s">
        <v>82</v>
      </c>
      <c r="AW200" s="13" t="s">
        <v>35</v>
      </c>
      <c r="AX200" s="13" t="s">
        <v>74</v>
      </c>
      <c r="AY200" s="204" t="s">
        <v>202</v>
      </c>
    </row>
    <row r="201" spans="1:65" s="13" customFormat="1" ht="11.25">
      <c r="B201" s="195"/>
      <c r="C201" s="196"/>
      <c r="D201" s="188" t="s">
        <v>215</v>
      </c>
      <c r="E201" s="197" t="s">
        <v>19</v>
      </c>
      <c r="F201" s="198" t="s">
        <v>1899</v>
      </c>
      <c r="G201" s="196"/>
      <c r="H201" s="197" t="s">
        <v>19</v>
      </c>
      <c r="I201" s="199"/>
      <c r="J201" s="196"/>
      <c r="K201" s="196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215</v>
      </c>
      <c r="AU201" s="204" t="s">
        <v>84</v>
      </c>
      <c r="AV201" s="13" t="s">
        <v>82</v>
      </c>
      <c r="AW201" s="13" t="s">
        <v>35</v>
      </c>
      <c r="AX201" s="13" t="s">
        <v>74</v>
      </c>
      <c r="AY201" s="204" t="s">
        <v>202</v>
      </c>
    </row>
    <row r="202" spans="1:65" s="13" customFormat="1" ht="11.25">
      <c r="B202" s="195"/>
      <c r="C202" s="196"/>
      <c r="D202" s="188" t="s">
        <v>215</v>
      </c>
      <c r="E202" s="197" t="s">
        <v>19</v>
      </c>
      <c r="F202" s="198" t="s">
        <v>2003</v>
      </c>
      <c r="G202" s="196"/>
      <c r="H202" s="197" t="s">
        <v>19</v>
      </c>
      <c r="I202" s="199"/>
      <c r="J202" s="196"/>
      <c r="K202" s="196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215</v>
      </c>
      <c r="AU202" s="204" t="s">
        <v>84</v>
      </c>
      <c r="AV202" s="13" t="s">
        <v>82</v>
      </c>
      <c r="AW202" s="13" t="s">
        <v>35</v>
      </c>
      <c r="AX202" s="13" t="s">
        <v>74</v>
      </c>
      <c r="AY202" s="204" t="s">
        <v>202</v>
      </c>
    </row>
    <row r="203" spans="1:65" s="14" customFormat="1" ht="11.25">
      <c r="B203" s="205"/>
      <c r="C203" s="206"/>
      <c r="D203" s="188" t="s">
        <v>215</v>
      </c>
      <c r="E203" s="207" t="s">
        <v>19</v>
      </c>
      <c r="F203" s="208" t="s">
        <v>318</v>
      </c>
      <c r="G203" s="206"/>
      <c r="H203" s="209">
        <v>14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215</v>
      </c>
      <c r="AU203" s="215" t="s">
        <v>84</v>
      </c>
      <c r="AV203" s="14" t="s">
        <v>84</v>
      </c>
      <c r="AW203" s="14" t="s">
        <v>35</v>
      </c>
      <c r="AX203" s="14" t="s">
        <v>74</v>
      </c>
      <c r="AY203" s="215" t="s">
        <v>202</v>
      </c>
    </row>
    <row r="204" spans="1:65" s="15" customFormat="1" ht="11.25">
      <c r="B204" s="216"/>
      <c r="C204" s="217"/>
      <c r="D204" s="188" t="s">
        <v>215</v>
      </c>
      <c r="E204" s="218" t="s">
        <v>19</v>
      </c>
      <c r="F204" s="219" t="s">
        <v>220</v>
      </c>
      <c r="G204" s="217"/>
      <c r="H204" s="220">
        <v>14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215</v>
      </c>
      <c r="AU204" s="226" t="s">
        <v>84</v>
      </c>
      <c r="AV204" s="15" t="s">
        <v>209</v>
      </c>
      <c r="AW204" s="15" t="s">
        <v>35</v>
      </c>
      <c r="AX204" s="15" t="s">
        <v>82</v>
      </c>
      <c r="AY204" s="226" t="s">
        <v>202</v>
      </c>
    </row>
    <row r="205" spans="1:65" s="14" customFormat="1" ht="11.25">
      <c r="B205" s="205"/>
      <c r="C205" s="206"/>
      <c r="D205" s="188" t="s">
        <v>215</v>
      </c>
      <c r="E205" s="206"/>
      <c r="F205" s="208" t="s">
        <v>2008</v>
      </c>
      <c r="G205" s="206"/>
      <c r="H205" s="209">
        <v>16.317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215</v>
      </c>
      <c r="AU205" s="215" t="s">
        <v>84</v>
      </c>
      <c r="AV205" s="14" t="s">
        <v>84</v>
      </c>
      <c r="AW205" s="14" t="s">
        <v>4</v>
      </c>
      <c r="AX205" s="14" t="s">
        <v>82</v>
      </c>
      <c r="AY205" s="215" t="s">
        <v>202</v>
      </c>
    </row>
    <row r="206" spans="1:65" s="2" customFormat="1" ht="16.5" customHeight="1">
      <c r="A206" s="36"/>
      <c r="B206" s="37"/>
      <c r="C206" s="175" t="s">
        <v>370</v>
      </c>
      <c r="D206" s="175" t="s">
        <v>204</v>
      </c>
      <c r="E206" s="176" t="s">
        <v>2009</v>
      </c>
      <c r="F206" s="177" t="s">
        <v>2010</v>
      </c>
      <c r="G206" s="178" t="s">
        <v>263</v>
      </c>
      <c r="H206" s="179">
        <v>39</v>
      </c>
      <c r="I206" s="180"/>
      <c r="J206" s="181">
        <f>ROUND(I206*H206,2)</f>
        <v>0</v>
      </c>
      <c r="K206" s="177" t="s">
        <v>19</v>
      </c>
      <c r="L206" s="41"/>
      <c r="M206" s="182" t="s">
        <v>19</v>
      </c>
      <c r="N206" s="183" t="s">
        <v>45</v>
      </c>
      <c r="O206" s="66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333</v>
      </c>
      <c r="AT206" s="186" t="s">
        <v>204</v>
      </c>
      <c r="AU206" s="186" t="s">
        <v>84</v>
      </c>
      <c r="AY206" s="19" t="s">
        <v>202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82</v>
      </c>
      <c r="BK206" s="187">
        <f>ROUND(I206*H206,2)</f>
        <v>0</v>
      </c>
      <c r="BL206" s="19" t="s">
        <v>333</v>
      </c>
      <c r="BM206" s="186" t="s">
        <v>2011</v>
      </c>
    </row>
    <row r="207" spans="1:65" s="2" customFormat="1" ht="11.25">
      <c r="A207" s="36"/>
      <c r="B207" s="37"/>
      <c r="C207" s="38"/>
      <c r="D207" s="188" t="s">
        <v>211</v>
      </c>
      <c r="E207" s="38"/>
      <c r="F207" s="189" t="s">
        <v>2010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211</v>
      </c>
      <c r="AU207" s="19" t="s">
        <v>84</v>
      </c>
    </row>
    <row r="208" spans="1:65" s="13" customFormat="1" ht="11.25">
      <c r="B208" s="195"/>
      <c r="C208" s="196"/>
      <c r="D208" s="188" t="s">
        <v>215</v>
      </c>
      <c r="E208" s="197" t="s">
        <v>19</v>
      </c>
      <c r="F208" s="198" t="s">
        <v>2002</v>
      </c>
      <c r="G208" s="196"/>
      <c r="H208" s="197" t="s">
        <v>19</v>
      </c>
      <c r="I208" s="199"/>
      <c r="J208" s="196"/>
      <c r="K208" s="196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215</v>
      </c>
      <c r="AU208" s="204" t="s">
        <v>84</v>
      </c>
      <c r="AV208" s="13" t="s">
        <v>82</v>
      </c>
      <c r="AW208" s="13" t="s">
        <v>35</v>
      </c>
      <c r="AX208" s="13" t="s">
        <v>74</v>
      </c>
      <c r="AY208" s="204" t="s">
        <v>202</v>
      </c>
    </row>
    <row r="209" spans="1:65" s="13" customFormat="1" ht="11.25">
      <c r="B209" s="195"/>
      <c r="C209" s="196"/>
      <c r="D209" s="188" t="s">
        <v>215</v>
      </c>
      <c r="E209" s="197" t="s">
        <v>19</v>
      </c>
      <c r="F209" s="198" t="s">
        <v>2012</v>
      </c>
      <c r="G209" s="196"/>
      <c r="H209" s="197" t="s">
        <v>19</v>
      </c>
      <c r="I209" s="199"/>
      <c r="J209" s="196"/>
      <c r="K209" s="196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215</v>
      </c>
      <c r="AU209" s="204" t="s">
        <v>84</v>
      </c>
      <c r="AV209" s="13" t="s">
        <v>82</v>
      </c>
      <c r="AW209" s="13" t="s">
        <v>35</v>
      </c>
      <c r="AX209" s="13" t="s">
        <v>74</v>
      </c>
      <c r="AY209" s="204" t="s">
        <v>202</v>
      </c>
    </row>
    <row r="210" spans="1:65" s="13" customFormat="1" ht="11.25">
      <c r="B210" s="195"/>
      <c r="C210" s="196"/>
      <c r="D210" s="188" t="s">
        <v>215</v>
      </c>
      <c r="E210" s="197" t="s">
        <v>19</v>
      </c>
      <c r="F210" s="198" t="s">
        <v>470</v>
      </c>
      <c r="G210" s="196"/>
      <c r="H210" s="197" t="s">
        <v>19</v>
      </c>
      <c r="I210" s="199"/>
      <c r="J210" s="196"/>
      <c r="K210" s="196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215</v>
      </c>
      <c r="AU210" s="204" t="s">
        <v>84</v>
      </c>
      <c r="AV210" s="13" t="s">
        <v>82</v>
      </c>
      <c r="AW210" s="13" t="s">
        <v>35</v>
      </c>
      <c r="AX210" s="13" t="s">
        <v>74</v>
      </c>
      <c r="AY210" s="204" t="s">
        <v>202</v>
      </c>
    </row>
    <row r="211" spans="1:65" s="13" customFormat="1" ht="11.25">
      <c r="B211" s="195"/>
      <c r="C211" s="196"/>
      <c r="D211" s="188" t="s">
        <v>215</v>
      </c>
      <c r="E211" s="197" t="s">
        <v>19</v>
      </c>
      <c r="F211" s="198" t="s">
        <v>1899</v>
      </c>
      <c r="G211" s="196"/>
      <c r="H211" s="197" t="s">
        <v>19</v>
      </c>
      <c r="I211" s="199"/>
      <c r="J211" s="196"/>
      <c r="K211" s="196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215</v>
      </c>
      <c r="AU211" s="204" t="s">
        <v>84</v>
      </c>
      <c r="AV211" s="13" t="s">
        <v>82</v>
      </c>
      <c r="AW211" s="13" t="s">
        <v>35</v>
      </c>
      <c r="AX211" s="13" t="s">
        <v>74</v>
      </c>
      <c r="AY211" s="204" t="s">
        <v>202</v>
      </c>
    </row>
    <row r="212" spans="1:65" s="13" customFormat="1" ht="11.25">
      <c r="B212" s="195"/>
      <c r="C212" s="196"/>
      <c r="D212" s="188" t="s">
        <v>215</v>
      </c>
      <c r="E212" s="197" t="s">
        <v>19</v>
      </c>
      <c r="F212" s="198" t="s">
        <v>2013</v>
      </c>
      <c r="G212" s="196"/>
      <c r="H212" s="197" t="s">
        <v>19</v>
      </c>
      <c r="I212" s="199"/>
      <c r="J212" s="196"/>
      <c r="K212" s="196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215</v>
      </c>
      <c r="AU212" s="204" t="s">
        <v>84</v>
      </c>
      <c r="AV212" s="13" t="s">
        <v>82</v>
      </c>
      <c r="AW212" s="13" t="s">
        <v>35</v>
      </c>
      <c r="AX212" s="13" t="s">
        <v>74</v>
      </c>
      <c r="AY212" s="204" t="s">
        <v>202</v>
      </c>
    </row>
    <row r="213" spans="1:65" s="14" customFormat="1" ht="11.25">
      <c r="B213" s="205"/>
      <c r="C213" s="206"/>
      <c r="D213" s="188" t="s">
        <v>215</v>
      </c>
      <c r="E213" s="207" t="s">
        <v>19</v>
      </c>
      <c r="F213" s="208" t="s">
        <v>2014</v>
      </c>
      <c r="G213" s="206"/>
      <c r="H213" s="209">
        <v>39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215</v>
      </c>
      <c r="AU213" s="215" t="s">
        <v>84</v>
      </c>
      <c r="AV213" s="14" t="s">
        <v>84</v>
      </c>
      <c r="AW213" s="14" t="s">
        <v>35</v>
      </c>
      <c r="AX213" s="14" t="s">
        <v>74</v>
      </c>
      <c r="AY213" s="215" t="s">
        <v>202</v>
      </c>
    </row>
    <row r="214" spans="1:65" s="15" customFormat="1" ht="11.25">
      <c r="B214" s="216"/>
      <c r="C214" s="217"/>
      <c r="D214" s="188" t="s">
        <v>215</v>
      </c>
      <c r="E214" s="218" t="s">
        <v>19</v>
      </c>
      <c r="F214" s="219" t="s">
        <v>220</v>
      </c>
      <c r="G214" s="217"/>
      <c r="H214" s="220">
        <v>39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215</v>
      </c>
      <c r="AU214" s="226" t="s">
        <v>84</v>
      </c>
      <c r="AV214" s="15" t="s">
        <v>209</v>
      </c>
      <c r="AW214" s="15" t="s">
        <v>35</v>
      </c>
      <c r="AX214" s="15" t="s">
        <v>82</v>
      </c>
      <c r="AY214" s="226" t="s">
        <v>202</v>
      </c>
    </row>
    <row r="215" spans="1:65" s="2" customFormat="1" ht="16.5" customHeight="1">
      <c r="A215" s="36"/>
      <c r="B215" s="37"/>
      <c r="C215" s="241" t="s">
        <v>7</v>
      </c>
      <c r="D215" s="241" t="s">
        <v>595</v>
      </c>
      <c r="E215" s="242" t="s">
        <v>2015</v>
      </c>
      <c r="F215" s="243" t="s">
        <v>2016</v>
      </c>
      <c r="G215" s="244" t="s">
        <v>263</v>
      </c>
      <c r="H215" s="245">
        <v>39</v>
      </c>
      <c r="I215" s="246"/>
      <c r="J215" s="247">
        <f>ROUND(I215*H215,2)</f>
        <v>0</v>
      </c>
      <c r="K215" s="243" t="s">
        <v>1998</v>
      </c>
      <c r="L215" s="248"/>
      <c r="M215" s="249" t="s">
        <v>19</v>
      </c>
      <c r="N215" s="250" t="s">
        <v>45</v>
      </c>
      <c r="O215" s="66"/>
      <c r="P215" s="184">
        <f>O215*H215</f>
        <v>0</v>
      </c>
      <c r="Q215" s="184">
        <v>1.4999999999999999E-4</v>
      </c>
      <c r="R215" s="184">
        <f>Q215*H215</f>
        <v>5.8499999999999993E-3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598</v>
      </c>
      <c r="AT215" s="186" t="s">
        <v>595</v>
      </c>
      <c r="AU215" s="186" t="s">
        <v>84</v>
      </c>
      <c r="AY215" s="19" t="s">
        <v>202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82</v>
      </c>
      <c r="BK215" s="187">
        <f>ROUND(I215*H215,2)</f>
        <v>0</v>
      </c>
      <c r="BL215" s="19" t="s">
        <v>333</v>
      </c>
      <c r="BM215" s="186" t="s">
        <v>2017</v>
      </c>
    </row>
    <row r="216" spans="1:65" s="2" customFormat="1" ht="11.25">
      <c r="A216" s="36"/>
      <c r="B216" s="37"/>
      <c r="C216" s="38"/>
      <c r="D216" s="188" t="s">
        <v>211</v>
      </c>
      <c r="E216" s="38"/>
      <c r="F216" s="189" t="s">
        <v>2016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211</v>
      </c>
      <c r="AU216" s="19" t="s">
        <v>84</v>
      </c>
    </row>
    <row r="217" spans="1:65" s="13" customFormat="1" ht="11.25">
      <c r="B217" s="195"/>
      <c r="C217" s="196"/>
      <c r="D217" s="188" t="s">
        <v>215</v>
      </c>
      <c r="E217" s="197" t="s">
        <v>19</v>
      </c>
      <c r="F217" s="198" t="s">
        <v>2002</v>
      </c>
      <c r="G217" s="196"/>
      <c r="H217" s="197" t="s">
        <v>19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215</v>
      </c>
      <c r="AU217" s="204" t="s">
        <v>84</v>
      </c>
      <c r="AV217" s="13" t="s">
        <v>82</v>
      </c>
      <c r="AW217" s="13" t="s">
        <v>35</v>
      </c>
      <c r="AX217" s="13" t="s">
        <v>74</v>
      </c>
      <c r="AY217" s="204" t="s">
        <v>202</v>
      </c>
    </row>
    <row r="218" spans="1:65" s="13" customFormat="1" ht="11.25">
      <c r="B218" s="195"/>
      <c r="C218" s="196"/>
      <c r="D218" s="188" t="s">
        <v>215</v>
      </c>
      <c r="E218" s="197" t="s">
        <v>19</v>
      </c>
      <c r="F218" s="198" t="s">
        <v>2012</v>
      </c>
      <c r="G218" s="196"/>
      <c r="H218" s="197" t="s">
        <v>19</v>
      </c>
      <c r="I218" s="199"/>
      <c r="J218" s="196"/>
      <c r="K218" s="196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215</v>
      </c>
      <c r="AU218" s="204" t="s">
        <v>84</v>
      </c>
      <c r="AV218" s="13" t="s">
        <v>82</v>
      </c>
      <c r="AW218" s="13" t="s">
        <v>35</v>
      </c>
      <c r="AX218" s="13" t="s">
        <v>74</v>
      </c>
      <c r="AY218" s="204" t="s">
        <v>202</v>
      </c>
    </row>
    <row r="219" spans="1:65" s="13" customFormat="1" ht="11.25">
      <c r="B219" s="195"/>
      <c r="C219" s="196"/>
      <c r="D219" s="188" t="s">
        <v>215</v>
      </c>
      <c r="E219" s="197" t="s">
        <v>19</v>
      </c>
      <c r="F219" s="198" t="s">
        <v>470</v>
      </c>
      <c r="G219" s="196"/>
      <c r="H219" s="197" t="s">
        <v>19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215</v>
      </c>
      <c r="AU219" s="204" t="s">
        <v>84</v>
      </c>
      <c r="AV219" s="13" t="s">
        <v>82</v>
      </c>
      <c r="AW219" s="13" t="s">
        <v>35</v>
      </c>
      <c r="AX219" s="13" t="s">
        <v>74</v>
      </c>
      <c r="AY219" s="204" t="s">
        <v>202</v>
      </c>
    </row>
    <row r="220" spans="1:65" s="13" customFormat="1" ht="11.25">
      <c r="B220" s="195"/>
      <c r="C220" s="196"/>
      <c r="D220" s="188" t="s">
        <v>215</v>
      </c>
      <c r="E220" s="197" t="s">
        <v>19</v>
      </c>
      <c r="F220" s="198" t="s">
        <v>1899</v>
      </c>
      <c r="G220" s="196"/>
      <c r="H220" s="197" t="s">
        <v>19</v>
      </c>
      <c r="I220" s="199"/>
      <c r="J220" s="196"/>
      <c r="K220" s="196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215</v>
      </c>
      <c r="AU220" s="204" t="s">
        <v>84</v>
      </c>
      <c r="AV220" s="13" t="s">
        <v>82</v>
      </c>
      <c r="AW220" s="13" t="s">
        <v>35</v>
      </c>
      <c r="AX220" s="13" t="s">
        <v>74</v>
      </c>
      <c r="AY220" s="204" t="s">
        <v>202</v>
      </c>
    </row>
    <row r="221" spans="1:65" s="13" customFormat="1" ht="11.25">
      <c r="B221" s="195"/>
      <c r="C221" s="196"/>
      <c r="D221" s="188" t="s">
        <v>215</v>
      </c>
      <c r="E221" s="197" t="s">
        <v>19</v>
      </c>
      <c r="F221" s="198" t="s">
        <v>2013</v>
      </c>
      <c r="G221" s="196"/>
      <c r="H221" s="197" t="s">
        <v>19</v>
      </c>
      <c r="I221" s="199"/>
      <c r="J221" s="196"/>
      <c r="K221" s="196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215</v>
      </c>
      <c r="AU221" s="204" t="s">
        <v>84</v>
      </c>
      <c r="AV221" s="13" t="s">
        <v>82</v>
      </c>
      <c r="AW221" s="13" t="s">
        <v>35</v>
      </c>
      <c r="AX221" s="13" t="s">
        <v>74</v>
      </c>
      <c r="AY221" s="204" t="s">
        <v>202</v>
      </c>
    </row>
    <row r="222" spans="1:65" s="14" customFormat="1" ht="11.25">
      <c r="B222" s="205"/>
      <c r="C222" s="206"/>
      <c r="D222" s="188" t="s">
        <v>215</v>
      </c>
      <c r="E222" s="207" t="s">
        <v>19</v>
      </c>
      <c r="F222" s="208" t="s">
        <v>2014</v>
      </c>
      <c r="G222" s="206"/>
      <c r="H222" s="209">
        <v>39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215</v>
      </c>
      <c r="AU222" s="215" t="s">
        <v>84</v>
      </c>
      <c r="AV222" s="14" t="s">
        <v>84</v>
      </c>
      <c r="AW222" s="14" t="s">
        <v>35</v>
      </c>
      <c r="AX222" s="14" t="s">
        <v>74</v>
      </c>
      <c r="AY222" s="215" t="s">
        <v>202</v>
      </c>
    </row>
    <row r="223" spans="1:65" s="15" customFormat="1" ht="11.25">
      <c r="B223" s="216"/>
      <c r="C223" s="217"/>
      <c r="D223" s="188" t="s">
        <v>215</v>
      </c>
      <c r="E223" s="218" t="s">
        <v>19</v>
      </c>
      <c r="F223" s="219" t="s">
        <v>220</v>
      </c>
      <c r="G223" s="217"/>
      <c r="H223" s="220">
        <v>39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215</v>
      </c>
      <c r="AU223" s="226" t="s">
        <v>84</v>
      </c>
      <c r="AV223" s="15" t="s">
        <v>209</v>
      </c>
      <c r="AW223" s="15" t="s">
        <v>35</v>
      </c>
      <c r="AX223" s="15" t="s">
        <v>82</v>
      </c>
      <c r="AY223" s="226" t="s">
        <v>202</v>
      </c>
    </row>
    <row r="224" spans="1:65" s="2" customFormat="1" ht="21.75" customHeight="1">
      <c r="A224" s="36"/>
      <c r="B224" s="37"/>
      <c r="C224" s="241" t="s">
        <v>398</v>
      </c>
      <c r="D224" s="241" t="s">
        <v>595</v>
      </c>
      <c r="E224" s="242" t="s">
        <v>2018</v>
      </c>
      <c r="F224" s="243" t="s">
        <v>2019</v>
      </c>
      <c r="G224" s="244" t="s">
        <v>589</v>
      </c>
      <c r="H224" s="245">
        <v>1</v>
      </c>
      <c r="I224" s="246"/>
      <c r="J224" s="247">
        <f>ROUND(I224*H224,2)</f>
        <v>0</v>
      </c>
      <c r="K224" s="243" t="s">
        <v>1998</v>
      </c>
      <c r="L224" s="248"/>
      <c r="M224" s="249" t="s">
        <v>19</v>
      </c>
      <c r="N224" s="250" t="s">
        <v>45</v>
      </c>
      <c r="O224" s="66"/>
      <c r="P224" s="184">
        <f>O224*H224</f>
        <v>0</v>
      </c>
      <c r="Q224" s="184">
        <v>2.3000000000000001E-4</v>
      </c>
      <c r="R224" s="184">
        <f>Q224*H224</f>
        <v>2.3000000000000001E-4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598</v>
      </c>
      <c r="AT224" s="186" t="s">
        <v>595</v>
      </c>
      <c r="AU224" s="186" t="s">
        <v>84</v>
      </c>
      <c r="AY224" s="19" t="s">
        <v>202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82</v>
      </c>
      <c r="BK224" s="187">
        <f>ROUND(I224*H224,2)</f>
        <v>0</v>
      </c>
      <c r="BL224" s="19" t="s">
        <v>333</v>
      </c>
      <c r="BM224" s="186" t="s">
        <v>2020</v>
      </c>
    </row>
    <row r="225" spans="1:65" s="2" customFormat="1" ht="11.25">
      <c r="A225" s="36"/>
      <c r="B225" s="37"/>
      <c r="C225" s="38"/>
      <c r="D225" s="188" t="s">
        <v>211</v>
      </c>
      <c r="E225" s="38"/>
      <c r="F225" s="189" t="s">
        <v>2019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211</v>
      </c>
      <c r="AU225" s="19" t="s">
        <v>84</v>
      </c>
    </row>
    <row r="226" spans="1:65" s="13" customFormat="1" ht="11.25">
      <c r="B226" s="195"/>
      <c r="C226" s="196"/>
      <c r="D226" s="188" t="s">
        <v>215</v>
      </c>
      <c r="E226" s="197" t="s">
        <v>19</v>
      </c>
      <c r="F226" s="198" t="s">
        <v>2002</v>
      </c>
      <c r="G226" s="196"/>
      <c r="H226" s="197" t="s">
        <v>19</v>
      </c>
      <c r="I226" s="199"/>
      <c r="J226" s="196"/>
      <c r="K226" s="196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215</v>
      </c>
      <c r="AU226" s="204" t="s">
        <v>84</v>
      </c>
      <c r="AV226" s="13" t="s">
        <v>82</v>
      </c>
      <c r="AW226" s="13" t="s">
        <v>35</v>
      </c>
      <c r="AX226" s="13" t="s">
        <v>74</v>
      </c>
      <c r="AY226" s="204" t="s">
        <v>202</v>
      </c>
    </row>
    <row r="227" spans="1:65" s="13" customFormat="1" ht="11.25">
      <c r="B227" s="195"/>
      <c r="C227" s="196"/>
      <c r="D227" s="188" t="s">
        <v>215</v>
      </c>
      <c r="E227" s="197" t="s">
        <v>19</v>
      </c>
      <c r="F227" s="198" t="s">
        <v>2021</v>
      </c>
      <c r="G227" s="196"/>
      <c r="H227" s="197" t="s">
        <v>19</v>
      </c>
      <c r="I227" s="199"/>
      <c r="J227" s="196"/>
      <c r="K227" s="196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215</v>
      </c>
      <c r="AU227" s="204" t="s">
        <v>84</v>
      </c>
      <c r="AV227" s="13" t="s">
        <v>82</v>
      </c>
      <c r="AW227" s="13" t="s">
        <v>35</v>
      </c>
      <c r="AX227" s="13" t="s">
        <v>74</v>
      </c>
      <c r="AY227" s="204" t="s">
        <v>202</v>
      </c>
    </row>
    <row r="228" spans="1:65" s="14" customFormat="1" ht="11.25">
      <c r="B228" s="205"/>
      <c r="C228" s="206"/>
      <c r="D228" s="188" t="s">
        <v>215</v>
      </c>
      <c r="E228" s="207" t="s">
        <v>19</v>
      </c>
      <c r="F228" s="208" t="s">
        <v>82</v>
      </c>
      <c r="G228" s="206"/>
      <c r="H228" s="209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215</v>
      </c>
      <c r="AU228" s="215" t="s">
        <v>84</v>
      </c>
      <c r="AV228" s="14" t="s">
        <v>84</v>
      </c>
      <c r="AW228" s="14" t="s">
        <v>35</v>
      </c>
      <c r="AX228" s="14" t="s">
        <v>74</v>
      </c>
      <c r="AY228" s="215" t="s">
        <v>202</v>
      </c>
    </row>
    <row r="229" spans="1:65" s="15" customFormat="1" ht="11.25">
      <c r="B229" s="216"/>
      <c r="C229" s="217"/>
      <c r="D229" s="188" t="s">
        <v>215</v>
      </c>
      <c r="E229" s="218" t="s">
        <v>19</v>
      </c>
      <c r="F229" s="219" t="s">
        <v>220</v>
      </c>
      <c r="G229" s="217"/>
      <c r="H229" s="220">
        <v>1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215</v>
      </c>
      <c r="AU229" s="226" t="s">
        <v>84</v>
      </c>
      <c r="AV229" s="15" t="s">
        <v>209</v>
      </c>
      <c r="AW229" s="15" t="s">
        <v>35</v>
      </c>
      <c r="AX229" s="15" t="s">
        <v>82</v>
      </c>
      <c r="AY229" s="226" t="s">
        <v>202</v>
      </c>
    </row>
    <row r="230" spans="1:65" s="2" customFormat="1" ht="21.75" customHeight="1">
      <c r="A230" s="36"/>
      <c r="B230" s="37"/>
      <c r="C230" s="241" t="s">
        <v>408</v>
      </c>
      <c r="D230" s="241" t="s">
        <v>595</v>
      </c>
      <c r="E230" s="242" t="s">
        <v>2022</v>
      </c>
      <c r="F230" s="243" t="s">
        <v>2023</v>
      </c>
      <c r="G230" s="244" t="s">
        <v>589</v>
      </c>
      <c r="H230" s="245">
        <v>1</v>
      </c>
      <c r="I230" s="246"/>
      <c r="J230" s="247">
        <f>ROUND(I230*H230,2)</f>
        <v>0</v>
      </c>
      <c r="K230" s="243" t="s">
        <v>1998</v>
      </c>
      <c r="L230" s="248"/>
      <c r="M230" s="249" t="s">
        <v>19</v>
      </c>
      <c r="N230" s="250" t="s">
        <v>45</v>
      </c>
      <c r="O230" s="66"/>
      <c r="P230" s="184">
        <f>O230*H230</f>
        <v>0</v>
      </c>
      <c r="Q230" s="184">
        <v>3.8999999999999999E-4</v>
      </c>
      <c r="R230" s="184">
        <f>Q230*H230</f>
        <v>3.8999999999999999E-4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598</v>
      </c>
      <c r="AT230" s="186" t="s">
        <v>595</v>
      </c>
      <c r="AU230" s="186" t="s">
        <v>84</v>
      </c>
      <c r="AY230" s="19" t="s">
        <v>202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82</v>
      </c>
      <c r="BK230" s="187">
        <f>ROUND(I230*H230,2)</f>
        <v>0</v>
      </c>
      <c r="BL230" s="19" t="s">
        <v>333</v>
      </c>
      <c r="BM230" s="186" t="s">
        <v>2024</v>
      </c>
    </row>
    <row r="231" spans="1:65" s="2" customFormat="1" ht="11.25">
      <c r="A231" s="36"/>
      <c r="B231" s="37"/>
      <c r="C231" s="38"/>
      <c r="D231" s="188" t="s">
        <v>211</v>
      </c>
      <c r="E231" s="38"/>
      <c r="F231" s="189" t="s">
        <v>2023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211</v>
      </c>
      <c r="AU231" s="19" t="s">
        <v>84</v>
      </c>
    </row>
    <row r="232" spans="1:65" s="13" customFormat="1" ht="11.25">
      <c r="B232" s="195"/>
      <c r="C232" s="196"/>
      <c r="D232" s="188" t="s">
        <v>215</v>
      </c>
      <c r="E232" s="197" t="s">
        <v>19</v>
      </c>
      <c r="F232" s="198" t="s">
        <v>2002</v>
      </c>
      <c r="G232" s="196"/>
      <c r="H232" s="197" t="s">
        <v>19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215</v>
      </c>
      <c r="AU232" s="204" t="s">
        <v>84</v>
      </c>
      <c r="AV232" s="13" t="s">
        <v>82</v>
      </c>
      <c r="AW232" s="13" t="s">
        <v>35</v>
      </c>
      <c r="AX232" s="13" t="s">
        <v>74</v>
      </c>
      <c r="AY232" s="204" t="s">
        <v>202</v>
      </c>
    </row>
    <row r="233" spans="1:65" s="13" customFormat="1" ht="11.25">
      <c r="B233" s="195"/>
      <c r="C233" s="196"/>
      <c r="D233" s="188" t="s">
        <v>215</v>
      </c>
      <c r="E233" s="197" t="s">
        <v>19</v>
      </c>
      <c r="F233" s="198" t="s">
        <v>2025</v>
      </c>
      <c r="G233" s="196"/>
      <c r="H233" s="197" t="s">
        <v>19</v>
      </c>
      <c r="I233" s="199"/>
      <c r="J233" s="196"/>
      <c r="K233" s="196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215</v>
      </c>
      <c r="AU233" s="204" t="s">
        <v>84</v>
      </c>
      <c r="AV233" s="13" t="s">
        <v>82</v>
      </c>
      <c r="AW233" s="13" t="s">
        <v>35</v>
      </c>
      <c r="AX233" s="13" t="s">
        <v>74</v>
      </c>
      <c r="AY233" s="204" t="s">
        <v>202</v>
      </c>
    </row>
    <row r="234" spans="1:65" s="14" customFormat="1" ht="11.25">
      <c r="B234" s="205"/>
      <c r="C234" s="206"/>
      <c r="D234" s="188" t="s">
        <v>215</v>
      </c>
      <c r="E234" s="207" t="s">
        <v>19</v>
      </c>
      <c r="F234" s="208" t="s">
        <v>82</v>
      </c>
      <c r="G234" s="206"/>
      <c r="H234" s="209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215</v>
      </c>
      <c r="AU234" s="215" t="s">
        <v>84</v>
      </c>
      <c r="AV234" s="14" t="s">
        <v>84</v>
      </c>
      <c r="AW234" s="14" t="s">
        <v>35</v>
      </c>
      <c r="AX234" s="14" t="s">
        <v>74</v>
      </c>
      <c r="AY234" s="215" t="s">
        <v>202</v>
      </c>
    </row>
    <row r="235" spans="1:65" s="15" customFormat="1" ht="11.25">
      <c r="B235" s="216"/>
      <c r="C235" s="217"/>
      <c r="D235" s="188" t="s">
        <v>215</v>
      </c>
      <c r="E235" s="218" t="s">
        <v>19</v>
      </c>
      <c r="F235" s="219" t="s">
        <v>220</v>
      </c>
      <c r="G235" s="217"/>
      <c r="H235" s="220">
        <v>1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215</v>
      </c>
      <c r="AU235" s="226" t="s">
        <v>84</v>
      </c>
      <c r="AV235" s="15" t="s">
        <v>209</v>
      </c>
      <c r="AW235" s="15" t="s">
        <v>35</v>
      </c>
      <c r="AX235" s="15" t="s">
        <v>82</v>
      </c>
      <c r="AY235" s="226" t="s">
        <v>202</v>
      </c>
    </row>
    <row r="236" spans="1:65" s="2" customFormat="1" ht="16.5" customHeight="1">
      <c r="A236" s="36"/>
      <c r="B236" s="37"/>
      <c r="C236" s="241" t="s">
        <v>417</v>
      </c>
      <c r="D236" s="241" t="s">
        <v>595</v>
      </c>
      <c r="E236" s="242" t="s">
        <v>2026</v>
      </c>
      <c r="F236" s="243" t="s">
        <v>2027</v>
      </c>
      <c r="G236" s="244" t="s">
        <v>589</v>
      </c>
      <c r="H236" s="245">
        <v>1</v>
      </c>
      <c r="I236" s="246"/>
      <c r="J236" s="247">
        <f>ROUND(I236*H236,2)</f>
        <v>0</v>
      </c>
      <c r="K236" s="243" t="s">
        <v>1998</v>
      </c>
      <c r="L236" s="248"/>
      <c r="M236" s="249" t="s">
        <v>19</v>
      </c>
      <c r="N236" s="250" t="s">
        <v>45</v>
      </c>
      <c r="O236" s="66"/>
      <c r="P236" s="184">
        <f>O236*H236</f>
        <v>0</v>
      </c>
      <c r="Q236" s="184">
        <v>1.6000000000000001E-4</v>
      </c>
      <c r="R236" s="184">
        <f>Q236*H236</f>
        <v>1.6000000000000001E-4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598</v>
      </c>
      <c r="AT236" s="186" t="s">
        <v>595</v>
      </c>
      <c r="AU236" s="186" t="s">
        <v>84</v>
      </c>
      <c r="AY236" s="19" t="s">
        <v>202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82</v>
      </c>
      <c r="BK236" s="187">
        <f>ROUND(I236*H236,2)</f>
        <v>0</v>
      </c>
      <c r="BL236" s="19" t="s">
        <v>333</v>
      </c>
      <c r="BM236" s="186" t="s">
        <v>2028</v>
      </c>
    </row>
    <row r="237" spans="1:65" s="2" customFormat="1" ht="11.25">
      <c r="A237" s="36"/>
      <c r="B237" s="37"/>
      <c r="C237" s="38"/>
      <c r="D237" s="188" t="s">
        <v>211</v>
      </c>
      <c r="E237" s="38"/>
      <c r="F237" s="189" t="s">
        <v>2027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211</v>
      </c>
      <c r="AU237" s="19" t="s">
        <v>84</v>
      </c>
    </row>
    <row r="238" spans="1:65" s="13" customFormat="1" ht="11.25">
      <c r="B238" s="195"/>
      <c r="C238" s="196"/>
      <c r="D238" s="188" t="s">
        <v>215</v>
      </c>
      <c r="E238" s="197" t="s">
        <v>19</v>
      </c>
      <c r="F238" s="198" t="s">
        <v>2002</v>
      </c>
      <c r="G238" s="196"/>
      <c r="H238" s="197" t="s">
        <v>19</v>
      </c>
      <c r="I238" s="199"/>
      <c r="J238" s="196"/>
      <c r="K238" s="196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215</v>
      </c>
      <c r="AU238" s="204" t="s">
        <v>84</v>
      </c>
      <c r="AV238" s="13" t="s">
        <v>82</v>
      </c>
      <c r="AW238" s="13" t="s">
        <v>35</v>
      </c>
      <c r="AX238" s="13" t="s">
        <v>74</v>
      </c>
      <c r="AY238" s="204" t="s">
        <v>202</v>
      </c>
    </row>
    <row r="239" spans="1:65" s="13" customFormat="1" ht="11.25">
      <c r="B239" s="195"/>
      <c r="C239" s="196"/>
      <c r="D239" s="188" t="s">
        <v>215</v>
      </c>
      <c r="E239" s="197" t="s">
        <v>19</v>
      </c>
      <c r="F239" s="198" t="s">
        <v>2029</v>
      </c>
      <c r="G239" s="196"/>
      <c r="H239" s="197" t="s">
        <v>19</v>
      </c>
      <c r="I239" s="199"/>
      <c r="J239" s="196"/>
      <c r="K239" s="196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215</v>
      </c>
      <c r="AU239" s="204" t="s">
        <v>84</v>
      </c>
      <c r="AV239" s="13" t="s">
        <v>82</v>
      </c>
      <c r="AW239" s="13" t="s">
        <v>35</v>
      </c>
      <c r="AX239" s="13" t="s">
        <v>74</v>
      </c>
      <c r="AY239" s="204" t="s">
        <v>202</v>
      </c>
    </row>
    <row r="240" spans="1:65" s="14" customFormat="1" ht="11.25">
      <c r="B240" s="205"/>
      <c r="C240" s="206"/>
      <c r="D240" s="188" t="s">
        <v>215</v>
      </c>
      <c r="E240" s="207" t="s">
        <v>19</v>
      </c>
      <c r="F240" s="208" t="s">
        <v>82</v>
      </c>
      <c r="G240" s="206"/>
      <c r="H240" s="209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215</v>
      </c>
      <c r="AU240" s="215" t="s">
        <v>84</v>
      </c>
      <c r="AV240" s="14" t="s">
        <v>84</v>
      </c>
      <c r="AW240" s="14" t="s">
        <v>35</v>
      </c>
      <c r="AX240" s="14" t="s">
        <v>74</v>
      </c>
      <c r="AY240" s="215" t="s">
        <v>202</v>
      </c>
    </row>
    <row r="241" spans="1:65" s="15" customFormat="1" ht="11.25">
      <c r="B241" s="216"/>
      <c r="C241" s="217"/>
      <c r="D241" s="188" t="s">
        <v>215</v>
      </c>
      <c r="E241" s="218" t="s">
        <v>19</v>
      </c>
      <c r="F241" s="219" t="s">
        <v>220</v>
      </c>
      <c r="G241" s="217"/>
      <c r="H241" s="220">
        <v>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215</v>
      </c>
      <c r="AU241" s="226" t="s">
        <v>84</v>
      </c>
      <c r="AV241" s="15" t="s">
        <v>209</v>
      </c>
      <c r="AW241" s="15" t="s">
        <v>35</v>
      </c>
      <c r="AX241" s="15" t="s">
        <v>82</v>
      </c>
      <c r="AY241" s="226" t="s">
        <v>202</v>
      </c>
    </row>
    <row r="242" spans="1:65" s="2" customFormat="1" ht="16.5" customHeight="1">
      <c r="A242" s="36"/>
      <c r="B242" s="37"/>
      <c r="C242" s="241" t="s">
        <v>426</v>
      </c>
      <c r="D242" s="241" t="s">
        <v>595</v>
      </c>
      <c r="E242" s="242" t="s">
        <v>2030</v>
      </c>
      <c r="F242" s="243" t="s">
        <v>2031</v>
      </c>
      <c r="G242" s="244" t="s">
        <v>589</v>
      </c>
      <c r="H242" s="245">
        <v>1</v>
      </c>
      <c r="I242" s="246"/>
      <c r="J242" s="247">
        <f>ROUND(I242*H242,2)</f>
        <v>0</v>
      </c>
      <c r="K242" s="243" t="s">
        <v>19</v>
      </c>
      <c r="L242" s="248"/>
      <c r="M242" s="249" t="s">
        <v>19</v>
      </c>
      <c r="N242" s="250" t="s">
        <v>45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598</v>
      </c>
      <c r="AT242" s="186" t="s">
        <v>595</v>
      </c>
      <c r="AU242" s="186" t="s">
        <v>84</v>
      </c>
      <c r="AY242" s="19" t="s">
        <v>202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82</v>
      </c>
      <c r="BK242" s="187">
        <f>ROUND(I242*H242,2)</f>
        <v>0</v>
      </c>
      <c r="BL242" s="19" t="s">
        <v>333</v>
      </c>
      <c r="BM242" s="186" t="s">
        <v>2032</v>
      </c>
    </row>
    <row r="243" spans="1:65" s="2" customFormat="1" ht="11.25">
      <c r="A243" s="36"/>
      <c r="B243" s="37"/>
      <c r="C243" s="38"/>
      <c r="D243" s="188" t="s">
        <v>211</v>
      </c>
      <c r="E243" s="38"/>
      <c r="F243" s="189" t="s">
        <v>2033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211</v>
      </c>
      <c r="AU243" s="19" t="s">
        <v>84</v>
      </c>
    </row>
    <row r="244" spans="1:65" s="13" customFormat="1" ht="11.25">
      <c r="B244" s="195"/>
      <c r="C244" s="196"/>
      <c r="D244" s="188" t="s">
        <v>215</v>
      </c>
      <c r="E244" s="197" t="s">
        <v>19</v>
      </c>
      <c r="F244" s="198" t="s">
        <v>2002</v>
      </c>
      <c r="G244" s="196"/>
      <c r="H244" s="197" t="s">
        <v>19</v>
      </c>
      <c r="I244" s="199"/>
      <c r="J244" s="196"/>
      <c r="K244" s="196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215</v>
      </c>
      <c r="AU244" s="204" t="s">
        <v>84</v>
      </c>
      <c r="AV244" s="13" t="s">
        <v>82</v>
      </c>
      <c r="AW244" s="13" t="s">
        <v>35</v>
      </c>
      <c r="AX244" s="13" t="s">
        <v>74</v>
      </c>
      <c r="AY244" s="204" t="s">
        <v>202</v>
      </c>
    </row>
    <row r="245" spans="1:65" s="13" customFormat="1" ht="11.25">
      <c r="B245" s="195"/>
      <c r="C245" s="196"/>
      <c r="D245" s="188" t="s">
        <v>215</v>
      </c>
      <c r="E245" s="197" t="s">
        <v>19</v>
      </c>
      <c r="F245" s="198" t="s">
        <v>2034</v>
      </c>
      <c r="G245" s="196"/>
      <c r="H245" s="197" t="s">
        <v>19</v>
      </c>
      <c r="I245" s="199"/>
      <c r="J245" s="196"/>
      <c r="K245" s="196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215</v>
      </c>
      <c r="AU245" s="204" t="s">
        <v>84</v>
      </c>
      <c r="AV245" s="13" t="s">
        <v>82</v>
      </c>
      <c r="AW245" s="13" t="s">
        <v>35</v>
      </c>
      <c r="AX245" s="13" t="s">
        <v>74</v>
      </c>
      <c r="AY245" s="204" t="s">
        <v>202</v>
      </c>
    </row>
    <row r="246" spans="1:65" s="14" customFormat="1" ht="11.25">
      <c r="B246" s="205"/>
      <c r="C246" s="206"/>
      <c r="D246" s="188" t="s">
        <v>215</v>
      </c>
      <c r="E246" s="207" t="s">
        <v>19</v>
      </c>
      <c r="F246" s="208" t="s">
        <v>82</v>
      </c>
      <c r="G246" s="206"/>
      <c r="H246" s="209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215</v>
      </c>
      <c r="AU246" s="215" t="s">
        <v>84</v>
      </c>
      <c r="AV246" s="14" t="s">
        <v>84</v>
      </c>
      <c r="AW246" s="14" t="s">
        <v>35</v>
      </c>
      <c r="AX246" s="14" t="s">
        <v>74</v>
      </c>
      <c r="AY246" s="215" t="s">
        <v>202</v>
      </c>
    </row>
    <row r="247" spans="1:65" s="15" customFormat="1" ht="11.25">
      <c r="B247" s="216"/>
      <c r="C247" s="217"/>
      <c r="D247" s="188" t="s">
        <v>215</v>
      </c>
      <c r="E247" s="218" t="s">
        <v>19</v>
      </c>
      <c r="F247" s="219" t="s">
        <v>220</v>
      </c>
      <c r="G247" s="217"/>
      <c r="H247" s="220">
        <v>1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215</v>
      </c>
      <c r="AU247" s="226" t="s">
        <v>84</v>
      </c>
      <c r="AV247" s="15" t="s">
        <v>209</v>
      </c>
      <c r="AW247" s="15" t="s">
        <v>35</v>
      </c>
      <c r="AX247" s="15" t="s">
        <v>82</v>
      </c>
      <c r="AY247" s="226" t="s">
        <v>202</v>
      </c>
    </row>
    <row r="248" spans="1:65" s="2" customFormat="1" ht="16.5" customHeight="1">
      <c r="A248" s="36"/>
      <c r="B248" s="37"/>
      <c r="C248" s="241" t="s">
        <v>434</v>
      </c>
      <c r="D248" s="241" t="s">
        <v>595</v>
      </c>
      <c r="E248" s="242" t="s">
        <v>2035</v>
      </c>
      <c r="F248" s="243" t="s">
        <v>2036</v>
      </c>
      <c r="G248" s="244" t="s">
        <v>589</v>
      </c>
      <c r="H248" s="245">
        <v>12</v>
      </c>
      <c r="I248" s="246"/>
      <c r="J248" s="247">
        <f>ROUND(I248*H248,2)</f>
        <v>0</v>
      </c>
      <c r="K248" s="243" t="s">
        <v>19</v>
      </c>
      <c r="L248" s="248"/>
      <c r="M248" s="249" t="s">
        <v>19</v>
      </c>
      <c r="N248" s="250" t="s">
        <v>45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598</v>
      </c>
      <c r="AT248" s="186" t="s">
        <v>595</v>
      </c>
      <c r="AU248" s="186" t="s">
        <v>84</v>
      </c>
      <c r="AY248" s="19" t="s">
        <v>202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82</v>
      </c>
      <c r="BK248" s="187">
        <f>ROUND(I248*H248,2)</f>
        <v>0</v>
      </c>
      <c r="BL248" s="19" t="s">
        <v>333</v>
      </c>
      <c r="BM248" s="186" t="s">
        <v>2037</v>
      </c>
    </row>
    <row r="249" spans="1:65" s="2" customFormat="1" ht="11.25">
      <c r="A249" s="36"/>
      <c r="B249" s="37"/>
      <c r="C249" s="38"/>
      <c r="D249" s="188" t="s">
        <v>211</v>
      </c>
      <c r="E249" s="38"/>
      <c r="F249" s="189" t="s">
        <v>2036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211</v>
      </c>
      <c r="AU249" s="19" t="s">
        <v>84</v>
      </c>
    </row>
    <row r="250" spans="1:65" s="13" customFormat="1" ht="11.25">
      <c r="B250" s="195"/>
      <c r="C250" s="196"/>
      <c r="D250" s="188" t="s">
        <v>215</v>
      </c>
      <c r="E250" s="197" t="s">
        <v>19</v>
      </c>
      <c r="F250" s="198" t="s">
        <v>2002</v>
      </c>
      <c r="G250" s="196"/>
      <c r="H250" s="197" t="s">
        <v>19</v>
      </c>
      <c r="I250" s="199"/>
      <c r="J250" s="196"/>
      <c r="K250" s="196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215</v>
      </c>
      <c r="AU250" s="204" t="s">
        <v>84</v>
      </c>
      <c r="AV250" s="13" t="s">
        <v>82</v>
      </c>
      <c r="AW250" s="13" t="s">
        <v>35</v>
      </c>
      <c r="AX250" s="13" t="s">
        <v>74</v>
      </c>
      <c r="AY250" s="204" t="s">
        <v>202</v>
      </c>
    </row>
    <row r="251" spans="1:65" s="13" customFormat="1" ht="11.25">
      <c r="B251" s="195"/>
      <c r="C251" s="196"/>
      <c r="D251" s="188" t="s">
        <v>215</v>
      </c>
      <c r="E251" s="197" t="s">
        <v>19</v>
      </c>
      <c r="F251" s="198" t="s">
        <v>2038</v>
      </c>
      <c r="G251" s="196"/>
      <c r="H251" s="197" t="s">
        <v>19</v>
      </c>
      <c r="I251" s="199"/>
      <c r="J251" s="196"/>
      <c r="K251" s="196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215</v>
      </c>
      <c r="AU251" s="204" t="s">
        <v>84</v>
      </c>
      <c r="AV251" s="13" t="s">
        <v>82</v>
      </c>
      <c r="AW251" s="13" t="s">
        <v>35</v>
      </c>
      <c r="AX251" s="13" t="s">
        <v>74</v>
      </c>
      <c r="AY251" s="204" t="s">
        <v>202</v>
      </c>
    </row>
    <row r="252" spans="1:65" s="14" customFormat="1" ht="11.25">
      <c r="B252" s="205"/>
      <c r="C252" s="206"/>
      <c r="D252" s="188" t="s">
        <v>215</v>
      </c>
      <c r="E252" s="207" t="s">
        <v>19</v>
      </c>
      <c r="F252" s="208" t="s">
        <v>305</v>
      </c>
      <c r="G252" s="206"/>
      <c r="H252" s="209">
        <v>12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215</v>
      </c>
      <c r="AU252" s="215" t="s">
        <v>84</v>
      </c>
      <c r="AV252" s="14" t="s">
        <v>84</v>
      </c>
      <c r="AW252" s="14" t="s">
        <v>35</v>
      </c>
      <c r="AX252" s="14" t="s">
        <v>74</v>
      </c>
      <c r="AY252" s="215" t="s">
        <v>202</v>
      </c>
    </row>
    <row r="253" spans="1:65" s="15" customFormat="1" ht="11.25">
      <c r="B253" s="216"/>
      <c r="C253" s="217"/>
      <c r="D253" s="188" t="s">
        <v>215</v>
      </c>
      <c r="E253" s="218" t="s">
        <v>19</v>
      </c>
      <c r="F253" s="219" t="s">
        <v>220</v>
      </c>
      <c r="G253" s="217"/>
      <c r="H253" s="220">
        <v>12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215</v>
      </c>
      <c r="AU253" s="226" t="s">
        <v>84</v>
      </c>
      <c r="AV253" s="15" t="s">
        <v>209</v>
      </c>
      <c r="AW253" s="15" t="s">
        <v>35</v>
      </c>
      <c r="AX253" s="15" t="s">
        <v>82</v>
      </c>
      <c r="AY253" s="226" t="s">
        <v>202</v>
      </c>
    </row>
    <row r="254" spans="1:65" s="2" customFormat="1" ht="16.5" customHeight="1">
      <c r="A254" s="36"/>
      <c r="B254" s="37"/>
      <c r="C254" s="241" t="s">
        <v>442</v>
      </c>
      <c r="D254" s="241" t="s">
        <v>595</v>
      </c>
      <c r="E254" s="242" t="s">
        <v>2039</v>
      </c>
      <c r="F254" s="243" t="s">
        <v>2040</v>
      </c>
      <c r="G254" s="244" t="s">
        <v>545</v>
      </c>
      <c r="H254" s="245">
        <v>1</v>
      </c>
      <c r="I254" s="246"/>
      <c r="J254" s="247">
        <f>ROUND(I254*H254,2)</f>
        <v>0</v>
      </c>
      <c r="K254" s="243" t="s">
        <v>19</v>
      </c>
      <c r="L254" s="248"/>
      <c r="M254" s="249" t="s">
        <v>19</v>
      </c>
      <c r="N254" s="250" t="s">
        <v>45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598</v>
      </c>
      <c r="AT254" s="186" t="s">
        <v>595</v>
      </c>
      <c r="AU254" s="186" t="s">
        <v>84</v>
      </c>
      <c r="AY254" s="19" t="s">
        <v>202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82</v>
      </c>
      <c r="BK254" s="187">
        <f>ROUND(I254*H254,2)</f>
        <v>0</v>
      </c>
      <c r="BL254" s="19" t="s">
        <v>333</v>
      </c>
      <c r="BM254" s="186" t="s">
        <v>2041</v>
      </c>
    </row>
    <row r="255" spans="1:65" s="2" customFormat="1" ht="11.25">
      <c r="A255" s="36"/>
      <c r="B255" s="37"/>
      <c r="C255" s="38"/>
      <c r="D255" s="188" t="s">
        <v>211</v>
      </c>
      <c r="E255" s="38"/>
      <c r="F255" s="189" t="s">
        <v>2040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211</v>
      </c>
      <c r="AU255" s="19" t="s">
        <v>84</v>
      </c>
    </row>
    <row r="256" spans="1:65" s="13" customFormat="1" ht="11.25">
      <c r="B256" s="195"/>
      <c r="C256" s="196"/>
      <c r="D256" s="188" t="s">
        <v>215</v>
      </c>
      <c r="E256" s="197" t="s">
        <v>19</v>
      </c>
      <c r="F256" s="198" t="s">
        <v>2040</v>
      </c>
      <c r="G256" s="196"/>
      <c r="H256" s="197" t="s">
        <v>19</v>
      </c>
      <c r="I256" s="199"/>
      <c r="J256" s="196"/>
      <c r="K256" s="196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215</v>
      </c>
      <c r="AU256" s="204" t="s">
        <v>84</v>
      </c>
      <c r="AV256" s="13" t="s">
        <v>82</v>
      </c>
      <c r="AW256" s="13" t="s">
        <v>35</v>
      </c>
      <c r="AX256" s="13" t="s">
        <v>74</v>
      </c>
      <c r="AY256" s="204" t="s">
        <v>202</v>
      </c>
    </row>
    <row r="257" spans="1:65" s="14" customFormat="1" ht="11.25">
      <c r="B257" s="205"/>
      <c r="C257" s="206"/>
      <c r="D257" s="188" t="s">
        <v>215</v>
      </c>
      <c r="E257" s="207" t="s">
        <v>19</v>
      </c>
      <c r="F257" s="208" t="s">
        <v>82</v>
      </c>
      <c r="G257" s="206"/>
      <c r="H257" s="209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215</v>
      </c>
      <c r="AU257" s="215" t="s">
        <v>84</v>
      </c>
      <c r="AV257" s="14" t="s">
        <v>84</v>
      </c>
      <c r="AW257" s="14" t="s">
        <v>35</v>
      </c>
      <c r="AX257" s="14" t="s">
        <v>74</v>
      </c>
      <c r="AY257" s="215" t="s">
        <v>202</v>
      </c>
    </row>
    <row r="258" spans="1:65" s="15" customFormat="1" ht="11.25">
      <c r="B258" s="216"/>
      <c r="C258" s="217"/>
      <c r="D258" s="188" t="s">
        <v>215</v>
      </c>
      <c r="E258" s="218" t="s">
        <v>19</v>
      </c>
      <c r="F258" s="219" t="s">
        <v>220</v>
      </c>
      <c r="G258" s="217"/>
      <c r="H258" s="220">
        <v>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215</v>
      </c>
      <c r="AU258" s="226" t="s">
        <v>84</v>
      </c>
      <c r="AV258" s="15" t="s">
        <v>209</v>
      </c>
      <c r="AW258" s="15" t="s">
        <v>35</v>
      </c>
      <c r="AX258" s="15" t="s">
        <v>82</v>
      </c>
      <c r="AY258" s="226" t="s">
        <v>202</v>
      </c>
    </row>
    <row r="259" spans="1:65" s="2" customFormat="1" ht="16.5" customHeight="1">
      <c r="A259" s="36"/>
      <c r="B259" s="37"/>
      <c r="C259" s="241" t="s">
        <v>450</v>
      </c>
      <c r="D259" s="241" t="s">
        <v>595</v>
      </c>
      <c r="E259" s="242" t="s">
        <v>2042</v>
      </c>
      <c r="F259" s="243" t="s">
        <v>2043</v>
      </c>
      <c r="G259" s="244" t="s">
        <v>545</v>
      </c>
      <c r="H259" s="245">
        <v>1</v>
      </c>
      <c r="I259" s="246"/>
      <c r="J259" s="247">
        <f>ROUND(I259*H259,2)</f>
        <v>0</v>
      </c>
      <c r="K259" s="243" t="s">
        <v>19</v>
      </c>
      <c r="L259" s="248"/>
      <c r="M259" s="249" t="s">
        <v>19</v>
      </c>
      <c r="N259" s="250" t="s">
        <v>45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598</v>
      </c>
      <c r="AT259" s="186" t="s">
        <v>595</v>
      </c>
      <c r="AU259" s="186" t="s">
        <v>84</v>
      </c>
      <c r="AY259" s="19" t="s">
        <v>202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82</v>
      </c>
      <c r="BK259" s="187">
        <f>ROUND(I259*H259,2)</f>
        <v>0</v>
      </c>
      <c r="BL259" s="19" t="s">
        <v>333</v>
      </c>
      <c r="BM259" s="186" t="s">
        <v>2044</v>
      </c>
    </row>
    <row r="260" spans="1:65" s="2" customFormat="1" ht="11.25">
      <c r="A260" s="36"/>
      <c r="B260" s="37"/>
      <c r="C260" s="38"/>
      <c r="D260" s="188" t="s">
        <v>211</v>
      </c>
      <c r="E260" s="38"/>
      <c r="F260" s="189" t="s">
        <v>2043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211</v>
      </c>
      <c r="AU260" s="19" t="s">
        <v>84</v>
      </c>
    </row>
    <row r="261" spans="1:65" s="13" customFormat="1" ht="11.25">
      <c r="B261" s="195"/>
      <c r="C261" s="196"/>
      <c r="D261" s="188" t="s">
        <v>215</v>
      </c>
      <c r="E261" s="197" t="s">
        <v>19</v>
      </c>
      <c r="F261" s="198" t="s">
        <v>2043</v>
      </c>
      <c r="G261" s="196"/>
      <c r="H261" s="197" t="s">
        <v>19</v>
      </c>
      <c r="I261" s="199"/>
      <c r="J261" s="196"/>
      <c r="K261" s="196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215</v>
      </c>
      <c r="AU261" s="204" t="s">
        <v>84</v>
      </c>
      <c r="AV261" s="13" t="s">
        <v>82</v>
      </c>
      <c r="AW261" s="13" t="s">
        <v>35</v>
      </c>
      <c r="AX261" s="13" t="s">
        <v>74</v>
      </c>
      <c r="AY261" s="204" t="s">
        <v>202</v>
      </c>
    </row>
    <row r="262" spans="1:65" s="14" customFormat="1" ht="11.25">
      <c r="B262" s="205"/>
      <c r="C262" s="206"/>
      <c r="D262" s="188" t="s">
        <v>215</v>
      </c>
      <c r="E262" s="207" t="s">
        <v>19</v>
      </c>
      <c r="F262" s="208" t="s">
        <v>82</v>
      </c>
      <c r="G262" s="206"/>
      <c r="H262" s="209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215</v>
      </c>
      <c r="AU262" s="215" t="s">
        <v>84</v>
      </c>
      <c r="AV262" s="14" t="s">
        <v>84</v>
      </c>
      <c r="AW262" s="14" t="s">
        <v>35</v>
      </c>
      <c r="AX262" s="14" t="s">
        <v>74</v>
      </c>
      <c r="AY262" s="215" t="s">
        <v>202</v>
      </c>
    </row>
    <row r="263" spans="1:65" s="15" customFormat="1" ht="11.25">
      <c r="B263" s="216"/>
      <c r="C263" s="217"/>
      <c r="D263" s="188" t="s">
        <v>215</v>
      </c>
      <c r="E263" s="218" t="s">
        <v>19</v>
      </c>
      <c r="F263" s="219" t="s">
        <v>220</v>
      </c>
      <c r="G263" s="217"/>
      <c r="H263" s="220">
        <v>1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215</v>
      </c>
      <c r="AU263" s="226" t="s">
        <v>84</v>
      </c>
      <c r="AV263" s="15" t="s">
        <v>209</v>
      </c>
      <c r="AW263" s="15" t="s">
        <v>35</v>
      </c>
      <c r="AX263" s="15" t="s">
        <v>82</v>
      </c>
      <c r="AY263" s="226" t="s">
        <v>202</v>
      </c>
    </row>
    <row r="264" spans="1:65" s="2" customFormat="1" ht="16.5" customHeight="1">
      <c r="A264" s="36"/>
      <c r="B264" s="37"/>
      <c r="C264" s="175" t="s">
        <v>653</v>
      </c>
      <c r="D264" s="175" t="s">
        <v>204</v>
      </c>
      <c r="E264" s="176" t="s">
        <v>2045</v>
      </c>
      <c r="F264" s="177" t="s">
        <v>2046</v>
      </c>
      <c r="G264" s="178" t="s">
        <v>589</v>
      </c>
      <c r="H264" s="179">
        <v>1</v>
      </c>
      <c r="I264" s="180"/>
      <c r="J264" s="181">
        <f>ROUND(I264*H264,2)</f>
        <v>0</v>
      </c>
      <c r="K264" s="177" t="s">
        <v>19</v>
      </c>
      <c r="L264" s="41"/>
      <c r="M264" s="182" t="s">
        <v>19</v>
      </c>
      <c r="N264" s="183" t="s">
        <v>45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333</v>
      </c>
      <c r="AT264" s="186" t="s">
        <v>204</v>
      </c>
      <c r="AU264" s="186" t="s">
        <v>84</v>
      </c>
      <c r="AY264" s="19" t="s">
        <v>202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82</v>
      </c>
      <c r="BK264" s="187">
        <f>ROUND(I264*H264,2)</f>
        <v>0</v>
      </c>
      <c r="BL264" s="19" t="s">
        <v>333</v>
      </c>
      <c r="BM264" s="186" t="s">
        <v>2047</v>
      </c>
    </row>
    <row r="265" spans="1:65" s="2" customFormat="1" ht="11.25">
      <c r="A265" s="36"/>
      <c r="B265" s="37"/>
      <c r="C265" s="38"/>
      <c r="D265" s="188" t="s">
        <v>211</v>
      </c>
      <c r="E265" s="38"/>
      <c r="F265" s="189" t="s">
        <v>2046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211</v>
      </c>
      <c r="AU265" s="19" t="s">
        <v>84</v>
      </c>
    </row>
    <row r="266" spans="1:65" s="13" customFormat="1" ht="11.25">
      <c r="B266" s="195"/>
      <c r="C266" s="196"/>
      <c r="D266" s="188" t="s">
        <v>215</v>
      </c>
      <c r="E266" s="197" t="s">
        <v>19</v>
      </c>
      <c r="F266" s="198" t="s">
        <v>2002</v>
      </c>
      <c r="G266" s="196"/>
      <c r="H266" s="197" t="s">
        <v>19</v>
      </c>
      <c r="I266" s="199"/>
      <c r="J266" s="196"/>
      <c r="K266" s="196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215</v>
      </c>
      <c r="AU266" s="204" t="s">
        <v>84</v>
      </c>
      <c r="AV266" s="13" t="s">
        <v>82</v>
      </c>
      <c r="AW266" s="13" t="s">
        <v>35</v>
      </c>
      <c r="AX266" s="13" t="s">
        <v>74</v>
      </c>
      <c r="AY266" s="204" t="s">
        <v>202</v>
      </c>
    </row>
    <row r="267" spans="1:65" s="13" customFormat="1" ht="11.25">
      <c r="B267" s="195"/>
      <c r="C267" s="196"/>
      <c r="D267" s="188" t="s">
        <v>215</v>
      </c>
      <c r="E267" s="197" t="s">
        <v>19</v>
      </c>
      <c r="F267" s="198" t="s">
        <v>2048</v>
      </c>
      <c r="G267" s="196"/>
      <c r="H267" s="197" t="s">
        <v>19</v>
      </c>
      <c r="I267" s="199"/>
      <c r="J267" s="196"/>
      <c r="K267" s="196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215</v>
      </c>
      <c r="AU267" s="204" t="s">
        <v>84</v>
      </c>
      <c r="AV267" s="13" t="s">
        <v>82</v>
      </c>
      <c r="AW267" s="13" t="s">
        <v>35</v>
      </c>
      <c r="AX267" s="13" t="s">
        <v>74</v>
      </c>
      <c r="AY267" s="204" t="s">
        <v>202</v>
      </c>
    </row>
    <row r="268" spans="1:65" s="14" customFormat="1" ht="11.25">
      <c r="B268" s="205"/>
      <c r="C268" s="206"/>
      <c r="D268" s="188" t="s">
        <v>215</v>
      </c>
      <c r="E268" s="207" t="s">
        <v>19</v>
      </c>
      <c r="F268" s="208" t="s">
        <v>82</v>
      </c>
      <c r="G268" s="206"/>
      <c r="H268" s="209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215</v>
      </c>
      <c r="AU268" s="215" t="s">
        <v>84</v>
      </c>
      <c r="AV268" s="14" t="s">
        <v>84</v>
      </c>
      <c r="AW268" s="14" t="s">
        <v>35</v>
      </c>
      <c r="AX268" s="14" t="s">
        <v>74</v>
      </c>
      <c r="AY268" s="215" t="s">
        <v>202</v>
      </c>
    </row>
    <row r="269" spans="1:65" s="15" customFormat="1" ht="11.25">
      <c r="B269" s="216"/>
      <c r="C269" s="217"/>
      <c r="D269" s="188" t="s">
        <v>215</v>
      </c>
      <c r="E269" s="218" t="s">
        <v>19</v>
      </c>
      <c r="F269" s="219" t="s">
        <v>220</v>
      </c>
      <c r="G269" s="217"/>
      <c r="H269" s="220">
        <v>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215</v>
      </c>
      <c r="AU269" s="226" t="s">
        <v>84</v>
      </c>
      <c r="AV269" s="15" t="s">
        <v>209</v>
      </c>
      <c r="AW269" s="15" t="s">
        <v>35</v>
      </c>
      <c r="AX269" s="15" t="s">
        <v>82</v>
      </c>
      <c r="AY269" s="226" t="s">
        <v>202</v>
      </c>
    </row>
    <row r="270" spans="1:65" s="2" customFormat="1" ht="16.5" customHeight="1">
      <c r="A270" s="36"/>
      <c r="B270" s="37"/>
      <c r="C270" s="175" t="s">
        <v>658</v>
      </c>
      <c r="D270" s="175" t="s">
        <v>204</v>
      </c>
      <c r="E270" s="176" t="s">
        <v>2049</v>
      </c>
      <c r="F270" s="177" t="s">
        <v>2050</v>
      </c>
      <c r="G270" s="178" t="s">
        <v>589</v>
      </c>
      <c r="H270" s="179">
        <v>1</v>
      </c>
      <c r="I270" s="180"/>
      <c r="J270" s="181">
        <f>ROUND(I270*H270,2)</f>
        <v>0</v>
      </c>
      <c r="K270" s="177" t="s">
        <v>19</v>
      </c>
      <c r="L270" s="41"/>
      <c r="M270" s="182" t="s">
        <v>19</v>
      </c>
      <c r="N270" s="183" t="s">
        <v>45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333</v>
      </c>
      <c r="AT270" s="186" t="s">
        <v>204</v>
      </c>
      <c r="AU270" s="186" t="s">
        <v>84</v>
      </c>
      <c r="AY270" s="19" t="s">
        <v>202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82</v>
      </c>
      <c r="BK270" s="187">
        <f>ROUND(I270*H270,2)</f>
        <v>0</v>
      </c>
      <c r="BL270" s="19" t="s">
        <v>333</v>
      </c>
      <c r="BM270" s="186" t="s">
        <v>2051</v>
      </c>
    </row>
    <row r="271" spans="1:65" s="2" customFormat="1" ht="11.25">
      <c r="A271" s="36"/>
      <c r="B271" s="37"/>
      <c r="C271" s="38"/>
      <c r="D271" s="188" t="s">
        <v>211</v>
      </c>
      <c r="E271" s="38"/>
      <c r="F271" s="189" t="s">
        <v>2050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211</v>
      </c>
      <c r="AU271" s="19" t="s">
        <v>84</v>
      </c>
    </row>
    <row r="272" spans="1:65" s="13" customFormat="1" ht="11.25">
      <c r="B272" s="195"/>
      <c r="C272" s="196"/>
      <c r="D272" s="188" t="s">
        <v>215</v>
      </c>
      <c r="E272" s="197" t="s">
        <v>19</v>
      </c>
      <c r="F272" s="198" t="s">
        <v>2002</v>
      </c>
      <c r="G272" s="196"/>
      <c r="H272" s="197" t="s">
        <v>19</v>
      </c>
      <c r="I272" s="199"/>
      <c r="J272" s="196"/>
      <c r="K272" s="196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215</v>
      </c>
      <c r="AU272" s="204" t="s">
        <v>84</v>
      </c>
      <c r="AV272" s="13" t="s">
        <v>82</v>
      </c>
      <c r="AW272" s="13" t="s">
        <v>35</v>
      </c>
      <c r="AX272" s="13" t="s">
        <v>74</v>
      </c>
      <c r="AY272" s="204" t="s">
        <v>202</v>
      </c>
    </row>
    <row r="273" spans="1:65" s="13" customFormat="1" ht="11.25">
      <c r="B273" s="195"/>
      <c r="C273" s="196"/>
      <c r="D273" s="188" t="s">
        <v>215</v>
      </c>
      <c r="E273" s="197" t="s">
        <v>19</v>
      </c>
      <c r="F273" s="198" t="s">
        <v>2050</v>
      </c>
      <c r="G273" s="196"/>
      <c r="H273" s="197" t="s">
        <v>19</v>
      </c>
      <c r="I273" s="199"/>
      <c r="J273" s="196"/>
      <c r="K273" s="196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215</v>
      </c>
      <c r="AU273" s="204" t="s">
        <v>84</v>
      </c>
      <c r="AV273" s="13" t="s">
        <v>82</v>
      </c>
      <c r="AW273" s="13" t="s">
        <v>35</v>
      </c>
      <c r="AX273" s="13" t="s">
        <v>74</v>
      </c>
      <c r="AY273" s="204" t="s">
        <v>202</v>
      </c>
    </row>
    <row r="274" spans="1:65" s="14" customFormat="1" ht="11.25">
      <c r="B274" s="205"/>
      <c r="C274" s="206"/>
      <c r="D274" s="188" t="s">
        <v>215</v>
      </c>
      <c r="E274" s="207" t="s">
        <v>19</v>
      </c>
      <c r="F274" s="208" t="s">
        <v>82</v>
      </c>
      <c r="G274" s="206"/>
      <c r="H274" s="209">
        <v>1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215</v>
      </c>
      <c r="AU274" s="215" t="s">
        <v>84</v>
      </c>
      <c r="AV274" s="14" t="s">
        <v>84</v>
      </c>
      <c r="AW274" s="14" t="s">
        <v>35</v>
      </c>
      <c r="AX274" s="14" t="s">
        <v>74</v>
      </c>
      <c r="AY274" s="215" t="s">
        <v>202</v>
      </c>
    </row>
    <row r="275" spans="1:65" s="15" customFormat="1" ht="11.25">
      <c r="B275" s="216"/>
      <c r="C275" s="217"/>
      <c r="D275" s="188" t="s">
        <v>215</v>
      </c>
      <c r="E275" s="218" t="s">
        <v>19</v>
      </c>
      <c r="F275" s="219" t="s">
        <v>220</v>
      </c>
      <c r="G275" s="217"/>
      <c r="H275" s="220">
        <v>1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215</v>
      </c>
      <c r="AU275" s="226" t="s">
        <v>84</v>
      </c>
      <c r="AV275" s="15" t="s">
        <v>209</v>
      </c>
      <c r="AW275" s="15" t="s">
        <v>35</v>
      </c>
      <c r="AX275" s="15" t="s">
        <v>82</v>
      </c>
      <c r="AY275" s="226" t="s">
        <v>202</v>
      </c>
    </row>
    <row r="276" spans="1:65" s="2" customFormat="1" ht="16.5" customHeight="1">
      <c r="A276" s="36"/>
      <c r="B276" s="37"/>
      <c r="C276" s="175" t="s">
        <v>666</v>
      </c>
      <c r="D276" s="175" t="s">
        <v>204</v>
      </c>
      <c r="E276" s="176" t="s">
        <v>2052</v>
      </c>
      <c r="F276" s="177" t="s">
        <v>2053</v>
      </c>
      <c r="G276" s="178" t="s">
        <v>685</v>
      </c>
      <c r="H276" s="251"/>
      <c r="I276" s="180"/>
      <c r="J276" s="181">
        <f>ROUND(I276*H276,2)</f>
        <v>0</v>
      </c>
      <c r="K276" s="177" t="s">
        <v>208</v>
      </c>
      <c r="L276" s="41"/>
      <c r="M276" s="182" t="s">
        <v>19</v>
      </c>
      <c r="N276" s="183" t="s">
        <v>45</v>
      </c>
      <c r="O276" s="66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333</v>
      </c>
      <c r="AT276" s="186" t="s">
        <v>204</v>
      </c>
      <c r="AU276" s="186" t="s">
        <v>84</v>
      </c>
      <c r="AY276" s="19" t="s">
        <v>202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82</v>
      </c>
      <c r="BK276" s="187">
        <f>ROUND(I276*H276,2)</f>
        <v>0</v>
      </c>
      <c r="BL276" s="19" t="s">
        <v>333</v>
      </c>
      <c r="BM276" s="186" t="s">
        <v>2054</v>
      </c>
    </row>
    <row r="277" spans="1:65" s="2" customFormat="1" ht="19.5">
      <c r="A277" s="36"/>
      <c r="B277" s="37"/>
      <c r="C277" s="38"/>
      <c r="D277" s="188" t="s">
        <v>211</v>
      </c>
      <c r="E277" s="38"/>
      <c r="F277" s="189" t="s">
        <v>2055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211</v>
      </c>
      <c r="AU277" s="19" t="s">
        <v>84</v>
      </c>
    </row>
    <row r="278" spans="1:65" s="2" customFormat="1" ht="11.25">
      <c r="A278" s="36"/>
      <c r="B278" s="37"/>
      <c r="C278" s="38"/>
      <c r="D278" s="193" t="s">
        <v>213</v>
      </c>
      <c r="E278" s="38"/>
      <c r="F278" s="194" t="s">
        <v>2056</v>
      </c>
      <c r="G278" s="38"/>
      <c r="H278" s="38"/>
      <c r="I278" s="190"/>
      <c r="J278" s="38"/>
      <c r="K278" s="38"/>
      <c r="L278" s="41"/>
      <c r="M278" s="252"/>
      <c r="N278" s="253"/>
      <c r="O278" s="254"/>
      <c r="P278" s="254"/>
      <c r="Q278" s="254"/>
      <c r="R278" s="254"/>
      <c r="S278" s="254"/>
      <c r="T278" s="255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213</v>
      </c>
      <c r="AU278" s="19" t="s">
        <v>84</v>
      </c>
    </row>
    <row r="279" spans="1:65" s="2" customFormat="1" ht="6.95" customHeight="1">
      <c r="A279" s="36"/>
      <c r="B279" s="49"/>
      <c r="C279" s="50"/>
      <c r="D279" s="50"/>
      <c r="E279" s="50"/>
      <c r="F279" s="50"/>
      <c r="G279" s="50"/>
      <c r="H279" s="50"/>
      <c r="I279" s="50"/>
      <c r="J279" s="50"/>
      <c r="K279" s="50"/>
      <c r="L279" s="41"/>
      <c r="M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</row>
  </sheetData>
  <sheetProtection algorithmName="SHA-512" hashValue="1J1Ju9y3h4mbv1tTJT8fJCxKuCSaBv8hXWdkFDzNH5naN//eL/y9+FuscLKEYXX88SOvBGqCtXviCoWvl+uUGQ==" saltValue="16S9y+NXITVE1621M0YwCduiN8fQ09/HH9zaOMMV00Dp5hBd3K536O3oNK+Q++a8U4/hYu0iLduYdcem7oo+dQ==" spinCount="100000" sheet="1" objects="1" scenarios="1" formatColumns="0" formatRows="0" autoFilter="0"/>
  <autoFilter ref="C82:K27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104" r:id="rId2"/>
    <hyperlink ref="F134" r:id="rId3"/>
    <hyperlink ref="F150" r:id="rId4"/>
    <hyperlink ref="F153" r:id="rId5"/>
    <hyperlink ref="F157" r:id="rId6"/>
    <hyperlink ref="F181" r:id="rId7"/>
    <hyperlink ref="F184" r:id="rId8"/>
    <hyperlink ref="F190" r:id="rId9"/>
    <hyperlink ref="F278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162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2057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ROUND((SUM(BE87:BE797)),  2)</f>
        <v>0</v>
      </c>
      <c r="G33" s="36"/>
      <c r="H33" s="36"/>
      <c r="I33" s="120">
        <v>0.21</v>
      </c>
      <c r="J33" s="119">
        <f>ROUND(((SUM(BE87:BE797))*I33),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ROUND((SUM(BF87:BF797)),  2)</f>
        <v>0</v>
      </c>
      <c r="G34" s="36"/>
      <c r="H34" s="36"/>
      <c r="I34" s="120">
        <v>0.15</v>
      </c>
      <c r="J34" s="119">
        <f>ROUND(((SUM(BF87:BF797))*I34),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ROUND((SUM(BG87:BG797)),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ROUND((SUM(BH87:BH797)),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ROUND((SUM(BI87:BI797)),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2021-112-14 - Vnější povrchy- zateplení - fasáda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2058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2059</v>
      </c>
      <c r="E62" s="145"/>
      <c r="F62" s="145"/>
      <c r="G62" s="145"/>
      <c r="H62" s="145"/>
      <c r="I62" s="145"/>
      <c r="J62" s="146">
        <f>J328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2060</v>
      </c>
      <c r="E63" s="145"/>
      <c r="F63" s="145"/>
      <c r="G63" s="145"/>
      <c r="H63" s="145"/>
      <c r="I63" s="145"/>
      <c r="J63" s="146">
        <f>J392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1387</v>
      </c>
      <c r="E64" s="145"/>
      <c r="F64" s="145"/>
      <c r="G64" s="145"/>
      <c r="H64" s="145"/>
      <c r="I64" s="145"/>
      <c r="J64" s="146">
        <f>J445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463</v>
      </c>
      <c r="E65" s="145"/>
      <c r="F65" s="145"/>
      <c r="G65" s="145"/>
      <c r="H65" s="145"/>
      <c r="I65" s="145"/>
      <c r="J65" s="146">
        <f>J767</f>
        <v>0</v>
      </c>
      <c r="K65" s="143"/>
      <c r="L65" s="147"/>
    </row>
    <row r="66" spans="1:31" s="9" customFormat="1" ht="24.95" customHeight="1">
      <c r="B66" s="136"/>
      <c r="C66" s="137"/>
      <c r="D66" s="138" t="s">
        <v>182</v>
      </c>
      <c r="E66" s="139"/>
      <c r="F66" s="139"/>
      <c r="G66" s="139"/>
      <c r="H66" s="139"/>
      <c r="I66" s="139"/>
      <c r="J66" s="140">
        <f>J771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2061</v>
      </c>
      <c r="E67" s="145"/>
      <c r="F67" s="145"/>
      <c r="G67" s="145"/>
      <c r="H67" s="145"/>
      <c r="I67" s="145"/>
      <c r="J67" s="146">
        <f>J772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187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97" t="str">
        <f>E7</f>
        <v>MŠ Šponarova - zateplení a zpevněné plochy</v>
      </c>
      <c r="F77" s="398"/>
      <c r="G77" s="398"/>
      <c r="H77" s="39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170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5" t="str">
        <f>E9</f>
        <v>2021-112-14 - Vnější povrchy- zateplení - fasáda</v>
      </c>
      <c r="F79" s="399"/>
      <c r="G79" s="399"/>
      <c r="H79" s="39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MŠ Šponarova 16, Ostrava - Hrabůvka</v>
      </c>
      <c r="G81" s="38"/>
      <c r="H81" s="38"/>
      <c r="I81" s="31" t="s">
        <v>23</v>
      </c>
      <c r="J81" s="61" t="str">
        <f>IF(J12="","",J12)</f>
        <v>27. 11. 2021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25</v>
      </c>
      <c r="D83" s="38"/>
      <c r="E83" s="38"/>
      <c r="F83" s="29" t="str">
        <f>E15</f>
        <v>Ostrava, městský obvod Ostrava-Jih,Horní 791/3,</v>
      </c>
      <c r="G83" s="38"/>
      <c r="H83" s="38"/>
      <c r="I83" s="31" t="s">
        <v>33</v>
      </c>
      <c r="J83" s="34" t="str">
        <f>E21</f>
        <v>ČOS exim s.r.o, Alešova 26, České Budějovice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36</v>
      </c>
      <c r="J84" s="34" t="str">
        <f>E24</f>
        <v>Ing. Dana Mlejnková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188</v>
      </c>
      <c r="D86" s="151" t="s">
        <v>59</v>
      </c>
      <c r="E86" s="151" t="s">
        <v>55</v>
      </c>
      <c r="F86" s="151" t="s">
        <v>56</v>
      </c>
      <c r="G86" s="151" t="s">
        <v>189</v>
      </c>
      <c r="H86" s="151" t="s">
        <v>190</v>
      </c>
      <c r="I86" s="151" t="s">
        <v>191</v>
      </c>
      <c r="J86" s="151" t="s">
        <v>175</v>
      </c>
      <c r="K86" s="152" t="s">
        <v>192</v>
      </c>
      <c r="L86" s="153"/>
      <c r="M86" s="70" t="s">
        <v>19</v>
      </c>
      <c r="N86" s="71" t="s">
        <v>44</v>
      </c>
      <c r="O86" s="71" t="s">
        <v>193</v>
      </c>
      <c r="P86" s="71" t="s">
        <v>194</v>
      </c>
      <c r="Q86" s="71" t="s">
        <v>195</v>
      </c>
      <c r="R86" s="71" t="s">
        <v>196</v>
      </c>
      <c r="S86" s="71" t="s">
        <v>197</v>
      </c>
      <c r="T86" s="72" t="s">
        <v>198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6"/>
      <c r="B87" s="37"/>
      <c r="C87" s="77" t="s">
        <v>199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P88+P771</f>
        <v>0</v>
      </c>
      <c r="Q87" s="74"/>
      <c r="R87" s="156">
        <f>R88+R771</f>
        <v>19.156168536599992</v>
      </c>
      <c r="S87" s="74"/>
      <c r="T87" s="157">
        <f>T88+T771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73</v>
      </c>
      <c r="AU87" s="19" t="s">
        <v>176</v>
      </c>
      <c r="BK87" s="158">
        <f>BK88+BK771</f>
        <v>0</v>
      </c>
    </row>
    <row r="88" spans="1:65" s="12" customFormat="1" ht="25.9" customHeight="1">
      <c r="B88" s="159"/>
      <c r="C88" s="160"/>
      <c r="D88" s="161" t="s">
        <v>73</v>
      </c>
      <c r="E88" s="162" t="s">
        <v>200</v>
      </c>
      <c r="F88" s="162" t="s">
        <v>201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P89+P328+P392+P445+P767</f>
        <v>0</v>
      </c>
      <c r="Q88" s="167"/>
      <c r="R88" s="168">
        <f>R89+R328+R392+R445+R767</f>
        <v>19.132568536599994</v>
      </c>
      <c r="S88" s="167"/>
      <c r="T88" s="169">
        <f>T89+T328+T392+T445+T767</f>
        <v>0</v>
      </c>
      <c r="AR88" s="170" t="s">
        <v>82</v>
      </c>
      <c r="AT88" s="171" t="s">
        <v>73</v>
      </c>
      <c r="AU88" s="171" t="s">
        <v>74</v>
      </c>
      <c r="AY88" s="170" t="s">
        <v>202</v>
      </c>
      <c r="BK88" s="172">
        <f>BK89+BK328+BK392+BK445+BK767</f>
        <v>0</v>
      </c>
    </row>
    <row r="89" spans="1:65" s="12" customFormat="1" ht="22.9" customHeight="1">
      <c r="B89" s="159"/>
      <c r="C89" s="160"/>
      <c r="D89" s="161" t="s">
        <v>73</v>
      </c>
      <c r="E89" s="173" t="s">
        <v>2062</v>
      </c>
      <c r="F89" s="173" t="s">
        <v>2063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SUM(P90:P327)</f>
        <v>0</v>
      </c>
      <c r="Q89" s="167"/>
      <c r="R89" s="168">
        <f>SUM(R90:R327)</f>
        <v>18.829936629999995</v>
      </c>
      <c r="S89" s="167"/>
      <c r="T89" s="169">
        <f>SUM(T90:T327)</f>
        <v>0</v>
      </c>
      <c r="AR89" s="170" t="s">
        <v>82</v>
      </c>
      <c r="AT89" s="171" t="s">
        <v>73</v>
      </c>
      <c r="AU89" s="171" t="s">
        <v>82</v>
      </c>
      <c r="AY89" s="170" t="s">
        <v>202</v>
      </c>
      <c r="BK89" s="172">
        <f>SUM(BK90:BK327)</f>
        <v>0</v>
      </c>
    </row>
    <row r="90" spans="1:65" s="2" customFormat="1" ht="16.5" customHeight="1">
      <c r="A90" s="36"/>
      <c r="B90" s="37"/>
      <c r="C90" s="175" t="s">
        <v>82</v>
      </c>
      <c r="D90" s="175" t="s">
        <v>204</v>
      </c>
      <c r="E90" s="176" t="s">
        <v>2064</v>
      </c>
      <c r="F90" s="177" t="s">
        <v>2065</v>
      </c>
      <c r="G90" s="178" t="s">
        <v>280</v>
      </c>
      <c r="H90" s="179">
        <v>445.25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2066</v>
      </c>
    </row>
    <row r="91" spans="1:65" s="2" customFormat="1" ht="11.25">
      <c r="A91" s="36"/>
      <c r="B91" s="37"/>
      <c r="C91" s="38"/>
      <c r="D91" s="188" t="s">
        <v>211</v>
      </c>
      <c r="E91" s="38"/>
      <c r="F91" s="189" t="s">
        <v>2067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2" customFormat="1" ht="11.25">
      <c r="A92" s="36"/>
      <c r="B92" s="37"/>
      <c r="C92" s="38"/>
      <c r="D92" s="193" t="s">
        <v>213</v>
      </c>
      <c r="E92" s="38"/>
      <c r="F92" s="194" t="s">
        <v>2068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213</v>
      </c>
      <c r="AU92" s="19" t="s">
        <v>84</v>
      </c>
    </row>
    <row r="93" spans="1:65" s="13" customFormat="1" ht="11.25">
      <c r="B93" s="195"/>
      <c r="C93" s="196"/>
      <c r="D93" s="188" t="s">
        <v>215</v>
      </c>
      <c r="E93" s="197" t="s">
        <v>19</v>
      </c>
      <c r="F93" s="198" t="s">
        <v>2069</v>
      </c>
      <c r="G93" s="196"/>
      <c r="H93" s="197" t="s">
        <v>19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215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202</v>
      </c>
    </row>
    <row r="94" spans="1:65" s="13" customFormat="1" ht="11.25">
      <c r="B94" s="195"/>
      <c r="C94" s="196"/>
      <c r="D94" s="188" t="s">
        <v>215</v>
      </c>
      <c r="E94" s="197" t="s">
        <v>19</v>
      </c>
      <c r="F94" s="198" t="s">
        <v>2070</v>
      </c>
      <c r="G94" s="196"/>
      <c r="H94" s="197" t="s">
        <v>19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215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202</v>
      </c>
    </row>
    <row r="95" spans="1:65" s="14" customFormat="1" ht="11.25">
      <c r="B95" s="205"/>
      <c r="C95" s="206"/>
      <c r="D95" s="188" t="s">
        <v>215</v>
      </c>
      <c r="E95" s="207" t="s">
        <v>19</v>
      </c>
      <c r="F95" s="208" t="s">
        <v>2071</v>
      </c>
      <c r="G95" s="206"/>
      <c r="H95" s="209">
        <v>140.27000000000001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215</v>
      </c>
      <c r="AU95" s="215" t="s">
        <v>84</v>
      </c>
      <c r="AV95" s="14" t="s">
        <v>84</v>
      </c>
      <c r="AW95" s="14" t="s">
        <v>35</v>
      </c>
      <c r="AX95" s="14" t="s">
        <v>74</v>
      </c>
      <c r="AY95" s="215" t="s">
        <v>202</v>
      </c>
    </row>
    <row r="96" spans="1:65" s="13" customFormat="1" ht="11.25">
      <c r="B96" s="195"/>
      <c r="C96" s="196"/>
      <c r="D96" s="188" t="s">
        <v>215</v>
      </c>
      <c r="E96" s="197" t="s">
        <v>19</v>
      </c>
      <c r="F96" s="198" t="s">
        <v>2072</v>
      </c>
      <c r="G96" s="196"/>
      <c r="H96" s="197" t="s">
        <v>19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215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202</v>
      </c>
    </row>
    <row r="97" spans="2:51" s="13" customFormat="1" ht="11.25">
      <c r="B97" s="195"/>
      <c r="C97" s="196"/>
      <c r="D97" s="188" t="s">
        <v>215</v>
      </c>
      <c r="E97" s="197" t="s">
        <v>19</v>
      </c>
      <c r="F97" s="198" t="s">
        <v>2073</v>
      </c>
      <c r="G97" s="196"/>
      <c r="H97" s="197" t="s">
        <v>19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215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202</v>
      </c>
    </row>
    <row r="98" spans="2:51" s="13" customFormat="1" ht="11.25">
      <c r="B98" s="195"/>
      <c r="C98" s="196"/>
      <c r="D98" s="188" t="s">
        <v>215</v>
      </c>
      <c r="E98" s="197" t="s">
        <v>19</v>
      </c>
      <c r="F98" s="198" t="s">
        <v>2074</v>
      </c>
      <c r="G98" s="196"/>
      <c r="H98" s="197" t="s">
        <v>19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215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202</v>
      </c>
    </row>
    <row r="99" spans="2:51" s="13" customFormat="1" ht="11.25">
      <c r="B99" s="195"/>
      <c r="C99" s="196"/>
      <c r="D99" s="188" t="s">
        <v>215</v>
      </c>
      <c r="E99" s="197" t="s">
        <v>19</v>
      </c>
      <c r="F99" s="198" t="s">
        <v>2070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2:51" s="14" customFormat="1" ht="11.25">
      <c r="B100" s="205"/>
      <c r="C100" s="206"/>
      <c r="D100" s="188" t="s">
        <v>215</v>
      </c>
      <c r="E100" s="207" t="s">
        <v>19</v>
      </c>
      <c r="F100" s="208" t="s">
        <v>2075</v>
      </c>
      <c r="G100" s="206"/>
      <c r="H100" s="209">
        <v>61.93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215</v>
      </c>
      <c r="AU100" s="215" t="s">
        <v>84</v>
      </c>
      <c r="AV100" s="14" t="s">
        <v>84</v>
      </c>
      <c r="AW100" s="14" t="s">
        <v>35</v>
      </c>
      <c r="AX100" s="14" t="s">
        <v>74</v>
      </c>
      <c r="AY100" s="215" t="s">
        <v>202</v>
      </c>
    </row>
    <row r="101" spans="2:51" s="13" customFormat="1" ht="11.25">
      <c r="B101" s="195"/>
      <c r="C101" s="196"/>
      <c r="D101" s="188" t="s">
        <v>215</v>
      </c>
      <c r="E101" s="197" t="s">
        <v>19</v>
      </c>
      <c r="F101" s="198" t="s">
        <v>2072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84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2:51" s="13" customFormat="1" ht="11.25">
      <c r="B102" s="195"/>
      <c r="C102" s="196"/>
      <c r="D102" s="188" t="s">
        <v>215</v>
      </c>
      <c r="E102" s="197" t="s">
        <v>19</v>
      </c>
      <c r="F102" s="198" t="s">
        <v>2073</v>
      </c>
      <c r="G102" s="196"/>
      <c r="H102" s="197" t="s">
        <v>19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215</v>
      </c>
      <c r="AU102" s="204" t="s">
        <v>84</v>
      </c>
      <c r="AV102" s="13" t="s">
        <v>82</v>
      </c>
      <c r="AW102" s="13" t="s">
        <v>35</v>
      </c>
      <c r="AX102" s="13" t="s">
        <v>74</v>
      </c>
      <c r="AY102" s="204" t="s">
        <v>202</v>
      </c>
    </row>
    <row r="103" spans="2:51" s="13" customFormat="1" ht="11.25">
      <c r="B103" s="195"/>
      <c r="C103" s="196"/>
      <c r="D103" s="188" t="s">
        <v>215</v>
      </c>
      <c r="E103" s="197" t="s">
        <v>19</v>
      </c>
      <c r="F103" s="198" t="s">
        <v>2076</v>
      </c>
      <c r="G103" s="196"/>
      <c r="H103" s="197" t="s">
        <v>19</v>
      </c>
      <c r="I103" s="199"/>
      <c r="J103" s="196"/>
      <c r="K103" s="196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215</v>
      </c>
      <c r="AU103" s="204" t="s">
        <v>84</v>
      </c>
      <c r="AV103" s="13" t="s">
        <v>82</v>
      </c>
      <c r="AW103" s="13" t="s">
        <v>35</v>
      </c>
      <c r="AX103" s="13" t="s">
        <v>74</v>
      </c>
      <c r="AY103" s="204" t="s">
        <v>202</v>
      </c>
    </row>
    <row r="104" spans="2:51" s="13" customFormat="1" ht="11.25">
      <c r="B104" s="195"/>
      <c r="C104" s="196"/>
      <c r="D104" s="188" t="s">
        <v>215</v>
      </c>
      <c r="E104" s="197" t="s">
        <v>19</v>
      </c>
      <c r="F104" s="198" t="s">
        <v>2070</v>
      </c>
      <c r="G104" s="196"/>
      <c r="H104" s="197" t="s">
        <v>19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215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202</v>
      </c>
    </row>
    <row r="105" spans="2:51" s="14" customFormat="1" ht="11.25">
      <c r="B105" s="205"/>
      <c r="C105" s="206"/>
      <c r="D105" s="188" t="s">
        <v>215</v>
      </c>
      <c r="E105" s="207" t="s">
        <v>19</v>
      </c>
      <c r="F105" s="208" t="s">
        <v>2077</v>
      </c>
      <c r="G105" s="206"/>
      <c r="H105" s="209">
        <v>155.59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215</v>
      </c>
      <c r="AU105" s="215" t="s">
        <v>84</v>
      </c>
      <c r="AV105" s="14" t="s">
        <v>84</v>
      </c>
      <c r="AW105" s="14" t="s">
        <v>35</v>
      </c>
      <c r="AX105" s="14" t="s">
        <v>74</v>
      </c>
      <c r="AY105" s="215" t="s">
        <v>202</v>
      </c>
    </row>
    <row r="106" spans="2:51" s="13" customFormat="1" ht="11.25">
      <c r="B106" s="195"/>
      <c r="C106" s="196"/>
      <c r="D106" s="188" t="s">
        <v>215</v>
      </c>
      <c r="E106" s="197" t="s">
        <v>19</v>
      </c>
      <c r="F106" s="198" t="s">
        <v>2072</v>
      </c>
      <c r="G106" s="196"/>
      <c r="H106" s="197" t="s">
        <v>19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215</v>
      </c>
      <c r="AU106" s="204" t="s">
        <v>84</v>
      </c>
      <c r="AV106" s="13" t="s">
        <v>82</v>
      </c>
      <c r="AW106" s="13" t="s">
        <v>35</v>
      </c>
      <c r="AX106" s="13" t="s">
        <v>74</v>
      </c>
      <c r="AY106" s="204" t="s">
        <v>202</v>
      </c>
    </row>
    <row r="107" spans="2:51" s="13" customFormat="1" ht="11.25">
      <c r="B107" s="195"/>
      <c r="C107" s="196"/>
      <c r="D107" s="188" t="s">
        <v>215</v>
      </c>
      <c r="E107" s="197" t="s">
        <v>19</v>
      </c>
      <c r="F107" s="198" t="s">
        <v>2073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84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2:51" s="13" customFormat="1" ht="11.25">
      <c r="B108" s="195"/>
      <c r="C108" s="196"/>
      <c r="D108" s="188" t="s">
        <v>215</v>
      </c>
      <c r="E108" s="197" t="s">
        <v>19</v>
      </c>
      <c r="F108" s="198" t="s">
        <v>2078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2:51" s="13" customFormat="1" ht="11.25">
      <c r="B109" s="195"/>
      <c r="C109" s="196"/>
      <c r="D109" s="188" t="s">
        <v>215</v>
      </c>
      <c r="E109" s="197" t="s">
        <v>19</v>
      </c>
      <c r="F109" s="198" t="s">
        <v>2070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84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2:51" s="14" customFormat="1" ht="11.25">
      <c r="B110" s="205"/>
      <c r="C110" s="206"/>
      <c r="D110" s="188" t="s">
        <v>215</v>
      </c>
      <c r="E110" s="207" t="s">
        <v>19</v>
      </c>
      <c r="F110" s="208" t="s">
        <v>2079</v>
      </c>
      <c r="G110" s="206"/>
      <c r="H110" s="209">
        <v>54.01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215</v>
      </c>
      <c r="AU110" s="215" t="s">
        <v>84</v>
      </c>
      <c r="AV110" s="14" t="s">
        <v>84</v>
      </c>
      <c r="AW110" s="14" t="s">
        <v>35</v>
      </c>
      <c r="AX110" s="14" t="s">
        <v>74</v>
      </c>
      <c r="AY110" s="215" t="s">
        <v>202</v>
      </c>
    </row>
    <row r="111" spans="2:51" s="13" customFormat="1" ht="11.25">
      <c r="B111" s="195"/>
      <c r="C111" s="196"/>
      <c r="D111" s="188" t="s">
        <v>215</v>
      </c>
      <c r="E111" s="197" t="s">
        <v>19</v>
      </c>
      <c r="F111" s="198" t="s">
        <v>2072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215</v>
      </c>
      <c r="AU111" s="204" t="s">
        <v>84</v>
      </c>
      <c r="AV111" s="13" t="s">
        <v>82</v>
      </c>
      <c r="AW111" s="13" t="s">
        <v>35</v>
      </c>
      <c r="AX111" s="13" t="s">
        <v>74</v>
      </c>
      <c r="AY111" s="204" t="s">
        <v>202</v>
      </c>
    </row>
    <row r="112" spans="2:51" s="13" customFormat="1" ht="11.25">
      <c r="B112" s="195"/>
      <c r="C112" s="196"/>
      <c r="D112" s="188" t="s">
        <v>215</v>
      </c>
      <c r="E112" s="197" t="s">
        <v>19</v>
      </c>
      <c r="F112" s="198" t="s">
        <v>2073</v>
      </c>
      <c r="G112" s="196"/>
      <c r="H112" s="197" t="s">
        <v>19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215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202</v>
      </c>
    </row>
    <row r="113" spans="1:65" s="13" customFormat="1" ht="11.25">
      <c r="B113" s="195"/>
      <c r="C113" s="196"/>
      <c r="D113" s="188" t="s">
        <v>215</v>
      </c>
      <c r="E113" s="197" t="s">
        <v>19</v>
      </c>
      <c r="F113" s="198" t="s">
        <v>2080</v>
      </c>
      <c r="G113" s="196"/>
      <c r="H113" s="197" t="s">
        <v>19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215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202</v>
      </c>
    </row>
    <row r="114" spans="1:65" s="13" customFormat="1" ht="11.25">
      <c r="B114" s="195"/>
      <c r="C114" s="196"/>
      <c r="D114" s="188" t="s">
        <v>215</v>
      </c>
      <c r="E114" s="197" t="s">
        <v>19</v>
      </c>
      <c r="F114" s="198" t="s">
        <v>2081</v>
      </c>
      <c r="G114" s="196"/>
      <c r="H114" s="197" t="s">
        <v>19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215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202</v>
      </c>
    </row>
    <row r="115" spans="1:65" s="14" customFormat="1" ht="11.25">
      <c r="B115" s="205"/>
      <c r="C115" s="206"/>
      <c r="D115" s="188" t="s">
        <v>215</v>
      </c>
      <c r="E115" s="207" t="s">
        <v>19</v>
      </c>
      <c r="F115" s="208" t="s">
        <v>2082</v>
      </c>
      <c r="G115" s="206"/>
      <c r="H115" s="209">
        <v>33.450000000000003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215</v>
      </c>
      <c r="AU115" s="215" t="s">
        <v>84</v>
      </c>
      <c r="AV115" s="14" t="s">
        <v>84</v>
      </c>
      <c r="AW115" s="14" t="s">
        <v>35</v>
      </c>
      <c r="AX115" s="14" t="s">
        <v>74</v>
      </c>
      <c r="AY115" s="215" t="s">
        <v>202</v>
      </c>
    </row>
    <row r="116" spans="1:65" s="13" customFormat="1" ht="11.25">
      <c r="B116" s="195"/>
      <c r="C116" s="196"/>
      <c r="D116" s="188" t="s">
        <v>215</v>
      </c>
      <c r="E116" s="197" t="s">
        <v>19</v>
      </c>
      <c r="F116" s="198" t="s">
        <v>2072</v>
      </c>
      <c r="G116" s="196"/>
      <c r="H116" s="197" t="s">
        <v>19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215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202</v>
      </c>
    </row>
    <row r="117" spans="1:65" s="15" customFormat="1" ht="11.25">
      <c r="B117" s="216"/>
      <c r="C117" s="217"/>
      <c r="D117" s="188" t="s">
        <v>215</v>
      </c>
      <c r="E117" s="218" t="s">
        <v>19</v>
      </c>
      <c r="F117" s="219" t="s">
        <v>220</v>
      </c>
      <c r="G117" s="217"/>
      <c r="H117" s="220">
        <v>445.25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215</v>
      </c>
      <c r="AU117" s="226" t="s">
        <v>84</v>
      </c>
      <c r="AV117" s="15" t="s">
        <v>209</v>
      </c>
      <c r="AW117" s="15" t="s">
        <v>35</v>
      </c>
      <c r="AX117" s="15" t="s">
        <v>82</v>
      </c>
      <c r="AY117" s="226" t="s">
        <v>202</v>
      </c>
    </row>
    <row r="118" spans="1:65" s="2" customFormat="1" ht="24.2" customHeight="1">
      <c r="A118" s="36"/>
      <c r="B118" s="37"/>
      <c r="C118" s="175" t="s">
        <v>84</v>
      </c>
      <c r="D118" s="175" t="s">
        <v>204</v>
      </c>
      <c r="E118" s="176" t="s">
        <v>2083</v>
      </c>
      <c r="F118" s="177" t="s">
        <v>2084</v>
      </c>
      <c r="G118" s="178" t="s">
        <v>263</v>
      </c>
      <c r="H118" s="179">
        <v>339.42</v>
      </c>
      <c r="I118" s="180"/>
      <c r="J118" s="181">
        <f>ROUND(I118*H118,2)</f>
        <v>0</v>
      </c>
      <c r="K118" s="177" t="s">
        <v>208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3.3899999999999998E-3</v>
      </c>
      <c r="R118" s="184">
        <f>Q118*H118</f>
        <v>1.1506338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209</v>
      </c>
      <c r="AT118" s="186" t="s">
        <v>204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209</v>
      </c>
      <c r="BM118" s="186" t="s">
        <v>2085</v>
      </c>
    </row>
    <row r="119" spans="1:65" s="2" customFormat="1" ht="19.5">
      <c r="A119" s="36"/>
      <c r="B119" s="37"/>
      <c r="C119" s="38"/>
      <c r="D119" s="188" t="s">
        <v>211</v>
      </c>
      <c r="E119" s="38"/>
      <c r="F119" s="189" t="s">
        <v>2086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2" customFormat="1" ht="11.25">
      <c r="A120" s="36"/>
      <c r="B120" s="37"/>
      <c r="C120" s="38"/>
      <c r="D120" s="193" t="s">
        <v>213</v>
      </c>
      <c r="E120" s="38"/>
      <c r="F120" s="194" t="s">
        <v>2087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213</v>
      </c>
      <c r="AU120" s="19" t="s">
        <v>84</v>
      </c>
    </row>
    <row r="121" spans="1:65" s="13" customFormat="1" ht="11.25">
      <c r="B121" s="195"/>
      <c r="C121" s="196"/>
      <c r="D121" s="188" t="s">
        <v>215</v>
      </c>
      <c r="E121" s="197" t="s">
        <v>19</v>
      </c>
      <c r="F121" s="198" t="s">
        <v>2080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215</v>
      </c>
      <c r="AU121" s="204" t="s">
        <v>84</v>
      </c>
      <c r="AV121" s="13" t="s">
        <v>82</v>
      </c>
      <c r="AW121" s="13" t="s">
        <v>35</v>
      </c>
      <c r="AX121" s="13" t="s">
        <v>74</v>
      </c>
      <c r="AY121" s="204" t="s">
        <v>202</v>
      </c>
    </row>
    <row r="122" spans="1:65" s="13" customFormat="1" ht="11.25">
      <c r="B122" s="195"/>
      <c r="C122" s="196"/>
      <c r="D122" s="188" t="s">
        <v>215</v>
      </c>
      <c r="E122" s="197" t="s">
        <v>19</v>
      </c>
      <c r="F122" s="198" t="s">
        <v>2088</v>
      </c>
      <c r="G122" s="196"/>
      <c r="H122" s="197" t="s">
        <v>19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215</v>
      </c>
      <c r="AU122" s="204" t="s">
        <v>84</v>
      </c>
      <c r="AV122" s="13" t="s">
        <v>82</v>
      </c>
      <c r="AW122" s="13" t="s">
        <v>35</v>
      </c>
      <c r="AX122" s="13" t="s">
        <v>74</v>
      </c>
      <c r="AY122" s="204" t="s">
        <v>202</v>
      </c>
    </row>
    <row r="123" spans="1:65" s="14" customFormat="1" ht="11.25">
      <c r="B123" s="205"/>
      <c r="C123" s="206"/>
      <c r="D123" s="188" t="s">
        <v>215</v>
      </c>
      <c r="E123" s="207" t="s">
        <v>19</v>
      </c>
      <c r="F123" s="208" t="s">
        <v>2089</v>
      </c>
      <c r="G123" s="206"/>
      <c r="H123" s="209">
        <v>339.42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215</v>
      </c>
      <c r="AU123" s="215" t="s">
        <v>84</v>
      </c>
      <c r="AV123" s="14" t="s">
        <v>84</v>
      </c>
      <c r="AW123" s="14" t="s">
        <v>35</v>
      </c>
      <c r="AX123" s="14" t="s">
        <v>74</v>
      </c>
      <c r="AY123" s="215" t="s">
        <v>202</v>
      </c>
    </row>
    <row r="124" spans="1:65" s="15" customFormat="1" ht="11.25">
      <c r="B124" s="216"/>
      <c r="C124" s="217"/>
      <c r="D124" s="188" t="s">
        <v>215</v>
      </c>
      <c r="E124" s="218" t="s">
        <v>19</v>
      </c>
      <c r="F124" s="219" t="s">
        <v>220</v>
      </c>
      <c r="G124" s="217"/>
      <c r="H124" s="220">
        <v>339.42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215</v>
      </c>
      <c r="AU124" s="226" t="s">
        <v>84</v>
      </c>
      <c r="AV124" s="15" t="s">
        <v>209</v>
      </c>
      <c r="AW124" s="15" t="s">
        <v>35</v>
      </c>
      <c r="AX124" s="15" t="s">
        <v>82</v>
      </c>
      <c r="AY124" s="226" t="s">
        <v>202</v>
      </c>
    </row>
    <row r="125" spans="1:65" s="2" customFormat="1" ht="24.2" customHeight="1">
      <c r="A125" s="36"/>
      <c r="B125" s="37"/>
      <c r="C125" s="241" t="s">
        <v>226</v>
      </c>
      <c r="D125" s="241" t="s">
        <v>595</v>
      </c>
      <c r="E125" s="242" t="s">
        <v>2090</v>
      </c>
      <c r="F125" s="243" t="s">
        <v>2091</v>
      </c>
      <c r="G125" s="244" t="s">
        <v>280</v>
      </c>
      <c r="H125" s="245">
        <v>115.742</v>
      </c>
      <c r="I125" s="246"/>
      <c r="J125" s="247">
        <f>ROUND(I125*H125,2)</f>
        <v>0</v>
      </c>
      <c r="K125" s="243" t="s">
        <v>208</v>
      </c>
      <c r="L125" s="248"/>
      <c r="M125" s="249" t="s">
        <v>19</v>
      </c>
      <c r="N125" s="250" t="s">
        <v>45</v>
      </c>
      <c r="O125" s="66"/>
      <c r="P125" s="184">
        <f>O125*H125</f>
        <v>0</v>
      </c>
      <c r="Q125" s="184">
        <v>6.0000000000000001E-3</v>
      </c>
      <c r="R125" s="184">
        <f>Q125*H125</f>
        <v>0.69445200000000007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268</v>
      </c>
      <c r="AT125" s="186" t="s">
        <v>595</v>
      </c>
      <c r="AU125" s="186" t="s">
        <v>84</v>
      </c>
      <c r="AY125" s="19" t="s">
        <v>202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209</v>
      </c>
      <c r="BM125" s="186" t="s">
        <v>2092</v>
      </c>
    </row>
    <row r="126" spans="1:65" s="2" customFormat="1" ht="11.25">
      <c r="A126" s="36"/>
      <c r="B126" s="37"/>
      <c r="C126" s="38"/>
      <c r="D126" s="188" t="s">
        <v>211</v>
      </c>
      <c r="E126" s="38"/>
      <c r="F126" s="189" t="s">
        <v>2091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211</v>
      </c>
      <c r="AU126" s="19" t="s">
        <v>84</v>
      </c>
    </row>
    <row r="127" spans="1:65" s="13" customFormat="1" ht="11.25">
      <c r="B127" s="195"/>
      <c r="C127" s="196"/>
      <c r="D127" s="188" t="s">
        <v>215</v>
      </c>
      <c r="E127" s="197" t="s">
        <v>19</v>
      </c>
      <c r="F127" s="198" t="s">
        <v>2080</v>
      </c>
      <c r="G127" s="196"/>
      <c r="H127" s="197" t="s">
        <v>19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215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202</v>
      </c>
    </row>
    <row r="128" spans="1:65" s="13" customFormat="1" ht="11.25">
      <c r="B128" s="195"/>
      <c r="C128" s="196"/>
      <c r="D128" s="188" t="s">
        <v>215</v>
      </c>
      <c r="E128" s="197" t="s">
        <v>19</v>
      </c>
      <c r="F128" s="198" t="s">
        <v>2088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215</v>
      </c>
      <c r="AU128" s="204" t="s">
        <v>84</v>
      </c>
      <c r="AV128" s="13" t="s">
        <v>82</v>
      </c>
      <c r="AW128" s="13" t="s">
        <v>35</v>
      </c>
      <c r="AX128" s="13" t="s">
        <v>74</v>
      </c>
      <c r="AY128" s="204" t="s">
        <v>202</v>
      </c>
    </row>
    <row r="129" spans="1:65" s="14" customFormat="1" ht="11.25">
      <c r="B129" s="205"/>
      <c r="C129" s="206"/>
      <c r="D129" s="188" t="s">
        <v>215</v>
      </c>
      <c r="E129" s="207" t="s">
        <v>19</v>
      </c>
      <c r="F129" s="208" t="s">
        <v>2093</v>
      </c>
      <c r="G129" s="206"/>
      <c r="H129" s="209">
        <v>105.22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215</v>
      </c>
      <c r="AU129" s="215" t="s">
        <v>84</v>
      </c>
      <c r="AV129" s="14" t="s">
        <v>84</v>
      </c>
      <c r="AW129" s="14" t="s">
        <v>35</v>
      </c>
      <c r="AX129" s="14" t="s">
        <v>74</v>
      </c>
      <c r="AY129" s="215" t="s">
        <v>202</v>
      </c>
    </row>
    <row r="130" spans="1:65" s="15" customFormat="1" ht="11.25">
      <c r="B130" s="216"/>
      <c r="C130" s="217"/>
      <c r="D130" s="188" t="s">
        <v>215</v>
      </c>
      <c r="E130" s="218" t="s">
        <v>19</v>
      </c>
      <c r="F130" s="219" t="s">
        <v>220</v>
      </c>
      <c r="G130" s="217"/>
      <c r="H130" s="220">
        <v>105.22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215</v>
      </c>
      <c r="AU130" s="226" t="s">
        <v>84</v>
      </c>
      <c r="AV130" s="15" t="s">
        <v>209</v>
      </c>
      <c r="AW130" s="15" t="s">
        <v>35</v>
      </c>
      <c r="AX130" s="15" t="s">
        <v>82</v>
      </c>
      <c r="AY130" s="226" t="s">
        <v>202</v>
      </c>
    </row>
    <row r="131" spans="1:65" s="14" customFormat="1" ht="11.25">
      <c r="B131" s="205"/>
      <c r="C131" s="206"/>
      <c r="D131" s="188" t="s">
        <v>215</v>
      </c>
      <c r="E131" s="206"/>
      <c r="F131" s="208" t="s">
        <v>2094</v>
      </c>
      <c r="G131" s="206"/>
      <c r="H131" s="209">
        <v>115.742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215</v>
      </c>
      <c r="AU131" s="215" t="s">
        <v>84</v>
      </c>
      <c r="AV131" s="14" t="s">
        <v>84</v>
      </c>
      <c r="AW131" s="14" t="s">
        <v>4</v>
      </c>
      <c r="AX131" s="14" t="s">
        <v>82</v>
      </c>
      <c r="AY131" s="215" t="s">
        <v>202</v>
      </c>
    </row>
    <row r="132" spans="1:65" s="2" customFormat="1" ht="24.2" customHeight="1">
      <c r="A132" s="36"/>
      <c r="B132" s="37"/>
      <c r="C132" s="175" t="s">
        <v>209</v>
      </c>
      <c r="D132" s="175" t="s">
        <v>204</v>
      </c>
      <c r="E132" s="176" t="s">
        <v>2095</v>
      </c>
      <c r="F132" s="177" t="s">
        <v>2096</v>
      </c>
      <c r="G132" s="178" t="s">
        <v>280</v>
      </c>
      <c r="H132" s="179">
        <v>445.25</v>
      </c>
      <c r="I132" s="180"/>
      <c r="J132" s="181">
        <f>ROUND(I132*H132,2)</f>
        <v>0</v>
      </c>
      <c r="K132" s="177" t="s">
        <v>208</v>
      </c>
      <c r="L132" s="41"/>
      <c r="M132" s="182" t="s">
        <v>19</v>
      </c>
      <c r="N132" s="183" t="s">
        <v>45</v>
      </c>
      <c r="O132" s="66"/>
      <c r="P132" s="184">
        <f>O132*H132</f>
        <v>0</v>
      </c>
      <c r="Q132" s="184">
        <v>1.1599999999999999E-2</v>
      </c>
      <c r="R132" s="184">
        <f>Q132*H132</f>
        <v>5.1648999999999994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209</v>
      </c>
      <c r="AT132" s="186" t="s">
        <v>204</v>
      </c>
      <c r="AU132" s="186" t="s">
        <v>84</v>
      </c>
      <c r="AY132" s="19" t="s">
        <v>202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209</v>
      </c>
      <c r="BM132" s="186" t="s">
        <v>2097</v>
      </c>
    </row>
    <row r="133" spans="1:65" s="2" customFormat="1" ht="29.25">
      <c r="A133" s="36"/>
      <c r="B133" s="37"/>
      <c r="C133" s="38"/>
      <c r="D133" s="188" t="s">
        <v>211</v>
      </c>
      <c r="E133" s="38"/>
      <c r="F133" s="189" t="s">
        <v>2098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211</v>
      </c>
      <c r="AU133" s="19" t="s">
        <v>84</v>
      </c>
    </row>
    <row r="134" spans="1:65" s="2" customFormat="1" ht="11.25">
      <c r="A134" s="36"/>
      <c r="B134" s="37"/>
      <c r="C134" s="38"/>
      <c r="D134" s="193" t="s">
        <v>213</v>
      </c>
      <c r="E134" s="38"/>
      <c r="F134" s="194" t="s">
        <v>2099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213</v>
      </c>
      <c r="AU134" s="19" t="s">
        <v>84</v>
      </c>
    </row>
    <row r="135" spans="1:65" s="13" customFormat="1" ht="11.25">
      <c r="B135" s="195"/>
      <c r="C135" s="196"/>
      <c r="D135" s="188" t="s">
        <v>215</v>
      </c>
      <c r="E135" s="197" t="s">
        <v>19</v>
      </c>
      <c r="F135" s="198" t="s">
        <v>2069</v>
      </c>
      <c r="G135" s="196"/>
      <c r="H135" s="197" t="s">
        <v>19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215</v>
      </c>
      <c r="AU135" s="204" t="s">
        <v>84</v>
      </c>
      <c r="AV135" s="13" t="s">
        <v>82</v>
      </c>
      <c r="AW135" s="13" t="s">
        <v>35</v>
      </c>
      <c r="AX135" s="13" t="s">
        <v>74</v>
      </c>
      <c r="AY135" s="204" t="s">
        <v>202</v>
      </c>
    </row>
    <row r="136" spans="1:65" s="13" customFormat="1" ht="11.25">
      <c r="B136" s="195"/>
      <c r="C136" s="196"/>
      <c r="D136" s="188" t="s">
        <v>215</v>
      </c>
      <c r="E136" s="197" t="s">
        <v>19</v>
      </c>
      <c r="F136" s="198" t="s">
        <v>2070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215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202</v>
      </c>
    </row>
    <row r="137" spans="1:65" s="14" customFormat="1" ht="11.25">
      <c r="B137" s="205"/>
      <c r="C137" s="206"/>
      <c r="D137" s="188" t="s">
        <v>215</v>
      </c>
      <c r="E137" s="207" t="s">
        <v>19</v>
      </c>
      <c r="F137" s="208" t="s">
        <v>2071</v>
      </c>
      <c r="G137" s="206"/>
      <c r="H137" s="209">
        <v>140.27000000000001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215</v>
      </c>
      <c r="AU137" s="215" t="s">
        <v>84</v>
      </c>
      <c r="AV137" s="14" t="s">
        <v>84</v>
      </c>
      <c r="AW137" s="14" t="s">
        <v>35</v>
      </c>
      <c r="AX137" s="14" t="s">
        <v>74</v>
      </c>
      <c r="AY137" s="215" t="s">
        <v>202</v>
      </c>
    </row>
    <row r="138" spans="1:65" s="13" customFormat="1" ht="11.25">
      <c r="B138" s="195"/>
      <c r="C138" s="196"/>
      <c r="D138" s="188" t="s">
        <v>215</v>
      </c>
      <c r="E138" s="197" t="s">
        <v>19</v>
      </c>
      <c r="F138" s="198" t="s">
        <v>2072</v>
      </c>
      <c r="G138" s="196"/>
      <c r="H138" s="197" t="s">
        <v>19</v>
      </c>
      <c r="I138" s="199"/>
      <c r="J138" s="196"/>
      <c r="K138" s="196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215</v>
      </c>
      <c r="AU138" s="204" t="s">
        <v>84</v>
      </c>
      <c r="AV138" s="13" t="s">
        <v>82</v>
      </c>
      <c r="AW138" s="13" t="s">
        <v>35</v>
      </c>
      <c r="AX138" s="13" t="s">
        <v>74</v>
      </c>
      <c r="AY138" s="204" t="s">
        <v>202</v>
      </c>
    </row>
    <row r="139" spans="1:65" s="13" customFormat="1" ht="11.25">
      <c r="B139" s="195"/>
      <c r="C139" s="196"/>
      <c r="D139" s="188" t="s">
        <v>215</v>
      </c>
      <c r="E139" s="197" t="s">
        <v>19</v>
      </c>
      <c r="F139" s="198" t="s">
        <v>2073</v>
      </c>
      <c r="G139" s="196"/>
      <c r="H139" s="197" t="s">
        <v>19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215</v>
      </c>
      <c r="AU139" s="204" t="s">
        <v>84</v>
      </c>
      <c r="AV139" s="13" t="s">
        <v>82</v>
      </c>
      <c r="AW139" s="13" t="s">
        <v>35</v>
      </c>
      <c r="AX139" s="13" t="s">
        <v>74</v>
      </c>
      <c r="AY139" s="204" t="s">
        <v>202</v>
      </c>
    </row>
    <row r="140" spans="1:65" s="13" customFormat="1" ht="11.25">
      <c r="B140" s="195"/>
      <c r="C140" s="196"/>
      <c r="D140" s="188" t="s">
        <v>215</v>
      </c>
      <c r="E140" s="197" t="s">
        <v>19</v>
      </c>
      <c r="F140" s="198" t="s">
        <v>2074</v>
      </c>
      <c r="G140" s="196"/>
      <c r="H140" s="197" t="s">
        <v>19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215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202</v>
      </c>
    </row>
    <row r="141" spans="1:65" s="13" customFormat="1" ht="11.25">
      <c r="B141" s="195"/>
      <c r="C141" s="196"/>
      <c r="D141" s="188" t="s">
        <v>215</v>
      </c>
      <c r="E141" s="197" t="s">
        <v>19</v>
      </c>
      <c r="F141" s="198" t="s">
        <v>2070</v>
      </c>
      <c r="G141" s="196"/>
      <c r="H141" s="197" t="s">
        <v>19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215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202</v>
      </c>
    </row>
    <row r="142" spans="1:65" s="14" customFormat="1" ht="11.25">
      <c r="B142" s="205"/>
      <c r="C142" s="206"/>
      <c r="D142" s="188" t="s">
        <v>215</v>
      </c>
      <c r="E142" s="207" t="s">
        <v>19</v>
      </c>
      <c r="F142" s="208" t="s">
        <v>2075</v>
      </c>
      <c r="G142" s="206"/>
      <c r="H142" s="209">
        <v>61.93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215</v>
      </c>
      <c r="AU142" s="215" t="s">
        <v>84</v>
      </c>
      <c r="AV142" s="14" t="s">
        <v>84</v>
      </c>
      <c r="AW142" s="14" t="s">
        <v>35</v>
      </c>
      <c r="AX142" s="14" t="s">
        <v>74</v>
      </c>
      <c r="AY142" s="215" t="s">
        <v>202</v>
      </c>
    </row>
    <row r="143" spans="1:65" s="13" customFormat="1" ht="11.25">
      <c r="B143" s="195"/>
      <c r="C143" s="196"/>
      <c r="D143" s="188" t="s">
        <v>215</v>
      </c>
      <c r="E143" s="197" t="s">
        <v>19</v>
      </c>
      <c r="F143" s="198" t="s">
        <v>2072</v>
      </c>
      <c r="G143" s="196"/>
      <c r="H143" s="197" t="s">
        <v>19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215</v>
      </c>
      <c r="AU143" s="204" t="s">
        <v>84</v>
      </c>
      <c r="AV143" s="13" t="s">
        <v>82</v>
      </c>
      <c r="AW143" s="13" t="s">
        <v>35</v>
      </c>
      <c r="AX143" s="13" t="s">
        <v>74</v>
      </c>
      <c r="AY143" s="204" t="s">
        <v>202</v>
      </c>
    </row>
    <row r="144" spans="1:65" s="13" customFormat="1" ht="11.25">
      <c r="B144" s="195"/>
      <c r="C144" s="196"/>
      <c r="D144" s="188" t="s">
        <v>215</v>
      </c>
      <c r="E144" s="197" t="s">
        <v>19</v>
      </c>
      <c r="F144" s="198" t="s">
        <v>2073</v>
      </c>
      <c r="G144" s="196"/>
      <c r="H144" s="197" t="s">
        <v>19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215</v>
      </c>
      <c r="AU144" s="204" t="s">
        <v>84</v>
      </c>
      <c r="AV144" s="13" t="s">
        <v>82</v>
      </c>
      <c r="AW144" s="13" t="s">
        <v>35</v>
      </c>
      <c r="AX144" s="13" t="s">
        <v>74</v>
      </c>
      <c r="AY144" s="204" t="s">
        <v>202</v>
      </c>
    </row>
    <row r="145" spans="1:65" s="13" customFormat="1" ht="11.25">
      <c r="B145" s="195"/>
      <c r="C145" s="196"/>
      <c r="D145" s="188" t="s">
        <v>215</v>
      </c>
      <c r="E145" s="197" t="s">
        <v>19</v>
      </c>
      <c r="F145" s="198" t="s">
        <v>2076</v>
      </c>
      <c r="G145" s="196"/>
      <c r="H145" s="197" t="s">
        <v>19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215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202</v>
      </c>
    </row>
    <row r="146" spans="1:65" s="13" customFormat="1" ht="11.25">
      <c r="B146" s="195"/>
      <c r="C146" s="196"/>
      <c r="D146" s="188" t="s">
        <v>215</v>
      </c>
      <c r="E146" s="197" t="s">
        <v>19</v>
      </c>
      <c r="F146" s="198" t="s">
        <v>2070</v>
      </c>
      <c r="G146" s="196"/>
      <c r="H146" s="197" t="s">
        <v>19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215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202</v>
      </c>
    </row>
    <row r="147" spans="1:65" s="14" customFormat="1" ht="11.25">
      <c r="B147" s="205"/>
      <c r="C147" s="206"/>
      <c r="D147" s="188" t="s">
        <v>215</v>
      </c>
      <c r="E147" s="207" t="s">
        <v>19</v>
      </c>
      <c r="F147" s="208" t="s">
        <v>2077</v>
      </c>
      <c r="G147" s="206"/>
      <c r="H147" s="209">
        <v>155.59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215</v>
      </c>
      <c r="AU147" s="215" t="s">
        <v>84</v>
      </c>
      <c r="AV147" s="14" t="s">
        <v>84</v>
      </c>
      <c r="AW147" s="14" t="s">
        <v>35</v>
      </c>
      <c r="AX147" s="14" t="s">
        <v>74</v>
      </c>
      <c r="AY147" s="215" t="s">
        <v>202</v>
      </c>
    </row>
    <row r="148" spans="1:65" s="13" customFormat="1" ht="11.25">
      <c r="B148" s="195"/>
      <c r="C148" s="196"/>
      <c r="D148" s="188" t="s">
        <v>215</v>
      </c>
      <c r="E148" s="197" t="s">
        <v>19</v>
      </c>
      <c r="F148" s="198" t="s">
        <v>2072</v>
      </c>
      <c r="G148" s="196"/>
      <c r="H148" s="197" t="s">
        <v>19</v>
      </c>
      <c r="I148" s="199"/>
      <c r="J148" s="196"/>
      <c r="K148" s="196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215</v>
      </c>
      <c r="AU148" s="204" t="s">
        <v>84</v>
      </c>
      <c r="AV148" s="13" t="s">
        <v>82</v>
      </c>
      <c r="AW148" s="13" t="s">
        <v>35</v>
      </c>
      <c r="AX148" s="13" t="s">
        <v>74</v>
      </c>
      <c r="AY148" s="204" t="s">
        <v>202</v>
      </c>
    </row>
    <row r="149" spans="1:65" s="13" customFormat="1" ht="11.25">
      <c r="B149" s="195"/>
      <c r="C149" s="196"/>
      <c r="D149" s="188" t="s">
        <v>215</v>
      </c>
      <c r="E149" s="197" t="s">
        <v>19</v>
      </c>
      <c r="F149" s="198" t="s">
        <v>2073</v>
      </c>
      <c r="G149" s="196"/>
      <c r="H149" s="197" t="s">
        <v>19</v>
      </c>
      <c r="I149" s="199"/>
      <c r="J149" s="196"/>
      <c r="K149" s="196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215</v>
      </c>
      <c r="AU149" s="204" t="s">
        <v>84</v>
      </c>
      <c r="AV149" s="13" t="s">
        <v>82</v>
      </c>
      <c r="AW149" s="13" t="s">
        <v>35</v>
      </c>
      <c r="AX149" s="13" t="s">
        <v>74</v>
      </c>
      <c r="AY149" s="204" t="s">
        <v>202</v>
      </c>
    </row>
    <row r="150" spans="1:65" s="13" customFormat="1" ht="11.25">
      <c r="B150" s="195"/>
      <c r="C150" s="196"/>
      <c r="D150" s="188" t="s">
        <v>215</v>
      </c>
      <c r="E150" s="197" t="s">
        <v>19</v>
      </c>
      <c r="F150" s="198" t="s">
        <v>2078</v>
      </c>
      <c r="G150" s="196"/>
      <c r="H150" s="197" t="s">
        <v>19</v>
      </c>
      <c r="I150" s="199"/>
      <c r="J150" s="196"/>
      <c r="K150" s="196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215</v>
      </c>
      <c r="AU150" s="204" t="s">
        <v>84</v>
      </c>
      <c r="AV150" s="13" t="s">
        <v>82</v>
      </c>
      <c r="AW150" s="13" t="s">
        <v>35</v>
      </c>
      <c r="AX150" s="13" t="s">
        <v>74</v>
      </c>
      <c r="AY150" s="204" t="s">
        <v>202</v>
      </c>
    </row>
    <row r="151" spans="1:65" s="13" customFormat="1" ht="11.25">
      <c r="B151" s="195"/>
      <c r="C151" s="196"/>
      <c r="D151" s="188" t="s">
        <v>215</v>
      </c>
      <c r="E151" s="197" t="s">
        <v>19</v>
      </c>
      <c r="F151" s="198" t="s">
        <v>2070</v>
      </c>
      <c r="G151" s="196"/>
      <c r="H151" s="197" t="s">
        <v>19</v>
      </c>
      <c r="I151" s="199"/>
      <c r="J151" s="196"/>
      <c r="K151" s="196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215</v>
      </c>
      <c r="AU151" s="204" t="s">
        <v>84</v>
      </c>
      <c r="AV151" s="13" t="s">
        <v>82</v>
      </c>
      <c r="AW151" s="13" t="s">
        <v>35</v>
      </c>
      <c r="AX151" s="13" t="s">
        <v>74</v>
      </c>
      <c r="AY151" s="204" t="s">
        <v>202</v>
      </c>
    </row>
    <row r="152" spans="1:65" s="14" customFormat="1" ht="11.25">
      <c r="B152" s="205"/>
      <c r="C152" s="206"/>
      <c r="D152" s="188" t="s">
        <v>215</v>
      </c>
      <c r="E152" s="207" t="s">
        <v>19</v>
      </c>
      <c r="F152" s="208" t="s">
        <v>2079</v>
      </c>
      <c r="G152" s="206"/>
      <c r="H152" s="209">
        <v>54.01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215</v>
      </c>
      <c r="AU152" s="215" t="s">
        <v>84</v>
      </c>
      <c r="AV152" s="14" t="s">
        <v>84</v>
      </c>
      <c r="AW152" s="14" t="s">
        <v>35</v>
      </c>
      <c r="AX152" s="14" t="s">
        <v>74</v>
      </c>
      <c r="AY152" s="215" t="s">
        <v>202</v>
      </c>
    </row>
    <row r="153" spans="1:65" s="13" customFormat="1" ht="11.25">
      <c r="B153" s="195"/>
      <c r="C153" s="196"/>
      <c r="D153" s="188" t="s">
        <v>215</v>
      </c>
      <c r="E153" s="197" t="s">
        <v>19</v>
      </c>
      <c r="F153" s="198" t="s">
        <v>2072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215</v>
      </c>
      <c r="AU153" s="204" t="s">
        <v>84</v>
      </c>
      <c r="AV153" s="13" t="s">
        <v>82</v>
      </c>
      <c r="AW153" s="13" t="s">
        <v>35</v>
      </c>
      <c r="AX153" s="13" t="s">
        <v>74</v>
      </c>
      <c r="AY153" s="204" t="s">
        <v>202</v>
      </c>
    </row>
    <row r="154" spans="1:65" s="13" customFormat="1" ht="11.25">
      <c r="B154" s="195"/>
      <c r="C154" s="196"/>
      <c r="D154" s="188" t="s">
        <v>215</v>
      </c>
      <c r="E154" s="197" t="s">
        <v>19</v>
      </c>
      <c r="F154" s="198" t="s">
        <v>2073</v>
      </c>
      <c r="G154" s="196"/>
      <c r="H154" s="197" t="s">
        <v>19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215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202</v>
      </c>
    </row>
    <row r="155" spans="1:65" s="13" customFormat="1" ht="11.25">
      <c r="B155" s="195"/>
      <c r="C155" s="196"/>
      <c r="D155" s="188" t="s">
        <v>215</v>
      </c>
      <c r="E155" s="197" t="s">
        <v>19</v>
      </c>
      <c r="F155" s="198" t="s">
        <v>2080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215</v>
      </c>
      <c r="AU155" s="204" t="s">
        <v>84</v>
      </c>
      <c r="AV155" s="13" t="s">
        <v>82</v>
      </c>
      <c r="AW155" s="13" t="s">
        <v>35</v>
      </c>
      <c r="AX155" s="13" t="s">
        <v>74</v>
      </c>
      <c r="AY155" s="204" t="s">
        <v>202</v>
      </c>
    </row>
    <row r="156" spans="1:65" s="13" customFormat="1" ht="11.25">
      <c r="B156" s="195"/>
      <c r="C156" s="196"/>
      <c r="D156" s="188" t="s">
        <v>215</v>
      </c>
      <c r="E156" s="197" t="s">
        <v>19</v>
      </c>
      <c r="F156" s="198" t="s">
        <v>2081</v>
      </c>
      <c r="G156" s="196"/>
      <c r="H156" s="197" t="s">
        <v>19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215</v>
      </c>
      <c r="AU156" s="204" t="s">
        <v>84</v>
      </c>
      <c r="AV156" s="13" t="s">
        <v>82</v>
      </c>
      <c r="AW156" s="13" t="s">
        <v>35</v>
      </c>
      <c r="AX156" s="13" t="s">
        <v>74</v>
      </c>
      <c r="AY156" s="204" t="s">
        <v>202</v>
      </c>
    </row>
    <row r="157" spans="1:65" s="14" customFormat="1" ht="11.25">
      <c r="B157" s="205"/>
      <c r="C157" s="206"/>
      <c r="D157" s="188" t="s">
        <v>215</v>
      </c>
      <c r="E157" s="207" t="s">
        <v>19</v>
      </c>
      <c r="F157" s="208" t="s">
        <v>2082</v>
      </c>
      <c r="G157" s="206"/>
      <c r="H157" s="209">
        <v>33.450000000000003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215</v>
      </c>
      <c r="AU157" s="215" t="s">
        <v>84</v>
      </c>
      <c r="AV157" s="14" t="s">
        <v>84</v>
      </c>
      <c r="AW157" s="14" t="s">
        <v>35</v>
      </c>
      <c r="AX157" s="14" t="s">
        <v>74</v>
      </c>
      <c r="AY157" s="215" t="s">
        <v>202</v>
      </c>
    </row>
    <row r="158" spans="1:65" s="13" customFormat="1" ht="11.25">
      <c r="B158" s="195"/>
      <c r="C158" s="196"/>
      <c r="D158" s="188" t="s">
        <v>215</v>
      </c>
      <c r="E158" s="197" t="s">
        <v>19</v>
      </c>
      <c r="F158" s="198" t="s">
        <v>2072</v>
      </c>
      <c r="G158" s="196"/>
      <c r="H158" s="197" t="s">
        <v>19</v>
      </c>
      <c r="I158" s="199"/>
      <c r="J158" s="196"/>
      <c r="K158" s="196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215</v>
      </c>
      <c r="AU158" s="204" t="s">
        <v>84</v>
      </c>
      <c r="AV158" s="13" t="s">
        <v>82</v>
      </c>
      <c r="AW158" s="13" t="s">
        <v>35</v>
      </c>
      <c r="AX158" s="13" t="s">
        <v>74</v>
      </c>
      <c r="AY158" s="204" t="s">
        <v>202</v>
      </c>
    </row>
    <row r="159" spans="1:65" s="15" customFormat="1" ht="11.25">
      <c r="B159" s="216"/>
      <c r="C159" s="217"/>
      <c r="D159" s="188" t="s">
        <v>215</v>
      </c>
      <c r="E159" s="218" t="s">
        <v>19</v>
      </c>
      <c r="F159" s="219" t="s">
        <v>220</v>
      </c>
      <c r="G159" s="217"/>
      <c r="H159" s="220">
        <v>445.25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215</v>
      </c>
      <c r="AU159" s="226" t="s">
        <v>84</v>
      </c>
      <c r="AV159" s="15" t="s">
        <v>209</v>
      </c>
      <c r="AW159" s="15" t="s">
        <v>35</v>
      </c>
      <c r="AX159" s="15" t="s">
        <v>82</v>
      </c>
      <c r="AY159" s="226" t="s">
        <v>202</v>
      </c>
    </row>
    <row r="160" spans="1:65" s="2" customFormat="1" ht="16.5" customHeight="1">
      <c r="A160" s="36"/>
      <c r="B160" s="37"/>
      <c r="C160" s="241" t="s">
        <v>239</v>
      </c>
      <c r="D160" s="241" t="s">
        <v>595</v>
      </c>
      <c r="E160" s="242" t="s">
        <v>2100</v>
      </c>
      <c r="F160" s="243" t="s">
        <v>2101</v>
      </c>
      <c r="G160" s="244" t="s">
        <v>280</v>
      </c>
      <c r="H160" s="245">
        <v>512.03800000000001</v>
      </c>
      <c r="I160" s="246"/>
      <c r="J160" s="247">
        <f>ROUND(I160*H160,2)</f>
        <v>0</v>
      </c>
      <c r="K160" s="243" t="s">
        <v>208</v>
      </c>
      <c r="L160" s="248"/>
      <c r="M160" s="249" t="s">
        <v>19</v>
      </c>
      <c r="N160" s="250" t="s">
        <v>45</v>
      </c>
      <c r="O160" s="66"/>
      <c r="P160" s="184">
        <f>O160*H160</f>
        <v>0</v>
      </c>
      <c r="Q160" s="184">
        <v>1.7999999999999999E-2</v>
      </c>
      <c r="R160" s="184">
        <f>Q160*H160</f>
        <v>9.216683999999999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268</v>
      </c>
      <c r="AT160" s="186" t="s">
        <v>595</v>
      </c>
      <c r="AU160" s="186" t="s">
        <v>84</v>
      </c>
      <c r="AY160" s="19" t="s">
        <v>202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82</v>
      </c>
      <c r="BK160" s="187">
        <f>ROUND(I160*H160,2)</f>
        <v>0</v>
      </c>
      <c r="BL160" s="19" t="s">
        <v>209</v>
      </c>
      <c r="BM160" s="186" t="s">
        <v>2102</v>
      </c>
    </row>
    <row r="161" spans="1:51" s="2" customFormat="1" ht="11.25">
      <c r="A161" s="36"/>
      <c r="B161" s="37"/>
      <c r="C161" s="38"/>
      <c r="D161" s="188" t="s">
        <v>211</v>
      </c>
      <c r="E161" s="38"/>
      <c r="F161" s="189" t="s">
        <v>2101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211</v>
      </c>
      <c r="AU161" s="19" t="s">
        <v>84</v>
      </c>
    </row>
    <row r="162" spans="1:51" s="13" customFormat="1" ht="11.25">
      <c r="B162" s="195"/>
      <c r="C162" s="196"/>
      <c r="D162" s="188" t="s">
        <v>215</v>
      </c>
      <c r="E162" s="197" t="s">
        <v>19</v>
      </c>
      <c r="F162" s="198" t="s">
        <v>2069</v>
      </c>
      <c r="G162" s="196"/>
      <c r="H162" s="197" t="s">
        <v>19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215</v>
      </c>
      <c r="AU162" s="204" t="s">
        <v>84</v>
      </c>
      <c r="AV162" s="13" t="s">
        <v>82</v>
      </c>
      <c r="AW162" s="13" t="s">
        <v>35</v>
      </c>
      <c r="AX162" s="13" t="s">
        <v>74</v>
      </c>
      <c r="AY162" s="204" t="s">
        <v>202</v>
      </c>
    </row>
    <row r="163" spans="1:51" s="13" customFormat="1" ht="11.25">
      <c r="B163" s="195"/>
      <c r="C163" s="196"/>
      <c r="D163" s="188" t="s">
        <v>215</v>
      </c>
      <c r="E163" s="197" t="s">
        <v>19</v>
      </c>
      <c r="F163" s="198" t="s">
        <v>2070</v>
      </c>
      <c r="G163" s="196"/>
      <c r="H163" s="197" t="s">
        <v>19</v>
      </c>
      <c r="I163" s="199"/>
      <c r="J163" s="196"/>
      <c r="K163" s="196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215</v>
      </c>
      <c r="AU163" s="204" t="s">
        <v>84</v>
      </c>
      <c r="AV163" s="13" t="s">
        <v>82</v>
      </c>
      <c r="AW163" s="13" t="s">
        <v>35</v>
      </c>
      <c r="AX163" s="13" t="s">
        <v>74</v>
      </c>
      <c r="AY163" s="204" t="s">
        <v>202</v>
      </c>
    </row>
    <row r="164" spans="1:51" s="14" customFormat="1" ht="11.25">
      <c r="B164" s="205"/>
      <c r="C164" s="206"/>
      <c r="D164" s="188" t="s">
        <v>215</v>
      </c>
      <c r="E164" s="207" t="s">
        <v>19</v>
      </c>
      <c r="F164" s="208" t="s">
        <v>2071</v>
      </c>
      <c r="G164" s="206"/>
      <c r="H164" s="209">
        <v>140.27000000000001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215</v>
      </c>
      <c r="AU164" s="215" t="s">
        <v>84</v>
      </c>
      <c r="AV164" s="14" t="s">
        <v>84</v>
      </c>
      <c r="AW164" s="14" t="s">
        <v>35</v>
      </c>
      <c r="AX164" s="14" t="s">
        <v>74</v>
      </c>
      <c r="AY164" s="215" t="s">
        <v>202</v>
      </c>
    </row>
    <row r="165" spans="1:51" s="13" customFormat="1" ht="11.25">
      <c r="B165" s="195"/>
      <c r="C165" s="196"/>
      <c r="D165" s="188" t="s">
        <v>215</v>
      </c>
      <c r="E165" s="197" t="s">
        <v>19</v>
      </c>
      <c r="F165" s="198" t="s">
        <v>2072</v>
      </c>
      <c r="G165" s="196"/>
      <c r="H165" s="197" t="s">
        <v>19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215</v>
      </c>
      <c r="AU165" s="204" t="s">
        <v>84</v>
      </c>
      <c r="AV165" s="13" t="s">
        <v>82</v>
      </c>
      <c r="AW165" s="13" t="s">
        <v>35</v>
      </c>
      <c r="AX165" s="13" t="s">
        <v>74</v>
      </c>
      <c r="AY165" s="204" t="s">
        <v>202</v>
      </c>
    </row>
    <row r="166" spans="1:51" s="13" customFormat="1" ht="11.25">
      <c r="B166" s="195"/>
      <c r="C166" s="196"/>
      <c r="D166" s="188" t="s">
        <v>215</v>
      </c>
      <c r="E166" s="197" t="s">
        <v>19</v>
      </c>
      <c r="F166" s="198" t="s">
        <v>2073</v>
      </c>
      <c r="G166" s="196"/>
      <c r="H166" s="197" t="s">
        <v>19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215</v>
      </c>
      <c r="AU166" s="204" t="s">
        <v>84</v>
      </c>
      <c r="AV166" s="13" t="s">
        <v>82</v>
      </c>
      <c r="AW166" s="13" t="s">
        <v>35</v>
      </c>
      <c r="AX166" s="13" t="s">
        <v>74</v>
      </c>
      <c r="AY166" s="204" t="s">
        <v>202</v>
      </c>
    </row>
    <row r="167" spans="1:51" s="13" customFormat="1" ht="11.25">
      <c r="B167" s="195"/>
      <c r="C167" s="196"/>
      <c r="D167" s="188" t="s">
        <v>215</v>
      </c>
      <c r="E167" s="197" t="s">
        <v>19</v>
      </c>
      <c r="F167" s="198" t="s">
        <v>2074</v>
      </c>
      <c r="G167" s="196"/>
      <c r="H167" s="197" t="s">
        <v>19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215</v>
      </c>
      <c r="AU167" s="204" t="s">
        <v>84</v>
      </c>
      <c r="AV167" s="13" t="s">
        <v>82</v>
      </c>
      <c r="AW167" s="13" t="s">
        <v>35</v>
      </c>
      <c r="AX167" s="13" t="s">
        <v>74</v>
      </c>
      <c r="AY167" s="204" t="s">
        <v>202</v>
      </c>
    </row>
    <row r="168" spans="1:51" s="13" customFormat="1" ht="11.25">
      <c r="B168" s="195"/>
      <c r="C168" s="196"/>
      <c r="D168" s="188" t="s">
        <v>215</v>
      </c>
      <c r="E168" s="197" t="s">
        <v>19</v>
      </c>
      <c r="F168" s="198" t="s">
        <v>2070</v>
      </c>
      <c r="G168" s="196"/>
      <c r="H168" s="197" t="s">
        <v>19</v>
      </c>
      <c r="I168" s="199"/>
      <c r="J168" s="196"/>
      <c r="K168" s="196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215</v>
      </c>
      <c r="AU168" s="204" t="s">
        <v>84</v>
      </c>
      <c r="AV168" s="13" t="s">
        <v>82</v>
      </c>
      <c r="AW168" s="13" t="s">
        <v>35</v>
      </c>
      <c r="AX168" s="13" t="s">
        <v>74</v>
      </c>
      <c r="AY168" s="204" t="s">
        <v>202</v>
      </c>
    </row>
    <row r="169" spans="1:51" s="14" customFormat="1" ht="11.25">
      <c r="B169" s="205"/>
      <c r="C169" s="206"/>
      <c r="D169" s="188" t="s">
        <v>215</v>
      </c>
      <c r="E169" s="207" t="s">
        <v>19</v>
      </c>
      <c r="F169" s="208" t="s">
        <v>2075</v>
      </c>
      <c r="G169" s="206"/>
      <c r="H169" s="209">
        <v>61.93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215</v>
      </c>
      <c r="AU169" s="215" t="s">
        <v>84</v>
      </c>
      <c r="AV169" s="14" t="s">
        <v>84</v>
      </c>
      <c r="AW169" s="14" t="s">
        <v>35</v>
      </c>
      <c r="AX169" s="14" t="s">
        <v>74</v>
      </c>
      <c r="AY169" s="215" t="s">
        <v>202</v>
      </c>
    </row>
    <row r="170" spans="1:51" s="13" customFormat="1" ht="11.25">
      <c r="B170" s="195"/>
      <c r="C170" s="196"/>
      <c r="D170" s="188" t="s">
        <v>215</v>
      </c>
      <c r="E170" s="197" t="s">
        <v>19</v>
      </c>
      <c r="F170" s="198" t="s">
        <v>2072</v>
      </c>
      <c r="G170" s="196"/>
      <c r="H170" s="197" t="s">
        <v>19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215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202</v>
      </c>
    </row>
    <row r="171" spans="1:51" s="13" customFormat="1" ht="11.25">
      <c r="B171" s="195"/>
      <c r="C171" s="196"/>
      <c r="D171" s="188" t="s">
        <v>215</v>
      </c>
      <c r="E171" s="197" t="s">
        <v>19</v>
      </c>
      <c r="F171" s="198" t="s">
        <v>2073</v>
      </c>
      <c r="G171" s="196"/>
      <c r="H171" s="197" t="s">
        <v>19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215</v>
      </c>
      <c r="AU171" s="204" t="s">
        <v>84</v>
      </c>
      <c r="AV171" s="13" t="s">
        <v>82</v>
      </c>
      <c r="AW171" s="13" t="s">
        <v>35</v>
      </c>
      <c r="AX171" s="13" t="s">
        <v>74</v>
      </c>
      <c r="AY171" s="204" t="s">
        <v>202</v>
      </c>
    </row>
    <row r="172" spans="1:51" s="13" customFormat="1" ht="11.25">
      <c r="B172" s="195"/>
      <c r="C172" s="196"/>
      <c r="D172" s="188" t="s">
        <v>215</v>
      </c>
      <c r="E172" s="197" t="s">
        <v>19</v>
      </c>
      <c r="F172" s="198" t="s">
        <v>2076</v>
      </c>
      <c r="G172" s="196"/>
      <c r="H172" s="197" t="s">
        <v>19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215</v>
      </c>
      <c r="AU172" s="204" t="s">
        <v>84</v>
      </c>
      <c r="AV172" s="13" t="s">
        <v>82</v>
      </c>
      <c r="AW172" s="13" t="s">
        <v>35</v>
      </c>
      <c r="AX172" s="13" t="s">
        <v>74</v>
      </c>
      <c r="AY172" s="204" t="s">
        <v>202</v>
      </c>
    </row>
    <row r="173" spans="1:51" s="13" customFormat="1" ht="11.25">
      <c r="B173" s="195"/>
      <c r="C173" s="196"/>
      <c r="D173" s="188" t="s">
        <v>215</v>
      </c>
      <c r="E173" s="197" t="s">
        <v>19</v>
      </c>
      <c r="F173" s="198" t="s">
        <v>2070</v>
      </c>
      <c r="G173" s="196"/>
      <c r="H173" s="197" t="s">
        <v>19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215</v>
      </c>
      <c r="AU173" s="204" t="s">
        <v>84</v>
      </c>
      <c r="AV173" s="13" t="s">
        <v>82</v>
      </c>
      <c r="AW173" s="13" t="s">
        <v>35</v>
      </c>
      <c r="AX173" s="13" t="s">
        <v>74</v>
      </c>
      <c r="AY173" s="204" t="s">
        <v>202</v>
      </c>
    </row>
    <row r="174" spans="1:51" s="14" customFormat="1" ht="11.25">
      <c r="B174" s="205"/>
      <c r="C174" s="206"/>
      <c r="D174" s="188" t="s">
        <v>215</v>
      </c>
      <c r="E174" s="207" t="s">
        <v>19</v>
      </c>
      <c r="F174" s="208" t="s">
        <v>2077</v>
      </c>
      <c r="G174" s="206"/>
      <c r="H174" s="209">
        <v>155.59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215</v>
      </c>
      <c r="AU174" s="215" t="s">
        <v>84</v>
      </c>
      <c r="AV174" s="14" t="s">
        <v>84</v>
      </c>
      <c r="AW174" s="14" t="s">
        <v>35</v>
      </c>
      <c r="AX174" s="14" t="s">
        <v>74</v>
      </c>
      <c r="AY174" s="215" t="s">
        <v>202</v>
      </c>
    </row>
    <row r="175" spans="1:51" s="13" customFormat="1" ht="11.25">
      <c r="B175" s="195"/>
      <c r="C175" s="196"/>
      <c r="D175" s="188" t="s">
        <v>215</v>
      </c>
      <c r="E175" s="197" t="s">
        <v>19</v>
      </c>
      <c r="F175" s="198" t="s">
        <v>2072</v>
      </c>
      <c r="G175" s="196"/>
      <c r="H175" s="197" t="s">
        <v>19</v>
      </c>
      <c r="I175" s="199"/>
      <c r="J175" s="196"/>
      <c r="K175" s="196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215</v>
      </c>
      <c r="AU175" s="204" t="s">
        <v>84</v>
      </c>
      <c r="AV175" s="13" t="s">
        <v>82</v>
      </c>
      <c r="AW175" s="13" t="s">
        <v>35</v>
      </c>
      <c r="AX175" s="13" t="s">
        <v>74</v>
      </c>
      <c r="AY175" s="204" t="s">
        <v>202</v>
      </c>
    </row>
    <row r="176" spans="1:51" s="13" customFormat="1" ht="11.25">
      <c r="B176" s="195"/>
      <c r="C176" s="196"/>
      <c r="D176" s="188" t="s">
        <v>215</v>
      </c>
      <c r="E176" s="197" t="s">
        <v>19</v>
      </c>
      <c r="F176" s="198" t="s">
        <v>2073</v>
      </c>
      <c r="G176" s="196"/>
      <c r="H176" s="197" t="s">
        <v>19</v>
      </c>
      <c r="I176" s="199"/>
      <c r="J176" s="196"/>
      <c r="K176" s="196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215</v>
      </c>
      <c r="AU176" s="204" t="s">
        <v>84</v>
      </c>
      <c r="AV176" s="13" t="s">
        <v>82</v>
      </c>
      <c r="AW176" s="13" t="s">
        <v>35</v>
      </c>
      <c r="AX176" s="13" t="s">
        <v>74</v>
      </c>
      <c r="AY176" s="204" t="s">
        <v>202</v>
      </c>
    </row>
    <row r="177" spans="1:65" s="13" customFormat="1" ht="11.25">
      <c r="B177" s="195"/>
      <c r="C177" s="196"/>
      <c r="D177" s="188" t="s">
        <v>215</v>
      </c>
      <c r="E177" s="197" t="s">
        <v>19</v>
      </c>
      <c r="F177" s="198" t="s">
        <v>2078</v>
      </c>
      <c r="G177" s="196"/>
      <c r="H177" s="197" t="s">
        <v>19</v>
      </c>
      <c r="I177" s="199"/>
      <c r="J177" s="196"/>
      <c r="K177" s="196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215</v>
      </c>
      <c r="AU177" s="204" t="s">
        <v>84</v>
      </c>
      <c r="AV177" s="13" t="s">
        <v>82</v>
      </c>
      <c r="AW177" s="13" t="s">
        <v>35</v>
      </c>
      <c r="AX177" s="13" t="s">
        <v>74</v>
      </c>
      <c r="AY177" s="204" t="s">
        <v>202</v>
      </c>
    </row>
    <row r="178" spans="1:65" s="13" customFormat="1" ht="11.25">
      <c r="B178" s="195"/>
      <c r="C178" s="196"/>
      <c r="D178" s="188" t="s">
        <v>215</v>
      </c>
      <c r="E178" s="197" t="s">
        <v>19</v>
      </c>
      <c r="F178" s="198" t="s">
        <v>2070</v>
      </c>
      <c r="G178" s="196"/>
      <c r="H178" s="197" t="s">
        <v>19</v>
      </c>
      <c r="I178" s="199"/>
      <c r="J178" s="196"/>
      <c r="K178" s="196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215</v>
      </c>
      <c r="AU178" s="204" t="s">
        <v>84</v>
      </c>
      <c r="AV178" s="13" t="s">
        <v>82</v>
      </c>
      <c r="AW178" s="13" t="s">
        <v>35</v>
      </c>
      <c r="AX178" s="13" t="s">
        <v>74</v>
      </c>
      <c r="AY178" s="204" t="s">
        <v>202</v>
      </c>
    </row>
    <row r="179" spans="1:65" s="14" customFormat="1" ht="11.25">
      <c r="B179" s="205"/>
      <c r="C179" s="206"/>
      <c r="D179" s="188" t="s">
        <v>215</v>
      </c>
      <c r="E179" s="207" t="s">
        <v>19</v>
      </c>
      <c r="F179" s="208" t="s">
        <v>2079</v>
      </c>
      <c r="G179" s="206"/>
      <c r="H179" s="209">
        <v>54.01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215</v>
      </c>
      <c r="AU179" s="215" t="s">
        <v>84</v>
      </c>
      <c r="AV179" s="14" t="s">
        <v>84</v>
      </c>
      <c r="AW179" s="14" t="s">
        <v>35</v>
      </c>
      <c r="AX179" s="14" t="s">
        <v>74</v>
      </c>
      <c r="AY179" s="215" t="s">
        <v>202</v>
      </c>
    </row>
    <row r="180" spans="1:65" s="13" customFormat="1" ht="11.25">
      <c r="B180" s="195"/>
      <c r="C180" s="196"/>
      <c r="D180" s="188" t="s">
        <v>215</v>
      </c>
      <c r="E180" s="197" t="s">
        <v>19</v>
      </c>
      <c r="F180" s="198" t="s">
        <v>2072</v>
      </c>
      <c r="G180" s="196"/>
      <c r="H180" s="197" t="s">
        <v>19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215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202</v>
      </c>
    </row>
    <row r="181" spans="1:65" s="13" customFormat="1" ht="11.25">
      <c r="B181" s="195"/>
      <c r="C181" s="196"/>
      <c r="D181" s="188" t="s">
        <v>215</v>
      </c>
      <c r="E181" s="197" t="s">
        <v>19</v>
      </c>
      <c r="F181" s="198" t="s">
        <v>2073</v>
      </c>
      <c r="G181" s="196"/>
      <c r="H181" s="197" t="s">
        <v>19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215</v>
      </c>
      <c r="AU181" s="204" t="s">
        <v>84</v>
      </c>
      <c r="AV181" s="13" t="s">
        <v>82</v>
      </c>
      <c r="AW181" s="13" t="s">
        <v>35</v>
      </c>
      <c r="AX181" s="13" t="s">
        <v>74</v>
      </c>
      <c r="AY181" s="204" t="s">
        <v>202</v>
      </c>
    </row>
    <row r="182" spans="1:65" s="13" customFormat="1" ht="11.25">
      <c r="B182" s="195"/>
      <c r="C182" s="196"/>
      <c r="D182" s="188" t="s">
        <v>215</v>
      </c>
      <c r="E182" s="197" t="s">
        <v>19</v>
      </c>
      <c r="F182" s="198" t="s">
        <v>2080</v>
      </c>
      <c r="G182" s="196"/>
      <c r="H182" s="197" t="s">
        <v>19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215</v>
      </c>
      <c r="AU182" s="204" t="s">
        <v>84</v>
      </c>
      <c r="AV182" s="13" t="s">
        <v>82</v>
      </c>
      <c r="AW182" s="13" t="s">
        <v>35</v>
      </c>
      <c r="AX182" s="13" t="s">
        <v>74</v>
      </c>
      <c r="AY182" s="204" t="s">
        <v>202</v>
      </c>
    </row>
    <row r="183" spans="1:65" s="13" customFormat="1" ht="11.25">
      <c r="B183" s="195"/>
      <c r="C183" s="196"/>
      <c r="D183" s="188" t="s">
        <v>215</v>
      </c>
      <c r="E183" s="197" t="s">
        <v>19</v>
      </c>
      <c r="F183" s="198" t="s">
        <v>2081</v>
      </c>
      <c r="G183" s="196"/>
      <c r="H183" s="197" t="s">
        <v>19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215</v>
      </c>
      <c r="AU183" s="204" t="s">
        <v>84</v>
      </c>
      <c r="AV183" s="13" t="s">
        <v>82</v>
      </c>
      <c r="AW183" s="13" t="s">
        <v>35</v>
      </c>
      <c r="AX183" s="13" t="s">
        <v>74</v>
      </c>
      <c r="AY183" s="204" t="s">
        <v>202</v>
      </c>
    </row>
    <row r="184" spans="1:65" s="14" customFormat="1" ht="11.25">
      <c r="B184" s="205"/>
      <c r="C184" s="206"/>
      <c r="D184" s="188" t="s">
        <v>215</v>
      </c>
      <c r="E184" s="207" t="s">
        <v>19</v>
      </c>
      <c r="F184" s="208" t="s">
        <v>2082</v>
      </c>
      <c r="G184" s="206"/>
      <c r="H184" s="209">
        <v>33.450000000000003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215</v>
      </c>
      <c r="AU184" s="215" t="s">
        <v>84</v>
      </c>
      <c r="AV184" s="14" t="s">
        <v>84</v>
      </c>
      <c r="AW184" s="14" t="s">
        <v>35</v>
      </c>
      <c r="AX184" s="14" t="s">
        <v>74</v>
      </c>
      <c r="AY184" s="215" t="s">
        <v>202</v>
      </c>
    </row>
    <row r="185" spans="1:65" s="13" customFormat="1" ht="11.25">
      <c r="B185" s="195"/>
      <c r="C185" s="196"/>
      <c r="D185" s="188" t="s">
        <v>215</v>
      </c>
      <c r="E185" s="197" t="s">
        <v>19</v>
      </c>
      <c r="F185" s="198" t="s">
        <v>2072</v>
      </c>
      <c r="G185" s="196"/>
      <c r="H185" s="197" t="s">
        <v>19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215</v>
      </c>
      <c r="AU185" s="204" t="s">
        <v>84</v>
      </c>
      <c r="AV185" s="13" t="s">
        <v>82</v>
      </c>
      <c r="AW185" s="13" t="s">
        <v>35</v>
      </c>
      <c r="AX185" s="13" t="s">
        <v>74</v>
      </c>
      <c r="AY185" s="204" t="s">
        <v>202</v>
      </c>
    </row>
    <row r="186" spans="1:65" s="15" customFormat="1" ht="11.25">
      <c r="B186" s="216"/>
      <c r="C186" s="217"/>
      <c r="D186" s="188" t="s">
        <v>215</v>
      </c>
      <c r="E186" s="218" t="s">
        <v>19</v>
      </c>
      <c r="F186" s="219" t="s">
        <v>220</v>
      </c>
      <c r="G186" s="217"/>
      <c r="H186" s="220">
        <v>445.25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215</v>
      </c>
      <c r="AU186" s="226" t="s">
        <v>84</v>
      </c>
      <c r="AV186" s="15" t="s">
        <v>209</v>
      </c>
      <c r="AW186" s="15" t="s">
        <v>35</v>
      </c>
      <c r="AX186" s="15" t="s">
        <v>82</v>
      </c>
      <c r="AY186" s="226" t="s">
        <v>202</v>
      </c>
    </row>
    <row r="187" spans="1:65" s="14" customFormat="1" ht="11.25">
      <c r="B187" s="205"/>
      <c r="C187" s="206"/>
      <c r="D187" s="188" t="s">
        <v>215</v>
      </c>
      <c r="E187" s="206"/>
      <c r="F187" s="208" t="s">
        <v>2103</v>
      </c>
      <c r="G187" s="206"/>
      <c r="H187" s="209">
        <v>512.03800000000001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215</v>
      </c>
      <c r="AU187" s="215" t="s">
        <v>84</v>
      </c>
      <c r="AV187" s="14" t="s">
        <v>84</v>
      </c>
      <c r="AW187" s="14" t="s">
        <v>4</v>
      </c>
      <c r="AX187" s="14" t="s">
        <v>82</v>
      </c>
      <c r="AY187" s="215" t="s">
        <v>202</v>
      </c>
    </row>
    <row r="188" spans="1:65" s="2" customFormat="1" ht="16.5" customHeight="1">
      <c r="A188" s="36"/>
      <c r="B188" s="37"/>
      <c r="C188" s="175" t="s">
        <v>249</v>
      </c>
      <c r="D188" s="175" t="s">
        <v>204</v>
      </c>
      <c r="E188" s="176" t="s">
        <v>2104</v>
      </c>
      <c r="F188" s="177" t="s">
        <v>2105</v>
      </c>
      <c r="G188" s="178" t="s">
        <v>280</v>
      </c>
      <c r="H188" s="179">
        <v>550.47</v>
      </c>
      <c r="I188" s="180"/>
      <c r="J188" s="181">
        <f>ROUND(I188*H188,2)</f>
        <v>0</v>
      </c>
      <c r="K188" s="177" t="s">
        <v>208</v>
      </c>
      <c r="L188" s="41"/>
      <c r="M188" s="182" t="s">
        <v>19</v>
      </c>
      <c r="N188" s="183" t="s">
        <v>45</v>
      </c>
      <c r="O188" s="66"/>
      <c r="P188" s="184">
        <f>O188*H188</f>
        <v>0</v>
      </c>
      <c r="Q188" s="184">
        <v>3.3E-3</v>
      </c>
      <c r="R188" s="184">
        <f>Q188*H188</f>
        <v>1.816551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209</v>
      </c>
      <c r="AT188" s="186" t="s">
        <v>204</v>
      </c>
      <c r="AU188" s="186" t="s">
        <v>84</v>
      </c>
      <c r="AY188" s="19" t="s">
        <v>202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82</v>
      </c>
      <c r="BK188" s="187">
        <f>ROUND(I188*H188,2)</f>
        <v>0</v>
      </c>
      <c r="BL188" s="19" t="s">
        <v>209</v>
      </c>
      <c r="BM188" s="186" t="s">
        <v>2106</v>
      </c>
    </row>
    <row r="189" spans="1:65" s="2" customFormat="1" ht="11.25">
      <c r="A189" s="36"/>
      <c r="B189" s="37"/>
      <c r="C189" s="38"/>
      <c r="D189" s="188" t="s">
        <v>211</v>
      </c>
      <c r="E189" s="38"/>
      <c r="F189" s="189" t="s">
        <v>2107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211</v>
      </c>
      <c r="AU189" s="19" t="s">
        <v>84</v>
      </c>
    </row>
    <row r="190" spans="1:65" s="2" customFormat="1" ht="11.25">
      <c r="A190" s="36"/>
      <c r="B190" s="37"/>
      <c r="C190" s="38"/>
      <c r="D190" s="193" t="s">
        <v>213</v>
      </c>
      <c r="E190" s="38"/>
      <c r="F190" s="194" t="s">
        <v>2108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213</v>
      </c>
      <c r="AU190" s="19" t="s">
        <v>84</v>
      </c>
    </row>
    <row r="191" spans="1:65" s="13" customFormat="1" ht="11.25">
      <c r="B191" s="195"/>
      <c r="C191" s="196"/>
      <c r="D191" s="188" t="s">
        <v>215</v>
      </c>
      <c r="E191" s="197" t="s">
        <v>19</v>
      </c>
      <c r="F191" s="198" t="s">
        <v>2069</v>
      </c>
      <c r="G191" s="196"/>
      <c r="H191" s="197" t="s">
        <v>19</v>
      </c>
      <c r="I191" s="199"/>
      <c r="J191" s="196"/>
      <c r="K191" s="196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215</v>
      </c>
      <c r="AU191" s="204" t="s">
        <v>84</v>
      </c>
      <c r="AV191" s="13" t="s">
        <v>82</v>
      </c>
      <c r="AW191" s="13" t="s">
        <v>35</v>
      </c>
      <c r="AX191" s="13" t="s">
        <v>74</v>
      </c>
      <c r="AY191" s="204" t="s">
        <v>202</v>
      </c>
    </row>
    <row r="192" spans="1:65" s="13" customFormat="1" ht="11.25">
      <c r="B192" s="195"/>
      <c r="C192" s="196"/>
      <c r="D192" s="188" t="s">
        <v>215</v>
      </c>
      <c r="E192" s="197" t="s">
        <v>19</v>
      </c>
      <c r="F192" s="198" t="s">
        <v>2109</v>
      </c>
      <c r="G192" s="196"/>
      <c r="H192" s="197" t="s">
        <v>19</v>
      </c>
      <c r="I192" s="199"/>
      <c r="J192" s="196"/>
      <c r="K192" s="196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215</v>
      </c>
      <c r="AU192" s="204" t="s">
        <v>84</v>
      </c>
      <c r="AV192" s="13" t="s">
        <v>82</v>
      </c>
      <c r="AW192" s="13" t="s">
        <v>35</v>
      </c>
      <c r="AX192" s="13" t="s">
        <v>74</v>
      </c>
      <c r="AY192" s="204" t="s">
        <v>202</v>
      </c>
    </row>
    <row r="193" spans="2:51" s="14" customFormat="1" ht="11.25">
      <c r="B193" s="205"/>
      <c r="C193" s="206"/>
      <c r="D193" s="188" t="s">
        <v>215</v>
      </c>
      <c r="E193" s="207" t="s">
        <v>19</v>
      </c>
      <c r="F193" s="208" t="s">
        <v>2071</v>
      </c>
      <c r="G193" s="206"/>
      <c r="H193" s="209">
        <v>140.27000000000001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215</v>
      </c>
      <c r="AU193" s="215" t="s">
        <v>84</v>
      </c>
      <c r="AV193" s="14" t="s">
        <v>84</v>
      </c>
      <c r="AW193" s="14" t="s">
        <v>35</v>
      </c>
      <c r="AX193" s="14" t="s">
        <v>74</v>
      </c>
      <c r="AY193" s="215" t="s">
        <v>202</v>
      </c>
    </row>
    <row r="194" spans="2:51" s="13" customFormat="1" ht="11.25">
      <c r="B194" s="195"/>
      <c r="C194" s="196"/>
      <c r="D194" s="188" t="s">
        <v>215</v>
      </c>
      <c r="E194" s="197" t="s">
        <v>19</v>
      </c>
      <c r="F194" s="198" t="s">
        <v>2074</v>
      </c>
      <c r="G194" s="196"/>
      <c r="H194" s="197" t="s">
        <v>19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215</v>
      </c>
      <c r="AU194" s="204" t="s">
        <v>84</v>
      </c>
      <c r="AV194" s="13" t="s">
        <v>82</v>
      </c>
      <c r="AW194" s="13" t="s">
        <v>35</v>
      </c>
      <c r="AX194" s="13" t="s">
        <v>74</v>
      </c>
      <c r="AY194" s="204" t="s">
        <v>202</v>
      </c>
    </row>
    <row r="195" spans="2:51" s="13" customFormat="1" ht="11.25">
      <c r="B195" s="195"/>
      <c r="C195" s="196"/>
      <c r="D195" s="188" t="s">
        <v>215</v>
      </c>
      <c r="E195" s="197" t="s">
        <v>19</v>
      </c>
      <c r="F195" s="198" t="s">
        <v>2109</v>
      </c>
      <c r="G195" s="196"/>
      <c r="H195" s="197" t="s">
        <v>19</v>
      </c>
      <c r="I195" s="199"/>
      <c r="J195" s="196"/>
      <c r="K195" s="196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215</v>
      </c>
      <c r="AU195" s="204" t="s">
        <v>84</v>
      </c>
      <c r="AV195" s="13" t="s">
        <v>82</v>
      </c>
      <c r="AW195" s="13" t="s">
        <v>35</v>
      </c>
      <c r="AX195" s="13" t="s">
        <v>74</v>
      </c>
      <c r="AY195" s="204" t="s">
        <v>202</v>
      </c>
    </row>
    <row r="196" spans="2:51" s="14" customFormat="1" ht="11.25">
      <c r="B196" s="205"/>
      <c r="C196" s="206"/>
      <c r="D196" s="188" t="s">
        <v>215</v>
      </c>
      <c r="E196" s="207" t="s">
        <v>19</v>
      </c>
      <c r="F196" s="208" t="s">
        <v>2075</v>
      </c>
      <c r="G196" s="206"/>
      <c r="H196" s="209">
        <v>61.93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215</v>
      </c>
      <c r="AU196" s="215" t="s">
        <v>84</v>
      </c>
      <c r="AV196" s="14" t="s">
        <v>84</v>
      </c>
      <c r="AW196" s="14" t="s">
        <v>35</v>
      </c>
      <c r="AX196" s="14" t="s">
        <v>74</v>
      </c>
      <c r="AY196" s="215" t="s">
        <v>202</v>
      </c>
    </row>
    <row r="197" spans="2:51" s="13" customFormat="1" ht="11.25">
      <c r="B197" s="195"/>
      <c r="C197" s="196"/>
      <c r="D197" s="188" t="s">
        <v>215</v>
      </c>
      <c r="E197" s="197" t="s">
        <v>19</v>
      </c>
      <c r="F197" s="198" t="s">
        <v>2076</v>
      </c>
      <c r="G197" s="196"/>
      <c r="H197" s="197" t="s">
        <v>19</v>
      </c>
      <c r="I197" s="199"/>
      <c r="J197" s="196"/>
      <c r="K197" s="196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215</v>
      </c>
      <c r="AU197" s="204" t="s">
        <v>84</v>
      </c>
      <c r="AV197" s="13" t="s">
        <v>82</v>
      </c>
      <c r="AW197" s="13" t="s">
        <v>35</v>
      </c>
      <c r="AX197" s="13" t="s">
        <v>74</v>
      </c>
      <c r="AY197" s="204" t="s">
        <v>202</v>
      </c>
    </row>
    <row r="198" spans="2:51" s="13" customFormat="1" ht="11.25">
      <c r="B198" s="195"/>
      <c r="C198" s="196"/>
      <c r="D198" s="188" t="s">
        <v>215</v>
      </c>
      <c r="E198" s="197" t="s">
        <v>19</v>
      </c>
      <c r="F198" s="198" t="s">
        <v>2109</v>
      </c>
      <c r="G198" s="196"/>
      <c r="H198" s="197" t="s">
        <v>19</v>
      </c>
      <c r="I198" s="199"/>
      <c r="J198" s="196"/>
      <c r="K198" s="196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215</v>
      </c>
      <c r="AU198" s="204" t="s">
        <v>84</v>
      </c>
      <c r="AV198" s="13" t="s">
        <v>82</v>
      </c>
      <c r="AW198" s="13" t="s">
        <v>35</v>
      </c>
      <c r="AX198" s="13" t="s">
        <v>74</v>
      </c>
      <c r="AY198" s="204" t="s">
        <v>202</v>
      </c>
    </row>
    <row r="199" spans="2:51" s="14" customFormat="1" ht="11.25">
      <c r="B199" s="205"/>
      <c r="C199" s="206"/>
      <c r="D199" s="188" t="s">
        <v>215</v>
      </c>
      <c r="E199" s="207" t="s">
        <v>19</v>
      </c>
      <c r="F199" s="208" t="s">
        <v>2077</v>
      </c>
      <c r="G199" s="206"/>
      <c r="H199" s="209">
        <v>155.59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215</v>
      </c>
      <c r="AU199" s="215" t="s">
        <v>84</v>
      </c>
      <c r="AV199" s="14" t="s">
        <v>84</v>
      </c>
      <c r="AW199" s="14" t="s">
        <v>35</v>
      </c>
      <c r="AX199" s="14" t="s">
        <v>74</v>
      </c>
      <c r="AY199" s="215" t="s">
        <v>202</v>
      </c>
    </row>
    <row r="200" spans="2:51" s="13" customFormat="1" ht="11.25">
      <c r="B200" s="195"/>
      <c r="C200" s="196"/>
      <c r="D200" s="188" t="s">
        <v>215</v>
      </c>
      <c r="E200" s="197" t="s">
        <v>19</v>
      </c>
      <c r="F200" s="198" t="s">
        <v>2078</v>
      </c>
      <c r="G200" s="196"/>
      <c r="H200" s="197" t="s">
        <v>19</v>
      </c>
      <c r="I200" s="199"/>
      <c r="J200" s="196"/>
      <c r="K200" s="196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215</v>
      </c>
      <c r="AU200" s="204" t="s">
        <v>84</v>
      </c>
      <c r="AV200" s="13" t="s">
        <v>82</v>
      </c>
      <c r="AW200" s="13" t="s">
        <v>35</v>
      </c>
      <c r="AX200" s="13" t="s">
        <v>74</v>
      </c>
      <c r="AY200" s="204" t="s">
        <v>202</v>
      </c>
    </row>
    <row r="201" spans="2:51" s="13" customFormat="1" ht="11.25">
      <c r="B201" s="195"/>
      <c r="C201" s="196"/>
      <c r="D201" s="188" t="s">
        <v>215</v>
      </c>
      <c r="E201" s="197" t="s">
        <v>19</v>
      </c>
      <c r="F201" s="198" t="s">
        <v>2109</v>
      </c>
      <c r="G201" s="196"/>
      <c r="H201" s="197" t="s">
        <v>19</v>
      </c>
      <c r="I201" s="199"/>
      <c r="J201" s="196"/>
      <c r="K201" s="196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215</v>
      </c>
      <c r="AU201" s="204" t="s">
        <v>84</v>
      </c>
      <c r="AV201" s="13" t="s">
        <v>82</v>
      </c>
      <c r="AW201" s="13" t="s">
        <v>35</v>
      </c>
      <c r="AX201" s="13" t="s">
        <v>74</v>
      </c>
      <c r="AY201" s="204" t="s">
        <v>202</v>
      </c>
    </row>
    <row r="202" spans="2:51" s="14" customFormat="1" ht="11.25">
      <c r="B202" s="205"/>
      <c r="C202" s="206"/>
      <c r="D202" s="188" t="s">
        <v>215</v>
      </c>
      <c r="E202" s="207" t="s">
        <v>19</v>
      </c>
      <c r="F202" s="208" t="s">
        <v>2079</v>
      </c>
      <c r="G202" s="206"/>
      <c r="H202" s="209">
        <v>54.01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215</v>
      </c>
      <c r="AU202" s="215" t="s">
        <v>84</v>
      </c>
      <c r="AV202" s="14" t="s">
        <v>84</v>
      </c>
      <c r="AW202" s="14" t="s">
        <v>35</v>
      </c>
      <c r="AX202" s="14" t="s">
        <v>74</v>
      </c>
      <c r="AY202" s="215" t="s">
        <v>202</v>
      </c>
    </row>
    <row r="203" spans="2:51" s="13" customFormat="1" ht="11.25">
      <c r="B203" s="195"/>
      <c r="C203" s="196"/>
      <c r="D203" s="188" t="s">
        <v>215</v>
      </c>
      <c r="E203" s="197" t="s">
        <v>19</v>
      </c>
      <c r="F203" s="198" t="s">
        <v>2080</v>
      </c>
      <c r="G203" s="196"/>
      <c r="H203" s="197" t="s">
        <v>19</v>
      </c>
      <c r="I203" s="199"/>
      <c r="J203" s="196"/>
      <c r="K203" s="196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215</v>
      </c>
      <c r="AU203" s="204" t="s">
        <v>84</v>
      </c>
      <c r="AV203" s="13" t="s">
        <v>82</v>
      </c>
      <c r="AW203" s="13" t="s">
        <v>35</v>
      </c>
      <c r="AX203" s="13" t="s">
        <v>74</v>
      </c>
      <c r="AY203" s="204" t="s">
        <v>202</v>
      </c>
    </row>
    <row r="204" spans="2:51" s="13" customFormat="1" ht="11.25">
      <c r="B204" s="195"/>
      <c r="C204" s="196"/>
      <c r="D204" s="188" t="s">
        <v>215</v>
      </c>
      <c r="E204" s="197" t="s">
        <v>19</v>
      </c>
      <c r="F204" s="198" t="s">
        <v>2110</v>
      </c>
      <c r="G204" s="196"/>
      <c r="H204" s="197" t="s">
        <v>19</v>
      </c>
      <c r="I204" s="199"/>
      <c r="J204" s="196"/>
      <c r="K204" s="196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215</v>
      </c>
      <c r="AU204" s="204" t="s">
        <v>84</v>
      </c>
      <c r="AV204" s="13" t="s">
        <v>82</v>
      </c>
      <c r="AW204" s="13" t="s">
        <v>35</v>
      </c>
      <c r="AX204" s="13" t="s">
        <v>74</v>
      </c>
      <c r="AY204" s="204" t="s">
        <v>202</v>
      </c>
    </row>
    <row r="205" spans="2:51" s="14" customFormat="1" ht="11.25">
      <c r="B205" s="205"/>
      <c r="C205" s="206"/>
      <c r="D205" s="188" t="s">
        <v>215</v>
      </c>
      <c r="E205" s="207" t="s">
        <v>19</v>
      </c>
      <c r="F205" s="208" t="s">
        <v>2093</v>
      </c>
      <c r="G205" s="206"/>
      <c r="H205" s="209">
        <v>105.22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215</v>
      </c>
      <c r="AU205" s="215" t="s">
        <v>84</v>
      </c>
      <c r="AV205" s="14" t="s">
        <v>84</v>
      </c>
      <c r="AW205" s="14" t="s">
        <v>35</v>
      </c>
      <c r="AX205" s="14" t="s">
        <v>74</v>
      </c>
      <c r="AY205" s="215" t="s">
        <v>202</v>
      </c>
    </row>
    <row r="206" spans="2:51" s="13" customFormat="1" ht="11.25">
      <c r="B206" s="195"/>
      <c r="C206" s="196"/>
      <c r="D206" s="188" t="s">
        <v>215</v>
      </c>
      <c r="E206" s="197" t="s">
        <v>19</v>
      </c>
      <c r="F206" s="198" t="s">
        <v>2080</v>
      </c>
      <c r="G206" s="196"/>
      <c r="H206" s="197" t="s">
        <v>19</v>
      </c>
      <c r="I206" s="199"/>
      <c r="J206" s="196"/>
      <c r="K206" s="196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215</v>
      </c>
      <c r="AU206" s="204" t="s">
        <v>84</v>
      </c>
      <c r="AV206" s="13" t="s">
        <v>82</v>
      </c>
      <c r="AW206" s="13" t="s">
        <v>35</v>
      </c>
      <c r="AX206" s="13" t="s">
        <v>74</v>
      </c>
      <c r="AY206" s="204" t="s">
        <v>202</v>
      </c>
    </row>
    <row r="207" spans="2:51" s="13" customFormat="1" ht="11.25">
      <c r="B207" s="195"/>
      <c r="C207" s="196"/>
      <c r="D207" s="188" t="s">
        <v>215</v>
      </c>
      <c r="E207" s="197" t="s">
        <v>19</v>
      </c>
      <c r="F207" s="198" t="s">
        <v>2111</v>
      </c>
      <c r="G207" s="196"/>
      <c r="H207" s="197" t="s">
        <v>19</v>
      </c>
      <c r="I207" s="199"/>
      <c r="J207" s="196"/>
      <c r="K207" s="196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215</v>
      </c>
      <c r="AU207" s="204" t="s">
        <v>84</v>
      </c>
      <c r="AV207" s="13" t="s">
        <v>82</v>
      </c>
      <c r="AW207" s="13" t="s">
        <v>35</v>
      </c>
      <c r="AX207" s="13" t="s">
        <v>74</v>
      </c>
      <c r="AY207" s="204" t="s">
        <v>202</v>
      </c>
    </row>
    <row r="208" spans="2:51" s="14" customFormat="1" ht="11.25">
      <c r="B208" s="205"/>
      <c r="C208" s="206"/>
      <c r="D208" s="188" t="s">
        <v>215</v>
      </c>
      <c r="E208" s="207" t="s">
        <v>19</v>
      </c>
      <c r="F208" s="208" t="s">
        <v>2082</v>
      </c>
      <c r="G208" s="206"/>
      <c r="H208" s="209">
        <v>33.450000000000003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215</v>
      </c>
      <c r="AU208" s="215" t="s">
        <v>84</v>
      </c>
      <c r="AV208" s="14" t="s">
        <v>84</v>
      </c>
      <c r="AW208" s="14" t="s">
        <v>35</v>
      </c>
      <c r="AX208" s="14" t="s">
        <v>74</v>
      </c>
      <c r="AY208" s="215" t="s">
        <v>202</v>
      </c>
    </row>
    <row r="209" spans="1:65" s="15" customFormat="1" ht="11.25">
      <c r="B209" s="216"/>
      <c r="C209" s="217"/>
      <c r="D209" s="188" t="s">
        <v>215</v>
      </c>
      <c r="E209" s="218" t="s">
        <v>19</v>
      </c>
      <c r="F209" s="219" t="s">
        <v>220</v>
      </c>
      <c r="G209" s="217"/>
      <c r="H209" s="220">
        <v>550.47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215</v>
      </c>
      <c r="AU209" s="226" t="s">
        <v>84</v>
      </c>
      <c r="AV209" s="15" t="s">
        <v>209</v>
      </c>
      <c r="AW209" s="15" t="s">
        <v>35</v>
      </c>
      <c r="AX209" s="15" t="s">
        <v>82</v>
      </c>
      <c r="AY209" s="226" t="s">
        <v>202</v>
      </c>
    </row>
    <row r="210" spans="1:65" s="2" customFormat="1" ht="16.5" customHeight="1">
      <c r="A210" s="36"/>
      <c r="B210" s="37"/>
      <c r="C210" s="175" t="s">
        <v>260</v>
      </c>
      <c r="D210" s="175" t="s">
        <v>204</v>
      </c>
      <c r="E210" s="176" t="s">
        <v>1301</v>
      </c>
      <c r="F210" s="177" t="s">
        <v>1302</v>
      </c>
      <c r="G210" s="178" t="s">
        <v>263</v>
      </c>
      <c r="H210" s="179">
        <v>76.209999999999994</v>
      </c>
      <c r="I210" s="180"/>
      <c r="J210" s="181">
        <f>ROUND(I210*H210,2)</f>
        <v>0</v>
      </c>
      <c r="K210" s="177" t="s">
        <v>208</v>
      </c>
      <c r="L210" s="41"/>
      <c r="M210" s="182" t="s">
        <v>19</v>
      </c>
      <c r="N210" s="183" t="s">
        <v>45</v>
      </c>
      <c r="O210" s="66"/>
      <c r="P210" s="184">
        <f>O210*H210</f>
        <v>0</v>
      </c>
      <c r="Q210" s="184">
        <v>1.0323000000000001E-2</v>
      </c>
      <c r="R210" s="184">
        <f>Q210*H210</f>
        <v>0.78671583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209</v>
      </c>
      <c r="AT210" s="186" t="s">
        <v>204</v>
      </c>
      <c r="AU210" s="186" t="s">
        <v>84</v>
      </c>
      <c r="AY210" s="19" t="s">
        <v>202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82</v>
      </c>
      <c r="BK210" s="187">
        <f>ROUND(I210*H210,2)</f>
        <v>0</v>
      </c>
      <c r="BL210" s="19" t="s">
        <v>209</v>
      </c>
      <c r="BM210" s="186" t="s">
        <v>2112</v>
      </c>
    </row>
    <row r="211" spans="1:65" s="2" customFormat="1" ht="11.25">
      <c r="A211" s="36"/>
      <c r="B211" s="37"/>
      <c r="C211" s="38"/>
      <c r="D211" s="188" t="s">
        <v>211</v>
      </c>
      <c r="E211" s="38"/>
      <c r="F211" s="189" t="s">
        <v>1304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211</v>
      </c>
      <c r="AU211" s="19" t="s">
        <v>84</v>
      </c>
    </row>
    <row r="212" spans="1:65" s="2" customFormat="1" ht="11.25">
      <c r="A212" s="36"/>
      <c r="B212" s="37"/>
      <c r="C212" s="38"/>
      <c r="D212" s="193" t="s">
        <v>213</v>
      </c>
      <c r="E212" s="38"/>
      <c r="F212" s="194" t="s">
        <v>1305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213</v>
      </c>
      <c r="AU212" s="19" t="s">
        <v>84</v>
      </c>
    </row>
    <row r="213" spans="1:65" s="13" customFormat="1" ht="11.25">
      <c r="B213" s="195"/>
      <c r="C213" s="196"/>
      <c r="D213" s="188" t="s">
        <v>215</v>
      </c>
      <c r="E213" s="197" t="s">
        <v>19</v>
      </c>
      <c r="F213" s="198" t="s">
        <v>2113</v>
      </c>
      <c r="G213" s="196"/>
      <c r="H213" s="197" t="s">
        <v>19</v>
      </c>
      <c r="I213" s="199"/>
      <c r="J213" s="196"/>
      <c r="K213" s="196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215</v>
      </c>
      <c r="AU213" s="204" t="s">
        <v>84</v>
      </c>
      <c r="AV213" s="13" t="s">
        <v>82</v>
      </c>
      <c r="AW213" s="13" t="s">
        <v>35</v>
      </c>
      <c r="AX213" s="13" t="s">
        <v>74</v>
      </c>
      <c r="AY213" s="204" t="s">
        <v>202</v>
      </c>
    </row>
    <row r="214" spans="1:65" s="14" customFormat="1" ht="11.25">
      <c r="B214" s="205"/>
      <c r="C214" s="206"/>
      <c r="D214" s="188" t="s">
        <v>215</v>
      </c>
      <c r="E214" s="207" t="s">
        <v>19</v>
      </c>
      <c r="F214" s="208" t="s">
        <v>1308</v>
      </c>
      <c r="G214" s="206"/>
      <c r="H214" s="209">
        <v>71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215</v>
      </c>
      <c r="AU214" s="215" t="s">
        <v>84</v>
      </c>
      <c r="AV214" s="14" t="s">
        <v>84</v>
      </c>
      <c r="AW214" s="14" t="s">
        <v>35</v>
      </c>
      <c r="AX214" s="14" t="s">
        <v>74</v>
      </c>
      <c r="AY214" s="215" t="s">
        <v>202</v>
      </c>
    </row>
    <row r="215" spans="1:65" s="13" customFormat="1" ht="11.25">
      <c r="B215" s="195"/>
      <c r="C215" s="196"/>
      <c r="D215" s="188" t="s">
        <v>215</v>
      </c>
      <c r="E215" s="197" t="s">
        <v>19</v>
      </c>
      <c r="F215" s="198" t="s">
        <v>2114</v>
      </c>
      <c r="G215" s="196"/>
      <c r="H215" s="197" t="s">
        <v>19</v>
      </c>
      <c r="I215" s="199"/>
      <c r="J215" s="196"/>
      <c r="K215" s="196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215</v>
      </c>
      <c r="AU215" s="204" t="s">
        <v>84</v>
      </c>
      <c r="AV215" s="13" t="s">
        <v>82</v>
      </c>
      <c r="AW215" s="13" t="s">
        <v>35</v>
      </c>
      <c r="AX215" s="13" t="s">
        <v>74</v>
      </c>
      <c r="AY215" s="204" t="s">
        <v>202</v>
      </c>
    </row>
    <row r="216" spans="1:65" s="14" customFormat="1" ht="11.25">
      <c r="B216" s="205"/>
      <c r="C216" s="206"/>
      <c r="D216" s="188" t="s">
        <v>215</v>
      </c>
      <c r="E216" s="207" t="s">
        <v>19</v>
      </c>
      <c r="F216" s="208" t="s">
        <v>1310</v>
      </c>
      <c r="G216" s="206"/>
      <c r="H216" s="209">
        <v>1.04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215</v>
      </c>
      <c r="AU216" s="215" t="s">
        <v>84</v>
      </c>
      <c r="AV216" s="14" t="s">
        <v>84</v>
      </c>
      <c r="AW216" s="14" t="s">
        <v>35</v>
      </c>
      <c r="AX216" s="14" t="s">
        <v>74</v>
      </c>
      <c r="AY216" s="215" t="s">
        <v>202</v>
      </c>
    </row>
    <row r="217" spans="1:65" s="13" customFormat="1" ht="11.25">
      <c r="B217" s="195"/>
      <c r="C217" s="196"/>
      <c r="D217" s="188" t="s">
        <v>215</v>
      </c>
      <c r="E217" s="197" t="s">
        <v>19</v>
      </c>
      <c r="F217" s="198" t="s">
        <v>2115</v>
      </c>
      <c r="G217" s="196"/>
      <c r="H217" s="197" t="s">
        <v>19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215</v>
      </c>
      <c r="AU217" s="204" t="s">
        <v>84</v>
      </c>
      <c r="AV217" s="13" t="s">
        <v>82</v>
      </c>
      <c r="AW217" s="13" t="s">
        <v>35</v>
      </c>
      <c r="AX217" s="13" t="s">
        <v>74</v>
      </c>
      <c r="AY217" s="204" t="s">
        <v>202</v>
      </c>
    </row>
    <row r="218" spans="1:65" s="14" customFormat="1" ht="11.25">
      <c r="B218" s="205"/>
      <c r="C218" s="206"/>
      <c r="D218" s="188" t="s">
        <v>215</v>
      </c>
      <c r="E218" s="207" t="s">
        <v>19</v>
      </c>
      <c r="F218" s="208" t="s">
        <v>825</v>
      </c>
      <c r="G218" s="206"/>
      <c r="H218" s="209">
        <v>1.38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215</v>
      </c>
      <c r="AU218" s="215" t="s">
        <v>84</v>
      </c>
      <c r="AV218" s="14" t="s">
        <v>84</v>
      </c>
      <c r="AW218" s="14" t="s">
        <v>35</v>
      </c>
      <c r="AX218" s="14" t="s">
        <v>74</v>
      </c>
      <c r="AY218" s="215" t="s">
        <v>202</v>
      </c>
    </row>
    <row r="219" spans="1:65" s="13" customFormat="1" ht="11.25">
      <c r="B219" s="195"/>
      <c r="C219" s="196"/>
      <c r="D219" s="188" t="s">
        <v>215</v>
      </c>
      <c r="E219" s="197" t="s">
        <v>19</v>
      </c>
      <c r="F219" s="198" t="s">
        <v>2116</v>
      </c>
      <c r="G219" s="196"/>
      <c r="H219" s="197" t="s">
        <v>19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215</v>
      </c>
      <c r="AU219" s="204" t="s">
        <v>84</v>
      </c>
      <c r="AV219" s="13" t="s">
        <v>82</v>
      </c>
      <c r="AW219" s="13" t="s">
        <v>35</v>
      </c>
      <c r="AX219" s="13" t="s">
        <v>74</v>
      </c>
      <c r="AY219" s="204" t="s">
        <v>202</v>
      </c>
    </row>
    <row r="220" spans="1:65" s="14" customFormat="1" ht="11.25">
      <c r="B220" s="205"/>
      <c r="C220" s="206"/>
      <c r="D220" s="188" t="s">
        <v>215</v>
      </c>
      <c r="E220" s="207" t="s">
        <v>19</v>
      </c>
      <c r="F220" s="208" t="s">
        <v>1313</v>
      </c>
      <c r="G220" s="206"/>
      <c r="H220" s="209">
        <v>1.75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215</v>
      </c>
      <c r="AU220" s="215" t="s">
        <v>84</v>
      </c>
      <c r="AV220" s="14" t="s">
        <v>84</v>
      </c>
      <c r="AW220" s="14" t="s">
        <v>35</v>
      </c>
      <c r="AX220" s="14" t="s">
        <v>74</v>
      </c>
      <c r="AY220" s="215" t="s">
        <v>202</v>
      </c>
    </row>
    <row r="221" spans="1:65" s="13" customFormat="1" ht="11.25">
      <c r="B221" s="195"/>
      <c r="C221" s="196"/>
      <c r="D221" s="188" t="s">
        <v>215</v>
      </c>
      <c r="E221" s="197" t="s">
        <v>19</v>
      </c>
      <c r="F221" s="198" t="s">
        <v>2114</v>
      </c>
      <c r="G221" s="196"/>
      <c r="H221" s="197" t="s">
        <v>19</v>
      </c>
      <c r="I221" s="199"/>
      <c r="J221" s="196"/>
      <c r="K221" s="196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215</v>
      </c>
      <c r="AU221" s="204" t="s">
        <v>84</v>
      </c>
      <c r="AV221" s="13" t="s">
        <v>82</v>
      </c>
      <c r="AW221" s="13" t="s">
        <v>35</v>
      </c>
      <c r="AX221" s="13" t="s">
        <v>74</v>
      </c>
      <c r="AY221" s="204" t="s">
        <v>202</v>
      </c>
    </row>
    <row r="222" spans="1:65" s="14" customFormat="1" ht="11.25">
      <c r="B222" s="205"/>
      <c r="C222" s="206"/>
      <c r="D222" s="188" t="s">
        <v>215</v>
      </c>
      <c r="E222" s="207" t="s">
        <v>19</v>
      </c>
      <c r="F222" s="208" t="s">
        <v>1310</v>
      </c>
      <c r="G222" s="206"/>
      <c r="H222" s="209">
        <v>1.04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215</v>
      </c>
      <c r="AU222" s="215" t="s">
        <v>84</v>
      </c>
      <c r="AV222" s="14" t="s">
        <v>84</v>
      </c>
      <c r="AW222" s="14" t="s">
        <v>35</v>
      </c>
      <c r="AX222" s="14" t="s">
        <v>74</v>
      </c>
      <c r="AY222" s="215" t="s">
        <v>202</v>
      </c>
    </row>
    <row r="223" spans="1:65" s="15" customFormat="1" ht="11.25">
      <c r="B223" s="216"/>
      <c r="C223" s="217"/>
      <c r="D223" s="188" t="s">
        <v>215</v>
      </c>
      <c r="E223" s="218" t="s">
        <v>19</v>
      </c>
      <c r="F223" s="219" t="s">
        <v>220</v>
      </c>
      <c r="G223" s="217"/>
      <c r="H223" s="220">
        <v>76.210000000000008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215</v>
      </c>
      <c r="AU223" s="226" t="s">
        <v>84</v>
      </c>
      <c r="AV223" s="15" t="s">
        <v>209</v>
      </c>
      <c r="AW223" s="15" t="s">
        <v>35</v>
      </c>
      <c r="AX223" s="15" t="s">
        <v>82</v>
      </c>
      <c r="AY223" s="226" t="s">
        <v>202</v>
      </c>
    </row>
    <row r="224" spans="1:65" s="2" customFormat="1" ht="16.5" customHeight="1">
      <c r="A224" s="36"/>
      <c r="B224" s="37"/>
      <c r="C224" s="175" t="s">
        <v>268</v>
      </c>
      <c r="D224" s="175" t="s">
        <v>204</v>
      </c>
      <c r="E224" s="176" t="s">
        <v>2117</v>
      </c>
      <c r="F224" s="177" t="s">
        <v>2118</v>
      </c>
      <c r="G224" s="178" t="s">
        <v>280</v>
      </c>
      <c r="H224" s="179">
        <v>168.017</v>
      </c>
      <c r="I224" s="180"/>
      <c r="J224" s="181">
        <f>ROUND(I224*H224,2)</f>
        <v>0</v>
      </c>
      <c r="K224" s="177" t="s">
        <v>208</v>
      </c>
      <c r="L224" s="41"/>
      <c r="M224" s="182" t="s">
        <v>19</v>
      </c>
      <c r="N224" s="183" t="s">
        <v>45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209</v>
      </c>
      <c r="AT224" s="186" t="s">
        <v>204</v>
      </c>
      <c r="AU224" s="186" t="s">
        <v>84</v>
      </c>
      <c r="AY224" s="19" t="s">
        <v>202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82</v>
      </c>
      <c r="BK224" s="187">
        <f>ROUND(I224*H224,2)</f>
        <v>0</v>
      </c>
      <c r="BL224" s="19" t="s">
        <v>209</v>
      </c>
      <c r="BM224" s="186" t="s">
        <v>2119</v>
      </c>
    </row>
    <row r="225" spans="1:51" s="2" customFormat="1" ht="11.25">
      <c r="A225" s="36"/>
      <c r="B225" s="37"/>
      <c r="C225" s="38"/>
      <c r="D225" s="188" t="s">
        <v>211</v>
      </c>
      <c r="E225" s="38"/>
      <c r="F225" s="189" t="s">
        <v>2120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211</v>
      </c>
      <c r="AU225" s="19" t="s">
        <v>84</v>
      </c>
    </row>
    <row r="226" spans="1:51" s="2" customFormat="1" ht="11.25">
      <c r="A226" s="36"/>
      <c r="B226" s="37"/>
      <c r="C226" s="38"/>
      <c r="D226" s="193" t="s">
        <v>213</v>
      </c>
      <c r="E226" s="38"/>
      <c r="F226" s="194" t="s">
        <v>2121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213</v>
      </c>
      <c r="AU226" s="19" t="s">
        <v>84</v>
      </c>
    </row>
    <row r="227" spans="1:51" s="13" customFormat="1" ht="11.25">
      <c r="B227" s="195"/>
      <c r="C227" s="196"/>
      <c r="D227" s="188" t="s">
        <v>215</v>
      </c>
      <c r="E227" s="197" t="s">
        <v>19</v>
      </c>
      <c r="F227" s="198" t="s">
        <v>2069</v>
      </c>
      <c r="G227" s="196"/>
      <c r="H227" s="197" t="s">
        <v>19</v>
      </c>
      <c r="I227" s="199"/>
      <c r="J227" s="196"/>
      <c r="K227" s="196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215</v>
      </c>
      <c r="AU227" s="204" t="s">
        <v>84</v>
      </c>
      <c r="AV227" s="13" t="s">
        <v>82</v>
      </c>
      <c r="AW227" s="13" t="s">
        <v>35</v>
      </c>
      <c r="AX227" s="13" t="s">
        <v>74</v>
      </c>
      <c r="AY227" s="204" t="s">
        <v>202</v>
      </c>
    </row>
    <row r="228" spans="1:51" s="13" customFormat="1" ht="11.25">
      <c r="B228" s="195"/>
      <c r="C228" s="196"/>
      <c r="D228" s="188" t="s">
        <v>215</v>
      </c>
      <c r="E228" s="197" t="s">
        <v>19</v>
      </c>
      <c r="F228" s="198" t="s">
        <v>2122</v>
      </c>
      <c r="G228" s="196"/>
      <c r="H228" s="197" t="s">
        <v>19</v>
      </c>
      <c r="I228" s="199"/>
      <c r="J228" s="196"/>
      <c r="K228" s="196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215</v>
      </c>
      <c r="AU228" s="204" t="s">
        <v>84</v>
      </c>
      <c r="AV228" s="13" t="s">
        <v>82</v>
      </c>
      <c r="AW228" s="13" t="s">
        <v>35</v>
      </c>
      <c r="AX228" s="13" t="s">
        <v>74</v>
      </c>
      <c r="AY228" s="204" t="s">
        <v>202</v>
      </c>
    </row>
    <row r="229" spans="1:51" s="13" customFormat="1" ht="11.25">
      <c r="B229" s="195"/>
      <c r="C229" s="196"/>
      <c r="D229" s="188" t="s">
        <v>215</v>
      </c>
      <c r="E229" s="197" t="s">
        <v>19</v>
      </c>
      <c r="F229" s="198" t="s">
        <v>2123</v>
      </c>
      <c r="G229" s="196"/>
      <c r="H229" s="197" t="s">
        <v>19</v>
      </c>
      <c r="I229" s="199"/>
      <c r="J229" s="196"/>
      <c r="K229" s="196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215</v>
      </c>
      <c r="AU229" s="204" t="s">
        <v>84</v>
      </c>
      <c r="AV229" s="13" t="s">
        <v>82</v>
      </c>
      <c r="AW229" s="13" t="s">
        <v>35</v>
      </c>
      <c r="AX229" s="13" t="s">
        <v>74</v>
      </c>
      <c r="AY229" s="204" t="s">
        <v>202</v>
      </c>
    </row>
    <row r="230" spans="1:51" s="14" customFormat="1" ht="11.25">
      <c r="B230" s="205"/>
      <c r="C230" s="206"/>
      <c r="D230" s="188" t="s">
        <v>215</v>
      </c>
      <c r="E230" s="207" t="s">
        <v>19</v>
      </c>
      <c r="F230" s="208" t="s">
        <v>2124</v>
      </c>
      <c r="G230" s="206"/>
      <c r="H230" s="209">
        <v>20.873999999999999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215</v>
      </c>
      <c r="AU230" s="215" t="s">
        <v>84</v>
      </c>
      <c r="AV230" s="14" t="s">
        <v>84</v>
      </c>
      <c r="AW230" s="14" t="s">
        <v>35</v>
      </c>
      <c r="AX230" s="14" t="s">
        <v>74</v>
      </c>
      <c r="AY230" s="215" t="s">
        <v>202</v>
      </c>
    </row>
    <row r="231" spans="1:51" s="13" customFormat="1" ht="11.25">
      <c r="B231" s="195"/>
      <c r="C231" s="196"/>
      <c r="D231" s="188" t="s">
        <v>215</v>
      </c>
      <c r="E231" s="197" t="s">
        <v>19</v>
      </c>
      <c r="F231" s="198" t="s">
        <v>2069</v>
      </c>
      <c r="G231" s="196"/>
      <c r="H231" s="197" t="s">
        <v>19</v>
      </c>
      <c r="I231" s="199"/>
      <c r="J231" s="196"/>
      <c r="K231" s="196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215</v>
      </c>
      <c r="AU231" s="204" t="s">
        <v>84</v>
      </c>
      <c r="AV231" s="13" t="s">
        <v>82</v>
      </c>
      <c r="AW231" s="13" t="s">
        <v>35</v>
      </c>
      <c r="AX231" s="13" t="s">
        <v>74</v>
      </c>
      <c r="AY231" s="204" t="s">
        <v>202</v>
      </c>
    </row>
    <row r="232" spans="1:51" s="13" customFormat="1" ht="11.25">
      <c r="B232" s="195"/>
      <c r="C232" s="196"/>
      <c r="D232" s="188" t="s">
        <v>215</v>
      </c>
      <c r="E232" s="197" t="s">
        <v>19</v>
      </c>
      <c r="F232" s="198" t="s">
        <v>2122</v>
      </c>
      <c r="G232" s="196"/>
      <c r="H232" s="197" t="s">
        <v>19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215</v>
      </c>
      <c r="AU232" s="204" t="s">
        <v>84</v>
      </c>
      <c r="AV232" s="13" t="s">
        <v>82</v>
      </c>
      <c r="AW232" s="13" t="s">
        <v>35</v>
      </c>
      <c r="AX232" s="13" t="s">
        <v>74</v>
      </c>
      <c r="AY232" s="204" t="s">
        <v>202</v>
      </c>
    </row>
    <row r="233" spans="1:51" s="13" customFormat="1" ht="11.25">
      <c r="B233" s="195"/>
      <c r="C233" s="196"/>
      <c r="D233" s="188" t="s">
        <v>215</v>
      </c>
      <c r="E233" s="197" t="s">
        <v>19</v>
      </c>
      <c r="F233" s="198" t="s">
        <v>2125</v>
      </c>
      <c r="G233" s="196"/>
      <c r="H233" s="197" t="s">
        <v>19</v>
      </c>
      <c r="I233" s="199"/>
      <c r="J233" s="196"/>
      <c r="K233" s="196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215</v>
      </c>
      <c r="AU233" s="204" t="s">
        <v>84</v>
      </c>
      <c r="AV233" s="13" t="s">
        <v>82</v>
      </c>
      <c r="AW233" s="13" t="s">
        <v>35</v>
      </c>
      <c r="AX233" s="13" t="s">
        <v>74</v>
      </c>
      <c r="AY233" s="204" t="s">
        <v>202</v>
      </c>
    </row>
    <row r="234" spans="1:51" s="14" customFormat="1" ht="11.25">
      <c r="B234" s="205"/>
      <c r="C234" s="206"/>
      <c r="D234" s="188" t="s">
        <v>215</v>
      </c>
      <c r="E234" s="207" t="s">
        <v>19</v>
      </c>
      <c r="F234" s="208" t="s">
        <v>2126</v>
      </c>
      <c r="G234" s="206"/>
      <c r="H234" s="209">
        <v>6.0750000000000002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215</v>
      </c>
      <c r="AU234" s="215" t="s">
        <v>84</v>
      </c>
      <c r="AV234" s="14" t="s">
        <v>84</v>
      </c>
      <c r="AW234" s="14" t="s">
        <v>35</v>
      </c>
      <c r="AX234" s="14" t="s">
        <v>74</v>
      </c>
      <c r="AY234" s="215" t="s">
        <v>202</v>
      </c>
    </row>
    <row r="235" spans="1:51" s="13" customFormat="1" ht="11.25">
      <c r="B235" s="195"/>
      <c r="C235" s="196"/>
      <c r="D235" s="188" t="s">
        <v>215</v>
      </c>
      <c r="E235" s="197" t="s">
        <v>19</v>
      </c>
      <c r="F235" s="198" t="s">
        <v>2069</v>
      </c>
      <c r="G235" s="196"/>
      <c r="H235" s="197" t="s">
        <v>19</v>
      </c>
      <c r="I235" s="199"/>
      <c r="J235" s="196"/>
      <c r="K235" s="196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215</v>
      </c>
      <c r="AU235" s="204" t="s">
        <v>84</v>
      </c>
      <c r="AV235" s="13" t="s">
        <v>82</v>
      </c>
      <c r="AW235" s="13" t="s">
        <v>35</v>
      </c>
      <c r="AX235" s="13" t="s">
        <v>74</v>
      </c>
      <c r="AY235" s="204" t="s">
        <v>202</v>
      </c>
    </row>
    <row r="236" spans="1:51" s="13" customFormat="1" ht="11.25">
      <c r="B236" s="195"/>
      <c r="C236" s="196"/>
      <c r="D236" s="188" t="s">
        <v>215</v>
      </c>
      <c r="E236" s="197" t="s">
        <v>19</v>
      </c>
      <c r="F236" s="198" t="s">
        <v>2122</v>
      </c>
      <c r="G236" s="196"/>
      <c r="H236" s="197" t="s">
        <v>19</v>
      </c>
      <c r="I236" s="199"/>
      <c r="J236" s="196"/>
      <c r="K236" s="196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215</v>
      </c>
      <c r="AU236" s="204" t="s">
        <v>84</v>
      </c>
      <c r="AV236" s="13" t="s">
        <v>82</v>
      </c>
      <c r="AW236" s="13" t="s">
        <v>35</v>
      </c>
      <c r="AX236" s="13" t="s">
        <v>74</v>
      </c>
      <c r="AY236" s="204" t="s">
        <v>202</v>
      </c>
    </row>
    <row r="237" spans="1:51" s="13" customFormat="1" ht="11.25">
      <c r="B237" s="195"/>
      <c r="C237" s="196"/>
      <c r="D237" s="188" t="s">
        <v>215</v>
      </c>
      <c r="E237" s="197" t="s">
        <v>19</v>
      </c>
      <c r="F237" s="198" t="s">
        <v>2127</v>
      </c>
      <c r="G237" s="196"/>
      <c r="H237" s="197" t="s">
        <v>19</v>
      </c>
      <c r="I237" s="199"/>
      <c r="J237" s="196"/>
      <c r="K237" s="196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215</v>
      </c>
      <c r="AU237" s="204" t="s">
        <v>84</v>
      </c>
      <c r="AV237" s="13" t="s">
        <v>82</v>
      </c>
      <c r="AW237" s="13" t="s">
        <v>35</v>
      </c>
      <c r="AX237" s="13" t="s">
        <v>74</v>
      </c>
      <c r="AY237" s="204" t="s">
        <v>202</v>
      </c>
    </row>
    <row r="238" spans="1:51" s="14" customFormat="1" ht="11.25">
      <c r="B238" s="205"/>
      <c r="C238" s="206"/>
      <c r="D238" s="188" t="s">
        <v>215</v>
      </c>
      <c r="E238" s="207" t="s">
        <v>19</v>
      </c>
      <c r="F238" s="208" t="s">
        <v>2128</v>
      </c>
      <c r="G238" s="206"/>
      <c r="H238" s="209">
        <v>9.5850000000000009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215</v>
      </c>
      <c r="AU238" s="215" t="s">
        <v>84</v>
      </c>
      <c r="AV238" s="14" t="s">
        <v>84</v>
      </c>
      <c r="AW238" s="14" t="s">
        <v>35</v>
      </c>
      <c r="AX238" s="14" t="s">
        <v>74</v>
      </c>
      <c r="AY238" s="215" t="s">
        <v>202</v>
      </c>
    </row>
    <row r="239" spans="1:51" s="13" customFormat="1" ht="11.25">
      <c r="B239" s="195"/>
      <c r="C239" s="196"/>
      <c r="D239" s="188" t="s">
        <v>215</v>
      </c>
      <c r="E239" s="197" t="s">
        <v>19</v>
      </c>
      <c r="F239" s="198" t="s">
        <v>2069</v>
      </c>
      <c r="G239" s="196"/>
      <c r="H239" s="197" t="s">
        <v>19</v>
      </c>
      <c r="I239" s="199"/>
      <c r="J239" s="196"/>
      <c r="K239" s="196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215</v>
      </c>
      <c r="AU239" s="204" t="s">
        <v>84</v>
      </c>
      <c r="AV239" s="13" t="s">
        <v>82</v>
      </c>
      <c r="AW239" s="13" t="s">
        <v>35</v>
      </c>
      <c r="AX239" s="13" t="s">
        <v>74</v>
      </c>
      <c r="AY239" s="204" t="s">
        <v>202</v>
      </c>
    </row>
    <row r="240" spans="1:51" s="13" customFormat="1" ht="11.25">
      <c r="B240" s="195"/>
      <c r="C240" s="196"/>
      <c r="D240" s="188" t="s">
        <v>215</v>
      </c>
      <c r="E240" s="197" t="s">
        <v>19</v>
      </c>
      <c r="F240" s="198" t="s">
        <v>2122</v>
      </c>
      <c r="G240" s="196"/>
      <c r="H240" s="197" t="s">
        <v>19</v>
      </c>
      <c r="I240" s="199"/>
      <c r="J240" s="196"/>
      <c r="K240" s="196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215</v>
      </c>
      <c r="AU240" s="204" t="s">
        <v>84</v>
      </c>
      <c r="AV240" s="13" t="s">
        <v>82</v>
      </c>
      <c r="AW240" s="13" t="s">
        <v>35</v>
      </c>
      <c r="AX240" s="13" t="s">
        <v>74</v>
      </c>
      <c r="AY240" s="204" t="s">
        <v>202</v>
      </c>
    </row>
    <row r="241" spans="2:51" s="13" customFormat="1" ht="11.25">
      <c r="B241" s="195"/>
      <c r="C241" s="196"/>
      <c r="D241" s="188" t="s">
        <v>215</v>
      </c>
      <c r="E241" s="197" t="s">
        <v>19</v>
      </c>
      <c r="F241" s="198" t="s">
        <v>2129</v>
      </c>
      <c r="G241" s="196"/>
      <c r="H241" s="197" t="s">
        <v>19</v>
      </c>
      <c r="I241" s="199"/>
      <c r="J241" s="196"/>
      <c r="K241" s="196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215</v>
      </c>
      <c r="AU241" s="204" t="s">
        <v>84</v>
      </c>
      <c r="AV241" s="13" t="s">
        <v>82</v>
      </c>
      <c r="AW241" s="13" t="s">
        <v>35</v>
      </c>
      <c r="AX241" s="13" t="s">
        <v>74</v>
      </c>
      <c r="AY241" s="204" t="s">
        <v>202</v>
      </c>
    </row>
    <row r="242" spans="2:51" s="14" customFormat="1" ht="11.25">
      <c r="B242" s="205"/>
      <c r="C242" s="206"/>
      <c r="D242" s="188" t="s">
        <v>215</v>
      </c>
      <c r="E242" s="207" t="s">
        <v>19</v>
      </c>
      <c r="F242" s="208" t="s">
        <v>2130</v>
      </c>
      <c r="G242" s="206"/>
      <c r="H242" s="209">
        <v>0.85199999999999998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215</v>
      </c>
      <c r="AU242" s="215" t="s">
        <v>84</v>
      </c>
      <c r="AV242" s="14" t="s">
        <v>84</v>
      </c>
      <c r="AW242" s="14" t="s">
        <v>35</v>
      </c>
      <c r="AX242" s="14" t="s">
        <v>74</v>
      </c>
      <c r="AY242" s="215" t="s">
        <v>202</v>
      </c>
    </row>
    <row r="243" spans="2:51" s="13" customFormat="1" ht="11.25">
      <c r="B243" s="195"/>
      <c r="C243" s="196"/>
      <c r="D243" s="188" t="s">
        <v>215</v>
      </c>
      <c r="E243" s="197" t="s">
        <v>19</v>
      </c>
      <c r="F243" s="198" t="s">
        <v>2069</v>
      </c>
      <c r="G243" s="196"/>
      <c r="H243" s="197" t="s">
        <v>19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215</v>
      </c>
      <c r="AU243" s="204" t="s">
        <v>84</v>
      </c>
      <c r="AV243" s="13" t="s">
        <v>82</v>
      </c>
      <c r="AW243" s="13" t="s">
        <v>35</v>
      </c>
      <c r="AX243" s="13" t="s">
        <v>74</v>
      </c>
      <c r="AY243" s="204" t="s">
        <v>202</v>
      </c>
    </row>
    <row r="244" spans="2:51" s="13" customFormat="1" ht="11.25">
      <c r="B244" s="195"/>
      <c r="C244" s="196"/>
      <c r="D244" s="188" t="s">
        <v>215</v>
      </c>
      <c r="E244" s="197" t="s">
        <v>19</v>
      </c>
      <c r="F244" s="198" t="s">
        <v>2122</v>
      </c>
      <c r="G244" s="196"/>
      <c r="H244" s="197" t="s">
        <v>19</v>
      </c>
      <c r="I244" s="199"/>
      <c r="J244" s="196"/>
      <c r="K244" s="196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215</v>
      </c>
      <c r="AU244" s="204" t="s">
        <v>84</v>
      </c>
      <c r="AV244" s="13" t="s">
        <v>82</v>
      </c>
      <c r="AW244" s="13" t="s">
        <v>35</v>
      </c>
      <c r="AX244" s="13" t="s">
        <v>74</v>
      </c>
      <c r="AY244" s="204" t="s">
        <v>202</v>
      </c>
    </row>
    <row r="245" spans="2:51" s="13" customFormat="1" ht="11.25">
      <c r="B245" s="195"/>
      <c r="C245" s="196"/>
      <c r="D245" s="188" t="s">
        <v>215</v>
      </c>
      <c r="E245" s="197" t="s">
        <v>19</v>
      </c>
      <c r="F245" s="198" t="s">
        <v>2131</v>
      </c>
      <c r="G245" s="196"/>
      <c r="H245" s="197" t="s">
        <v>19</v>
      </c>
      <c r="I245" s="199"/>
      <c r="J245" s="196"/>
      <c r="K245" s="196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215</v>
      </c>
      <c r="AU245" s="204" t="s">
        <v>84</v>
      </c>
      <c r="AV245" s="13" t="s">
        <v>82</v>
      </c>
      <c r="AW245" s="13" t="s">
        <v>35</v>
      </c>
      <c r="AX245" s="13" t="s">
        <v>74</v>
      </c>
      <c r="AY245" s="204" t="s">
        <v>202</v>
      </c>
    </row>
    <row r="246" spans="2:51" s="14" customFormat="1" ht="11.25">
      <c r="B246" s="205"/>
      <c r="C246" s="206"/>
      <c r="D246" s="188" t="s">
        <v>215</v>
      </c>
      <c r="E246" s="207" t="s">
        <v>19</v>
      </c>
      <c r="F246" s="208" t="s">
        <v>2132</v>
      </c>
      <c r="G246" s="206"/>
      <c r="H246" s="209">
        <v>0.3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215</v>
      </c>
      <c r="AU246" s="215" t="s">
        <v>84</v>
      </c>
      <c r="AV246" s="14" t="s">
        <v>84</v>
      </c>
      <c r="AW246" s="14" t="s">
        <v>35</v>
      </c>
      <c r="AX246" s="14" t="s">
        <v>74</v>
      </c>
      <c r="AY246" s="215" t="s">
        <v>202</v>
      </c>
    </row>
    <row r="247" spans="2:51" s="13" customFormat="1" ht="11.25">
      <c r="B247" s="195"/>
      <c r="C247" s="196"/>
      <c r="D247" s="188" t="s">
        <v>215</v>
      </c>
      <c r="E247" s="197" t="s">
        <v>19</v>
      </c>
      <c r="F247" s="198" t="s">
        <v>2069</v>
      </c>
      <c r="G247" s="196"/>
      <c r="H247" s="197" t="s">
        <v>19</v>
      </c>
      <c r="I247" s="199"/>
      <c r="J247" s="196"/>
      <c r="K247" s="196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215</v>
      </c>
      <c r="AU247" s="204" t="s">
        <v>84</v>
      </c>
      <c r="AV247" s="13" t="s">
        <v>82</v>
      </c>
      <c r="AW247" s="13" t="s">
        <v>35</v>
      </c>
      <c r="AX247" s="13" t="s">
        <v>74</v>
      </c>
      <c r="AY247" s="204" t="s">
        <v>202</v>
      </c>
    </row>
    <row r="248" spans="2:51" s="13" customFormat="1" ht="11.25">
      <c r="B248" s="195"/>
      <c r="C248" s="196"/>
      <c r="D248" s="188" t="s">
        <v>215</v>
      </c>
      <c r="E248" s="197" t="s">
        <v>19</v>
      </c>
      <c r="F248" s="198" t="s">
        <v>2133</v>
      </c>
      <c r="G248" s="196"/>
      <c r="H248" s="197" t="s">
        <v>19</v>
      </c>
      <c r="I248" s="199"/>
      <c r="J248" s="196"/>
      <c r="K248" s="196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215</v>
      </c>
      <c r="AU248" s="204" t="s">
        <v>84</v>
      </c>
      <c r="AV248" s="13" t="s">
        <v>82</v>
      </c>
      <c r="AW248" s="13" t="s">
        <v>35</v>
      </c>
      <c r="AX248" s="13" t="s">
        <v>74</v>
      </c>
      <c r="AY248" s="204" t="s">
        <v>202</v>
      </c>
    </row>
    <row r="249" spans="2:51" s="13" customFormat="1" ht="11.25">
      <c r="B249" s="195"/>
      <c r="C249" s="196"/>
      <c r="D249" s="188" t="s">
        <v>215</v>
      </c>
      <c r="E249" s="197" t="s">
        <v>19</v>
      </c>
      <c r="F249" s="198" t="s">
        <v>2123</v>
      </c>
      <c r="G249" s="196"/>
      <c r="H249" s="197" t="s">
        <v>19</v>
      </c>
      <c r="I249" s="199"/>
      <c r="J249" s="196"/>
      <c r="K249" s="196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215</v>
      </c>
      <c r="AU249" s="204" t="s">
        <v>84</v>
      </c>
      <c r="AV249" s="13" t="s">
        <v>82</v>
      </c>
      <c r="AW249" s="13" t="s">
        <v>35</v>
      </c>
      <c r="AX249" s="13" t="s">
        <v>74</v>
      </c>
      <c r="AY249" s="204" t="s">
        <v>202</v>
      </c>
    </row>
    <row r="250" spans="2:51" s="14" customFormat="1" ht="11.25">
      <c r="B250" s="205"/>
      <c r="C250" s="206"/>
      <c r="D250" s="188" t="s">
        <v>215</v>
      </c>
      <c r="E250" s="207" t="s">
        <v>19</v>
      </c>
      <c r="F250" s="208" t="s">
        <v>2134</v>
      </c>
      <c r="G250" s="206"/>
      <c r="H250" s="209">
        <v>47.712000000000003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215</v>
      </c>
      <c r="AU250" s="215" t="s">
        <v>84</v>
      </c>
      <c r="AV250" s="14" t="s">
        <v>84</v>
      </c>
      <c r="AW250" s="14" t="s">
        <v>35</v>
      </c>
      <c r="AX250" s="14" t="s">
        <v>74</v>
      </c>
      <c r="AY250" s="215" t="s">
        <v>202</v>
      </c>
    </row>
    <row r="251" spans="2:51" s="13" customFormat="1" ht="11.25">
      <c r="B251" s="195"/>
      <c r="C251" s="196"/>
      <c r="D251" s="188" t="s">
        <v>215</v>
      </c>
      <c r="E251" s="197" t="s">
        <v>19</v>
      </c>
      <c r="F251" s="198" t="s">
        <v>2069</v>
      </c>
      <c r="G251" s="196"/>
      <c r="H251" s="197" t="s">
        <v>19</v>
      </c>
      <c r="I251" s="199"/>
      <c r="J251" s="196"/>
      <c r="K251" s="196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215</v>
      </c>
      <c r="AU251" s="204" t="s">
        <v>84</v>
      </c>
      <c r="AV251" s="13" t="s">
        <v>82</v>
      </c>
      <c r="AW251" s="13" t="s">
        <v>35</v>
      </c>
      <c r="AX251" s="13" t="s">
        <v>74</v>
      </c>
      <c r="AY251" s="204" t="s">
        <v>202</v>
      </c>
    </row>
    <row r="252" spans="2:51" s="13" customFormat="1" ht="11.25">
      <c r="B252" s="195"/>
      <c r="C252" s="196"/>
      <c r="D252" s="188" t="s">
        <v>215</v>
      </c>
      <c r="E252" s="197" t="s">
        <v>19</v>
      </c>
      <c r="F252" s="198" t="s">
        <v>2133</v>
      </c>
      <c r="G252" s="196"/>
      <c r="H252" s="197" t="s">
        <v>19</v>
      </c>
      <c r="I252" s="199"/>
      <c r="J252" s="196"/>
      <c r="K252" s="196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215</v>
      </c>
      <c r="AU252" s="204" t="s">
        <v>84</v>
      </c>
      <c r="AV252" s="13" t="s">
        <v>82</v>
      </c>
      <c r="AW252" s="13" t="s">
        <v>35</v>
      </c>
      <c r="AX252" s="13" t="s">
        <v>74</v>
      </c>
      <c r="AY252" s="204" t="s">
        <v>202</v>
      </c>
    </row>
    <row r="253" spans="2:51" s="13" customFormat="1" ht="11.25">
      <c r="B253" s="195"/>
      <c r="C253" s="196"/>
      <c r="D253" s="188" t="s">
        <v>215</v>
      </c>
      <c r="E253" s="197" t="s">
        <v>19</v>
      </c>
      <c r="F253" s="198" t="s">
        <v>2127</v>
      </c>
      <c r="G253" s="196"/>
      <c r="H253" s="197" t="s">
        <v>19</v>
      </c>
      <c r="I253" s="199"/>
      <c r="J253" s="196"/>
      <c r="K253" s="196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215</v>
      </c>
      <c r="AU253" s="204" t="s">
        <v>84</v>
      </c>
      <c r="AV253" s="13" t="s">
        <v>82</v>
      </c>
      <c r="AW253" s="13" t="s">
        <v>35</v>
      </c>
      <c r="AX253" s="13" t="s">
        <v>74</v>
      </c>
      <c r="AY253" s="204" t="s">
        <v>202</v>
      </c>
    </row>
    <row r="254" spans="2:51" s="14" customFormat="1" ht="11.25">
      <c r="B254" s="205"/>
      <c r="C254" s="206"/>
      <c r="D254" s="188" t="s">
        <v>215</v>
      </c>
      <c r="E254" s="207" t="s">
        <v>19</v>
      </c>
      <c r="F254" s="208" t="s">
        <v>2135</v>
      </c>
      <c r="G254" s="206"/>
      <c r="H254" s="209">
        <v>5.7510000000000003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215</v>
      </c>
      <c r="AU254" s="215" t="s">
        <v>84</v>
      </c>
      <c r="AV254" s="14" t="s">
        <v>84</v>
      </c>
      <c r="AW254" s="14" t="s">
        <v>35</v>
      </c>
      <c r="AX254" s="14" t="s">
        <v>74</v>
      </c>
      <c r="AY254" s="215" t="s">
        <v>202</v>
      </c>
    </row>
    <row r="255" spans="2:51" s="13" customFormat="1" ht="11.25">
      <c r="B255" s="195"/>
      <c r="C255" s="196"/>
      <c r="D255" s="188" t="s">
        <v>215</v>
      </c>
      <c r="E255" s="197" t="s">
        <v>19</v>
      </c>
      <c r="F255" s="198" t="s">
        <v>2074</v>
      </c>
      <c r="G255" s="196"/>
      <c r="H255" s="197" t="s">
        <v>19</v>
      </c>
      <c r="I255" s="199"/>
      <c r="J255" s="196"/>
      <c r="K255" s="196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215</v>
      </c>
      <c r="AU255" s="204" t="s">
        <v>84</v>
      </c>
      <c r="AV255" s="13" t="s">
        <v>82</v>
      </c>
      <c r="AW255" s="13" t="s">
        <v>35</v>
      </c>
      <c r="AX255" s="13" t="s">
        <v>74</v>
      </c>
      <c r="AY255" s="204" t="s">
        <v>202</v>
      </c>
    </row>
    <row r="256" spans="2:51" s="13" customFormat="1" ht="11.25">
      <c r="B256" s="195"/>
      <c r="C256" s="196"/>
      <c r="D256" s="188" t="s">
        <v>215</v>
      </c>
      <c r="E256" s="197" t="s">
        <v>19</v>
      </c>
      <c r="F256" s="198" t="s">
        <v>2122</v>
      </c>
      <c r="G256" s="196"/>
      <c r="H256" s="197" t="s">
        <v>19</v>
      </c>
      <c r="I256" s="199"/>
      <c r="J256" s="196"/>
      <c r="K256" s="196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215</v>
      </c>
      <c r="AU256" s="204" t="s">
        <v>84</v>
      </c>
      <c r="AV256" s="13" t="s">
        <v>82</v>
      </c>
      <c r="AW256" s="13" t="s">
        <v>35</v>
      </c>
      <c r="AX256" s="13" t="s">
        <v>74</v>
      </c>
      <c r="AY256" s="204" t="s">
        <v>202</v>
      </c>
    </row>
    <row r="257" spans="2:51" s="13" customFormat="1" ht="11.25">
      <c r="B257" s="195"/>
      <c r="C257" s="196"/>
      <c r="D257" s="188" t="s">
        <v>215</v>
      </c>
      <c r="E257" s="197" t="s">
        <v>19</v>
      </c>
      <c r="F257" s="198" t="s">
        <v>2136</v>
      </c>
      <c r="G257" s="196"/>
      <c r="H257" s="197" t="s">
        <v>19</v>
      </c>
      <c r="I257" s="199"/>
      <c r="J257" s="196"/>
      <c r="K257" s="196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215</v>
      </c>
      <c r="AU257" s="204" t="s">
        <v>84</v>
      </c>
      <c r="AV257" s="13" t="s">
        <v>82</v>
      </c>
      <c r="AW257" s="13" t="s">
        <v>35</v>
      </c>
      <c r="AX257" s="13" t="s">
        <v>74</v>
      </c>
      <c r="AY257" s="204" t="s">
        <v>202</v>
      </c>
    </row>
    <row r="258" spans="2:51" s="14" customFormat="1" ht="11.25">
      <c r="B258" s="205"/>
      <c r="C258" s="206"/>
      <c r="D258" s="188" t="s">
        <v>215</v>
      </c>
      <c r="E258" s="207" t="s">
        <v>19</v>
      </c>
      <c r="F258" s="208" t="s">
        <v>2137</v>
      </c>
      <c r="G258" s="206"/>
      <c r="H258" s="209">
        <v>2.25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215</v>
      </c>
      <c r="AU258" s="215" t="s">
        <v>84</v>
      </c>
      <c r="AV258" s="14" t="s">
        <v>84</v>
      </c>
      <c r="AW258" s="14" t="s">
        <v>35</v>
      </c>
      <c r="AX258" s="14" t="s">
        <v>74</v>
      </c>
      <c r="AY258" s="215" t="s">
        <v>202</v>
      </c>
    </row>
    <row r="259" spans="2:51" s="13" customFormat="1" ht="11.25">
      <c r="B259" s="195"/>
      <c r="C259" s="196"/>
      <c r="D259" s="188" t="s">
        <v>215</v>
      </c>
      <c r="E259" s="197" t="s">
        <v>19</v>
      </c>
      <c r="F259" s="198" t="s">
        <v>2074</v>
      </c>
      <c r="G259" s="196"/>
      <c r="H259" s="197" t="s">
        <v>19</v>
      </c>
      <c r="I259" s="199"/>
      <c r="J259" s="196"/>
      <c r="K259" s="196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215</v>
      </c>
      <c r="AU259" s="204" t="s">
        <v>84</v>
      </c>
      <c r="AV259" s="13" t="s">
        <v>82</v>
      </c>
      <c r="AW259" s="13" t="s">
        <v>35</v>
      </c>
      <c r="AX259" s="13" t="s">
        <v>74</v>
      </c>
      <c r="AY259" s="204" t="s">
        <v>202</v>
      </c>
    </row>
    <row r="260" spans="2:51" s="13" customFormat="1" ht="11.25">
      <c r="B260" s="195"/>
      <c r="C260" s="196"/>
      <c r="D260" s="188" t="s">
        <v>215</v>
      </c>
      <c r="E260" s="197" t="s">
        <v>19</v>
      </c>
      <c r="F260" s="198" t="s">
        <v>2133</v>
      </c>
      <c r="G260" s="196"/>
      <c r="H260" s="197" t="s">
        <v>19</v>
      </c>
      <c r="I260" s="199"/>
      <c r="J260" s="196"/>
      <c r="K260" s="196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215</v>
      </c>
      <c r="AU260" s="204" t="s">
        <v>84</v>
      </c>
      <c r="AV260" s="13" t="s">
        <v>82</v>
      </c>
      <c r="AW260" s="13" t="s">
        <v>35</v>
      </c>
      <c r="AX260" s="13" t="s">
        <v>74</v>
      </c>
      <c r="AY260" s="204" t="s">
        <v>202</v>
      </c>
    </row>
    <row r="261" spans="2:51" s="13" customFormat="1" ht="11.25">
      <c r="B261" s="195"/>
      <c r="C261" s="196"/>
      <c r="D261" s="188" t="s">
        <v>215</v>
      </c>
      <c r="E261" s="197" t="s">
        <v>19</v>
      </c>
      <c r="F261" s="198" t="s">
        <v>2138</v>
      </c>
      <c r="G261" s="196"/>
      <c r="H261" s="197" t="s">
        <v>19</v>
      </c>
      <c r="I261" s="199"/>
      <c r="J261" s="196"/>
      <c r="K261" s="196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215</v>
      </c>
      <c r="AU261" s="204" t="s">
        <v>84</v>
      </c>
      <c r="AV261" s="13" t="s">
        <v>82</v>
      </c>
      <c r="AW261" s="13" t="s">
        <v>35</v>
      </c>
      <c r="AX261" s="13" t="s">
        <v>74</v>
      </c>
      <c r="AY261" s="204" t="s">
        <v>202</v>
      </c>
    </row>
    <row r="262" spans="2:51" s="14" customFormat="1" ht="11.25">
      <c r="B262" s="205"/>
      <c r="C262" s="206"/>
      <c r="D262" s="188" t="s">
        <v>215</v>
      </c>
      <c r="E262" s="207" t="s">
        <v>19</v>
      </c>
      <c r="F262" s="208" t="s">
        <v>2139</v>
      </c>
      <c r="G262" s="206"/>
      <c r="H262" s="209">
        <v>2.13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215</v>
      </c>
      <c r="AU262" s="215" t="s">
        <v>84</v>
      </c>
      <c r="AV262" s="14" t="s">
        <v>84</v>
      </c>
      <c r="AW262" s="14" t="s">
        <v>35</v>
      </c>
      <c r="AX262" s="14" t="s">
        <v>74</v>
      </c>
      <c r="AY262" s="215" t="s">
        <v>202</v>
      </c>
    </row>
    <row r="263" spans="2:51" s="13" customFormat="1" ht="11.25">
      <c r="B263" s="195"/>
      <c r="C263" s="196"/>
      <c r="D263" s="188" t="s">
        <v>215</v>
      </c>
      <c r="E263" s="197" t="s">
        <v>19</v>
      </c>
      <c r="F263" s="198" t="s">
        <v>2076</v>
      </c>
      <c r="G263" s="196"/>
      <c r="H263" s="197" t="s">
        <v>19</v>
      </c>
      <c r="I263" s="199"/>
      <c r="J263" s="196"/>
      <c r="K263" s="196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215</v>
      </c>
      <c r="AU263" s="204" t="s">
        <v>84</v>
      </c>
      <c r="AV263" s="13" t="s">
        <v>82</v>
      </c>
      <c r="AW263" s="13" t="s">
        <v>35</v>
      </c>
      <c r="AX263" s="13" t="s">
        <v>74</v>
      </c>
      <c r="AY263" s="204" t="s">
        <v>202</v>
      </c>
    </row>
    <row r="264" spans="2:51" s="13" customFormat="1" ht="11.25">
      <c r="B264" s="195"/>
      <c r="C264" s="196"/>
      <c r="D264" s="188" t="s">
        <v>215</v>
      </c>
      <c r="E264" s="197" t="s">
        <v>19</v>
      </c>
      <c r="F264" s="198" t="s">
        <v>2122</v>
      </c>
      <c r="G264" s="196"/>
      <c r="H264" s="197" t="s">
        <v>19</v>
      </c>
      <c r="I264" s="199"/>
      <c r="J264" s="196"/>
      <c r="K264" s="196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215</v>
      </c>
      <c r="AU264" s="204" t="s">
        <v>84</v>
      </c>
      <c r="AV264" s="13" t="s">
        <v>82</v>
      </c>
      <c r="AW264" s="13" t="s">
        <v>35</v>
      </c>
      <c r="AX264" s="13" t="s">
        <v>74</v>
      </c>
      <c r="AY264" s="204" t="s">
        <v>202</v>
      </c>
    </row>
    <row r="265" spans="2:51" s="13" customFormat="1" ht="11.25">
      <c r="B265" s="195"/>
      <c r="C265" s="196"/>
      <c r="D265" s="188" t="s">
        <v>215</v>
      </c>
      <c r="E265" s="197" t="s">
        <v>19</v>
      </c>
      <c r="F265" s="198" t="s">
        <v>2138</v>
      </c>
      <c r="G265" s="196"/>
      <c r="H265" s="197" t="s">
        <v>19</v>
      </c>
      <c r="I265" s="199"/>
      <c r="J265" s="196"/>
      <c r="K265" s="196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215</v>
      </c>
      <c r="AU265" s="204" t="s">
        <v>84</v>
      </c>
      <c r="AV265" s="13" t="s">
        <v>82</v>
      </c>
      <c r="AW265" s="13" t="s">
        <v>35</v>
      </c>
      <c r="AX265" s="13" t="s">
        <v>74</v>
      </c>
      <c r="AY265" s="204" t="s">
        <v>202</v>
      </c>
    </row>
    <row r="266" spans="2:51" s="14" customFormat="1" ht="11.25">
      <c r="B266" s="205"/>
      <c r="C266" s="206"/>
      <c r="D266" s="188" t="s">
        <v>215</v>
      </c>
      <c r="E266" s="207" t="s">
        <v>19</v>
      </c>
      <c r="F266" s="208" t="s">
        <v>2140</v>
      </c>
      <c r="G266" s="206"/>
      <c r="H266" s="209">
        <v>12.78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215</v>
      </c>
      <c r="AU266" s="215" t="s">
        <v>84</v>
      </c>
      <c r="AV266" s="14" t="s">
        <v>84</v>
      </c>
      <c r="AW266" s="14" t="s">
        <v>35</v>
      </c>
      <c r="AX266" s="14" t="s">
        <v>74</v>
      </c>
      <c r="AY266" s="215" t="s">
        <v>202</v>
      </c>
    </row>
    <row r="267" spans="2:51" s="13" customFormat="1" ht="11.25">
      <c r="B267" s="195"/>
      <c r="C267" s="196"/>
      <c r="D267" s="188" t="s">
        <v>215</v>
      </c>
      <c r="E267" s="197" t="s">
        <v>19</v>
      </c>
      <c r="F267" s="198" t="s">
        <v>2076</v>
      </c>
      <c r="G267" s="196"/>
      <c r="H267" s="197" t="s">
        <v>19</v>
      </c>
      <c r="I267" s="199"/>
      <c r="J267" s="196"/>
      <c r="K267" s="196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215</v>
      </c>
      <c r="AU267" s="204" t="s">
        <v>84</v>
      </c>
      <c r="AV267" s="13" t="s">
        <v>82</v>
      </c>
      <c r="AW267" s="13" t="s">
        <v>35</v>
      </c>
      <c r="AX267" s="13" t="s">
        <v>74</v>
      </c>
      <c r="AY267" s="204" t="s">
        <v>202</v>
      </c>
    </row>
    <row r="268" spans="2:51" s="13" customFormat="1" ht="11.25">
      <c r="B268" s="195"/>
      <c r="C268" s="196"/>
      <c r="D268" s="188" t="s">
        <v>215</v>
      </c>
      <c r="E268" s="197" t="s">
        <v>19</v>
      </c>
      <c r="F268" s="198" t="s">
        <v>2122</v>
      </c>
      <c r="G268" s="196"/>
      <c r="H268" s="197" t="s">
        <v>19</v>
      </c>
      <c r="I268" s="199"/>
      <c r="J268" s="196"/>
      <c r="K268" s="196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215</v>
      </c>
      <c r="AU268" s="204" t="s">
        <v>84</v>
      </c>
      <c r="AV268" s="13" t="s">
        <v>82</v>
      </c>
      <c r="AW268" s="13" t="s">
        <v>35</v>
      </c>
      <c r="AX268" s="13" t="s">
        <v>74</v>
      </c>
      <c r="AY268" s="204" t="s">
        <v>202</v>
      </c>
    </row>
    <row r="269" spans="2:51" s="13" customFormat="1" ht="11.25">
      <c r="B269" s="195"/>
      <c r="C269" s="196"/>
      <c r="D269" s="188" t="s">
        <v>215</v>
      </c>
      <c r="E269" s="197" t="s">
        <v>19</v>
      </c>
      <c r="F269" s="198" t="s">
        <v>2138</v>
      </c>
      <c r="G269" s="196"/>
      <c r="H269" s="197" t="s">
        <v>19</v>
      </c>
      <c r="I269" s="199"/>
      <c r="J269" s="196"/>
      <c r="K269" s="196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215</v>
      </c>
      <c r="AU269" s="204" t="s">
        <v>84</v>
      </c>
      <c r="AV269" s="13" t="s">
        <v>82</v>
      </c>
      <c r="AW269" s="13" t="s">
        <v>35</v>
      </c>
      <c r="AX269" s="13" t="s">
        <v>74</v>
      </c>
      <c r="AY269" s="204" t="s">
        <v>202</v>
      </c>
    </row>
    <row r="270" spans="2:51" s="14" customFormat="1" ht="11.25">
      <c r="B270" s="205"/>
      <c r="C270" s="206"/>
      <c r="D270" s="188" t="s">
        <v>215</v>
      </c>
      <c r="E270" s="207" t="s">
        <v>19</v>
      </c>
      <c r="F270" s="208" t="s">
        <v>2139</v>
      </c>
      <c r="G270" s="206"/>
      <c r="H270" s="209">
        <v>2.13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215</v>
      </c>
      <c r="AU270" s="215" t="s">
        <v>84</v>
      </c>
      <c r="AV270" s="14" t="s">
        <v>84</v>
      </c>
      <c r="AW270" s="14" t="s">
        <v>35</v>
      </c>
      <c r="AX270" s="14" t="s">
        <v>74</v>
      </c>
      <c r="AY270" s="215" t="s">
        <v>202</v>
      </c>
    </row>
    <row r="271" spans="2:51" s="13" customFormat="1" ht="11.25">
      <c r="B271" s="195"/>
      <c r="C271" s="196"/>
      <c r="D271" s="188" t="s">
        <v>215</v>
      </c>
      <c r="E271" s="197" t="s">
        <v>19</v>
      </c>
      <c r="F271" s="198" t="s">
        <v>2076</v>
      </c>
      <c r="G271" s="196"/>
      <c r="H271" s="197" t="s">
        <v>19</v>
      </c>
      <c r="I271" s="199"/>
      <c r="J271" s="196"/>
      <c r="K271" s="196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215</v>
      </c>
      <c r="AU271" s="204" t="s">
        <v>84</v>
      </c>
      <c r="AV271" s="13" t="s">
        <v>82</v>
      </c>
      <c r="AW271" s="13" t="s">
        <v>35</v>
      </c>
      <c r="AX271" s="13" t="s">
        <v>74</v>
      </c>
      <c r="AY271" s="204" t="s">
        <v>202</v>
      </c>
    </row>
    <row r="272" spans="2:51" s="13" customFormat="1" ht="11.25">
      <c r="B272" s="195"/>
      <c r="C272" s="196"/>
      <c r="D272" s="188" t="s">
        <v>215</v>
      </c>
      <c r="E272" s="197" t="s">
        <v>19</v>
      </c>
      <c r="F272" s="198" t="s">
        <v>2122</v>
      </c>
      <c r="G272" s="196"/>
      <c r="H272" s="197" t="s">
        <v>19</v>
      </c>
      <c r="I272" s="199"/>
      <c r="J272" s="196"/>
      <c r="K272" s="196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215</v>
      </c>
      <c r="AU272" s="204" t="s">
        <v>84</v>
      </c>
      <c r="AV272" s="13" t="s">
        <v>82</v>
      </c>
      <c r="AW272" s="13" t="s">
        <v>35</v>
      </c>
      <c r="AX272" s="13" t="s">
        <v>74</v>
      </c>
      <c r="AY272" s="204" t="s">
        <v>202</v>
      </c>
    </row>
    <row r="273" spans="2:51" s="13" customFormat="1" ht="11.25">
      <c r="B273" s="195"/>
      <c r="C273" s="196"/>
      <c r="D273" s="188" t="s">
        <v>215</v>
      </c>
      <c r="E273" s="197" t="s">
        <v>19</v>
      </c>
      <c r="F273" s="198" t="s">
        <v>2141</v>
      </c>
      <c r="G273" s="196"/>
      <c r="H273" s="197" t="s">
        <v>19</v>
      </c>
      <c r="I273" s="199"/>
      <c r="J273" s="196"/>
      <c r="K273" s="196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215</v>
      </c>
      <c r="AU273" s="204" t="s">
        <v>84</v>
      </c>
      <c r="AV273" s="13" t="s">
        <v>82</v>
      </c>
      <c r="AW273" s="13" t="s">
        <v>35</v>
      </c>
      <c r="AX273" s="13" t="s">
        <v>74</v>
      </c>
      <c r="AY273" s="204" t="s">
        <v>202</v>
      </c>
    </row>
    <row r="274" spans="2:51" s="14" customFormat="1" ht="11.25">
      <c r="B274" s="205"/>
      <c r="C274" s="206"/>
      <c r="D274" s="188" t="s">
        <v>215</v>
      </c>
      <c r="E274" s="207" t="s">
        <v>19</v>
      </c>
      <c r="F274" s="208" t="s">
        <v>2142</v>
      </c>
      <c r="G274" s="206"/>
      <c r="H274" s="209">
        <v>1.248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215</v>
      </c>
      <c r="AU274" s="215" t="s">
        <v>84</v>
      </c>
      <c r="AV274" s="14" t="s">
        <v>84</v>
      </c>
      <c r="AW274" s="14" t="s">
        <v>35</v>
      </c>
      <c r="AX274" s="14" t="s">
        <v>74</v>
      </c>
      <c r="AY274" s="215" t="s">
        <v>202</v>
      </c>
    </row>
    <row r="275" spans="2:51" s="13" customFormat="1" ht="11.25">
      <c r="B275" s="195"/>
      <c r="C275" s="196"/>
      <c r="D275" s="188" t="s">
        <v>215</v>
      </c>
      <c r="E275" s="197" t="s">
        <v>19</v>
      </c>
      <c r="F275" s="198" t="s">
        <v>2076</v>
      </c>
      <c r="G275" s="196"/>
      <c r="H275" s="197" t="s">
        <v>19</v>
      </c>
      <c r="I275" s="199"/>
      <c r="J275" s="196"/>
      <c r="K275" s="196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215</v>
      </c>
      <c r="AU275" s="204" t="s">
        <v>84</v>
      </c>
      <c r="AV275" s="13" t="s">
        <v>82</v>
      </c>
      <c r="AW275" s="13" t="s">
        <v>35</v>
      </c>
      <c r="AX275" s="13" t="s">
        <v>74</v>
      </c>
      <c r="AY275" s="204" t="s">
        <v>202</v>
      </c>
    </row>
    <row r="276" spans="2:51" s="13" customFormat="1" ht="11.25">
      <c r="B276" s="195"/>
      <c r="C276" s="196"/>
      <c r="D276" s="188" t="s">
        <v>215</v>
      </c>
      <c r="E276" s="197" t="s">
        <v>19</v>
      </c>
      <c r="F276" s="198" t="s">
        <v>2122</v>
      </c>
      <c r="G276" s="196"/>
      <c r="H276" s="197" t="s">
        <v>19</v>
      </c>
      <c r="I276" s="199"/>
      <c r="J276" s="196"/>
      <c r="K276" s="196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215</v>
      </c>
      <c r="AU276" s="204" t="s">
        <v>84</v>
      </c>
      <c r="AV276" s="13" t="s">
        <v>82</v>
      </c>
      <c r="AW276" s="13" t="s">
        <v>35</v>
      </c>
      <c r="AX276" s="13" t="s">
        <v>74</v>
      </c>
      <c r="AY276" s="204" t="s">
        <v>202</v>
      </c>
    </row>
    <row r="277" spans="2:51" s="13" customFormat="1" ht="11.25">
      <c r="B277" s="195"/>
      <c r="C277" s="196"/>
      <c r="D277" s="188" t="s">
        <v>215</v>
      </c>
      <c r="E277" s="197" t="s">
        <v>19</v>
      </c>
      <c r="F277" s="198" t="s">
        <v>2143</v>
      </c>
      <c r="G277" s="196"/>
      <c r="H277" s="197" t="s">
        <v>19</v>
      </c>
      <c r="I277" s="199"/>
      <c r="J277" s="196"/>
      <c r="K277" s="196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215</v>
      </c>
      <c r="AU277" s="204" t="s">
        <v>84</v>
      </c>
      <c r="AV277" s="13" t="s">
        <v>82</v>
      </c>
      <c r="AW277" s="13" t="s">
        <v>35</v>
      </c>
      <c r="AX277" s="13" t="s">
        <v>74</v>
      </c>
      <c r="AY277" s="204" t="s">
        <v>202</v>
      </c>
    </row>
    <row r="278" spans="2:51" s="14" customFormat="1" ht="11.25">
      <c r="B278" s="205"/>
      <c r="C278" s="206"/>
      <c r="D278" s="188" t="s">
        <v>215</v>
      </c>
      <c r="E278" s="207" t="s">
        <v>19</v>
      </c>
      <c r="F278" s="208" t="s">
        <v>2144</v>
      </c>
      <c r="G278" s="206"/>
      <c r="H278" s="209">
        <v>0.78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215</v>
      </c>
      <c r="AU278" s="215" t="s">
        <v>84</v>
      </c>
      <c r="AV278" s="14" t="s">
        <v>84</v>
      </c>
      <c r="AW278" s="14" t="s">
        <v>35</v>
      </c>
      <c r="AX278" s="14" t="s">
        <v>74</v>
      </c>
      <c r="AY278" s="215" t="s">
        <v>202</v>
      </c>
    </row>
    <row r="279" spans="2:51" s="13" customFormat="1" ht="11.25">
      <c r="B279" s="195"/>
      <c r="C279" s="196"/>
      <c r="D279" s="188" t="s">
        <v>215</v>
      </c>
      <c r="E279" s="197" t="s">
        <v>19</v>
      </c>
      <c r="F279" s="198" t="s">
        <v>2076</v>
      </c>
      <c r="G279" s="196"/>
      <c r="H279" s="197" t="s">
        <v>19</v>
      </c>
      <c r="I279" s="199"/>
      <c r="J279" s="196"/>
      <c r="K279" s="196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215</v>
      </c>
      <c r="AU279" s="204" t="s">
        <v>84</v>
      </c>
      <c r="AV279" s="13" t="s">
        <v>82</v>
      </c>
      <c r="AW279" s="13" t="s">
        <v>35</v>
      </c>
      <c r="AX279" s="13" t="s">
        <v>74</v>
      </c>
      <c r="AY279" s="204" t="s">
        <v>202</v>
      </c>
    </row>
    <row r="280" spans="2:51" s="13" customFormat="1" ht="11.25">
      <c r="B280" s="195"/>
      <c r="C280" s="196"/>
      <c r="D280" s="188" t="s">
        <v>215</v>
      </c>
      <c r="E280" s="197" t="s">
        <v>19</v>
      </c>
      <c r="F280" s="198" t="s">
        <v>2122</v>
      </c>
      <c r="G280" s="196"/>
      <c r="H280" s="197" t="s">
        <v>19</v>
      </c>
      <c r="I280" s="199"/>
      <c r="J280" s="196"/>
      <c r="K280" s="196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215</v>
      </c>
      <c r="AU280" s="204" t="s">
        <v>84</v>
      </c>
      <c r="AV280" s="13" t="s">
        <v>82</v>
      </c>
      <c r="AW280" s="13" t="s">
        <v>35</v>
      </c>
      <c r="AX280" s="13" t="s">
        <v>74</v>
      </c>
      <c r="AY280" s="204" t="s">
        <v>202</v>
      </c>
    </row>
    <row r="281" spans="2:51" s="13" customFormat="1" ht="11.25">
      <c r="B281" s="195"/>
      <c r="C281" s="196"/>
      <c r="D281" s="188" t="s">
        <v>215</v>
      </c>
      <c r="E281" s="197" t="s">
        <v>19</v>
      </c>
      <c r="F281" s="198" t="s">
        <v>2129</v>
      </c>
      <c r="G281" s="196"/>
      <c r="H281" s="197" t="s">
        <v>19</v>
      </c>
      <c r="I281" s="199"/>
      <c r="J281" s="196"/>
      <c r="K281" s="196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215</v>
      </c>
      <c r="AU281" s="204" t="s">
        <v>84</v>
      </c>
      <c r="AV281" s="13" t="s">
        <v>82</v>
      </c>
      <c r="AW281" s="13" t="s">
        <v>35</v>
      </c>
      <c r="AX281" s="13" t="s">
        <v>74</v>
      </c>
      <c r="AY281" s="204" t="s">
        <v>202</v>
      </c>
    </row>
    <row r="282" spans="2:51" s="14" customFormat="1" ht="11.25">
      <c r="B282" s="205"/>
      <c r="C282" s="206"/>
      <c r="D282" s="188" t="s">
        <v>215</v>
      </c>
      <c r="E282" s="207" t="s">
        <v>19</v>
      </c>
      <c r="F282" s="208" t="s">
        <v>2145</v>
      </c>
      <c r="G282" s="206"/>
      <c r="H282" s="209">
        <v>2.556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215</v>
      </c>
      <c r="AU282" s="215" t="s">
        <v>84</v>
      </c>
      <c r="AV282" s="14" t="s">
        <v>84</v>
      </c>
      <c r="AW282" s="14" t="s">
        <v>35</v>
      </c>
      <c r="AX282" s="14" t="s">
        <v>74</v>
      </c>
      <c r="AY282" s="215" t="s">
        <v>202</v>
      </c>
    </row>
    <row r="283" spans="2:51" s="13" customFormat="1" ht="11.25">
      <c r="B283" s="195"/>
      <c r="C283" s="196"/>
      <c r="D283" s="188" t="s">
        <v>215</v>
      </c>
      <c r="E283" s="197" t="s">
        <v>19</v>
      </c>
      <c r="F283" s="198" t="s">
        <v>2076</v>
      </c>
      <c r="G283" s="196"/>
      <c r="H283" s="197" t="s">
        <v>19</v>
      </c>
      <c r="I283" s="199"/>
      <c r="J283" s="196"/>
      <c r="K283" s="196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215</v>
      </c>
      <c r="AU283" s="204" t="s">
        <v>84</v>
      </c>
      <c r="AV283" s="13" t="s">
        <v>82</v>
      </c>
      <c r="AW283" s="13" t="s">
        <v>35</v>
      </c>
      <c r="AX283" s="13" t="s">
        <v>74</v>
      </c>
      <c r="AY283" s="204" t="s">
        <v>202</v>
      </c>
    </row>
    <row r="284" spans="2:51" s="13" customFormat="1" ht="11.25">
      <c r="B284" s="195"/>
      <c r="C284" s="196"/>
      <c r="D284" s="188" t="s">
        <v>215</v>
      </c>
      <c r="E284" s="197" t="s">
        <v>19</v>
      </c>
      <c r="F284" s="198" t="s">
        <v>2122</v>
      </c>
      <c r="G284" s="196"/>
      <c r="H284" s="197" t="s">
        <v>19</v>
      </c>
      <c r="I284" s="199"/>
      <c r="J284" s="196"/>
      <c r="K284" s="196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215</v>
      </c>
      <c r="AU284" s="204" t="s">
        <v>84</v>
      </c>
      <c r="AV284" s="13" t="s">
        <v>82</v>
      </c>
      <c r="AW284" s="13" t="s">
        <v>35</v>
      </c>
      <c r="AX284" s="13" t="s">
        <v>74</v>
      </c>
      <c r="AY284" s="204" t="s">
        <v>202</v>
      </c>
    </row>
    <row r="285" spans="2:51" s="13" customFormat="1" ht="11.25">
      <c r="B285" s="195"/>
      <c r="C285" s="196"/>
      <c r="D285" s="188" t="s">
        <v>215</v>
      </c>
      <c r="E285" s="197" t="s">
        <v>19</v>
      </c>
      <c r="F285" s="198" t="s">
        <v>2146</v>
      </c>
      <c r="G285" s="196"/>
      <c r="H285" s="197" t="s">
        <v>19</v>
      </c>
      <c r="I285" s="199"/>
      <c r="J285" s="196"/>
      <c r="K285" s="196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215</v>
      </c>
      <c r="AU285" s="204" t="s">
        <v>84</v>
      </c>
      <c r="AV285" s="13" t="s">
        <v>82</v>
      </c>
      <c r="AW285" s="13" t="s">
        <v>35</v>
      </c>
      <c r="AX285" s="13" t="s">
        <v>74</v>
      </c>
      <c r="AY285" s="204" t="s">
        <v>202</v>
      </c>
    </row>
    <row r="286" spans="2:51" s="14" customFormat="1" ht="11.25">
      <c r="B286" s="205"/>
      <c r="C286" s="206"/>
      <c r="D286" s="188" t="s">
        <v>215</v>
      </c>
      <c r="E286" s="207" t="s">
        <v>19</v>
      </c>
      <c r="F286" s="208" t="s">
        <v>2147</v>
      </c>
      <c r="G286" s="206"/>
      <c r="H286" s="209">
        <v>0.84599999999999997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215</v>
      </c>
      <c r="AU286" s="215" t="s">
        <v>84</v>
      </c>
      <c r="AV286" s="14" t="s">
        <v>84</v>
      </c>
      <c r="AW286" s="14" t="s">
        <v>35</v>
      </c>
      <c r="AX286" s="14" t="s">
        <v>74</v>
      </c>
      <c r="AY286" s="215" t="s">
        <v>202</v>
      </c>
    </row>
    <row r="287" spans="2:51" s="13" customFormat="1" ht="11.25">
      <c r="B287" s="195"/>
      <c r="C287" s="196"/>
      <c r="D287" s="188" t="s">
        <v>215</v>
      </c>
      <c r="E287" s="197" t="s">
        <v>19</v>
      </c>
      <c r="F287" s="198" t="s">
        <v>2076</v>
      </c>
      <c r="G287" s="196"/>
      <c r="H287" s="197" t="s">
        <v>19</v>
      </c>
      <c r="I287" s="199"/>
      <c r="J287" s="196"/>
      <c r="K287" s="196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215</v>
      </c>
      <c r="AU287" s="204" t="s">
        <v>84</v>
      </c>
      <c r="AV287" s="13" t="s">
        <v>82</v>
      </c>
      <c r="AW287" s="13" t="s">
        <v>35</v>
      </c>
      <c r="AX287" s="13" t="s">
        <v>74</v>
      </c>
      <c r="AY287" s="204" t="s">
        <v>202</v>
      </c>
    </row>
    <row r="288" spans="2:51" s="13" customFormat="1" ht="11.25">
      <c r="B288" s="195"/>
      <c r="C288" s="196"/>
      <c r="D288" s="188" t="s">
        <v>215</v>
      </c>
      <c r="E288" s="197" t="s">
        <v>19</v>
      </c>
      <c r="F288" s="198" t="s">
        <v>2148</v>
      </c>
      <c r="G288" s="196"/>
      <c r="H288" s="197" t="s">
        <v>19</v>
      </c>
      <c r="I288" s="199"/>
      <c r="J288" s="196"/>
      <c r="K288" s="196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215</v>
      </c>
      <c r="AU288" s="204" t="s">
        <v>84</v>
      </c>
      <c r="AV288" s="13" t="s">
        <v>82</v>
      </c>
      <c r="AW288" s="13" t="s">
        <v>35</v>
      </c>
      <c r="AX288" s="13" t="s">
        <v>74</v>
      </c>
      <c r="AY288" s="204" t="s">
        <v>202</v>
      </c>
    </row>
    <row r="289" spans="2:51" s="13" customFormat="1" ht="11.25">
      <c r="B289" s="195"/>
      <c r="C289" s="196"/>
      <c r="D289" s="188" t="s">
        <v>215</v>
      </c>
      <c r="E289" s="197" t="s">
        <v>19</v>
      </c>
      <c r="F289" s="198" t="s">
        <v>2149</v>
      </c>
      <c r="G289" s="196"/>
      <c r="H289" s="197" t="s">
        <v>19</v>
      </c>
      <c r="I289" s="199"/>
      <c r="J289" s="196"/>
      <c r="K289" s="196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215</v>
      </c>
      <c r="AU289" s="204" t="s">
        <v>84</v>
      </c>
      <c r="AV289" s="13" t="s">
        <v>82</v>
      </c>
      <c r="AW289" s="13" t="s">
        <v>35</v>
      </c>
      <c r="AX289" s="13" t="s">
        <v>74</v>
      </c>
      <c r="AY289" s="204" t="s">
        <v>202</v>
      </c>
    </row>
    <row r="290" spans="2:51" s="14" customFormat="1" ht="11.25">
      <c r="B290" s="205"/>
      <c r="C290" s="206"/>
      <c r="D290" s="188" t="s">
        <v>215</v>
      </c>
      <c r="E290" s="207" t="s">
        <v>19</v>
      </c>
      <c r="F290" s="208" t="s">
        <v>2150</v>
      </c>
      <c r="G290" s="206"/>
      <c r="H290" s="209">
        <v>1.62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215</v>
      </c>
      <c r="AU290" s="215" t="s">
        <v>84</v>
      </c>
      <c r="AV290" s="14" t="s">
        <v>84</v>
      </c>
      <c r="AW290" s="14" t="s">
        <v>35</v>
      </c>
      <c r="AX290" s="14" t="s">
        <v>74</v>
      </c>
      <c r="AY290" s="215" t="s">
        <v>202</v>
      </c>
    </row>
    <row r="291" spans="2:51" s="13" customFormat="1" ht="11.25">
      <c r="B291" s="195"/>
      <c r="C291" s="196"/>
      <c r="D291" s="188" t="s">
        <v>215</v>
      </c>
      <c r="E291" s="197" t="s">
        <v>19</v>
      </c>
      <c r="F291" s="198" t="s">
        <v>2076</v>
      </c>
      <c r="G291" s="196"/>
      <c r="H291" s="197" t="s">
        <v>19</v>
      </c>
      <c r="I291" s="199"/>
      <c r="J291" s="196"/>
      <c r="K291" s="196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215</v>
      </c>
      <c r="AU291" s="204" t="s">
        <v>84</v>
      </c>
      <c r="AV291" s="13" t="s">
        <v>82</v>
      </c>
      <c r="AW291" s="13" t="s">
        <v>35</v>
      </c>
      <c r="AX291" s="13" t="s">
        <v>74</v>
      </c>
      <c r="AY291" s="204" t="s">
        <v>202</v>
      </c>
    </row>
    <row r="292" spans="2:51" s="13" customFormat="1" ht="11.25">
      <c r="B292" s="195"/>
      <c r="C292" s="196"/>
      <c r="D292" s="188" t="s">
        <v>215</v>
      </c>
      <c r="E292" s="197" t="s">
        <v>19</v>
      </c>
      <c r="F292" s="198" t="s">
        <v>2148</v>
      </c>
      <c r="G292" s="196"/>
      <c r="H292" s="197" t="s">
        <v>19</v>
      </c>
      <c r="I292" s="199"/>
      <c r="J292" s="196"/>
      <c r="K292" s="196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215</v>
      </c>
      <c r="AU292" s="204" t="s">
        <v>84</v>
      </c>
      <c r="AV292" s="13" t="s">
        <v>82</v>
      </c>
      <c r="AW292" s="13" t="s">
        <v>35</v>
      </c>
      <c r="AX292" s="13" t="s">
        <v>74</v>
      </c>
      <c r="AY292" s="204" t="s">
        <v>202</v>
      </c>
    </row>
    <row r="293" spans="2:51" s="13" customFormat="1" ht="11.25">
      <c r="B293" s="195"/>
      <c r="C293" s="196"/>
      <c r="D293" s="188" t="s">
        <v>215</v>
      </c>
      <c r="E293" s="197" t="s">
        <v>19</v>
      </c>
      <c r="F293" s="198" t="s">
        <v>2151</v>
      </c>
      <c r="G293" s="196"/>
      <c r="H293" s="197" t="s">
        <v>19</v>
      </c>
      <c r="I293" s="199"/>
      <c r="J293" s="196"/>
      <c r="K293" s="196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215</v>
      </c>
      <c r="AU293" s="204" t="s">
        <v>84</v>
      </c>
      <c r="AV293" s="13" t="s">
        <v>82</v>
      </c>
      <c r="AW293" s="13" t="s">
        <v>35</v>
      </c>
      <c r="AX293" s="13" t="s">
        <v>74</v>
      </c>
      <c r="AY293" s="204" t="s">
        <v>202</v>
      </c>
    </row>
    <row r="294" spans="2:51" s="14" customFormat="1" ht="11.25">
      <c r="B294" s="205"/>
      <c r="C294" s="206"/>
      <c r="D294" s="188" t="s">
        <v>215</v>
      </c>
      <c r="E294" s="207" t="s">
        <v>19</v>
      </c>
      <c r="F294" s="208" t="s">
        <v>2152</v>
      </c>
      <c r="G294" s="206"/>
      <c r="H294" s="209">
        <v>9.4499999999999993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215</v>
      </c>
      <c r="AU294" s="215" t="s">
        <v>84</v>
      </c>
      <c r="AV294" s="14" t="s">
        <v>84</v>
      </c>
      <c r="AW294" s="14" t="s">
        <v>35</v>
      </c>
      <c r="AX294" s="14" t="s">
        <v>74</v>
      </c>
      <c r="AY294" s="215" t="s">
        <v>202</v>
      </c>
    </row>
    <row r="295" spans="2:51" s="13" customFormat="1" ht="11.25">
      <c r="B295" s="195"/>
      <c r="C295" s="196"/>
      <c r="D295" s="188" t="s">
        <v>215</v>
      </c>
      <c r="E295" s="197" t="s">
        <v>19</v>
      </c>
      <c r="F295" s="198" t="s">
        <v>2076</v>
      </c>
      <c r="G295" s="196"/>
      <c r="H295" s="197" t="s">
        <v>19</v>
      </c>
      <c r="I295" s="199"/>
      <c r="J295" s="196"/>
      <c r="K295" s="196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215</v>
      </c>
      <c r="AU295" s="204" t="s">
        <v>84</v>
      </c>
      <c r="AV295" s="13" t="s">
        <v>82</v>
      </c>
      <c r="AW295" s="13" t="s">
        <v>35</v>
      </c>
      <c r="AX295" s="13" t="s">
        <v>74</v>
      </c>
      <c r="AY295" s="204" t="s">
        <v>202</v>
      </c>
    </row>
    <row r="296" spans="2:51" s="13" customFormat="1" ht="11.25">
      <c r="B296" s="195"/>
      <c r="C296" s="196"/>
      <c r="D296" s="188" t="s">
        <v>215</v>
      </c>
      <c r="E296" s="197" t="s">
        <v>19</v>
      </c>
      <c r="F296" s="198" t="s">
        <v>2133</v>
      </c>
      <c r="G296" s="196"/>
      <c r="H296" s="197" t="s">
        <v>19</v>
      </c>
      <c r="I296" s="199"/>
      <c r="J296" s="196"/>
      <c r="K296" s="196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215</v>
      </c>
      <c r="AU296" s="204" t="s">
        <v>84</v>
      </c>
      <c r="AV296" s="13" t="s">
        <v>82</v>
      </c>
      <c r="AW296" s="13" t="s">
        <v>35</v>
      </c>
      <c r="AX296" s="13" t="s">
        <v>74</v>
      </c>
      <c r="AY296" s="204" t="s">
        <v>202</v>
      </c>
    </row>
    <row r="297" spans="2:51" s="13" customFormat="1" ht="11.25">
      <c r="B297" s="195"/>
      <c r="C297" s="196"/>
      <c r="D297" s="188" t="s">
        <v>215</v>
      </c>
      <c r="E297" s="197" t="s">
        <v>19</v>
      </c>
      <c r="F297" s="198" t="s">
        <v>2138</v>
      </c>
      <c r="G297" s="196"/>
      <c r="H297" s="197" t="s">
        <v>19</v>
      </c>
      <c r="I297" s="199"/>
      <c r="J297" s="196"/>
      <c r="K297" s="196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215</v>
      </c>
      <c r="AU297" s="204" t="s">
        <v>84</v>
      </c>
      <c r="AV297" s="13" t="s">
        <v>82</v>
      </c>
      <c r="AW297" s="13" t="s">
        <v>35</v>
      </c>
      <c r="AX297" s="13" t="s">
        <v>74</v>
      </c>
      <c r="AY297" s="204" t="s">
        <v>202</v>
      </c>
    </row>
    <row r="298" spans="2:51" s="14" customFormat="1" ht="11.25">
      <c r="B298" s="205"/>
      <c r="C298" s="206"/>
      <c r="D298" s="188" t="s">
        <v>215</v>
      </c>
      <c r="E298" s="207" t="s">
        <v>19</v>
      </c>
      <c r="F298" s="208" t="s">
        <v>2153</v>
      </c>
      <c r="G298" s="206"/>
      <c r="H298" s="209">
        <v>23.43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215</v>
      </c>
      <c r="AU298" s="215" t="s">
        <v>84</v>
      </c>
      <c r="AV298" s="14" t="s">
        <v>84</v>
      </c>
      <c r="AW298" s="14" t="s">
        <v>35</v>
      </c>
      <c r="AX298" s="14" t="s">
        <v>74</v>
      </c>
      <c r="AY298" s="215" t="s">
        <v>202</v>
      </c>
    </row>
    <row r="299" spans="2:51" s="13" customFormat="1" ht="11.25">
      <c r="B299" s="195"/>
      <c r="C299" s="196"/>
      <c r="D299" s="188" t="s">
        <v>215</v>
      </c>
      <c r="E299" s="197" t="s">
        <v>19</v>
      </c>
      <c r="F299" s="198" t="s">
        <v>2076</v>
      </c>
      <c r="G299" s="196"/>
      <c r="H299" s="197" t="s">
        <v>19</v>
      </c>
      <c r="I299" s="199"/>
      <c r="J299" s="196"/>
      <c r="K299" s="196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215</v>
      </c>
      <c r="AU299" s="204" t="s">
        <v>84</v>
      </c>
      <c r="AV299" s="13" t="s">
        <v>82</v>
      </c>
      <c r="AW299" s="13" t="s">
        <v>35</v>
      </c>
      <c r="AX299" s="13" t="s">
        <v>74</v>
      </c>
      <c r="AY299" s="204" t="s">
        <v>202</v>
      </c>
    </row>
    <row r="300" spans="2:51" s="13" customFormat="1" ht="11.25">
      <c r="B300" s="195"/>
      <c r="C300" s="196"/>
      <c r="D300" s="188" t="s">
        <v>215</v>
      </c>
      <c r="E300" s="197" t="s">
        <v>19</v>
      </c>
      <c r="F300" s="198" t="s">
        <v>2133</v>
      </c>
      <c r="G300" s="196"/>
      <c r="H300" s="197" t="s">
        <v>19</v>
      </c>
      <c r="I300" s="199"/>
      <c r="J300" s="196"/>
      <c r="K300" s="196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215</v>
      </c>
      <c r="AU300" s="204" t="s">
        <v>84</v>
      </c>
      <c r="AV300" s="13" t="s">
        <v>82</v>
      </c>
      <c r="AW300" s="13" t="s">
        <v>35</v>
      </c>
      <c r="AX300" s="13" t="s">
        <v>74</v>
      </c>
      <c r="AY300" s="204" t="s">
        <v>202</v>
      </c>
    </row>
    <row r="301" spans="2:51" s="13" customFormat="1" ht="11.25">
      <c r="B301" s="195"/>
      <c r="C301" s="196"/>
      <c r="D301" s="188" t="s">
        <v>215</v>
      </c>
      <c r="E301" s="197" t="s">
        <v>19</v>
      </c>
      <c r="F301" s="198" t="s">
        <v>2154</v>
      </c>
      <c r="G301" s="196"/>
      <c r="H301" s="197" t="s">
        <v>19</v>
      </c>
      <c r="I301" s="199"/>
      <c r="J301" s="196"/>
      <c r="K301" s="196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215</v>
      </c>
      <c r="AU301" s="204" t="s">
        <v>84</v>
      </c>
      <c r="AV301" s="13" t="s">
        <v>82</v>
      </c>
      <c r="AW301" s="13" t="s">
        <v>35</v>
      </c>
      <c r="AX301" s="13" t="s">
        <v>74</v>
      </c>
      <c r="AY301" s="204" t="s">
        <v>202</v>
      </c>
    </row>
    <row r="302" spans="2:51" s="14" customFormat="1" ht="11.25">
      <c r="B302" s="205"/>
      <c r="C302" s="206"/>
      <c r="D302" s="188" t="s">
        <v>215</v>
      </c>
      <c r="E302" s="207" t="s">
        <v>19</v>
      </c>
      <c r="F302" s="208" t="s">
        <v>2155</v>
      </c>
      <c r="G302" s="206"/>
      <c r="H302" s="209">
        <v>1.4039999999999999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215</v>
      </c>
      <c r="AU302" s="215" t="s">
        <v>84</v>
      </c>
      <c r="AV302" s="14" t="s">
        <v>84</v>
      </c>
      <c r="AW302" s="14" t="s">
        <v>35</v>
      </c>
      <c r="AX302" s="14" t="s">
        <v>74</v>
      </c>
      <c r="AY302" s="215" t="s">
        <v>202</v>
      </c>
    </row>
    <row r="303" spans="2:51" s="13" customFormat="1" ht="11.25">
      <c r="B303" s="195"/>
      <c r="C303" s="196"/>
      <c r="D303" s="188" t="s">
        <v>215</v>
      </c>
      <c r="E303" s="197" t="s">
        <v>19</v>
      </c>
      <c r="F303" s="198" t="s">
        <v>2076</v>
      </c>
      <c r="G303" s="196"/>
      <c r="H303" s="197" t="s">
        <v>19</v>
      </c>
      <c r="I303" s="199"/>
      <c r="J303" s="196"/>
      <c r="K303" s="196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215</v>
      </c>
      <c r="AU303" s="204" t="s">
        <v>84</v>
      </c>
      <c r="AV303" s="13" t="s">
        <v>82</v>
      </c>
      <c r="AW303" s="13" t="s">
        <v>35</v>
      </c>
      <c r="AX303" s="13" t="s">
        <v>74</v>
      </c>
      <c r="AY303" s="204" t="s">
        <v>202</v>
      </c>
    </row>
    <row r="304" spans="2:51" s="13" customFormat="1" ht="11.25">
      <c r="B304" s="195"/>
      <c r="C304" s="196"/>
      <c r="D304" s="188" t="s">
        <v>215</v>
      </c>
      <c r="E304" s="197" t="s">
        <v>19</v>
      </c>
      <c r="F304" s="198" t="s">
        <v>2133</v>
      </c>
      <c r="G304" s="196"/>
      <c r="H304" s="197" t="s">
        <v>19</v>
      </c>
      <c r="I304" s="199"/>
      <c r="J304" s="196"/>
      <c r="K304" s="196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215</v>
      </c>
      <c r="AU304" s="204" t="s">
        <v>84</v>
      </c>
      <c r="AV304" s="13" t="s">
        <v>82</v>
      </c>
      <c r="AW304" s="13" t="s">
        <v>35</v>
      </c>
      <c r="AX304" s="13" t="s">
        <v>74</v>
      </c>
      <c r="AY304" s="204" t="s">
        <v>202</v>
      </c>
    </row>
    <row r="305" spans="2:51" s="13" customFormat="1" ht="11.25">
      <c r="B305" s="195"/>
      <c r="C305" s="196"/>
      <c r="D305" s="188" t="s">
        <v>215</v>
      </c>
      <c r="E305" s="197" t="s">
        <v>19</v>
      </c>
      <c r="F305" s="198" t="s">
        <v>2156</v>
      </c>
      <c r="G305" s="196"/>
      <c r="H305" s="197" t="s">
        <v>19</v>
      </c>
      <c r="I305" s="199"/>
      <c r="J305" s="196"/>
      <c r="K305" s="196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215</v>
      </c>
      <c r="AU305" s="204" t="s">
        <v>84</v>
      </c>
      <c r="AV305" s="13" t="s">
        <v>82</v>
      </c>
      <c r="AW305" s="13" t="s">
        <v>35</v>
      </c>
      <c r="AX305" s="13" t="s">
        <v>74</v>
      </c>
      <c r="AY305" s="204" t="s">
        <v>202</v>
      </c>
    </row>
    <row r="306" spans="2:51" s="14" customFormat="1" ht="11.25">
      <c r="B306" s="205"/>
      <c r="C306" s="206"/>
      <c r="D306" s="188" t="s">
        <v>215</v>
      </c>
      <c r="E306" s="207" t="s">
        <v>19</v>
      </c>
      <c r="F306" s="208" t="s">
        <v>2157</v>
      </c>
      <c r="G306" s="206"/>
      <c r="H306" s="209">
        <v>2.0699999999999998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215</v>
      </c>
      <c r="AU306" s="215" t="s">
        <v>84</v>
      </c>
      <c r="AV306" s="14" t="s">
        <v>84</v>
      </c>
      <c r="AW306" s="14" t="s">
        <v>35</v>
      </c>
      <c r="AX306" s="14" t="s">
        <v>74</v>
      </c>
      <c r="AY306" s="215" t="s">
        <v>202</v>
      </c>
    </row>
    <row r="307" spans="2:51" s="13" customFormat="1" ht="11.25">
      <c r="B307" s="195"/>
      <c r="C307" s="196"/>
      <c r="D307" s="188" t="s">
        <v>215</v>
      </c>
      <c r="E307" s="197" t="s">
        <v>19</v>
      </c>
      <c r="F307" s="198" t="s">
        <v>2078</v>
      </c>
      <c r="G307" s="196"/>
      <c r="H307" s="197" t="s">
        <v>19</v>
      </c>
      <c r="I307" s="199"/>
      <c r="J307" s="196"/>
      <c r="K307" s="196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215</v>
      </c>
      <c r="AU307" s="204" t="s">
        <v>84</v>
      </c>
      <c r="AV307" s="13" t="s">
        <v>82</v>
      </c>
      <c r="AW307" s="13" t="s">
        <v>35</v>
      </c>
      <c r="AX307" s="13" t="s">
        <v>74</v>
      </c>
      <c r="AY307" s="204" t="s">
        <v>202</v>
      </c>
    </row>
    <row r="308" spans="2:51" s="13" customFormat="1" ht="11.25">
      <c r="B308" s="195"/>
      <c r="C308" s="196"/>
      <c r="D308" s="188" t="s">
        <v>215</v>
      </c>
      <c r="E308" s="197" t="s">
        <v>19</v>
      </c>
      <c r="F308" s="198" t="s">
        <v>2122</v>
      </c>
      <c r="G308" s="196"/>
      <c r="H308" s="197" t="s">
        <v>19</v>
      </c>
      <c r="I308" s="199"/>
      <c r="J308" s="196"/>
      <c r="K308" s="196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215</v>
      </c>
      <c r="AU308" s="204" t="s">
        <v>84</v>
      </c>
      <c r="AV308" s="13" t="s">
        <v>82</v>
      </c>
      <c r="AW308" s="13" t="s">
        <v>35</v>
      </c>
      <c r="AX308" s="13" t="s">
        <v>74</v>
      </c>
      <c r="AY308" s="204" t="s">
        <v>202</v>
      </c>
    </row>
    <row r="309" spans="2:51" s="13" customFormat="1" ht="11.25">
      <c r="B309" s="195"/>
      <c r="C309" s="196"/>
      <c r="D309" s="188" t="s">
        <v>215</v>
      </c>
      <c r="E309" s="197" t="s">
        <v>19</v>
      </c>
      <c r="F309" s="198" t="s">
        <v>2131</v>
      </c>
      <c r="G309" s="196"/>
      <c r="H309" s="197" t="s">
        <v>19</v>
      </c>
      <c r="I309" s="199"/>
      <c r="J309" s="196"/>
      <c r="K309" s="196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215</v>
      </c>
      <c r="AU309" s="204" t="s">
        <v>84</v>
      </c>
      <c r="AV309" s="13" t="s">
        <v>82</v>
      </c>
      <c r="AW309" s="13" t="s">
        <v>35</v>
      </c>
      <c r="AX309" s="13" t="s">
        <v>74</v>
      </c>
      <c r="AY309" s="204" t="s">
        <v>202</v>
      </c>
    </row>
    <row r="310" spans="2:51" s="14" customFormat="1" ht="11.25">
      <c r="B310" s="205"/>
      <c r="C310" s="206"/>
      <c r="D310" s="188" t="s">
        <v>215</v>
      </c>
      <c r="E310" s="207" t="s">
        <v>19</v>
      </c>
      <c r="F310" s="208" t="s">
        <v>2132</v>
      </c>
      <c r="G310" s="206"/>
      <c r="H310" s="209">
        <v>0.3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215</v>
      </c>
      <c r="AU310" s="215" t="s">
        <v>84</v>
      </c>
      <c r="AV310" s="14" t="s">
        <v>84</v>
      </c>
      <c r="AW310" s="14" t="s">
        <v>35</v>
      </c>
      <c r="AX310" s="14" t="s">
        <v>74</v>
      </c>
      <c r="AY310" s="215" t="s">
        <v>202</v>
      </c>
    </row>
    <row r="311" spans="2:51" s="13" customFormat="1" ht="11.25">
      <c r="B311" s="195"/>
      <c r="C311" s="196"/>
      <c r="D311" s="188" t="s">
        <v>215</v>
      </c>
      <c r="E311" s="197" t="s">
        <v>19</v>
      </c>
      <c r="F311" s="198" t="s">
        <v>2069</v>
      </c>
      <c r="G311" s="196"/>
      <c r="H311" s="197" t="s">
        <v>19</v>
      </c>
      <c r="I311" s="199"/>
      <c r="J311" s="196"/>
      <c r="K311" s="196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215</v>
      </c>
      <c r="AU311" s="204" t="s">
        <v>84</v>
      </c>
      <c r="AV311" s="13" t="s">
        <v>82</v>
      </c>
      <c r="AW311" s="13" t="s">
        <v>35</v>
      </c>
      <c r="AX311" s="13" t="s">
        <v>74</v>
      </c>
      <c r="AY311" s="204" t="s">
        <v>202</v>
      </c>
    </row>
    <row r="312" spans="2:51" s="13" customFormat="1" ht="11.25">
      <c r="B312" s="195"/>
      <c r="C312" s="196"/>
      <c r="D312" s="188" t="s">
        <v>215</v>
      </c>
      <c r="E312" s="197" t="s">
        <v>19</v>
      </c>
      <c r="F312" s="198" t="s">
        <v>2122</v>
      </c>
      <c r="G312" s="196"/>
      <c r="H312" s="197" t="s">
        <v>19</v>
      </c>
      <c r="I312" s="199"/>
      <c r="J312" s="196"/>
      <c r="K312" s="196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215</v>
      </c>
      <c r="AU312" s="204" t="s">
        <v>84</v>
      </c>
      <c r="AV312" s="13" t="s">
        <v>82</v>
      </c>
      <c r="AW312" s="13" t="s">
        <v>35</v>
      </c>
      <c r="AX312" s="13" t="s">
        <v>74</v>
      </c>
      <c r="AY312" s="204" t="s">
        <v>202</v>
      </c>
    </row>
    <row r="313" spans="2:51" s="13" customFormat="1" ht="11.25">
      <c r="B313" s="195"/>
      <c r="C313" s="196"/>
      <c r="D313" s="188" t="s">
        <v>215</v>
      </c>
      <c r="E313" s="197" t="s">
        <v>19</v>
      </c>
      <c r="F313" s="198" t="s">
        <v>2158</v>
      </c>
      <c r="G313" s="196"/>
      <c r="H313" s="197" t="s">
        <v>19</v>
      </c>
      <c r="I313" s="199"/>
      <c r="J313" s="196"/>
      <c r="K313" s="196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215</v>
      </c>
      <c r="AU313" s="204" t="s">
        <v>84</v>
      </c>
      <c r="AV313" s="13" t="s">
        <v>82</v>
      </c>
      <c r="AW313" s="13" t="s">
        <v>35</v>
      </c>
      <c r="AX313" s="13" t="s">
        <v>74</v>
      </c>
      <c r="AY313" s="204" t="s">
        <v>202</v>
      </c>
    </row>
    <row r="314" spans="2:51" s="14" customFormat="1" ht="11.25">
      <c r="B314" s="205"/>
      <c r="C314" s="206"/>
      <c r="D314" s="188" t="s">
        <v>215</v>
      </c>
      <c r="E314" s="207" t="s">
        <v>19</v>
      </c>
      <c r="F314" s="208" t="s">
        <v>2159</v>
      </c>
      <c r="G314" s="206"/>
      <c r="H314" s="209">
        <v>2.9820000000000002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215</v>
      </c>
      <c r="AU314" s="215" t="s">
        <v>84</v>
      </c>
      <c r="AV314" s="14" t="s">
        <v>84</v>
      </c>
      <c r="AW314" s="14" t="s">
        <v>35</v>
      </c>
      <c r="AX314" s="14" t="s">
        <v>74</v>
      </c>
      <c r="AY314" s="215" t="s">
        <v>202</v>
      </c>
    </row>
    <row r="315" spans="2:51" s="13" customFormat="1" ht="11.25">
      <c r="B315" s="195"/>
      <c r="C315" s="196"/>
      <c r="D315" s="188" t="s">
        <v>215</v>
      </c>
      <c r="E315" s="197" t="s">
        <v>19</v>
      </c>
      <c r="F315" s="198" t="s">
        <v>2069</v>
      </c>
      <c r="G315" s="196"/>
      <c r="H315" s="197" t="s">
        <v>19</v>
      </c>
      <c r="I315" s="199"/>
      <c r="J315" s="196"/>
      <c r="K315" s="196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215</v>
      </c>
      <c r="AU315" s="204" t="s">
        <v>84</v>
      </c>
      <c r="AV315" s="13" t="s">
        <v>82</v>
      </c>
      <c r="AW315" s="13" t="s">
        <v>35</v>
      </c>
      <c r="AX315" s="13" t="s">
        <v>74</v>
      </c>
      <c r="AY315" s="204" t="s">
        <v>202</v>
      </c>
    </row>
    <row r="316" spans="2:51" s="13" customFormat="1" ht="11.25">
      <c r="B316" s="195"/>
      <c r="C316" s="196"/>
      <c r="D316" s="188" t="s">
        <v>215</v>
      </c>
      <c r="E316" s="197" t="s">
        <v>19</v>
      </c>
      <c r="F316" s="198" t="s">
        <v>2122</v>
      </c>
      <c r="G316" s="196"/>
      <c r="H316" s="197" t="s">
        <v>19</v>
      </c>
      <c r="I316" s="199"/>
      <c r="J316" s="196"/>
      <c r="K316" s="196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215</v>
      </c>
      <c r="AU316" s="204" t="s">
        <v>84</v>
      </c>
      <c r="AV316" s="13" t="s">
        <v>82</v>
      </c>
      <c r="AW316" s="13" t="s">
        <v>35</v>
      </c>
      <c r="AX316" s="13" t="s">
        <v>74</v>
      </c>
      <c r="AY316" s="204" t="s">
        <v>202</v>
      </c>
    </row>
    <row r="317" spans="2:51" s="13" customFormat="1" ht="11.25">
      <c r="B317" s="195"/>
      <c r="C317" s="196"/>
      <c r="D317" s="188" t="s">
        <v>215</v>
      </c>
      <c r="E317" s="197" t="s">
        <v>19</v>
      </c>
      <c r="F317" s="198" t="s">
        <v>2160</v>
      </c>
      <c r="G317" s="196"/>
      <c r="H317" s="197" t="s">
        <v>19</v>
      </c>
      <c r="I317" s="199"/>
      <c r="J317" s="196"/>
      <c r="K317" s="196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215</v>
      </c>
      <c r="AU317" s="204" t="s">
        <v>84</v>
      </c>
      <c r="AV317" s="13" t="s">
        <v>82</v>
      </c>
      <c r="AW317" s="13" t="s">
        <v>35</v>
      </c>
      <c r="AX317" s="13" t="s">
        <v>74</v>
      </c>
      <c r="AY317" s="204" t="s">
        <v>202</v>
      </c>
    </row>
    <row r="318" spans="2:51" s="14" customFormat="1" ht="11.25">
      <c r="B318" s="205"/>
      <c r="C318" s="206"/>
      <c r="D318" s="188" t="s">
        <v>215</v>
      </c>
      <c r="E318" s="207" t="s">
        <v>19</v>
      </c>
      <c r="F318" s="208" t="s">
        <v>2161</v>
      </c>
      <c r="G318" s="206"/>
      <c r="H318" s="209">
        <v>1.9039999999999999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215</v>
      </c>
      <c r="AU318" s="215" t="s">
        <v>84</v>
      </c>
      <c r="AV318" s="14" t="s">
        <v>84</v>
      </c>
      <c r="AW318" s="14" t="s">
        <v>35</v>
      </c>
      <c r="AX318" s="14" t="s">
        <v>74</v>
      </c>
      <c r="AY318" s="215" t="s">
        <v>202</v>
      </c>
    </row>
    <row r="319" spans="2:51" s="13" customFormat="1" ht="11.25">
      <c r="B319" s="195"/>
      <c r="C319" s="196"/>
      <c r="D319" s="188" t="s">
        <v>215</v>
      </c>
      <c r="E319" s="197" t="s">
        <v>19</v>
      </c>
      <c r="F319" s="198" t="s">
        <v>2076</v>
      </c>
      <c r="G319" s="196"/>
      <c r="H319" s="197" t="s">
        <v>19</v>
      </c>
      <c r="I319" s="199"/>
      <c r="J319" s="196"/>
      <c r="K319" s="196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215</v>
      </c>
      <c r="AU319" s="204" t="s">
        <v>84</v>
      </c>
      <c r="AV319" s="13" t="s">
        <v>82</v>
      </c>
      <c r="AW319" s="13" t="s">
        <v>35</v>
      </c>
      <c r="AX319" s="13" t="s">
        <v>74</v>
      </c>
      <c r="AY319" s="204" t="s">
        <v>202</v>
      </c>
    </row>
    <row r="320" spans="2:51" s="13" customFormat="1" ht="11.25">
      <c r="B320" s="195"/>
      <c r="C320" s="196"/>
      <c r="D320" s="188" t="s">
        <v>215</v>
      </c>
      <c r="E320" s="197" t="s">
        <v>19</v>
      </c>
      <c r="F320" s="198" t="s">
        <v>2122</v>
      </c>
      <c r="G320" s="196"/>
      <c r="H320" s="197" t="s">
        <v>19</v>
      </c>
      <c r="I320" s="199"/>
      <c r="J320" s="196"/>
      <c r="K320" s="196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215</v>
      </c>
      <c r="AU320" s="204" t="s">
        <v>84</v>
      </c>
      <c r="AV320" s="13" t="s">
        <v>82</v>
      </c>
      <c r="AW320" s="13" t="s">
        <v>35</v>
      </c>
      <c r="AX320" s="13" t="s">
        <v>74</v>
      </c>
      <c r="AY320" s="204" t="s">
        <v>202</v>
      </c>
    </row>
    <row r="321" spans="1:65" s="13" customFormat="1" ht="11.25">
      <c r="B321" s="195"/>
      <c r="C321" s="196"/>
      <c r="D321" s="188" t="s">
        <v>215</v>
      </c>
      <c r="E321" s="197" t="s">
        <v>19</v>
      </c>
      <c r="F321" s="198" t="s">
        <v>2158</v>
      </c>
      <c r="G321" s="196"/>
      <c r="H321" s="197" t="s">
        <v>19</v>
      </c>
      <c r="I321" s="199"/>
      <c r="J321" s="196"/>
      <c r="K321" s="196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215</v>
      </c>
      <c r="AU321" s="204" t="s">
        <v>84</v>
      </c>
      <c r="AV321" s="13" t="s">
        <v>82</v>
      </c>
      <c r="AW321" s="13" t="s">
        <v>35</v>
      </c>
      <c r="AX321" s="13" t="s">
        <v>74</v>
      </c>
      <c r="AY321" s="204" t="s">
        <v>202</v>
      </c>
    </row>
    <row r="322" spans="1:65" s="14" customFormat="1" ht="11.25">
      <c r="B322" s="205"/>
      <c r="C322" s="206"/>
      <c r="D322" s="188" t="s">
        <v>215</v>
      </c>
      <c r="E322" s="207" t="s">
        <v>19</v>
      </c>
      <c r="F322" s="208" t="s">
        <v>2159</v>
      </c>
      <c r="G322" s="206"/>
      <c r="H322" s="209">
        <v>2.9820000000000002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215</v>
      </c>
      <c r="AU322" s="215" t="s">
        <v>84</v>
      </c>
      <c r="AV322" s="14" t="s">
        <v>84</v>
      </c>
      <c r="AW322" s="14" t="s">
        <v>35</v>
      </c>
      <c r="AX322" s="14" t="s">
        <v>74</v>
      </c>
      <c r="AY322" s="215" t="s">
        <v>202</v>
      </c>
    </row>
    <row r="323" spans="1:65" s="13" customFormat="1" ht="11.25">
      <c r="B323" s="195"/>
      <c r="C323" s="196"/>
      <c r="D323" s="188" t="s">
        <v>215</v>
      </c>
      <c r="E323" s="197" t="s">
        <v>19</v>
      </c>
      <c r="F323" s="198" t="s">
        <v>2076</v>
      </c>
      <c r="G323" s="196"/>
      <c r="H323" s="197" t="s">
        <v>19</v>
      </c>
      <c r="I323" s="199"/>
      <c r="J323" s="196"/>
      <c r="K323" s="196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215</v>
      </c>
      <c r="AU323" s="204" t="s">
        <v>84</v>
      </c>
      <c r="AV323" s="13" t="s">
        <v>82</v>
      </c>
      <c r="AW323" s="13" t="s">
        <v>35</v>
      </c>
      <c r="AX323" s="13" t="s">
        <v>74</v>
      </c>
      <c r="AY323" s="204" t="s">
        <v>202</v>
      </c>
    </row>
    <row r="324" spans="1:65" s="13" customFormat="1" ht="11.25">
      <c r="B324" s="195"/>
      <c r="C324" s="196"/>
      <c r="D324" s="188" t="s">
        <v>215</v>
      </c>
      <c r="E324" s="197" t="s">
        <v>19</v>
      </c>
      <c r="F324" s="198" t="s">
        <v>2133</v>
      </c>
      <c r="G324" s="196"/>
      <c r="H324" s="197" t="s">
        <v>19</v>
      </c>
      <c r="I324" s="199"/>
      <c r="J324" s="196"/>
      <c r="K324" s="196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215</v>
      </c>
      <c r="AU324" s="204" t="s">
        <v>84</v>
      </c>
      <c r="AV324" s="13" t="s">
        <v>82</v>
      </c>
      <c r="AW324" s="13" t="s">
        <v>35</v>
      </c>
      <c r="AX324" s="13" t="s">
        <v>74</v>
      </c>
      <c r="AY324" s="204" t="s">
        <v>202</v>
      </c>
    </row>
    <row r="325" spans="1:65" s="13" customFormat="1" ht="11.25">
      <c r="B325" s="195"/>
      <c r="C325" s="196"/>
      <c r="D325" s="188" t="s">
        <v>215</v>
      </c>
      <c r="E325" s="197" t="s">
        <v>19</v>
      </c>
      <c r="F325" s="198" t="s">
        <v>2162</v>
      </c>
      <c r="G325" s="196"/>
      <c r="H325" s="197" t="s">
        <v>19</v>
      </c>
      <c r="I325" s="199"/>
      <c r="J325" s="196"/>
      <c r="K325" s="196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215</v>
      </c>
      <c r="AU325" s="204" t="s">
        <v>84</v>
      </c>
      <c r="AV325" s="13" t="s">
        <v>82</v>
      </c>
      <c r="AW325" s="13" t="s">
        <v>35</v>
      </c>
      <c r="AX325" s="13" t="s">
        <v>74</v>
      </c>
      <c r="AY325" s="204" t="s">
        <v>202</v>
      </c>
    </row>
    <row r="326" spans="1:65" s="14" customFormat="1" ht="11.25">
      <c r="B326" s="205"/>
      <c r="C326" s="206"/>
      <c r="D326" s="188" t="s">
        <v>215</v>
      </c>
      <c r="E326" s="207" t="s">
        <v>19</v>
      </c>
      <c r="F326" s="208" t="s">
        <v>2163</v>
      </c>
      <c r="G326" s="206"/>
      <c r="H326" s="209">
        <v>6.0060000000000002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215</v>
      </c>
      <c r="AU326" s="215" t="s">
        <v>84</v>
      </c>
      <c r="AV326" s="14" t="s">
        <v>84</v>
      </c>
      <c r="AW326" s="14" t="s">
        <v>35</v>
      </c>
      <c r="AX326" s="14" t="s">
        <v>74</v>
      </c>
      <c r="AY326" s="215" t="s">
        <v>202</v>
      </c>
    </row>
    <row r="327" spans="1:65" s="15" customFormat="1" ht="11.25">
      <c r="B327" s="216"/>
      <c r="C327" s="217"/>
      <c r="D327" s="188" t="s">
        <v>215</v>
      </c>
      <c r="E327" s="218" t="s">
        <v>19</v>
      </c>
      <c r="F327" s="219" t="s">
        <v>220</v>
      </c>
      <c r="G327" s="217"/>
      <c r="H327" s="220">
        <v>168.017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215</v>
      </c>
      <c r="AU327" s="226" t="s">
        <v>84</v>
      </c>
      <c r="AV327" s="15" t="s">
        <v>209</v>
      </c>
      <c r="AW327" s="15" t="s">
        <v>35</v>
      </c>
      <c r="AX327" s="15" t="s">
        <v>82</v>
      </c>
      <c r="AY327" s="226" t="s">
        <v>202</v>
      </c>
    </row>
    <row r="328" spans="1:65" s="12" customFormat="1" ht="22.9" customHeight="1">
      <c r="B328" s="159"/>
      <c r="C328" s="160"/>
      <c r="D328" s="161" t="s">
        <v>73</v>
      </c>
      <c r="E328" s="173" t="s">
        <v>2164</v>
      </c>
      <c r="F328" s="173" t="s">
        <v>2165</v>
      </c>
      <c r="G328" s="160"/>
      <c r="H328" s="160"/>
      <c r="I328" s="163"/>
      <c r="J328" s="174">
        <f>BK328</f>
        <v>0</v>
      </c>
      <c r="K328" s="160"/>
      <c r="L328" s="165"/>
      <c r="M328" s="166"/>
      <c r="N328" s="167"/>
      <c r="O328" s="167"/>
      <c r="P328" s="168">
        <f>SUM(P329:P391)</f>
        <v>0</v>
      </c>
      <c r="Q328" s="167"/>
      <c r="R328" s="168">
        <f>SUM(R329:R391)</f>
        <v>0.16037195999999998</v>
      </c>
      <c r="S328" s="167"/>
      <c r="T328" s="169">
        <f>SUM(T329:T391)</f>
        <v>0</v>
      </c>
      <c r="AR328" s="170" t="s">
        <v>82</v>
      </c>
      <c r="AT328" s="171" t="s">
        <v>73</v>
      </c>
      <c r="AU328" s="171" t="s">
        <v>82</v>
      </c>
      <c r="AY328" s="170" t="s">
        <v>202</v>
      </c>
      <c r="BK328" s="172">
        <f>SUM(BK329:BK391)</f>
        <v>0</v>
      </c>
    </row>
    <row r="329" spans="1:65" s="2" customFormat="1" ht="16.5" customHeight="1">
      <c r="A329" s="36"/>
      <c r="B329" s="37"/>
      <c r="C329" s="175" t="s">
        <v>237</v>
      </c>
      <c r="D329" s="175" t="s">
        <v>204</v>
      </c>
      <c r="E329" s="176" t="s">
        <v>2166</v>
      </c>
      <c r="F329" s="177" t="s">
        <v>2167</v>
      </c>
      <c r="G329" s="178" t="s">
        <v>263</v>
      </c>
      <c r="H329" s="179">
        <v>11.5</v>
      </c>
      <c r="I329" s="180"/>
      <c r="J329" s="181">
        <f>ROUND(I329*H329,2)</f>
        <v>0</v>
      </c>
      <c r="K329" s="177" t="s">
        <v>1998</v>
      </c>
      <c r="L329" s="41"/>
      <c r="M329" s="182" t="s">
        <v>19</v>
      </c>
      <c r="N329" s="183" t="s">
        <v>45</v>
      </c>
      <c r="O329" s="66"/>
      <c r="P329" s="184">
        <f>O329*H329</f>
        <v>0</v>
      </c>
      <c r="Q329" s="184">
        <v>3.0000000000000001E-5</v>
      </c>
      <c r="R329" s="184">
        <f>Q329*H329</f>
        <v>3.4499999999999998E-4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209</v>
      </c>
      <c r="AT329" s="186" t="s">
        <v>204</v>
      </c>
      <c r="AU329" s="186" t="s">
        <v>84</v>
      </c>
      <c r="AY329" s="19" t="s">
        <v>202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209</v>
      </c>
      <c r="BM329" s="186" t="s">
        <v>2168</v>
      </c>
    </row>
    <row r="330" spans="1:65" s="2" customFormat="1" ht="11.25">
      <c r="A330" s="36"/>
      <c r="B330" s="37"/>
      <c r="C330" s="38"/>
      <c r="D330" s="188" t="s">
        <v>211</v>
      </c>
      <c r="E330" s="38"/>
      <c r="F330" s="189" t="s">
        <v>2169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211</v>
      </c>
      <c r="AU330" s="19" t="s">
        <v>84</v>
      </c>
    </row>
    <row r="331" spans="1:65" s="2" customFormat="1" ht="11.25">
      <c r="A331" s="36"/>
      <c r="B331" s="37"/>
      <c r="C331" s="38"/>
      <c r="D331" s="193" t="s">
        <v>213</v>
      </c>
      <c r="E331" s="38"/>
      <c r="F331" s="194" t="s">
        <v>2170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213</v>
      </c>
      <c r="AU331" s="19" t="s">
        <v>84</v>
      </c>
    </row>
    <row r="332" spans="1:65" s="13" customFormat="1" ht="11.25">
      <c r="B332" s="195"/>
      <c r="C332" s="196"/>
      <c r="D332" s="188" t="s">
        <v>215</v>
      </c>
      <c r="E332" s="197" t="s">
        <v>19</v>
      </c>
      <c r="F332" s="198" t="s">
        <v>2171</v>
      </c>
      <c r="G332" s="196"/>
      <c r="H332" s="197" t="s">
        <v>19</v>
      </c>
      <c r="I332" s="199"/>
      <c r="J332" s="196"/>
      <c r="K332" s="196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215</v>
      </c>
      <c r="AU332" s="204" t="s">
        <v>84</v>
      </c>
      <c r="AV332" s="13" t="s">
        <v>82</v>
      </c>
      <c r="AW332" s="13" t="s">
        <v>35</v>
      </c>
      <c r="AX332" s="13" t="s">
        <v>74</v>
      </c>
      <c r="AY332" s="204" t="s">
        <v>202</v>
      </c>
    </row>
    <row r="333" spans="1:65" s="14" customFormat="1" ht="11.25">
      <c r="B333" s="205"/>
      <c r="C333" s="206"/>
      <c r="D333" s="188" t="s">
        <v>215</v>
      </c>
      <c r="E333" s="207" t="s">
        <v>19</v>
      </c>
      <c r="F333" s="208" t="s">
        <v>2172</v>
      </c>
      <c r="G333" s="206"/>
      <c r="H333" s="209">
        <v>11.5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215</v>
      </c>
      <c r="AU333" s="215" t="s">
        <v>84</v>
      </c>
      <c r="AV333" s="14" t="s">
        <v>84</v>
      </c>
      <c r="AW333" s="14" t="s">
        <v>35</v>
      </c>
      <c r="AX333" s="14" t="s">
        <v>74</v>
      </c>
      <c r="AY333" s="215" t="s">
        <v>202</v>
      </c>
    </row>
    <row r="334" spans="1:65" s="15" customFormat="1" ht="11.25">
      <c r="B334" s="216"/>
      <c r="C334" s="217"/>
      <c r="D334" s="188" t="s">
        <v>215</v>
      </c>
      <c r="E334" s="218" t="s">
        <v>19</v>
      </c>
      <c r="F334" s="219" t="s">
        <v>220</v>
      </c>
      <c r="G334" s="217"/>
      <c r="H334" s="220">
        <v>11.5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215</v>
      </c>
      <c r="AU334" s="226" t="s">
        <v>84</v>
      </c>
      <c r="AV334" s="15" t="s">
        <v>209</v>
      </c>
      <c r="AW334" s="15" t="s">
        <v>35</v>
      </c>
      <c r="AX334" s="15" t="s">
        <v>82</v>
      </c>
      <c r="AY334" s="226" t="s">
        <v>202</v>
      </c>
    </row>
    <row r="335" spans="1:65" s="2" customFormat="1" ht="16.5" customHeight="1">
      <c r="A335" s="36"/>
      <c r="B335" s="37"/>
      <c r="C335" s="241" t="s">
        <v>288</v>
      </c>
      <c r="D335" s="241" t="s">
        <v>595</v>
      </c>
      <c r="E335" s="242" t="s">
        <v>2173</v>
      </c>
      <c r="F335" s="243" t="s">
        <v>2174</v>
      </c>
      <c r="G335" s="244" t="s">
        <v>263</v>
      </c>
      <c r="H335" s="245">
        <v>128.22499999999999</v>
      </c>
      <c r="I335" s="246"/>
      <c r="J335" s="247">
        <f>ROUND(I335*H335,2)</f>
        <v>0</v>
      </c>
      <c r="K335" s="243" t="s">
        <v>208</v>
      </c>
      <c r="L335" s="248"/>
      <c r="M335" s="249" t="s">
        <v>19</v>
      </c>
      <c r="N335" s="250" t="s">
        <v>45</v>
      </c>
      <c r="O335" s="66"/>
      <c r="P335" s="184">
        <f>O335*H335</f>
        <v>0</v>
      </c>
      <c r="Q335" s="184">
        <v>5.9999999999999995E-4</v>
      </c>
      <c r="R335" s="184">
        <f>Q335*H335</f>
        <v>7.693499999999999E-2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268</v>
      </c>
      <c r="AT335" s="186" t="s">
        <v>595</v>
      </c>
      <c r="AU335" s="186" t="s">
        <v>84</v>
      </c>
      <c r="AY335" s="19" t="s">
        <v>202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82</v>
      </c>
      <c r="BK335" s="187">
        <f>ROUND(I335*H335,2)</f>
        <v>0</v>
      </c>
      <c r="BL335" s="19" t="s">
        <v>209</v>
      </c>
      <c r="BM335" s="186" t="s">
        <v>2175</v>
      </c>
    </row>
    <row r="336" spans="1:65" s="2" customFormat="1" ht="11.25">
      <c r="A336" s="36"/>
      <c r="B336" s="37"/>
      <c r="C336" s="38"/>
      <c r="D336" s="188" t="s">
        <v>211</v>
      </c>
      <c r="E336" s="38"/>
      <c r="F336" s="189" t="s">
        <v>2174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211</v>
      </c>
      <c r="AU336" s="19" t="s">
        <v>84</v>
      </c>
    </row>
    <row r="337" spans="1:65" s="13" customFormat="1" ht="11.25">
      <c r="B337" s="195"/>
      <c r="C337" s="196"/>
      <c r="D337" s="188" t="s">
        <v>215</v>
      </c>
      <c r="E337" s="197" t="s">
        <v>19</v>
      </c>
      <c r="F337" s="198" t="s">
        <v>2176</v>
      </c>
      <c r="G337" s="196"/>
      <c r="H337" s="197" t="s">
        <v>19</v>
      </c>
      <c r="I337" s="199"/>
      <c r="J337" s="196"/>
      <c r="K337" s="196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215</v>
      </c>
      <c r="AU337" s="204" t="s">
        <v>84</v>
      </c>
      <c r="AV337" s="13" t="s">
        <v>82</v>
      </c>
      <c r="AW337" s="13" t="s">
        <v>35</v>
      </c>
      <c r="AX337" s="13" t="s">
        <v>74</v>
      </c>
      <c r="AY337" s="204" t="s">
        <v>202</v>
      </c>
    </row>
    <row r="338" spans="1:65" s="13" customFormat="1" ht="11.25">
      <c r="B338" s="195"/>
      <c r="C338" s="196"/>
      <c r="D338" s="188" t="s">
        <v>215</v>
      </c>
      <c r="E338" s="197" t="s">
        <v>19</v>
      </c>
      <c r="F338" s="198" t="s">
        <v>263</v>
      </c>
      <c r="G338" s="196"/>
      <c r="H338" s="197" t="s">
        <v>19</v>
      </c>
      <c r="I338" s="199"/>
      <c r="J338" s="196"/>
      <c r="K338" s="196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215</v>
      </c>
      <c r="AU338" s="204" t="s">
        <v>84</v>
      </c>
      <c r="AV338" s="13" t="s">
        <v>82</v>
      </c>
      <c r="AW338" s="13" t="s">
        <v>35</v>
      </c>
      <c r="AX338" s="13" t="s">
        <v>74</v>
      </c>
      <c r="AY338" s="204" t="s">
        <v>202</v>
      </c>
    </row>
    <row r="339" spans="1:65" s="14" customFormat="1" ht="11.25">
      <c r="B339" s="205"/>
      <c r="C339" s="206"/>
      <c r="D339" s="188" t="s">
        <v>215</v>
      </c>
      <c r="E339" s="207" t="s">
        <v>19</v>
      </c>
      <c r="F339" s="208" t="s">
        <v>2177</v>
      </c>
      <c r="G339" s="206"/>
      <c r="H339" s="209">
        <v>111.5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215</v>
      </c>
      <c r="AU339" s="215" t="s">
        <v>84</v>
      </c>
      <c r="AV339" s="14" t="s">
        <v>84</v>
      </c>
      <c r="AW339" s="14" t="s">
        <v>35</v>
      </c>
      <c r="AX339" s="14" t="s">
        <v>74</v>
      </c>
      <c r="AY339" s="215" t="s">
        <v>202</v>
      </c>
    </row>
    <row r="340" spans="1:65" s="15" customFormat="1" ht="11.25">
      <c r="B340" s="216"/>
      <c r="C340" s="217"/>
      <c r="D340" s="188" t="s">
        <v>215</v>
      </c>
      <c r="E340" s="218" t="s">
        <v>19</v>
      </c>
      <c r="F340" s="219" t="s">
        <v>220</v>
      </c>
      <c r="G340" s="217"/>
      <c r="H340" s="220">
        <v>111.5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215</v>
      </c>
      <c r="AU340" s="226" t="s">
        <v>84</v>
      </c>
      <c r="AV340" s="15" t="s">
        <v>209</v>
      </c>
      <c r="AW340" s="15" t="s">
        <v>35</v>
      </c>
      <c r="AX340" s="15" t="s">
        <v>82</v>
      </c>
      <c r="AY340" s="226" t="s">
        <v>202</v>
      </c>
    </row>
    <row r="341" spans="1:65" s="14" customFormat="1" ht="11.25">
      <c r="B341" s="205"/>
      <c r="C341" s="206"/>
      <c r="D341" s="188" t="s">
        <v>215</v>
      </c>
      <c r="E341" s="206"/>
      <c r="F341" s="208" t="s">
        <v>2178</v>
      </c>
      <c r="G341" s="206"/>
      <c r="H341" s="209">
        <v>128.22499999999999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215</v>
      </c>
      <c r="AU341" s="215" t="s">
        <v>84</v>
      </c>
      <c r="AV341" s="14" t="s">
        <v>84</v>
      </c>
      <c r="AW341" s="14" t="s">
        <v>4</v>
      </c>
      <c r="AX341" s="14" t="s">
        <v>82</v>
      </c>
      <c r="AY341" s="215" t="s">
        <v>202</v>
      </c>
    </row>
    <row r="342" spans="1:65" s="2" customFormat="1" ht="16.5" customHeight="1">
      <c r="A342" s="36"/>
      <c r="B342" s="37"/>
      <c r="C342" s="175" t="s">
        <v>298</v>
      </c>
      <c r="D342" s="175" t="s">
        <v>204</v>
      </c>
      <c r="E342" s="176" t="s">
        <v>2179</v>
      </c>
      <c r="F342" s="177" t="s">
        <v>2180</v>
      </c>
      <c r="G342" s="178" t="s">
        <v>263</v>
      </c>
      <c r="H342" s="179">
        <v>1076.8599999999999</v>
      </c>
      <c r="I342" s="180"/>
      <c r="J342" s="181">
        <f>ROUND(I342*H342,2)</f>
        <v>0</v>
      </c>
      <c r="K342" s="177" t="s">
        <v>1998</v>
      </c>
      <c r="L342" s="41"/>
      <c r="M342" s="182" t="s">
        <v>19</v>
      </c>
      <c r="N342" s="183" t="s">
        <v>45</v>
      </c>
      <c r="O342" s="66"/>
      <c r="P342" s="184">
        <f>O342*H342</f>
        <v>0</v>
      </c>
      <c r="Q342" s="184">
        <v>0</v>
      </c>
      <c r="R342" s="184">
        <f>Q342*H342</f>
        <v>0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209</v>
      </c>
      <c r="AT342" s="186" t="s">
        <v>204</v>
      </c>
      <c r="AU342" s="186" t="s">
        <v>84</v>
      </c>
      <c r="AY342" s="19" t="s">
        <v>202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82</v>
      </c>
      <c r="BK342" s="187">
        <f>ROUND(I342*H342,2)</f>
        <v>0</v>
      </c>
      <c r="BL342" s="19" t="s">
        <v>209</v>
      </c>
      <c r="BM342" s="186" t="s">
        <v>2181</v>
      </c>
    </row>
    <row r="343" spans="1:65" s="2" customFormat="1" ht="11.25">
      <c r="A343" s="36"/>
      <c r="B343" s="37"/>
      <c r="C343" s="38"/>
      <c r="D343" s="188" t="s">
        <v>211</v>
      </c>
      <c r="E343" s="38"/>
      <c r="F343" s="189" t="s">
        <v>2182</v>
      </c>
      <c r="G343" s="38"/>
      <c r="H343" s="38"/>
      <c r="I343" s="190"/>
      <c r="J343" s="38"/>
      <c r="K343" s="38"/>
      <c r="L343" s="41"/>
      <c r="M343" s="191"/>
      <c r="N343" s="192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211</v>
      </c>
      <c r="AU343" s="19" t="s">
        <v>84</v>
      </c>
    </row>
    <row r="344" spans="1:65" s="2" customFormat="1" ht="11.25">
      <c r="A344" s="36"/>
      <c r="B344" s="37"/>
      <c r="C344" s="38"/>
      <c r="D344" s="193" t="s">
        <v>213</v>
      </c>
      <c r="E344" s="38"/>
      <c r="F344" s="194" t="s">
        <v>2183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213</v>
      </c>
      <c r="AU344" s="19" t="s">
        <v>84</v>
      </c>
    </row>
    <row r="345" spans="1:65" s="13" customFormat="1" ht="11.25">
      <c r="B345" s="195"/>
      <c r="C345" s="196"/>
      <c r="D345" s="188" t="s">
        <v>215</v>
      </c>
      <c r="E345" s="197" t="s">
        <v>19</v>
      </c>
      <c r="F345" s="198" t="s">
        <v>2184</v>
      </c>
      <c r="G345" s="196"/>
      <c r="H345" s="197" t="s">
        <v>19</v>
      </c>
      <c r="I345" s="199"/>
      <c r="J345" s="196"/>
      <c r="K345" s="196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215</v>
      </c>
      <c r="AU345" s="204" t="s">
        <v>84</v>
      </c>
      <c r="AV345" s="13" t="s">
        <v>82</v>
      </c>
      <c r="AW345" s="13" t="s">
        <v>35</v>
      </c>
      <c r="AX345" s="13" t="s">
        <v>74</v>
      </c>
      <c r="AY345" s="204" t="s">
        <v>202</v>
      </c>
    </row>
    <row r="346" spans="1:65" s="13" customFormat="1" ht="11.25">
      <c r="B346" s="195"/>
      <c r="C346" s="196"/>
      <c r="D346" s="188" t="s">
        <v>215</v>
      </c>
      <c r="E346" s="197" t="s">
        <v>19</v>
      </c>
      <c r="F346" s="198" t="s">
        <v>2185</v>
      </c>
      <c r="G346" s="196"/>
      <c r="H346" s="197" t="s">
        <v>19</v>
      </c>
      <c r="I346" s="199"/>
      <c r="J346" s="196"/>
      <c r="K346" s="196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215</v>
      </c>
      <c r="AU346" s="204" t="s">
        <v>84</v>
      </c>
      <c r="AV346" s="13" t="s">
        <v>82</v>
      </c>
      <c r="AW346" s="13" t="s">
        <v>35</v>
      </c>
      <c r="AX346" s="13" t="s">
        <v>74</v>
      </c>
      <c r="AY346" s="204" t="s">
        <v>202</v>
      </c>
    </row>
    <row r="347" spans="1:65" s="14" customFormat="1" ht="11.25">
      <c r="B347" s="205"/>
      <c r="C347" s="206"/>
      <c r="D347" s="188" t="s">
        <v>215</v>
      </c>
      <c r="E347" s="207" t="s">
        <v>19</v>
      </c>
      <c r="F347" s="208" t="s">
        <v>2186</v>
      </c>
      <c r="G347" s="206"/>
      <c r="H347" s="209">
        <v>97.98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215</v>
      </c>
      <c r="AU347" s="215" t="s">
        <v>84</v>
      </c>
      <c r="AV347" s="14" t="s">
        <v>84</v>
      </c>
      <c r="AW347" s="14" t="s">
        <v>35</v>
      </c>
      <c r="AX347" s="14" t="s">
        <v>74</v>
      </c>
      <c r="AY347" s="215" t="s">
        <v>202</v>
      </c>
    </row>
    <row r="348" spans="1:65" s="13" customFormat="1" ht="11.25">
      <c r="B348" s="195"/>
      <c r="C348" s="196"/>
      <c r="D348" s="188" t="s">
        <v>215</v>
      </c>
      <c r="E348" s="197" t="s">
        <v>19</v>
      </c>
      <c r="F348" s="198" t="s">
        <v>2187</v>
      </c>
      <c r="G348" s="196"/>
      <c r="H348" s="197" t="s">
        <v>19</v>
      </c>
      <c r="I348" s="199"/>
      <c r="J348" s="196"/>
      <c r="K348" s="196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215</v>
      </c>
      <c r="AU348" s="204" t="s">
        <v>84</v>
      </c>
      <c r="AV348" s="13" t="s">
        <v>82</v>
      </c>
      <c r="AW348" s="13" t="s">
        <v>35</v>
      </c>
      <c r="AX348" s="13" t="s">
        <v>74</v>
      </c>
      <c r="AY348" s="204" t="s">
        <v>202</v>
      </c>
    </row>
    <row r="349" spans="1:65" s="14" customFormat="1" ht="11.25">
      <c r="B349" s="205"/>
      <c r="C349" s="206"/>
      <c r="D349" s="188" t="s">
        <v>215</v>
      </c>
      <c r="E349" s="207" t="s">
        <v>19</v>
      </c>
      <c r="F349" s="208" t="s">
        <v>2188</v>
      </c>
      <c r="G349" s="206"/>
      <c r="H349" s="209">
        <v>99.18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215</v>
      </c>
      <c r="AU349" s="215" t="s">
        <v>84</v>
      </c>
      <c r="AV349" s="14" t="s">
        <v>84</v>
      </c>
      <c r="AW349" s="14" t="s">
        <v>35</v>
      </c>
      <c r="AX349" s="14" t="s">
        <v>74</v>
      </c>
      <c r="AY349" s="215" t="s">
        <v>202</v>
      </c>
    </row>
    <row r="350" spans="1:65" s="13" customFormat="1" ht="11.25">
      <c r="B350" s="195"/>
      <c r="C350" s="196"/>
      <c r="D350" s="188" t="s">
        <v>215</v>
      </c>
      <c r="E350" s="197" t="s">
        <v>19</v>
      </c>
      <c r="F350" s="198" t="s">
        <v>2189</v>
      </c>
      <c r="G350" s="196"/>
      <c r="H350" s="197" t="s">
        <v>19</v>
      </c>
      <c r="I350" s="199"/>
      <c r="J350" s="196"/>
      <c r="K350" s="196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215</v>
      </c>
      <c r="AU350" s="204" t="s">
        <v>84</v>
      </c>
      <c r="AV350" s="13" t="s">
        <v>82</v>
      </c>
      <c r="AW350" s="13" t="s">
        <v>35</v>
      </c>
      <c r="AX350" s="13" t="s">
        <v>74</v>
      </c>
      <c r="AY350" s="204" t="s">
        <v>202</v>
      </c>
    </row>
    <row r="351" spans="1:65" s="14" customFormat="1" ht="11.25">
      <c r="B351" s="205"/>
      <c r="C351" s="206"/>
      <c r="D351" s="188" t="s">
        <v>215</v>
      </c>
      <c r="E351" s="207" t="s">
        <v>19</v>
      </c>
      <c r="F351" s="208" t="s">
        <v>2089</v>
      </c>
      <c r="G351" s="206"/>
      <c r="H351" s="209">
        <v>339.42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215</v>
      </c>
      <c r="AU351" s="215" t="s">
        <v>84</v>
      </c>
      <c r="AV351" s="14" t="s">
        <v>84</v>
      </c>
      <c r="AW351" s="14" t="s">
        <v>35</v>
      </c>
      <c r="AX351" s="14" t="s">
        <v>74</v>
      </c>
      <c r="AY351" s="215" t="s">
        <v>202</v>
      </c>
    </row>
    <row r="352" spans="1:65" s="13" customFormat="1" ht="11.25">
      <c r="B352" s="195"/>
      <c r="C352" s="196"/>
      <c r="D352" s="188" t="s">
        <v>215</v>
      </c>
      <c r="E352" s="197" t="s">
        <v>19</v>
      </c>
      <c r="F352" s="198" t="s">
        <v>2190</v>
      </c>
      <c r="G352" s="196"/>
      <c r="H352" s="197" t="s">
        <v>19</v>
      </c>
      <c r="I352" s="199"/>
      <c r="J352" s="196"/>
      <c r="K352" s="196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215</v>
      </c>
      <c r="AU352" s="204" t="s">
        <v>84</v>
      </c>
      <c r="AV352" s="13" t="s">
        <v>82</v>
      </c>
      <c r="AW352" s="13" t="s">
        <v>35</v>
      </c>
      <c r="AX352" s="13" t="s">
        <v>74</v>
      </c>
      <c r="AY352" s="204" t="s">
        <v>202</v>
      </c>
    </row>
    <row r="353" spans="1:65" s="14" customFormat="1" ht="11.25">
      <c r="B353" s="205"/>
      <c r="C353" s="206"/>
      <c r="D353" s="188" t="s">
        <v>215</v>
      </c>
      <c r="E353" s="207" t="s">
        <v>19</v>
      </c>
      <c r="F353" s="208" t="s">
        <v>2191</v>
      </c>
      <c r="G353" s="206"/>
      <c r="H353" s="209">
        <v>236.34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215</v>
      </c>
      <c r="AU353" s="215" t="s">
        <v>84</v>
      </c>
      <c r="AV353" s="14" t="s">
        <v>84</v>
      </c>
      <c r="AW353" s="14" t="s">
        <v>35</v>
      </c>
      <c r="AX353" s="14" t="s">
        <v>74</v>
      </c>
      <c r="AY353" s="215" t="s">
        <v>202</v>
      </c>
    </row>
    <row r="354" spans="1:65" s="13" customFormat="1" ht="11.25">
      <c r="B354" s="195"/>
      <c r="C354" s="196"/>
      <c r="D354" s="188" t="s">
        <v>215</v>
      </c>
      <c r="E354" s="197" t="s">
        <v>19</v>
      </c>
      <c r="F354" s="198" t="s">
        <v>2192</v>
      </c>
      <c r="G354" s="196"/>
      <c r="H354" s="197" t="s">
        <v>19</v>
      </c>
      <c r="I354" s="199"/>
      <c r="J354" s="196"/>
      <c r="K354" s="196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215</v>
      </c>
      <c r="AU354" s="204" t="s">
        <v>84</v>
      </c>
      <c r="AV354" s="13" t="s">
        <v>82</v>
      </c>
      <c r="AW354" s="13" t="s">
        <v>35</v>
      </c>
      <c r="AX354" s="13" t="s">
        <v>74</v>
      </c>
      <c r="AY354" s="204" t="s">
        <v>202</v>
      </c>
    </row>
    <row r="355" spans="1:65" s="14" customFormat="1" ht="11.25">
      <c r="B355" s="205"/>
      <c r="C355" s="206"/>
      <c r="D355" s="188" t="s">
        <v>215</v>
      </c>
      <c r="E355" s="207" t="s">
        <v>19</v>
      </c>
      <c r="F355" s="208" t="s">
        <v>2193</v>
      </c>
      <c r="G355" s="206"/>
      <c r="H355" s="209">
        <v>80.94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215</v>
      </c>
      <c r="AU355" s="215" t="s">
        <v>84</v>
      </c>
      <c r="AV355" s="14" t="s">
        <v>84</v>
      </c>
      <c r="AW355" s="14" t="s">
        <v>35</v>
      </c>
      <c r="AX355" s="14" t="s">
        <v>74</v>
      </c>
      <c r="AY355" s="215" t="s">
        <v>202</v>
      </c>
    </row>
    <row r="356" spans="1:65" s="13" customFormat="1" ht="11.25">
      <c r="B356" s="195"/>
      <c r="C356" s="196"/>
      <c r="D356" s="188" t="s">
        <v>215</v>
      </c>
      <c r="E356" s="197" t="s">
        <v>19</v>
      </c>
      <c r="F356" s="198" t="s">
        <v>2194</v>
      </c>
      <c r="G356" s="196"/>
      <c r="H356" s="197" t="s">
        <v>19</v>
      </c>
      <c r="I356" s="199"/>
      <c r="J356" s="196"/>
      <c r="K356" s="196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215</v>
      </c>
      <c r="AU356" s="204" t="s">
        <v>84</v>
      </c>
      <c r="AV356" s="13" t="s">
        <v>82</v>
      </c>
      <c r="AW356" s="13" t="s">
        <v>35</v>
      </c>
      <c r="AX356" s="13" t="s">
        <v>74</v>
      </c>
      <c r="AY356" s="204" t="s">
        <v>202</v>
      </c>
    </row>
    <row r="357" spans="1:65" s="14" customFormat="1" ht="11.25">
      <c r="B357" s="205"/>
      <c r="C357" s="206"/>
      <c r="D357" s="188" t="s">
        <v>215</v>
      </c>
      <c r="E357" s="207" t="s">
        <v>19</v>
      </c>
      <c r="F357" s="208" t="s">
        <v>2195</v>
      </c>
      <c r="G357" s="206"/>
      <c r="H357" s="209">
        <v>223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215</v>
      </c>
      <c r="AU357" s="215" t="s">
        <v>84</v>
      </c>
      <c r="AV357" s="14" t="s">
        <v>84</v>
      </c>
      <c r="AW357" s="14" t="s">
        <v>35</v>
      </c>
      <c r="AX357" s="14" t="s">
        <v>74</v>
      </c>
      <c r="AY357" s="215" t="s">
        <v>202</v>
      </c>
    </row>
    <row r="358" spans="1:65" s="15" customFormat="1" ht="11.25">
      <c r="B358" s="216"/>
      <c r="C358" s="217"/>
      <c r="D358" s="188" t="s">
        <v>215</v>
      </c>
      <c r="E358" s="218" t="s">
        <v>19</v>
      </c>
      <c r="F358" s="219" t="s">
        <v>220</v>
      </c>
      <c r="G358" s="217"/>
      <c r="H358" s="220">
        <v>1076.8600000000001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215</v>
      </c>
      <c r="AU358" s="226" t="s">
        <v>84</v>
      </c>
      <c r="AV358" s="15" t="s">
        <v>209</v>
      </c>
      <c r="AW358" s="15" t="s">
        <v>35</v>
      </c>
      <c r="AX358" s="15" t="s">
        <v>82</v>
      </c>
      <c r="AY358" s="226" t="s">
        <v>202</v>
      </c>
    </row>
    <row r="359" spans="1:65" s="2" customFormat="1" ht="16.5" customHeight="1">
      <c r="A359" s="36"/>
      <c r="B359" s="37"/>
      <c r="C359" s="241" t="s">
        <v>305</v>
      </c>
      <c r="D359" s="241" t="s">
        <v>595</v>
      </c>
      <c r="E359" s="242" t="s">
        <v>2196</v>
      </c>
      <c r="F359" s="243" t="s">
        <v>2197</v>
      </c>
      <c r="G359" s="244" t="s">
        <v>263</v>
      </c>
      <c r="H359" s="245">
        <v>104.139</v>
      </c>
      <c r="I359" s="246"/>
      <c r="J359" s="247">
        <f>ROUND(I359*H359,2)</f>
        <v>0</v>
      </c>
      <c r="K359" s="243" t="s">
        <v>1998</v>
      </c>
      <c r="L359" s="248"/>
      <c r="M359" s="249" t="s">
        <v>19</v>
      </c>
      <c r="N359" s="250" t="s">
        <v>45</v>
      </c>
      <c r="O359" s="66"/>
      <c r="P359" s="184">
        <f>O359*H359</f>
        <v>0</v>
      </c>
      <c r="Q359" s="184">
        <v>2.9999999999999997E-4</v>
      </c>
      <c r="R359" s="184">
        <f>Q359*H359</f>
        <v>3.1241699999999997E-2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268</v>
      </c>
      <c r="AT359" s="186" t="s">
        <v>595</v>
      </c>
      <c r="AU359" s="186" t="s">
        <v>84</v>
      </c>
      <c r="AY359" s="19" t="s">
        <v>202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82</v>
      </c>
      <c r="BK359" s="187">
        <f>ROUND(I359*H359,2)</f>
        <v>0</v>
      </c>
      <c r="BL359" s="19" t="s">
        <v>209</v>
      </c>
      <c r="BM359" s="186" t="s">
        <v>2198</v>
      </c>
    </row>
    <row r="360" spans="1:65" s="2" customFormat="1" ht="11.25">
      <c r="A360" s="36"/>
      <c r="B360" s="37"/>
      <c r="C360" s="38"/>
      <c r="D360" s="188" t="s">
        <v>211</v>
      </c>
      <c r="E360" s="38"/>
      <c r="F360" s="189" t="s">
        <v>2197</v>
      </c>
      <c r="G360" s="38"/>
      <c r="H360" s="38"/>
      <c r="I360" s="190"/>
      <c r="J360" s="38"/>
      <c r="K360" s="38"/>
      <c r="L360" s="41"/>
      <c r="M360" s="191"/>
      <c r="N360" s="19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211</v>
      </c>
      <c r="AU360" s="19" t="s">
        <v>84</v>
      </c>
    </row>
    <row r="361" spans="1:65" s="13" customFormat="1" ht="11.25">
      <c r="B361" s="195"/>
      <c r="C361" s="196"/>
      <c r="D361" s="188" t="s">
        <v>215</v>
      </c>
      <c r="E361" s="197" t="s">
        <v>19</v>
      </c>
      <c r="F361" s="198" t="s">
        <v>2187</v>
      </c>
      <c r="G361" s="196"/>
      <c r="H361" s="197" t="s">
        <v>19</v>
      </c>
      <c r="I361" s="199"/>
      <c r="J361" s="196"/>
      <c r="K361" s="196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215</v>
      </c>
      <c r="AU361" s="204" t="s">
        <v>84</v>
      </c>
      <c r="AV361" s="13" t="s">
        <v>82</v>
      </c>
      <c r="AW361" s="13" t="s">
        <v>35</v>
      </c>
      <c r="AX361" s="13" t="s">
        <v>74</v>
      </c>
      <c r="AY361" s="204" t="s">
        <v>202</v>
      </c>
    </row>
    <row r="362" spans="1:65" s="14" customFormat="1" ht="11.25">
      <c r="B362" s="205"/>
      <c r="C362" s="206"/>
      <c r="D362" s="188" t="s">
        <v>215</v>
      </c>
      <c r="E362" s="207" t="s">
        <v>19</v>
      </c>
      <c r="F362" s="208" t="s">
        <v>2188</v>
      </c>
      <c r="G362" s="206"/>
      <c r="H362" s="209">
        <v>99.18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215</v>
      </c>
      <c r="AU362" s="215" t="s">
        <v>84</v>
      </c>
      <c r="AV362" s="14" t="s">
        <v>84</v>
      </c>
      <c r="AW362" s="14" t="s">
        <v>35</v>
      </c>
      <c r="AX362" s="14" t="s">
        <v>74</v>
      </c>
      <c r="AY362" s="215" t="s">
        <v>202</v>
      </c>
    </row>
    <row r="363" spans="1:65" s="15" customFormat="1" ht="11.25">
      <c r="B363" s="216"/>
      <c r="C363" s="217"/>
      <c r="D363" s="188" t="s">
        <v>215</v>
      </c>
      <c r="E363" s="218" t="s">
        <v>19</v>
      </c>
      <c r="F363" s="219" t="s">
        <v>220</v>
      </c>
      <c r="G363" s="217"/>
      <c r="H363" s="220">
        <v>99.18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215</v>
      </c>
      <c r="AU363" s="226" t="s">
        <v>84</v>
      </c>
      <c r="AV363" s="15" t="s">
        <v>209</v>
      </c>
      <c r="AW363" s="15" t="s">
        <v>35</v>
      </c>
      <c r="AX363" s="15" t="s">
        <v>82</v>
      </c>
      <c r="AY363" s="226" t="s">
        <v>202</v>
      </c>
    </row>
    <row r="364" spans="1:65" s="14" customFormat="1" ht="11.25">
      <c r="B364" s="205"/>
      <c r="C364" s="206"/>
      <c r="D364" s="188" t="s">
        <v>215</v>
      </c>
      <c r="E364" s="206"/>
      <c r="F364" s="208" t="s">
        <v>2199</v>
      </c>
      <c r="G364" s="206"/>
      <c r="H364" s="209">
        <v>104.139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215</v>
      </c>
      <c r="AU364" s="215" t="s">
        <v>84</v>
      </c>
      <c r="AV364" s="14" t="s">
        <v>84</v>
      </c>
      <c r="AW364" s="14" t="s">
        <v>4</v>
      </c>
      <c r="AX364" s="14" t="s">
        <v>82</v>
      </c>
      <c r="AY364" s="215" t="s">
        <v>202</v>
      </c>
    </row>
    <row r="365" spans="1:65" s="2" customFormat="1" ht="16.5" customHeight="1">
      <c r="A365" s="36"/>
      <c r="B365" s="37"/>
      <c r="C365" s="241" t="s">
        <v>311</v>
      </c>
      <c r="D365" s="241" t="s">
        <v>595</v>
      </c>
      <c r="E365" s="242" t="s">
        <v>2200</v>
      </c>
      <c r="F365" s="243" t="s">
        <v>2201</v>
      </c>
      <c r="G365" s="244" t="s">
        <v>263</v>
      </c>
      <c r="H365" s="245">
        <v>102.879</v>
      </c>
      <c r="I365" s="246"/>
      <c r="J365" s="247">
        <f>ROUND(I365*H365,2)</f>
        <v>0</v>
      </c>
      <c r="K365" s="243" t="s">
        <v>1998</v>
      </c>
      <c r="L365" s="248"/>
      <c r="M365" s="249" t="s">
        <v>19</v>
      </c>
      <c r="N365" s="250" t="s">
        <v>45</v>
      </c>
      <c r="O365" s="66"/>
      <c r="P365" s="184">
        <f>O365*H365</f>
        <v>0</v>
      </c>
      <c r="Q365" s="184">
        <v>2.0000000000000001E-4</v>
      </c>
      <c r="R365" s="184">
        <f>Q365*H365</f>
        <v>2.0575800000000002E-2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268</v>
      </c>
      <c r="AT365" s="186" t="s">
        <v>595</v>
      </c>
      <c r="AU365" s="186" t="s">
        <v>84</v>
      </c>
      <c r="AY365" s="19" t="s">
        <v>202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82</v>
      </c>
      <c r="BK365" s="187">
        <f>ROUND(I365*H365,2)</f>
        <v>0</v>
      </c>
      <c r="BL365" s="19" t="s">
        <v>209</v>
      </c>
      <c r="BM365" s="186" t="s">
        <v>2202</v>
      </c>
    </row>
    <row r="366" spans="1:65" s="2" customFormat="1" ht="11.25">
      <c r="A366" s="36"/>
      <c r="B366" s="37"/>
      <c r="C366" s="38"/>
      <c r="D366" s="188" t="s">
        <v>211</v>
      </c>
      <c r="E366" s="38"/>
      <c r="F366" s="189" t="s">
        <v>2201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211</v>
      </c>
      <c r="AU366" s="19" t="s">
        <v>84</v>
      </c>
    </row>
    <row r="367" spans="1:65" s="13" customFormat="1" ht="11.25">
      <c r="B367" s="195"/>
      <c r="C367" s="196"/>
      <c r="D367" s="188" t="s">
        <v>215</v>
      </c>
      <c r="E367" s="197" t="s">
        <v>19</v>
      </c>
      <c r="F367" s="198" t="s">
        <v>2203</v>
      </c>
      <c r="G367" s="196"/>
      <c r="H367" s="197" t="s">
        <v>19</v>
      </c>
      <c r="I367" s="199"/>
      <c r="J367" s="196"/>
      <c r="K367" s="196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215</v>
      </c>
      <c r="AU367" s="204" t="s">
        <v>84</v>
      </c>
      <c r="AV367" s="13" t="s">
        <v>82</v>
      </c>
      <c r="AW367" s="13" t="s">
        <v>35</v>
      </c>
      <c r="AX367" s="13" t="s">
        <v>74</v>
      </c>
      <c r="AY367" s="204" t="s">
        <v>202</v>
      </c>
    </row>
    <row r="368" spans="1:65" s="13" customFormat="1" ht="11.25">
      <c r="B368" s="195"/>
      <c r="C368" s="196"/>
      <c r="D368" s="188" t="s">
        <v>215</v>
      </c>
      <c r="E368" s="197" t="s">
        <v>19</v>
      </c>
      <c r="F368" s="198" t="s">
        <v>2204</v>
      </c>
      <c r="G368" s="196"/>
      <c r="H368" s="197" t="s">
        <v>19</v>
      </c>
      <c r="I368" s="199"/>
      <c r="J368" s="196"/>
      <c r="K368" s="196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215</v>
      </c>
      <c r="AU368" s="204" t="s">
        <v>84</v>
      </c>
      <c r="AV368" s="13" t="s">
        <v>82</v>
      </c>
      <c r="AW368" s="13" t="s">
        <v>35</v>
      </c>
      <c r="AX368" s="13" t="s">
        <v>74</v>
      </c>
      <c r="AY368" s="204" t="s">
        <v>202</v>
      </c>
    </row>
    <row r="369" spans="1:65" s="14" customFormat="1" ht="11.25">
      <c r="B369" s="205"/>
      <c r="C369" s="206"/>
      <c r="D369" s="188" t="s">
        <v>215</v>
      </c>
      <c r="E369" s="207" t="s">
        <v>19</v>
      </c>
      <c r="F369" s="208" t="s">
        <v>2186</v>
      </c>
      <c r="G369" s="206"/>
      <c r="H369" s="209">
        <v>97.98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215</v>
      </c>
      <c r="AU369" s="215" t="s">
        <v>84</v>
      </c>
      <c r="AV369" s="14" t="s">
        <v>84</v>
      </c>
      <c r="AW369" s="14" t="s">
        <v>35</v>
      </c>
      <c r="AX369" s="14" t="s">
        <v>74</v>
      </c>
      <c r="AY369" s="215" t="s">
        <v>202</v>
      </c>
    </row>
    <row r="370" spans="1:65" s="15" customFormat="1" ht="11.25">
      <c r="B370" s="216"/>
      <c r="C370" s="217"/>
      <c r="D370" s="188" t="s">
        <v>215</v>
      </c>
      <c r="E370" s="218" t="s">
        <v>19</v>
      </c>
      <c r="F370" s="219" t="s">
        <v>220</v>
      </c>
      <c r="G370" s="217"/>
      <c r="H370" s="220">
        <v>97.98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215</v>
      </c>
      <c r="AU370" s="226" t="s">
        <v>84</v>
      </c>
      <c r="AV370" s="15" t="s">
        <v>209</v>
      </c>
      <c r="AW370" s="15" t="s">
        <v>35</v>
      </c>
      <c r="AX370" s="15" t="s">
        <v>82</v>
      </c>
      <c r="AY370" s="226" t="s">
        <v>202</v>
      </c>
    </row>
    <row r="371" spans="1:65" s="14" customFormat="1" ht="11.25">
      <c r="B371" s="205"/>
      <c r="C371" s="206"/>
      <c r="D371" s="188" t="s">
        <v>215</v>
      </c>
      <c r="E371" s="206"/>
      <c r="F371" s="208" t="s">
        <v>2205</v>
      </c>
      <c r="G371" s="206"/>
      <c r="H371" s="209">
        <v>102.879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215</v>
      </c>
      <c r="AU371" s="215" t="s">
        <v>84</v>
      </c>
      <c r="AV371" s="14" t="s">
        <v>84</v>
      </c>
      <c r="AW371" s="14" t="s">
        <v>4</v>
      </c>
      <c r="AX371" s="14" t="s">
        <v>82</v>
      </c>
      <c r="AY371" s="215" t="s">
        <v>202</v>
      </c>
    </row>
    <row r="372" spans="1:65" s="2" customFormat="1" ht="16.5" customHeight="1">
      <c r="A372" s="36"/>
      <c r="B372" s="37"/>
      <c r="C372" s="241" t="s">
        <v>318</v>
      </c>
      <c r="D372" s="241" t="s">
        <v>595</v>
      </c>
      <c r="E372" s="242" t="s">
        <v>2206</v>
      </c>
      <c r="F372" s="243" t="s">
        <v>2207</v>
      </c>
      <c r="G372" s="244" t="s">
        <v>263</v>
      </c>
      <c r="H372" s="245">
        <v>356.39100000000002</v>
      </c>
      <c r="I372" s="246"/>
      <c r="J372" s="247">
        <f>ROUND(I372*H372,2)</f>
        <v>0</v>
      </c>
      <c r="K372" s="243" t="s">
        <v>1998</v>
      </c>
      <c r="L372" s="248"/>
      <c r="M372" s="249" t="s">
        <v>19</v>
      </c>
      <c r="N372" s="250" t="s">
        <v>45</v>
      </c>
      <c r="O372" s="66"/>
      <c r="P372" s="184">
        <f>O372*H372</f>
        <v>0</v>
      </c>
      <c r="Q372" s="184">
        <v>4.0000000000000003E-5</v>
      </c>
      <c r="R372" s="184">
        <f>Q372*H372</f>
        <v>1.4255640000000002E-2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268</v>
      </c>
      <c r="AT372" s="186" t="s">
        <v>595</v>
      </c>
      <c r="AU372" s="186" t="s">
        <v>84</v>
      </c>
      <c r="AY372" s="19" t="s">
        <v>202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82</v>
      </c>
      <c r="BK372" s="187">
        <f>ROUND(I372*H372,2)</f>
        <v>0</v>
      </c>
      <c r="BL372" s="19" t="s">
        <v>209</v>
      </c>
      <c r="BM372" s="186" t="s">
        <v>2208</v>
      </c>
    </row>
    <row r="373" spans="1:65" s="2" customFormat="1" ht="11.25">
      <c r="A373" s="36"/>
      <c r="B373" s="37"/>
      <c r="C373" s="38"/>
      <c r="D373" s="188" t="s">
        <v>211</v>
      </c>
      <c r="E373" s="38"/>
      <c r="F373" s="189" t="s">
        <v>2207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211</v>
      </c>
      <c r="AU373" s="19" t="s">
        <v>84</v>
      </c>
    </row>
    <row r="374" spans="1:65" s="13" customFormat="1" ht="11.25">
      <c r="B374" s="195"/>
      <c r="C374" s="196"/>
      <c r="D374" s="188" t="s">
        <v>215</v>
      </c>
      <c r="E374" s="197" t="s">
        <v>19</v>
      </c>
      <c r="F374" s="198" t="s">
        <v>2203</v>
      </c>
      <c r="G374" s="196"/>
      <c r="H374" s="197" t="s">
        <v>19</v>
      </c>
      <c r="I374" s="199"/>
      <c r="J374" s="196"/>
      <c r="K374" s="196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215</v>
      </c>
      <c r="AU374" s="204" t="s">
        <v>84</v>
      </c>
      <c r="AV374" s="13" t="s">
        <v>82</v>
      </c>
      <c r="AW374" s="13" t="s">
        <v>35</v>
      </c>
      <c r="AX374" s="13" t="s">
        <v>74</v>
      </c>
      <c r="AY374" s="204" t="s">
        <v>202</v>
      </c>
    </row>
    <row r="375" spans="1:65" s="13" customFormat="1" ht="11.25">
      <c r="B375" s="195"/>
      <c r="C375" s="196"/>
      <c r="D375" s="188" t="s">
        <v>215</v>
      </c>
      <c r="E375" s="197" t="s">
        <v>19</v>
      </c>
      <c r="F375" s="198" t="s">
        <v>2209</v>
      </c>
      <c r="G375" s="196"/>
      <c r="H375" s="197" t="s">
        <v>19</v>
      </c>
      <c r="I375" s="199"/>
      <c r="J375" s="196"/>
      <c r="K375" s="196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215</v>
      </c>
      <c r="AU375" s="204" t="s">
        <v>84</v>
      </c>
      <c r="AV375" s="13" t="s">
        <v>82</v>
      </c>
      <c r="AW375" s="13" t="s">
        <v>35</v>
      </c>
      <c r="AX375" s="13" t="s">
        <v>74</v>
      </c>
      <c r="AY375" s="204" t="s">
        <v>202</v>
      </c>
    </row>
    <row r="376" spans="1:65" s="14" customFormat="1" ht="11.25">
      <c r="B376" s="205"/>
      <c r="C376" s="206"/>
      <c r="D376" s="188" t="s">
        <v>215</v>
      </c>
      <c r="E376" s="207" t="s">
        <v>19</v>
      </c>
      <c r="F376" s="208" t="s">
        <v>2089</v>
      </c>
      <c r="G376" s="206"/>
      <c r="H376" s="209">
        <v>339.42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215</v>
      </c>
      <c r="AU376" s="215" t="s">
        <v>84</v>
      </c>
      <c r="AV376" s="14" t="s">
        <v>84</v>
      </c>
      <c r="AW376" s="14" t="s">
        <v>35</v>
      </c>
      <c r="AX376" s="14" t="s">
        <v>74</v>
      </c>
      <c r="AY376" s="215" t="s">
        <v>202</v>
      </c>
    </row>
    <row r="377" spans="1:65" s="15" customFormat="1" ht="11.25">
      <c r="B377" s="216"/>
      <c r="C377" s="217"/>
      <c r="D377" s="188" t="s">
        <v>215</v>
      </c>
      <c r="E377" s="218" t="s">
        <v>19</v>
      </c>
      <c r="F377" s="219" t="s">
        <v>220</v>
      </c>
      <c r="G377" s="217"/>
      <c r="H377" s="220">
        <v>339.42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215</v>
      </c>
      <c r="AU377" s="226" t="s">
        <v>84</v>
      </c>
      <c r="AV377" s="15" t="s">
        <v>209</v>
      </c>
      <c r="AW377" s="15" t="s">
        <v>35</v>
      </c>
      <c r="AX377" s="15" t="s">
        <v>82</v>
      </c>
      <c r="AY377" s="226" t="s">
        <v>202</v>
      </c>
    </row>
    <row r="378" spans="1:65" s="14" customFormat="1" ht="11.25">
      <c r="B378" s="205"/>
      <c r="C378" s="206"/>
      <c r="D378" s="188" t="s">
        <v>215</v>
      </c>
      <c r="E378" s="206"/>
      <c r="F378" s="208" t="s">
        <v>2210</v>
      </c>
      <c r="G378" s="206"/>
      <c r="H378" s="209">
        <v>356.39100000000002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215</v>
      </c>
      <c r="AU378" s="215" t="s">
        <v>84</v>
      </c>
      <c r="AV378" s="14" t="s">
        <v>84</v>
      </c>
      <c r="AW378" s="14" t="s">
        <v>4</v>
      </c>
      <c r="AX378" s="14" t="s">
        <v>82</v>
      </c>
      <c r="AY378" s="215" t="s">
        <v>202</v>
      </c>
    </row>
    <row r="379" spans="1:65" s="2" customFormat="1" ht="16.5" customHeight="1">
      <c r="A379" s="36"/>
      <c r="B379" s="37"/>
      <c r="C379" s="241" t="s">
        <v>8</v>
      </c>
      <c r="D379" s="241" t="s">
        <v>595</v>
      </c>
      <c r="E379" s="242" t="s">
        <v>2211</v>
      </c>
      <c r="F379" s="243" t="s">
        <v>2212</v>
      </c>
      <c r="G379" s="244" t="s">
        <v>263</v>
      </c>
      <c r="H379" s="245">
        <v>567.29399999999998</v>
      </c>
      <c r="I379" s="246"/>
      <c r="J379" s="247">
        <f>ROUND(I379*H379,2)</f>
        <v>0</v>
      </c>
      <c r="K379" s="243" t="s">
        <v>1998</v>
      </c>
      <c r="L379" s="248"/>
      <c r="M379" s="249" t="s">
        <v>19</v>
      </c>
      <c r="N379" s="250" t="s">
        <v>45</v>
      </c>
      <c r="O379" s="66"/>
      <c r="P379" s="184">
        <f>O379*H379</f>
        <v>0</v>
      </c>
      <c r="Q379" s="184">
        <v>3.0000000000000001E-5</v>
      </c>
      <c r="R379" s="184">
        <f>Q379*H379</f>
        <v>1.701882E-2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268</v>
      </c>
      <c r="AT379" s="186" t="s">
        <v>595</v>
      </c>
      <c r="AU379" s="186" t="s">
        <v>84</v>
      </c>
      <c r="AY379" s="19" t="s">
        <v>202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82</v>
      </c>
      <c r="BK379" s="187">
        <f>ROUND(I379*H379,2)</f>
        <v>0</v>
      </c>
      <c r="BL379" s="19" t="s">
        <v>209</v>
      </c>
      <c r="BM379" s="186" t="s">
        <v>2213</v>
      </c>
    </row>
    <row r="380" spans="1:65" s="2" customFormat="1" ht="11.25">
      <c r="A380" s="36"/>
      <c r="B380" s="37"/>
      <c r="C380" s="38"/>
      <c r="D380" s="188" t="s">
        <v>211</v>
      </c>
      <c r="E380" s="38"/>
      <c r="F380" s="189" t="s">
        <v>2212</v>
      </c>
      <c r="G380" s="38"/>
      <c r="H380" s="38"/>
      <c r="I380" s="190"/>
      <c r="J380" s="38"/>
      <c r="K380" s="38"/>
      <c r="L380" s="41"/>
      <c r="M380" s="191"/>
      <c r="N380" s="192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211</v>
      </c>
      <c r="AU380" s="19" t="s">
        <v>84</v>
      </c>
    </row>
    <row r="381" spans="1:65" s="13" customFormat="1" ht="11.25">
      <c r="B381" s="195"/>
      <c r="C381" s="196"/>
      <c r="D381" s="188" t="s">
        <v>215</v>
      </c>
      <c r="E381" s="197" t="s">
        <v>19</v>
      </c>
      <c r="F381" s="198" t="s">
        <v>2203</v>
      </c>
      <c r="G381" s="196"/>
      <c r="H381" s="197" t="s">
        <v>19</v>
      </c>
      <c r="I381" s="199"/>
      <c r="J381" s="196"/>
      <c r="K381" s="196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215</v>
      </c>
      <c r="AU381" s="204" t="s">
        <v>84</v>
      </c>
      <c r="AV381" s="13" t="s">
        <v>82</v>
      </c>
      <c r="AW381" s="13" t="s">
        <v>35</v>
      </c>
      <c r="AX381" s="13" t="s">
        <v>74</v>
      </c>
      <c r="AY381" s="204" t="s">
        <v>202</v>
      </c>
    </row>
    <row r="382" spans="1:65" s="13" customFormat="1" ht="11.25">
      <c r="B382" s="195"/>
      <c r="C382" s="196"/>
      <c r="D382" s="188" t="s">
        <v>215</v>
      </c>
      <c r="E382" s="197" t="s">
        <v>19</v>
      </c>
      <c r="F382" s="198" t="s">
        <v>2214</v>
      </c>
      <c r="G382" s="196"/>
      <c r="H382" s="197" t="s">
        <v>19</v>
      </c>
      <c r="I382" s="199"/>
      <c r="J382" s="196"/>
      <c r="K382" s="196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215</v>
      </c>
      <c r="AU382" s="204" t="s">
        <v>84</v>
      </c>
      <c r="AV382" s="13" t="s">
        <v>82</v>
      </c>
      <c r="AW382" s="13" t="s">
        <v>35</v>
      </c>
      <c r="AX382" s="13" t="s">
        <v>74</v>
      </c>
      <c r="AY382" s="204" t="s">
        <v>202</v>
      </c>
    </row>
    <row r="383" spans="1:65" s="14" customFormat="1" ht="11.25">
      <c r="B383" s="205"/>
      <c r="C383" s="206"/>
      <c r="D383" s="188" t="s">
        <v>215</v>
      </c>
      <c r="E383" s="207" t="s">
        <v>19</v>
      </c>
      <c r="F383" s="208" t="s">
        <v>2193</v>
      </c>
      <c r="G383" s="206"/>
      <c r="H383" s="209">
        <v>80.94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215</v>
      </c>
      <c r="AU383" s="215" t="s">
        <v>84</v>
      </c>
      <c r="AV383" s="14" t="s">
        <v>84</v>
      </c>
      <c r="AW383" s="14" t="s">
        <v>35</v>
      </c>
      <c r="AX383" s="14" t="s">
        <v>74</v>
      </c>
      <c r="AY383" s="215" t="s">
        <v>202</v>
      </c>
    </row>
    <row r="384" spans="1:65" s="16" customFormat="1" ht="11.25">
      <c r="B384" s="227"/>
      <c r="C384" s="228"/>
      <c r="D384" s="188" t="s">
        <v>215</v>
      </c>
      <c r="E384" s="229" t="s">
        <v>19</v>
      </c>
      <c r="F384" s="230" t="s">
        <v>257</v>
      </c>
      <c r="G384" s="228"/>
      <c r="H384" s="231">
        <v>80.94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AT384" s="237" t="s">
        <v>215</v>
      </c>
      <c r="AU384" s="237" t="s">
        <v>84</v>
      </c>
      <c r="AV384" s="16" t="s">
        <v>226</v>
      </c>
      <c r="AW384" s="16" t="s">
        <v>35</v>
      </c>
      <c r="AX384" s="16" t="s">
        <v>74</v>
      </c>
      <c r="AY384" s="237" t="s">
        <v>202</v>
      </c>
    </row>
    <row r="385" spans="1:65" s="13" customFormat="1" ht="11.25">
      <c r="B385" s="195"/>
      <c r="C385" s="196"/>
      <c r="D385" s="188" t="s">
        <v>215</v>
      </c>
      <c r="E385" s="197" t="s">
        <v>19</v>
      </c>
      <c r="F385" s="198" t="s">
        <v>2215</v>
      </c>
      <c r="G385" s="196"/>
      <c r="H385" s="197" t="s">
        <v>19</v>
      </c>
      <c r="I385" s="199"/>
      <c r="J385" s="196"/>
      <c r="K385" s="196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215</v>
      </c>
      <c r="AU385" s="204" t="s">
        <v>84</v>
      </c>
      <c r="AV385" s="13" t="s">
        <v>82</v>
      </c>
      <c r="AW385" s="13" t="s">
        <v>35</v>
      </c>
      <c r="AX385" s="13" t="s">
        <v>74</v>
      </c>
      <c r="AY385" s="204" t="s">
        <v>202</v>
      </c>
    </row>
    <row r="386" spans="1:65" s="14" customFormat="1" ht="11.25">
      <c r="B386" s="205"/>
      <c r="C386" s="206"/>
      <c r="D386" s="188" t="s">
        <v>215</v>
      </c>
      <c r="E386" s="207" t="s">
        <v>19</v>
      </c>
      <c r="F386" s="208" t="s">
        <v>2191</v>
      </c>
      <c r="G386" s="206"/>
      <c r="H386" s="209">
        <v>236.34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215</v>
      </c>
      <c r="AU386" s="215" t="s">
        <v>84</v>
      </c>
      <c r="AV386" s="14" t="s">
        <v>84</v>
      </c>
      <c r="AW386" s="14" t="s">
        <v>35</v>
      </c>
      <c r="AX386" s="14" t="s">
        <v>74</v>
      </c>
      <c r="AY386" s="215" t="s">
        <v>202</v>
      </c>
    </row>
    <row r="387" spans="1:65" s="16" customFormat="1" ht="11.25">
      <c r="B387" s="227"/>
      <c r="C387" s="228"/>
      <c r="D387" s="188" t="s">
        <v>215</v>
      </c>
      <c r="E387" s="229" t="s">
        <v>19</v>
      </c>
      <c r="F387" s="230" t="s">
        <v>257</v>
      </c>
      <c r="G387" s="228"/>
      <c r="H387" s="231">
        <v>236.34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AT387" s="237" t="s">
        <v>215</v>
      </c>
      <c r="AU387" s="237" t="s">
        <v>84</v>
      </c>
      <c r="AV387" s="16" t="s">
        <v>226</v>
      </c>
      <c r="AW387" s="16" t="s">
        <v>35</v>
      </c>
      <c r="AX387" s="16" t="s">
        <v>74</v>
      </c>
      <c r="AY387" s="237" t="s">
        <v>202</v>
      </c>
    </row>
    <row r="388" spans="1:65" s="13" customFormat="1" ht="11.25">
      <c r="B388" s="195"/>
      <c r="C388" s="196"/>
      <c r="D388" s="188" t="s">
        <v>215</v>
      </c>
      <c r="E388" s="197" t="s">
        <v>19</v>
      </c>
      <c r="F388" s="198" t="s">
        <v>2216</v>
      </c>
      <c r="G388" s="196"/>
      <c r="H388" s="197" t="s">
        <v>19</v>
      </c>
      <c r="I388" s="199"/>
      <c r="J388" s="196"/>
      <c r="K388" s="196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215</v>
      </c>
      <c r="AU388" s="204" t="s">
        <v>84</v>
      </c>
      <c r="AV388" s="13" t="s">
        <v>82</v>
      </c>
      <c r="AW388" s="13" t="s">
        <v>35</v>
      </c>
      <c r="AX388" s="13" t="s">
        <v>74</v>
      </c>
      <c r="AY388" s="204" t="s">
        <v>202</v>
      </c>
    </row>
    <row r="389" spans="1:65" s="14" customFormat="1" ht="11.25">
      <c r="B389" s="205"/>
      <c r="C389" s="206"/>
      <c r="D389" s="188" t="s">
        <v>215</v>
      </c>
      <c r="E389" s="207" t="s">
        <v>19</v>
      </c>
      <c r="F389" s="208" t="s">
        <v>2195</v>
      </c>
      <c r="G389" s="206"/>
      <c r="H389" s="209">
        <v>223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215</v>
      </c>
      <c r="AU389" s="215" t="s">
        <v>84</v>
      </c>
      <c r="AV389" s="14" t="s">
        <v>84</v>
      </c>
      <c r="AW389" s="14" t="s">
        <v>35</v>
      </c>
      <c r="AX389" s="14" t="s">
        <v>74</v>
      </c>
      <c r="AY389" s="215" t="s">
        <v>202</v>
      </c>
    </row>
    <row r="390" spans="1:65" s="15" customFormat="1" ht="11.25">
      <c r="B390" s="216"/>
      <c r="C390" s="217"/>
      <c r="D390" s="188" t="s">
        <v>215</v>
      </c>
      <c r="E390" s="218" t="s">
        <v>19</v>
      </c>
      <c r="F390" s="219" t="s">
        <v>220</v>
      </c>
      <c r="G390" s="217"/>
      <c r="H390" s="220">
        <v>540.28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215</v>
      </c>
      <c r="AU390" s="226" t="s">
        <v>84</v>
      </c>
      <c r="AV390" s="15" t="s">
        <v>209</v>
      </c>
      <c r="AW390" s="15" t="s">
        <v>35</v>
      </c>
      <c r="AX390" s="15" t="s">
        <v>82</v>
      </c>
      <c r="AY390" s="226" t="s">
        <v>202</v>
      </c>
    </row>
    <row r="391" spans="1:65" s="14" customFormat="1" ht="11.25">
      <c r="B391" s="205"/>
      <c r="C391" s="206"/>
      <c r="D391" s="188" t="s">
        <v>215</v>
      </c>
      <c r="E391" s="206"/>
      <c r="F391" s="208" t="s">
        <v>2217</v>
      </c>
      <c r="G391" s="206"/>
      <c r="H391" s="209">
        <v>567.29399999999998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215</v>
      </c>
      <c r="AU391" s="215" t="s">
        <v>84</v>
      </c>
      <c r="AV391" s="14" t="s">
        <v>84</v>
      </c>
      <c r="AW391" s="14" t="s">
        <v>4</v>
      </c>
      <c r="AX391" s="14" t="s">
        <v>82</v>
      </c>
      <c r="AY391" s="215" t="s">
        <v>202</v>
      </c>
    </row>
    <row r="392" spans="1:65" s="12" customFormat="1" ht="22.9" customHeight="1">
      <c r="B392" s="159"/>
      <c r="C392" s="160"/>
      <c r="D392" s="161" t="s">
        <v>73</v>
      </c>
      <c r="E392" s="173" t="s">
        <v>2218</v>
      </c>
      <c r="F392" s="173" t="s">
        <v>2219</v>
      </c>
      <c r="G392" s="160"/>
      <c r="H392" s="160"/>
      <c r="I392" s="163"/>
      <c r="J392" s="174">
        <f>BK392</f>
        <v>0</v>
      </c>
      <c r="K392" s="160"/>
      <c r="L392" s="165"/>
      <c r="M392" s="166"/>
      <c r="N392" s="167"/>
      <c r="O392" s="167"/>
      <c r="P392" s="168">
        <f>SUM(P393:P444)</f>
        <v>0</v>
      </c>
      <c r="Q392" s="167"/>
      <c r="R392" s="168">
        <f>SUM(R393:R444)</f>
        <v>0.14225994660000002</v>
      </c>
      <c r="S392" s="167"/>
      <c r="T392" s="169">
        <f>SUM(T393:T444)</f>
        <v>0</v>
      </c>
      <c r="AR392" s="170" t="s">
        <v>82</v>
      </c>
      <c r="AT392" s="171" t="s">
        <v>73</v>
      </c>
      <c r="AU392" s="171" t="s">
        <v>82</v>
      </c>
      <c r="AY392" s="170" t="s">
        <v>202</v>
      </c>
      <c r="BK392" s="172">
        <f>SUM(BK393:BK444)</f>
        <v>0</v>
      </c>
    </row>
    <row r="393" spans="1:65" s="2" customFormat="1" ht="16.5" customHeight="1">
      <c r="A393" s="36"/>
      <c r="B393" s="37"/>
      <c r="C393" s="175" t="s">
        <v>333</v>
      </c>
      <c r="D393" s="175" t="s">
        <v>204</v>
      </c>
      <c r="E393" s="176" t="s">
        <v>2220</v>
      </c>
      <c r="F393" s="177" t="s">
        <v>2221</v>
      </c>
      <c r="G393" s="178" t="s">
        <v>263</v>
      </c>
      <c r="H393" s="179">
        <v>55.56</v>
      </c>
      <c r="I393" s="180"/>
      <c r="J393" s="181">
        <f>ROUND(I393*H393,2)</f>
        <v>0</v>
      </c>
      <c r="K393" s="177" t="s">
        <v>208</v>
      </c>
      <c r="L393" s="41"/>
      <c r="M393" s="182" t="s">
        <v>19</v>
      </c>
      <c r="N393" s="183" t="s">
        <v>45</v>
      </c>
      <c r="O393" s="66"/>
      <c r="P393" s="184">
        <f>O393*H393</f>
        <v>0</v>
      </c>
      <c r="Q393" s="184">
        <v>2.5017000000000003E-4</v>
      </c>
      <c r="R393" s="184">
        <f>Q393*H393</f>
        <v>1.3899445200000003E-2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333</v>
      </c>
      <c r="AT393" s="186" t="s">
        <v>204</v>
      </c>
      <c r="AU393" s="186" t="s">
        <v>84</v>
      </c>
      <c r="AY393" s="19" t="s">
        <v>202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82</v>
      </c>
      <c r="BK393" s="187">
        <f>ROUND(I393*H393,2)</f>
        <v>0</v>
      </c>
      <c r="BL393" s="19" t="s">
        <v>333</v>
      </c>
      <c r="BM393" s="186" t="s">
        <v>2222</v>
      </c>
    </row>
    <row r="394" spans="1:65" s="2" customFormat="1" ht="11.25">
      <c r="A394" s="36"/>
      <c r="B394" s="37"/>
      <c r="C394" s="38"/>
      <c r="D394" s="188" t="s">
        <v>211</v>
      </c>
      <c r="E394" s="38"/>
      <c r="F394" s="189" t="s">
        <v>2221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211</v>
      </c>
      <c r="AU394" s="19" t="s">
        <v>84</v>
      </c>
    </row>
    <row r="395" spans="1:65" s="2" customFormat="1" ht="11.25">
      <c r="A395" s="36"/>
      <c r="B395" s="37"/>
      <c r="C395" s="38"/>
      <c r="D395" s="193" t="s">
        <v>213</v>
      </c>
      <c r="E395" s="38"/>
      <c r="F395" s="194" t="s">
        <v>2223</v>
      </c>
      <c r="G395" s="38"/>
      <c r="H395" s="38"/>
      <c r="I395" s="190"/>
      <c r="J395" s="38"/>
      <c r="K395" s="38"/>
      <c r="L395" s="41"/>
      <c r="M395" s="191"/>
      <c r="N395" s="192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213</v>
      </c>
      <c r="AU395" s="19" t="s">
        <v>84</v>
      </c>
    </row>
    <row r="396" spans="1:65" s="13" customFormat="1" ht="11.25">
      <c r="B396" s="195"/>
      <c r="C396" s="196"/>
      <c r="D396" s="188" t="s">
        <v>215</v>
      </c>
      <c r="E396" s="197" t="s">
        <v>19</v>
      </c>
      <c r="F396" s="198" t="s">
        <v>2224</v>
      </c>
      <c r="G396" s="196"/>
      <c r="H396" s="197" t="s">
        <v>19</v>
      </c>
      <c r="I396" s="199"/>
      <c r="J396" s="196"/>
      <c r="K396" s="196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215</v>
      </c>
      <c r="AU396" s="204" t="s">
        <v>84</v>
      </c>
      <c r="AV396" s="13" t="s">
        <v>82</v>
      </c>
      <c r="AW396" s="13" t="s">
        <v>35</v>
      </c>
      <c r="AX396" s="13" t="s">
        <v>74</v>
      </c>
      <c r="AY396" s="204" t="s">
        <v>202</v>
      </c>
    </row>
    <row r="397" spans="1:65" s="13" customFormat="1" ht="11.25">
      <c r="B397" s="195"/>
      <c r="C397" s="196"/>
      <c r="D397" s="188" t="s">
        <v>215</v>
      </c>
      <c r="E397" s="197" t="s">
        <v>19</v>
      </c>
      <c r="F397" s="198" t="s">
        <v>2225</v>
      </c>
      <c r="G397" s="196"/>
      <c r="H397" s="197" t="s">
        <v>19</v>
      </c>
      <c r="I397" s="199"/>
      <c r="J397" s="196"/>
      <c r="K397" s="196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215</v>
      </c>
      <c r="AU397" s="204" t="s">
        <v>84</v>
      </c>
      <c r="AV397" s="13" t="s">
        <v>82</v>
      </c>
      <c r="AW397" s="13" t="s">
        <v>35</v>
      </c>
      <c r="AX397" s="13" t="s">
        <v>74</v>
      </c>
      <c r="AY397" s="204" t="s">
        <v>202</v>
      </c>
    </row>
    <row r="398" spans="1:65" s="13" customFormat="1" ht="11.25">
      <c r="B398" s="195"/>
      <c r="C398" s="196"/>
      <c r="D398" s="188" t="s">
        <v>215</v>
      </c>
      <c r="E398" s="197" t="s">
        <v>19</v>
      </c>
      <c r="F398" s="198" t="s">
        <v>2226</v>
      </c>
      <c r="G398" s="196"/>
      <c r="H398" s="197" t="s">
        <v>19</v>
      </c>
      <c r="I398" s="199"/>
      <c r="J398" s="196"/>
      <c r="K398" s="196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215</v>
      </c>
      <c r="AU398" s="204" t="s">
        <v>84</v>
      </c>
      <c r="AV398" s="13" t="s">
        <v>82</v>
      </c>
      <c r="AW398" s="13" t="s">
        <v>35</v>
      </c>
      <c r="AX398" s="13" t="s">
        <v>74</v>
      </c>
      <c r="AY398" s="204" t="s">
        <v>202</v>
      </c>
    </row>
    <row r="399" spans="1:65" s="13" customFormat="1" ht="11.25">
      <c r="B399" s="195"/>
      <c r="C399" s="196"/>
      <c r="D399" s="188" t="s">
        <v>215</v>
      </c>
      <c r="E399" s="197" t="s">
        <v>19</v>
      </c>
      <c r="F399" s="198" t="s">
        <v>761</v>
      </c>
      <c r="G399" s="196"/>
      <c r="H399" s="197" t="s">
        <v>19</v>
      </c>
      <c r="I399" s="199"/>
      <c r="J399" s="196"/>
      <c r="K399" s="196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215</v>
      </c>
      <c r="AU399" s="204" t="s">
        <v>84</v>
      </c>
      <c r="AV399" s="13" t="s">
        <v>82</v>
      </c>
      <c r="AW399" s="13" t="s">
        <v>35</v>
      </c>
      <c r="AX399" s="13" t="s">
        <v>74</v>
      </c>
      <c r="AY399" s="204" t="s">
        <v>202</v>
      </c>
    </row>
    <row r="400" spans="1:65" s="14" customFormat="1" ht="11.25">
      <c r="B400" s="205"/>
      <c r="C400" s="206"/>
      <c r="D400" s="188" t="s">
        <v>215</v>
      </c>
      <c r="E400" s="207" t="s">
        <v>19</v>
      </c>
      <c r="F400" s="208" t="s">
        <v>2227</v>
      </c>
      <c r="G400" s="206"/>
      <c r="H400" s="209">
        <v>4.38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215</v>
      </c>
      <c r="AU400" s="215" t="s">
        <v>84</v>
      </c>
      <c r="AV400" s="14" t="s">
        <v>84</v>
      </c>
      <c r="AW400" s="14" t="s">
        <v>35</v>
      </c>
      <c r="AX400" s="14" t="s">
        <v>74</v>
      </c>
      <c r="AY400" s="215" t="s">
        <v>202</v>
      </c>
    </row>
    <row r="401" spans="1:65" s="13" customFormat="1" ht="11.25">
      <c r="B401" s="195"/>
      <c r="C401" s="196"/>
      <c r="D401" s="188" t="s">
        <v>215</v>
      </c>
      <c r="E401" s="197" t="s">
        <v>19</v>
      </c>
      <c r="F401" s="198" t="s">
        <v>763</v>
      </c>
      <c r="G401" s="196"/>
      <c r="H401" s="197" t="s">
        <v>19</v>
      </c>
      <c r="I401" s="199"/>
      <c r="J401" s="196"/>
      <c r="K401" s="196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215</v>
      </c>
      <c r="AU401" s="204" t="s">
        <v>84</v>
      </c>
      <c r="AV401" s="13" t="s">
        <v>82</v>
      </c>
      <c r="AW401" s="13" t="s">
        <v>35</v>
      </c>
      <c r="AX401" s="13" t="s">
        <v>74</v>
      </c>
      <c r="AY401" s="204" t="s">
        <v>202</v>
      </c>
    </row>
    <row r="402" spans="1:65" s="14" customFormat="1" ht="11.25">
      <c r="B402" s="205"/>
      <c r="C402" s="206"/>
      <c r="D402" s="188" t="s">
        <v>215</v>
      </c>
      <c r="E402" s="207" t="s">
        <v>19</v>
      </c>
      <c r="F402" s="208" t="s">
        <v>2227</v>
      </c>
      <c r="G402" s="206"/>
      <c r="H402" s="209">
        <v>4.38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215</v>
      </c>
      <c r="AU402" s="215" t="s">
        <v>84</v>
      </c>
      <c r="AV402" s="14" t="s">
        <v>84</v>
      </c>
      <c r="AW402" s="14" t="s">
        <v>35</v>
      </c>
      <c r="AX402" s="14" t="s">
        <v>74</v>
      </c>
      <c r="AY402" s="215" t="s">
        <v>202</v>
      </c>
    </row>
    <row r="403" spans="1:65" s="13" customFormat="1" ht="22.5">
      <c r="B403" s="195"/>
      <c r="C403" s="196"/>
      <c r="D403" s="188" t="s">
        <v>215</v>
      </c>
      <c r="E403" s="197" t="s">
        <v>19</v>
      </c>
      <c r="F403" s="198" t="s">
        <v>765</v>
      </c>
      <c r="G403" s="196"/>
      <c r="H403" s="197" t="s">
        <v>19</v>
      </c>
      <c r="I403" s="199"/>
      <c r="J403" s="196"/>
      <c r="K403" s="196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215</v>
      </c>
      <c r="AU403" s="204" t="s">
        <v>84</v>
      </c>
      <c r="AV403" s="13" t="s">
        <v>82</v>
      </c>
      <c r="AW403" s="13" t="s">
        <v>35</v>
      </c>
      <c r="AX403" s="13" t="s">
        <v>74</v>
      </c>
      <c r="AY403" s="204" t="s">
        <v>202</v>
      </c>
    </row>
    <row r="404" spans="1:65" s="14" customFormat="1" ht="11.25">
      <c r="B404" s="205"/>
      <c r="C404" s="206"/>
      <c r="D404" s="188" t="s">
        <v>215</v>
      </c>
      <c r="E404" s="207" t="s">
        <v>19</v>
      </c>
      <c r="F404" s="208" t="s">
        <v>2228</v>
      </c>
      <c r="G404" s="206"/>
      <c r="H404" s="209">
        <v>5.6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215</v>
      </c>
      <c r="AU404" s="215" t="s">
        <v>84</v>
      </c>
      <c r="AV404" s="14" t="s">
        <v>84</v>
      </c>
      <c r="AW404" s="14" t="s">
        <v>35</v>
      </c>
      <c r="AX404" s="14" t="s">
        <v>74</v>
      </c>
      <c r="AY404" s="215" t="s">
        <v>202</v>
      </c>
    </row>
    <row r="405" spans="1:65" s="13" customFormat="1" ht="22.5">
      <c r="B405" s="195"/>
      <c r="C405" s="196"/>
      <c r="D405" s="188" t="s">
        <v>215</v>
      </c>
      <c r="E405" s="197" t="s">
        <v>19</v>
      </c>
      <c r="F405" s="198" t="s">
        <v>767</v>
      </c>
      <c r="G405" s="196"/>
      <c r="H405" s="197" t="s">
        <v>19</v>
      </c>
      <c r="I405" s="199"/>
      <c r="J405" s="196"/>
      <c r="K405" s="196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215</v>
      </c>
      <c r="AU405" s="204" t="s">
        <v>84</v>
      </c>
      <c r="AV405" s="13" t="s">
        <v>82</v>
      </c>
      <c r="AW405" s="13" t="s">
        <v>35</v>
      </c>
      <c r="AX405" s="13" t="s">
        <v>74</v>
      </c>
      <c r="AY405" s="204" t="s">
        <v>202</v>
      </c>
    </row>
    <row r="406" spans="1:65" s="14" customFormat="1" ht="11.25">
      <c r="B406" s="205"/>
      <c r="C406" s="206"/>
      <c r="D406" s="188" t="s">
        <v>215</v>
      </c>
      <c r="E406" s="207" t="s">
        <v>19</v>
      </c>
      <c r="F406" s="208" t="s">
        <v>2228</v>
      </c>
      <c r="G406" s="206"/>
      <c r="H406" s="209">
        <v>5.6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215</v>
      </c>
      <c r="AU406" s="215" t="s">
        <v>84</v>
      </c>
      <c r="AV406" s="14" t="s">
        <v>84</v>
      </c>
      <c r="AW406" s="14" t="s">
        <v>35</v>
      </c>
      <c r="AX406" s="14" t="s">
        <v>74</v>
      </c>
      <c r="AY406" s="215" t="s">
        <v>202</v>
      </c>
    </row>
    <row r="407" spans="1:65" s="13" customFormat="1" ht="11.25">
      <c r="B407" s="195"/>
      <c r="C407" s="196"/>
      <c r="D407" s="188" t="s">
        <v>215</v>
      </c>
      <c r="E407" s="197" t="s">
        <v>19</v>
      </c>
      <c r="F407" s="198" t="s">
        <v>2229</v>
      </c>
      <c r="G407" s="196"/>
      <c r="H407" s="197" t="s">
        <v>19</v>
      </c>
      <c r="I407" s="199"/>
      <c r="J407" s="196"/>
      <c r="K407" s="196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215</v>
      </c>
      <c r="AU407" s="204" t="s">
        <v>84</v>
      </c>
      <c r="AV407" s="13" t="s">
        <v>82</v>
      </c>
      <c r="AW407" s="13" t="s">
        <v>35</v>
      </c>
      <c r="AX407" s="13" t="s">
        <v>74</v>
      </c>
      <c r="AY407" s="204" t="s">
        <v>202</v>
      </c>
    </row>
    <row r="408" spans="1:65" s="14" customFormat="1" ht="11.25">
      <c r="B408" s="205"/>
      <c r="C408" s="206"/>
      <c r="D408" s="188" t="s">
        <v>215</v>
      </c>
      <c r="E408" s="207" t="s">
        <v>19</v>
      </c>
      <c r="F408" s="208" t="s">
        <v>2230</v>
      </c>
      <c r="G408" s="206"/>
      <c r="H408" s="209">
        <v>7.82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215</v>
      </c>
      <c r="AU408" s="215" t="s">
        <v>84</v>
      </c>
      <c r="AV408" s="14" t="s">
        <v>84</v>
      </c>
      <c r="AW408" s="14" t="s">
        <v>35</v>
      </c>
      <c r="AX408" s="14" t="s">
        <v>74</v>
      </c>
      <c r="AY408" s="215" t="s">
        <v>202</v>
      </c>
    </row>
    <row r="409" spans="1:65" s="13" customFormat="1" ht="11.25">
      <c r="B409" s="195"/>
      <c r="C409" s="196"/>
      <c r="D409" s="188" t="s">
        <v>215</v>
      </c>
      <c r="E409" s="197" t="s">
        <v>19</v>
      </c>
      <c r="F409" s="198" t="s">
        <v>2231</v>
      </c>
      <c r="G409" s="196"/>
      <c r="H409" s="197" t="s">
        <v>19</v>
      </c>
      <c r="I409" s="199"/>
      <c r="J409" s="196"/>
      <c r="K409" s="196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215</v>
      </c>
      <c r="AU409" s="204" t="s">
        <v>84</v>
      </c>
      <c r="AV409" s="13" t="s">
        <v>82</v>
      </c>
      <c r="AW409" s="13" t="s">
        <v>35</v>
      </c>
      <c r="AX409" s="13" t="s">
        <v>74</v>
      </c>
      <c r="AY409" s="204" t="s">
        <v>202</v>
      </c>
    </row>
    <row r="410" spans="1:65" s="14" customFormat="1" ht="11.25">
      <c r="B410" s="205"/>
      <c r="C410" s="206"/>
      <c r="D410" s="188" t="s">
        <v>215</v>
      </c>
      <c r="E410" s="207" t="s">
        <v>19</v>
      </c>
      <c r="F410" s="208" t="s">
        <v>2232</v>
      </c>
      <c r="G410" s="206"/>
      <c r="H410" s="209">
        <v>27.78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215</v>
      </c>
      <c r="AU410" s="215" t="s">
        <v>84</v>
      </c>
      <c r="AV410" s="14" t="s">
        <v>84</v>
      </c>
      <c r="AW410" s="14" t="s">
        <v>35</v>
      </c>
      <c r="AX410" s="14" t="s">
        <v>74</v>
      </c>
      <c r="AY410" s="215" t="s">
        <v>202</v>
      </c>
    </row>
    <row r="411" spans="1:65" s="15" customFormat="1" ht="11.25">
      <c r="B411" s="216"/>
      <c r="C411" s="217"/>
      <c r="D411" s="188" t="s">
        <v>215</v>
      </c>
      <c r="E411" s="218" t="s">
        <v>19</v>
      </c>
      <c r="F411" s="219" t="s">
        <v>220</v>
      </c>
      <c r="G411" s="217"/>
      <c r="H411" s="220">
        <v>55.56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215</v>
      </c>
      <c r="AU411" s="226" t="s">
        <v>84</v>
      </c>
      <c r="AV411" s="15" t="s">
        <v>209</v>
      </c>
      <c r="AW411" s="15" t="s">
        <v>35</v>
      </c>
      <c r="AX411" s="15" t="s">
        <v>82</v>
      </c>
      <c r="AY411" s="226" t="s">
        <v>202</v>
      </c>
    </row>
    <row r="412" spans="1:65" s="2" customFormat="1" ht="16.5" customHeight="1">
      <c r="A412" s="36"/>
      <c r="B412" s="37"/>
      <c r="C412" s="241" t="s">
        <v>341</v>
      </c>
      <c r="D412" s="241" t="s">
        <v>595</v>
      </c>
      <c r="E412" s="242" t="s">
        <v>2233</v>
      </c>
      <c r="F412" s="243" t="s">
        <v>2234</v>
      </c>
      <c r="G412" s="244" t="s">
        <v>263</v>
      </c>
      <c r="H412" s="245">
        <v>61.116</v>
      </c>
      <c r="I412" s="246"/>
      <c r="J412" s="247">
        <f>ROUND(I412*H412,2)</f>
        <v>0</v>
      </c>
      <c r="K412" s="243" t="s">
        <v>208</v>
      </c>
      <c r="L412" s="248"/>
      <c r="M412" s="249" t="s">
        <v>19</v>
      </c>
      <c r="N412" s="250" t="s">
        <v>45</v>
      </c>
      <c r="O412" s="66"/>
      <c r="P412" s="184">
        <f>O412*H412</f>
        <v>0</v>
      </c>
      <c r="Q412" s="184">
        <v>1E-4</v>
      </c>
      <c r="R412" s="184">
        <f>Q412*H412</f>
        <v>6.1116E-3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268</v>
      </c>
      <c r="AT412" s="186" t="s">
        <v>595</v>
      </c>
      <c r="AU412" s="186" t="s">
        <v>84</v>
      </c>
      <c r="AY412" s="19" t="s">
        <v>202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82</v>
      </c>
      <c r="BK412" s="187">
        <f>ROUND(I412*H412,2)</f>
        <v>0</v>
      </c>
      <c r="BL412" s="19" t="s">
        <v>209</v>
      </c>
      <c r="BM412" s="186" t="s">
        <v>2235</v>
      </c>
    </row>
    <row r="413" spans="1:65" s="2" customFormat="1" ht="11.25">
      <c r="A413" s="36"/>
      <c r="B413" s="37"/>
      <c r="C413" s="38"/>
      <c r="D413" s="188" t="s">
        <v>211</v>
      </c>
      <c r="E413" s="38"/>
      <c r="F413" s="189" t="s">
        <v>2234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211</v>
      </c>
      <c r="AU413" s="19" t="s">
        <v>84</v>
      </c>
    </row>
    <row r="414" spans="1:65" s="13" customFormat="1" ht="11.25">
      <c r="B414" s="195"/>
      <c r="C414" s="196"/>
      <c r="D414" s="188" t="s">
        <v>215</v>
      </c>
      <c r="E414" s="197" t="s">
        <v>19</v>
      </c>
      <c r="F414" s="198" t="s">
        <v>2236</v>
      </c>
      <c r="G414" s="196"/>
      <c r="H414" s="197" t="s">
        <v>19</v>
      </c>
      <c r="I414" s="199"/>
      <c r="J414" s="196"/>
      <c r="K414" s="196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215</v>
      </c>
      <c r="AU414" s="204" t="s">
        <v>84</v>
      </c>
      <c r="AV414" s="13" t="s">
        <v>82</v>
      </c>
      <c r="AW414" s="13" t="s">
        <v>35</v>
      </c>
      <c r="AX414" s="13" t="s">
        <v>74</v>
      </c>
      <c r="AY414" s="204" t="s">
        <v>202</v>
      </c>
    </row>
    <row r="415" spans="1:65" s="13" customFormat="1" ht="11.25">
      <c r="B415" s="195"/>
      <c r="C415" s="196"/>
      <c r="D415" s="188" t="s">
        <v>215</v>
      </c>
      <c r="E415" s="197" t="s">
        <v>19</v>
      </c>
      <c r="F415" s="198" t="s">
        <v>2237</v>
      </c>
      <c r="G415" s="196"/>
      <c r="H415" s="197" t="s">
        <v>19</v>
      </c>
      <c r="I415" s="199"/>
      <c r="J415" s="196"/>
      <c r="K415" s="196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215</v>
      </c>
      <c r="AU415" s="204" t="s">
        <v>84</v>
      </c>
      <c r="AV415" s="13" t="s">
        <v>82</v>
      </c>
      <c r="AW415" s="13" t="s">
        <v>35</v>
      </c>
      <c r="AX415" s="13" t="s">
        <v>74</v>
      </c>
      <c r="AY415" s="204" t="s">
        <v>202</v>
      </c>
    </row>
    <row r="416" spans="1:65" s="13" customFormat="1" ht="11.25">
      <c r="B416" s="195"/>
      <c r="C416" s="196"/>
      <c r="D416" s="188" t="s">
        <v>215</v>
      </c>
      <c r="E416" s="197" t="s">
        <v>19</v>
      </c>
      <c r="F416" s="198" t="s">
        <v>2238</v>
      </c>
      <c r="G416" s="196"/>
      <c r="H416" s="197" t="s">
        <v>19</v>
      </c>
      <c r="I416" s="199"/>
      <c r="J416" s="196"/>
      <c r="K416" s="196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215</v>
      </c>
      <c r="AU416" s="204" t="s">
        <v>84</v>
      </c>
      <c r="AV416" s="13" t="s">
        <v>82</v>
      </c>
      <c r="AW416" s="13" t="s">
        <v>35</v>
      </c>
      <c r="AX416" s="13" t="s">
        <v>74</v>
      </c>
      <c r="AY416" s="204" t="s">
        <v>202</v>
      </c>
    </row>
    <row r="417" spans="1:65" s="13" customFormat="1" ht="11.25">
      <c r="B417" s="195"/>
      <c r="C417" s="196"/>
      <c r="D417" s="188" t="s">
        <v>215</v>
      </c>
      <c r="E417" s="197" t="s">
        <v>19</v>
      </c>
      <c r="F417" s="198" t="s">
        <v>2226</v>
      </c>
      <c r="G417" s="196"/>
      <c r="H417" s="197" t="s">
        <v>19</v>
      </c>
      <c r="I417" s="199"/>
      <c r="J417" s="196"/>
      <c r="K417" s="196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215</v>
      </c>
      <c r="AU417" s="204" t="s">
        <v>84</v>
      </c>
      <c r="AV417" s="13" t="s">
        <v>82</v>
      </c>
      <c r="AW417" s="13" t="s">
        <v>35</v>
      </c>
      <c r="AX417" s="13" t="s">
        <v>74</v>
      </c>
      <c r="AY417" s="204" t="s">
        <v>202</v>
      </c>
    </row>
    <row r="418" spans="1:65" s="13" customFormat="1" ht="11.25">
      <c r="B418" s="195"/>
      <c r="C418" s="196"/>
      <c r="D418" s="188" t="s">
        <v>215</v>
      </c>
      <c r="E418" s="197" t="s">
        <v>19</v>
      </c>
      <c r="F418" s="198" t="s">
        <v>761</v>
      </c>
      <c r="G418" s="196"/>
      <c r="H418" s="197" t="s">
        <v>19</v>
      </c>
      <c r="I418" s="199"/>
      <c r="J418" s="196"/>
      <c r="K418" s="196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215</v>
      </c>
      <c r="AU418" s="204" t="s">
        <v>84</v>
      </c>
      <c r="AV418" s="13" t="s">
        <v>82</v>
      </c>
      <c r="AW418" s="13" t="s">
        <v>35</v>
      </c>
      <c r="AX418" s="13" t="s">
        <v>74</v>
      </c>
      <c r="AY418" s="204" t="s">
        <v>202</v>
      </c>
    </row>
    <row r="419" spans="1:65" s="14" customFormat="1" ht="11.25">
      <c r="B419" s="205"/>
      <c r="C419" s="206"/>
      <c r="D419" s="188" t="s">
        <v>215</v>
      </c>
      <c r="E419" s="207" t="s">
        <v>19</v>
      </c>
      <c r="F419" s="208" t="s">
        <v>2227</v>
      </c>
      <c r="G419" s="206"/>
      <c r="H419" s="209">
        <v>4.38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215</v>
      </c>
      <c r="AU419" s="215" t="s">
        <v>84</v>
      </c>
      <c r="AV419" s="14" t="s">
        <v>84</v>
      </c>
      <c r="AW419" s="14" t="s">
        <v>35</v>
      </c>
      <c r="AX419" s="14" t="s">
        <v>74</v>
      </c>
      <c r="AY419" s="215" t="s">
        <v>202</v>
      </c>
    </row>
    <row r="420" spans="1:65" s="13" customFormat="1" ht="11.25">
      <c r="B420" s="195"/>
      <c r="C420" s="196"/>
      <c r="D420" s="188" t="s">
        <v>215</v>
      </c>
      <c r="E420" s="197" t="s">
        <v>19</v>
      </c>
      <c r="F420" s="198" t="s">
        <v>763</v>
      </c>
      <c r="G420" s="196"/>
      <c r="H420" s="197" t="s">
        <v>19</v>
      </c>
      <c r="I420" s="199"/>
      <c r="J420" s="196"/>
      <c r="K420" s="196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215</v>
      </c>
      <c r="AU420" s="204" t="s">
        <v>84</v>
      </c>
      <c r="AV420" s="13" t="s">
        <v>82</v>
      </c>
      <c r="AW420" s="13" t="s">
        <v>35</v>
      </c>
      <c r="AX420" s="13" t="s">
        <v>74</v>
      </c>
      <c r="AY420" s="204" t="s">
        <v>202</v>
      </c>
    </row>
    <row r="421" spans="1:65" s="14" customFormat="1" ht="11.25">
      <c r="B421" s="205"/>
      <c r="C421" s="206"/>
      <c r="D421" s="188" t="s">
        <v>215</v>
      </c>
      <c r="E421" s="207" t="s">
        <v>19</v>
      </c>
      <c r="F421" s="208" t="s">
        <v>2227</v>
      </c>
      <c r="G421" s="206"/>
      <c r="H421" s="209">
        <v>4.38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215</v>
      </c>
      <c r="AU421" s="215" t="s">
        <v>84</v>
      </c>
      <c r="AV421" s="14" t="s">
        <v>84</v>
      </c>
      <c r="AW421" s="14" t="s">
        <v>35</v>
      </c>
      <c r="AX421" s="14" t="s">
        <v>74</v>
      </c>
      <c r="AY421" s="215" t="s">
        <v>202</v>
      </c>
    </row>
    <row r="422" spans="1:65" s="13" customFormat="1" ht="22.5">
      <c r="B422" s="195"/>
      <c r="C422" s="196"/>
      <c r="D422" s="188" t="s">
        <v>215</v>
      </c>
      <c r="E422" s="197" t="s">
        <v>19</v>
      </c>
      <c r="F422" s="198" t="s">
        <v>765</v>
      </c>
      <c r="G422" s="196"/>
      <c r="H422" s="197" t="s">
        <v>19</v>
      </c>
      <c r="I422" s="199"/>
      <c r="J422" s="196"/>
      <c r="K422" s="196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215</v>
      </c>
      <c r="AU422" s="204" t="s">
        <v>84</v>
      </c>
      <c r="AV422" s="13" t="s">
        <v>82</v>
      </c>
      <c r="AW422" s="13" t="s">
        <v>35</v>
      </c>
      <c r="AX422" s="13" t="s">
        <v>74</v>
      </c>
      <c r="AY422" s="204" t="s">
        <v>202</v>
      </c>
    </row>
    <row r="423" spans="1:65" s="14" customFormat="1" ht="11.25">
      <c r="B423" s="205"/>
      <c r="C423" s="206"/>
      <c r="D423" s="188" t="s">
        <v>215</v>
      </c>
      <c r="E423" s="207" t="s">
        <v>19</v>
      </c>
      <c r="F423" s="208" t="s">
        <v>2228</v>
      </c>
      <c r="G423" s="206"/>
      <c r="H423" s="209">
        <v>5.6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215</v>
      </c>
      <c r="AU423" s="215" t="s">
        <v>84</v>
      </c>
      <c r="AV423" s="14" t="s">
        <v>84</v>
      </c>
      <c r="AW423" s="14" t="s">
        <v>35</v>
      </c>
      <c r="AX423" s="14" t="s">
        <v>74</v>
      </c>
      <c r="AY423" s="215" t="s">
        <v>202</v>
      </c>
    </row>
    <row r="424" spans="1:65" s="13" customFormat="1" ht="22.5">
      <c r="B424" s="195"/>
      <c r="C424" s="196"/>
      <c r="D424" s="188" t="s">
        <v>215</v>
      </c>
      <c r="E424" s="197" t="s">
        <v>19</v>
      </c>
      <c r="F424" s="198" t="s">
        <v>767</v>
      </c>
      <c r="G424" s="196"/>
      <c r="H424" s="197" t="s">
        <v>19</v>
      </c>
      <c r="I424" s="199"/>
      <c r="J424" s="196"/>
      <c r="K424" s="196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215</v>
      </c>
      <c r="AU424" s="204" t="s">
        <v>84</v>
      </c>
      <c r="AV424" s="13" t="s">
        <v>82</v>
      </c>
      <c r="AW424" s="13" t="s">
        <v>35</v>
      </c>
      <c r="AX424" s="13" t="s">
        <v>74</v>
      </c>
      <c r="AY424" s="204" t="s">
        <v>202</v>
      </c>
    </row>
    <row r="425" spans="1:65" s="14" customFormat="1" ht="11.25">
      <c r="B425" s="205"/>
      <c r="C425" s="206"/>
      <c r="D425" s="188" t="s">
        <v>215</v>
      </c>
      <c r="E425" s="207" t="s">
        <v>19</v>
      </c>
      <c r="F425" s="208" t="s">
        <v>2228</v>
      </c>
      <c r="G425" s="206"/>
      <c r="H425" s="209">
        <v>5.6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215</v>
      </c>
      <c r="AU425" s="215" t="s">
        <v>84</v>
      </c>
      <c r="AV425" s="14" t="s">
        <v>84</v>
      </c>
      <c r="AW425" s="14" t="s">
        <v>35</v>
      </c>
      <c r="AX425" s="14" t="s">
        <v>74</v>
      </c>
      <c r="AY425" s="215" t="s">
        <v>202</v>
      </c>
    </row>
    <row r="426" spans="1:65" s="13" customFormat="1" ht="11.25">
      <c r="B426" s="195"/>
      <c r="C426" s="196"/>
      <c r="D426" s="188" t="s">
        <v>215</v>
      </c>
      <c r="E426" s="197" t="s">
        <v>19</v>
      </c>
      <c r="F426" s="198" t="s">
        <v>2229</v>
      </c>
      <c r="G426" s="196"/>
      <c r="H426" s="197" t="s">
        <v>19</v>
      </c>
      <c r="I426" s="199"/>
      <c r="J426" s="196"/>
      <c r="K426" s="196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215</v>
      </c>
      <c r="AU426" s="204" t="s">
        <v>84</v>
      </c>
      <c r="AV426" s="13" t="s">
        <v>82</v>
      </c>
      <c r="AW426" s="13" t="s">
        <v>35</v>
      </c>
      <c r="AX426" s="13" t="s">
        <v>74</v>
      </c>
      <c r="AY426" s="204" t="s">
        <v>202</v>
      </c>
    </row>
    <row r="427" spans="1:65" s="14" customFormat="1" ht="11.25">
      <c r="B427" s="205"/>
      <c r="C427" s="206"/>
      <c r="D427" s="188" t="s">
        <v>215</v>
      </c>
      <c r="E427" s="207" t="s">
        <v>19</v>
      </c>
      <c r="F427" s="208" t="s">
        <v>2230</v>
      </c>
      <c r="G427" s="206"/>
      <c r="H427" s="209">
        <v>7.82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215</v>
      </c>
      <c r="AU427" s="215" t="s">
        <v>84</v>
      </c>
      <c r="AV427" s="14" t="s">
        <v>84</v>
      </c>
      <c r="AW427" s="14" t="s">
        <v>35</v>
      </c>
      <c r="AX427" s="14" t="s">
        <v>74</v>
      </c>
      <c r="AY427" s="215" t="s">
        <v>202</v>
      </c>
    </row>
    <row r="428" spans="1:65" s="13" customFormat="1" ht="11.25">
      <c r="B428" s="195"/>
      <c r="C428" s="196"/>
      <c r="D428" s="188" t="s">
        <v>215</v>
      </c>
      <c r="E428" s="197" t="s">
        <v>19</v>
      </c>
      <c r="F428" s="198" t="s">
        <v>2231</v>
      </c>
      <c r="G428" s="196"/>
      <c r="H428" s="197" t="s">
        <v>19</v>
      </c>
      <c r="I428" s="199"/>
      <c r="J428" s="196"/>
      <c r="K428" s="196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215</v>
      </c>
      <c r="AU428" s="204" t="s">
        <v>84</v>
      </c>
      <c r="AV428" s="13" t="s">
        <v>82</v>
      </c>
      <c r="AW428" s="13" t="s">
        <v>35</v>
      </c>
      <c r="AX428" s="13" t="s">
        <v>74</v>
      </c>
      <c r="AY428" s="204" t="s">
        <v>202</v>
      </c>
    </row>
    <row r="429" spans="1:65" s="14" customFormat="1" ht="11.25">
      <c r="B429" s="205"/>
      <c r="C429" s="206"/>
      <c r="D429" s="188" t="s">
        <v>215</v>
      </c>
      <c r="E429" s="207" t="s">
        <v>19</v>
      </c>
      <c r="F429" s="208" t="s">
        <v>2232</v>
      </c>
      <c r="G429" s="206"/>
      <c r="H429" s="209">
        <v>27.78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215</v>
      </c>
      <c r="AU429" s="215" t="s">
        <v>84</v>
      </c>
      <c r="AV429" s="14" t="s">
        <v>84</v>
      </c>
      <c r="AW429" s="14" t="s">
        <v>35</v>
      </c>
      <c r="AX429" s="14" t="s">
        <v>74</v>
      </c>
      <c r="AY429" s="215" t="s">
        <v>202</v>
      </c>
    </row>
    <row r="430" spans="1:65" s="15" customFormat="1" ht="11.25">
      <c r="B430" s="216"/>
      <c r="C430" s="217"/>
      <c r="D430" s="188" t="s">
        <v>215</v>
      </c>
      <c r="E430" s="218" t="s">
        <v>19</v>
      </c>
      <c r="F430" s="219" t="s">
        <v>220</v>
      </c>
      <c r="G430" s="217"/>
      <c r="H430" s="220">
        <v>55.56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215</v>
      </c>
      <c r="AU430" s="226" t="s">
        <v>84</v>
      </c>
      <c r="AV430" s="15" t="s">
        <v>209</v>
      </c>
      <c r="AW430" s="15" t="s">
        <v>35</v>
      </c>
      <c r="AX430" s="15" t="s">
        <v>82</v>
      </c>
      <c r="AY430" s="226" t="s">
        <v>202</v>
      </c>
    </row>
    <row r="431" spans="1:65" s="14" customFormat="1" ht="11.25">
      <c r="B431" s="205"/>
      <c r="C431" s="206"/>
      <c r="D431" s="188" t="s">
        <v>215</v>
      </c>
      <c r="E431" s="206"/>
      <c r="F431" s="208" t="s">
        <v>2239</v>
      </c>
      <c r="G431" s="206"/>
      <c r="H431" s="209">
        <v>61.116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215</v>
      </c>
      <c r="AU431" s="215" t="s">
        <v>84</v>
      </c>
      <c r="AV431" s="14" t="s">
        <v>84</v>
      </c>
      <c r="AW431" s="14" t="s">
        <v>4</v>
      </c>
      <c r="AX431" s="14" t="s">
        <v>82</v>
      </c>
      <c r="AY431" s="215" t="s">
        <v>202</v>
      </c>
    </row>
    <row r="432" spans="1:65" s="2" customFormat="1" ht="24.2" customHeight="1">
      <c r="A432" s="36"/>
      <c r="B432" s="37"/>
      <c r="C432" s="175" t="s">
        <v>355</v>
      </c>
      <c r="D432" s="175" t="s">
        <v>204</v>
      </c>
      <c r="E432" s="176" t="s">
        <v>2240</v>
      </c>
      <c r="F432" s="177" t="s">
        <v>2241</v>
      </c>
      <c r="G432" s="178" t="s">
        <v>263</v>
      </c>
      <c r="H432" s="179">
        <v>339.42</v>
      </c>
      <c r="I432" s="180"/>
      <c r="J432" s="181">
        <f>ROUND(I432*H432,2)</f>
        <v>0</v>
      </c>
      <c r="K432" s="177" t="s">
        <v>19</v>
      </c>
      <c r="L432" s="41"/>
      <c r="M432" s="182" t="s">
        <v>19</v>
      </c>
      <c r="N432" s="183" t="s">
        <v>45</v>
      </c>
      <c r="O432" s="66"/>
      <c r="P432" s="184">
        <f>O432*H432</f>
        <v>0</v>
      </c>
      <c r="Q432" s="184">
        <v>2.5017000000000003E-4</v>
      </c>
      <c r="R432" s="184">
        <f>Q432*H432</f>
        <v>8.4912701400000012E-2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333</v>
      </c>
      <c r="AT432" s="186" t="s">
        <v>204</v>
      </c>
      <c r="AU432" s="186" t="s">
        <v>84</v>
      </c>
      <c r="AY432" s="19" t="s">
        <v>202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82</v>
      </c>
      <c r="BK432" s="187">
        <f>ROUND(I432*H432,2)</f>
        <v>0</v>
      </c>
      <c r="BL432" s="19" t="s">
        <v>333</v>
      </c>
      <c r="BM432" s="186" t="s">
        <v>2242</v>
      </c>
    </row>
    <row r="433" spans="1:65" s="2" customFormat="1" ht="11.25">
      <c r="A433" s="36"/>
      <c r="B433" s="37"/>
      <c r="C433" s="38"/>
      <c r="D433" s="188" t="s">
        <v>211</v>
      </c>
      <c r="E433" s="38"/>
      <c r="F433" s="189" t="s">
        <v>2241</v>
      </c>
      <c r="G433" s="38"/>
      <c r="H433" s="38"/>
      <c r="I433" s="190"/>
      <c r="J433" s="38"/>
      <c r="K433" s="38"/>
      <c r="L433" s="41"/>
      <c r="M433" s="191"/>
      <c r="N433" s="19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211</v>
      </c>
      <c r="AU433" s="19" t="s">
        <v>84</v>
      </c>
    </row>
    <row r="434" spans="1:65" s="13" customFormat="1" ht="11.25">
      <c r="B434" s="195"/>
      <c r="C434" s="196"/>
      <c r="D434" s="188" t="s">
        <v>215</v>
      </c>
      <c r="E434" s="197" t="s">
        <v>19</v>
      </c>
      <c r="F434" s="198" t="s">
        <v>2243</v>
      </c>
      <c r="G434" s="196"/>
      <c r="H434" s="197" t="s">
        <v>19</v>
      </c>
      <c r="I434" s="199"/>
      <c r="J434" s="196"/>
      <c r="K434" s="196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215</v>
      </c>
      <c r="AU434" s="204" t="s">
        <v>84</v>
      </c>
      <c r="AV434" s="13" t="s">
        <v>82</v>
      </c>
      <c r="AW434" s="13" t="s">
        <v>35</v>
      </c>
      <c r="AX434" s="13" t="s">
        <v>74</v>
      </c>
      <c r="AY434" s="204" t="s">
        <v>202</v>
      </c>
    </row>
    <row r="435" spans="1:65" s="13" customFormat="1" ht="11.25">
      <c r="B435" s="195"/>
      <c r="C435" s="196"/>
      <c r="D435" s="188" t="s">
        <v>215</v>
      </c>
      <c r="E435" s="197" t="s">
        <v>19</v>
      </c>
      <c r="F435" s="198" t="s">
        <v>2244</v>
      </c>
      <c r="G435" s="196"/>
      <c r="H435" s="197" t="s">
        <v>19</v>
      </c>
      <c r="I435" s="199"/>
      <c r="J435" s="196"/>
      <c r="K435" s="196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215</v>
      </c>
      <c r="AU435" s="204" t="s">
        <v>84</v>
      </c>
      <c r="AV435" s="13" t="s">
        <v>82</v>
      </c>
      <c r="AW435" s="13" t="s">
        <v>35</v>
      </c>
      <c r="AX435" s="13" t="s">
        <v>74</v>
      </c>
      <c r="AY435" s="204" t="s">
        <v>202</v>
      </c>
    </row>
    <row r="436" spans="1:65" s="14" customFormat="1" ht="11.25">
      <c r="B436" s="205"/>
      <c r="C436" s="206"/>
      <c r="D436" s="188" t="s">
        <v>215</v>
      </c>
      <c r="E436" s="207" t="s">
        <v>19</v>
      </c>
      <c r="F436" s="208" t="s">
        <v>2089</v>
      </c>
      <c r="G436" s="206"/>
      <c r="H436" s="209">
        <v>339.42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215</v>
      </c>
      <c r="AU436" s="215" t="s">
        <v>84</v>
      </c>
      <c r="AV436" s="14" t="s">
        <v>84</v>
      </c>
      <c r="AW436" s="14" t="s">
        <v>35</v>
      </c>
      <c r="AX436" s="14" t="s">
        <v>74</v>
      </c>
      <c r="AY436" s="215" t="s">
        <v>202</v>
      </c>
    </row>
    <row r="437" spans="1:65" s="15" customFormat="1" ht="11.25">
      <c r="B437" s="216"/>
      <c r="C437" s="217"/>
      <c r="D437" s="188" t="s">
        <v>215</v>
      </c>
      <c r="E437" s="218" t="s">
        <v>19</v>
      </c>
      <c r="F437" s="219" t="s">
        <v>220</v>
      </c>
      <c r="G437" s="217"/>
      <c r="H437" s="220">
        <v>339.42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215</v>
      </c>
      <c r="AU437" s="226" t="s">
        <v>84</v>
      </c>
      <c r="AV437" s="15" t="s">
        <v>209</v>
      </c>
      <c r="AW437" s="15" t="s">
        <v>35</v>
      </c>
      <c r="AX437" s="15" t="s">
        <v>82</v>
      </c>
      <c r="AY437" s="226" t="s">
        <v>202</v>
      </c>
    </row>
    <row r="438" spans="1:65" s="2" customFormat="1" ht="16.5" customHeight="1">
      <c r="A438" s="36"/>
      <c r="B438" s="37"/>
      <c r="C438" s="241" t="s">
        <v>362</v>
      </c>
      <c r="D438" s="241" t="s">
        <v>595</v>
      </c>
      <c r="E438" s="242" t="s">
        <v>2245</v>
      </c>
      <c r="F438" s="243" t="s">
        <v>2246</v>
      </c>
      <c r="G438" s="244" t="s">
        <v>263</v>
      </c>
      <c r="H438" s="245">
        <v>373.36200000000002</v>
      </c>
      <c r="I438" s="246"/>
      <c r="J438" s="247">
        <f>ROUND(I438*H438,2)</f>
        <v>0</v>
      </c>
      <c r="K438" s="243" t="s">
        <v>19</v>
      </c>
      <c r="L438" s="248"/>
      <c r="M438" s="249" t="s">
        <v>19</v>
      </c>
      <c r="N438" s="250" t="s">
        <v>45</v>
      </c>
      <c r="O438" s="66"/>
      <c r="P438" s="184">
        <f>O438*H438</f>
        <v>0</v>
      </c>
      <c r="Q438" s="184">
        <v>1E-4</v>
      </c>
      <c r="R438" s="184">
        <f>Q438*H438</f>
        <v>3.7336200000000007E-2</v>
      </c>
      <c r="S438" s="184">
        <v>0</v>
      </c>
      <c r="T438" s="18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268</v>
      </c>
      <c r="AT438" s="186" t="s">
        <v>595</v>
      </c>
      <c r="AU438" s="186" t="s">
        <v>84</v>
      </c>
      <c r="AY438" s="19" t="s">
        <v>202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82</v>
      </c>
      <c r="BK438" s="187">
        <f>ROUND(I438*H438,2)</f>
        <v>0</v>
      </c>
      <c r="BL438" s="19" t="s">
        <v>209</v>
      </c>
      <c r="BM438" s="186" t="s">
        <v>2247</v>
      </c>
    </row>
    <row r="439" spans="1:65" s="2" customFormat="1" ht="11.25">
      <c r="A439" s="36"/>
      <c r="B439" s="37"/>
      <c r="C439" s="38"/>
      <c r="D439" s="188" t="s">
        <v>211</v>
      </c>
      <c r="E439" s="38"/>
      <c r="F439" s="189" t="s">
        <v>2246</v>
      </c>
      <c r="G439" s="38"/>
      <c r="H439" s="38"/>
      <c r="I439" s="190"/>
      <c r="J439" s="38"/>
      <c r="K439" s="38"/>
      <c r="L439" s="41"/>
      <c r="M439" s="191"/>
      <c r="N439" s="192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211</v>
      </c>
      <c r="AU439" s="19" t="s">
        <v>84</v>
      </c>
    </row>
    <row r="440" spans="1:65" s="13" customFormat="1" ht="11.25">
      <c r="B440" s="195"/>
      <c r="C440" s="196"/>
      <c r="D440" s="188" t="s">
        <v>215</v>
      </c>
      <c r="E440" s="197" t="s">
        <v>19</v>
      </c>
      <c r="F440" s="198" t="s">
        <v>2244</v>
      </c>
      <c r="G440" s="196"/>
      <c r="H440" s="197" t="s">
        <v>19</v>
      </c>
      <c r="I440" s="199"/>
      <c r="J440" s="196"/>
      <c r="K440" s="196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215</v>
      </c>
      <c r="AU440" s="204" t="s">
        <v>84</v>
      </c>
      <c r="AV440" s="13" t="s">
        <v>82</v>
      </c>
      <c r="AW440" s="13" t="s">
        <v>35</v>
      </c>
      <c r="AX440" s="13" t="s">
        <v>74</v>
      </c>
      <c r="AY440" s="204" t="s">
        <v>202</v>
      </c>
    </row>
    <row r="441" spans="1:65" s="13" customFormat="1" ht="11.25">
      <c r="B441" s="195"/>
      <c r="C441" s="196"/>
      <c r="D441" s="188" t="s">
        <v>215</v>
      </c>
      <c r="E441" s="197" t="s">
        <v>19</v>
      </c>
      <c r="F441" s="198" t="s">
        <v>2248</v>
      </c>
      <c r="G441" s="196"/>
      <c r="H441" s="197" t="s">
        <v>19</v>
      </c>
      <c r="I441" s="199"/>
      <c r="J441" s="196"/>
      <c r="K441" s="196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215</v>
      </c>
      <c r="AU441" s="204" t="s">
        <v>84</v>
      </c>
      <c r="AV441" s="13" t="s">
        <v>82</v>
      </c>
      <c r="AW441" s="13" t="s">
        <v>35</v>
      </c>
      <c r="AX441" s="13" t="s">
        <v>74</v>
      </c>
      <c r="AY441" s="204" t="s">
        <v>202</v>
      </c>
    </row>
    <row r="442" spans="1:65" s="14" customFormat="1" ht="11.25">
      <c r="B442" s="205"/>
      <c r="C442" s="206"/>
      <c r="D442" s="188" t="s">
        <v>215</v>
      </c>
      <c r="E442" s="207" t="s">
        <v>19</v>
      </c>
      <c r="F442" s="208" t="s">
        <v>2089</v>
      </c>
      <c r="G442" s="206"/>
      <c r="H442" s="209">
        <v>339.42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215</v>
      </c>
      <c r="AU442" s="215" t="s">
        <v>84</v>
      </c>
      <c r="AV442" s="14" t="s">
        <v>84</v>
      </c>
      <c r="AW442" s="14" t="s">
        <v>35</v>
      </c>
      <c r="AX442" s="14" t="s">
        <v>74</v>
      </c>
      <c r="AY442" s="215" t="s">
        <v>202</v>
      </c>
    </row>
    <row r="443" spans="1:65" s="15" customFormat="1" ht="11.25">
      <c r="B443" s="216"/>
      <c r="C443" s="217"/>
      <c r="D443" s="188" t="s">
        <v>215</v>
      </c>
      <c r="E443" s="218" t="s">
        <v>19</v>
      </c>
      <c r="F443" s="219" t="s">
        <v>220</v>
      </c>
      <c r="G443" s="217"/>
      <c r="H443" s="220">
        <v>339.42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215</v>
      </c>
      <c r="AU443" s="226" t="s">
        <v>84</v>
      </c>
      <c r="AV443" s="15" t="s">
        <v>209</v>
      </c>
      <c r="AW443" s="15" t="s">
        <v>35</v>
      </c>
      <c r="AX443" s="15" t="s">
        <v>82</v>
      </c>
      <c r="AY443" s="226" t="s">
        <v>202</v>
      </c>
    </row>
    <row r="444" spans="1:65" s="14" customFormat="1" ht="11.25">
      <c r="B444" s="205"/>
      <c r="C444" s="206"/>
      <c r="D444" s="188" t="s">
        <v>215</v>
      </c>
      <c r="E444" s="206"/>
      <c r="F444" s="208" t="s">
        <v>2249</v>
      </c>
      <c r="G444" s="206"/>
      <c r="H444" s="209">
        <v>373.36200000000002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215</v>
      </c>
      <c r="AU444" s="215" t="s">
        <v>84</v>
      </c>
      <c r="AV444" s="14" t="s">
        <v>84</v>
      </c>
      <c r="AW444" s="14" t="s">
        <v>4</v>
      </c>
      <c r="AX444" s="14" t="s">
        <v>82</v>
      </c>
      <c r="AY444" s="215" t="s">
        <v>202</v>
      </c>
    </row>
    <row r="445" spans="1:65" s="12" customFormat="1" ht="22.9" customHeight="1">
      <c r="B445" s="159"/>
      <c r="C445" s="160"/>
      <c r="D445" s="161" t="s">
        <v>73</v>
      </c>
      <c r="E445" s="173" t="s">
        <v>1388</v>
      </c>
      <c r="F445" s="173" t="s">
        <v>1389</v>
      </c>
      <c r="G445" s="160"/>
      <c r="H445" s="160"/>
      <c r="I445" s="163"/>
      <c r="J445" s="174">
        <f>BK445</f>
        <v>0</v>
      </c>
      <c r="K445" s="160"/>
      <c r="L445" s="165"/>
      <c r="M445" s="166"/>
      <c r="N445" s="167"/>
      <c r="O445" s="167"/>
      <c r="P445" s="168">
        <f>SUM(P446:P766)</f>
        <v>0</v>
      </c>
      <c r="Q445" s="167"/>
      <c r="R445" s="168">
        <f>SUM(R446:R766)</f>
        <v>0</v>
      </c>
      <c r="S445" s="167"/>
      <c r="T445" s="169">
        <f>SUM(T446:T766)</f>
        <v>0</v>
      </c>
      <c r="AR445" s="170" t="s">
        <v>82</v>
      </c>
      <c r="AT445" s="171" t="s">
        <v>73</v>
      </c>
      <c r="AU445" s="171" t="s">
        <v>82</v>
      </c>
      <c r="AY445" s="170" t="s">
        <v>202</v>
      </c>
      <c r="BK445" s="172">
        <f>SUM(BK446:BK766)</f>
        <v>0</v>
      </c>
    </row>
    <row r="446" spans="1:65" s="2" customFormat="1" ht="21.75" customHeight="1">
      <c r="A446" s="36"/>
      <c r="B446" s="37"/>
      <c r="C446" s="175" t="s">
        <v>370</v>
      </c>
      <c r="D446" s="175" t="s">
        <v>204</v>
      </c>
      <c r="E446" s="176" t="s">
        <v>1390</v>
      </c>
      <c r="F446" s="177" t="s">
        <v>2250</v>
      </c>
      <c r="G446" s="178" t="s">
        <v>280</v>
      </c>
      <c r="H446" s="179">
        <v>690.10199999999998</v>
      </c>
      <c r="I446" s="180"/>
      <c r="J446" s="181">
        <f>ROUND(I446*H446,2)</f>
        <v>0</v>
      </c>
      <c r="K446" s="177" t="s">
        <v>1998</v>
      </c>
      <c r="L446" s="41"/>
      <c r="M446" s="182" t="s">
        <v>19</v>
      </c>
      <c r="N446" s="183" t="s">
        <v>45</v>
      </c>
      <c r="O446" s="66"/>
      <c r="P446" s="184">
        <f>O446*H446</f>
        <v>0</v>
      </c>
      <c r="Q446" s="184">
        <v>0</v>
      </c>
      <c r="R446" s="184">
        <f>Q446*H446</f>
        <v>0</v>
      </c>
      <c r="S446" s="184">
        <v>0</v>
      </c>
      <c r="T446" s="18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209</v>
      </c>
      <c r="AT446" s="186" t="s">
        <v>204</v>
      </c>
      <c r="AU446" s="186" t="s">
        <v>84</v>
      </c>
      <c r="AY446" s="19" t="s">
        <v>202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9" t="s">
        <v>82</v>
      </c>
      <c r="BK446" s="187">
        <f>ROUND(I446*H446,2)</f>
        <v>0</v>
      </c>
      <c r="BL446" s="19" t="s">
        <v>209</v>
      </c>
      <c r="BM446" s="186" t="s">
        <v>2251</v>
      </c>
    </row>
    <row r="447" spans="1:65" s="2" customFormat="1" ht="19.5">
      <c r="A447" s="36"/>
      <c r="B447" s="37"/>
      <c r="C447" s="38"/>
      <c r="D447" s="188" t="s">
        <v>211</v>
      </c>
      <c r="E447" s="38"/>
      <c r="F447" s="189" t="s">
        <v>1393</v>
      </c>
      <c r="G447" s="38"/>
      <c r="H447" s="38"/>
      <c r="I447" s="190"/>
      <c r="J447" s="38"/>
      <c r="K447" s="38"/>
      <c r="L447" s="41"/>
      <c r="M447" s="191"/>
      <c r="N447" s="192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211</v>
      </c>
      <c r="AU447" s="19" t="s">
        <v>84</v>
      </c>
    </row>
    <row r="448" spans="1:65" s="2" customFormat="1" ht="11.25">
      <c r="A448" s="36"/>
      <c r="B448" s="37"/>
      <c r="C448" s="38"/>
      <c r="D448" s="193" t="s">
        <v>213</v>
      </c>
      <c r="E448" s="38"/>
      <c r="F448" s="194" t="s">
        <v>2252</v>
      </c>
      <c r="G448" s="38"/>
      <c r="H448" s="38"/>
      <c r="I448" s="190"/>
      <c r="J448" s="38"/>
      <c r="K448" s="38"/>
      <c r="L448" s="41"/>
      <c r="M448" s="191"/>
      <c r="N448" s="192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213</v>
      </c>
      <c r="AU448" s="19" t="s">
        <v>84</v>
      </c>
    </row>
    <row r="449" spans="2:51" s="13" customFormat="1" ht="11.25">
      <c r="B449" s="195"/>
      <c r="C449" s="196"/>
      <c r="D449" s="188" t="s">
        <v>215</v>
      </c>
      <c r="E449" s="197" t="s">
        <v>19</v>
      </c>
      <c r="F449" s="198" t="s">
        <v>2253</v>
      </c>
      <c r="G449" s="196"/>
      <c r="H449" s="197" t="s">
        <v>19</v>
      </c>
      <c r="I449" s="199"/>
      <c r="J449" s="196"/>
      <c r="K449" s="196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215</v>
      </c>
      <c r="AU449" s="204" t="s">
        <v>84</v>
      </c>
      <c r="AV449" s="13" t="s">
        <v>82</v>
      </c>
      <c r="AW449" s="13" t="s">
        <v>35</v>
      </c>
      <c r="AX449" s="13" t="s">
        <v>74</v>
      </c>
      <c r="AY449" s="204" t="s">
        <v>202</v>
      </c>
    </row>
    <row r="450" spans="2:51" s="13" customFormat="1" ht="11.25">
      <c r="B450" s="195"/>
      <c r="C450" s="196"/>
      <c r="D450" s="188" t="s">
        <v>215</v>
      </c>
      <c r="E450" s="197" t="s">
        <v>19</v>
      </c>
      <c r="F450" s="198" t="s">
        <v>2069</v>
      </c>
      <c r="G450" s="196"/>
      <c r="H450" s="197" t="s">
        <v>19</v>
      </c>
      <c r="I450" s="199"/>
      <c r="J450" s="196"/>
      <c r="K450" s="196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215</v>
      </c>
      <c r="AU450" s="204" t="s">
        <v>84</v>
      </c>
      <c r="AV450" s="13" t="s">
        <v>82</v>
      </c>
      <c r="AW450" s="13" t="s">
        <v>35</v>
      </c>
      <c r="AX450" s="13" t="s">
        <v>74</v>
      </c>
      <c r="AY450" s="204" t="s">
        <v>202</v>
      </c>
    </row>
    <row r="451" spans="2:51" s="13" customFormat="1" ht="11.25">
      <c r="B451" s="195"/>
      <c r="C451" s="196"/>
      <c r="D451" s="188" t="s">
        <v>215</v>
      </c>
      <c r="E451" s="197" t="s">
        <v>19</v>
      </c>
      <c r="F451" s="198" t="s">
        <v>2253</v>
      </c>
      <c r="G451" s="196"/>
      <c r="H451" s="197" t="s">
        <v>19</v>
      </c>
      <c r="I451" s="199"/>
      <c r="J451" s="196"/>
      <c r="K451" s="196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215</v>
      </c>
      <c r="AU451" s="204" t="s">
        <v>84</v>
      </c>
      <c r="AV451" s="13" t="s">
        <v>82</v>
      </c>
      <c r="AW451" s="13" t="s">
        <v>35</v>
      </c>
      <c r="AX451" s="13" t="s">
        <v>74</v>
      </c>
      <c r="AY451" s="204" t="s">
        <v>202</v>
      </c>
    </row>
    <row r="452" spans="2:51" s="14" customFormat="1" ht="11.25">
      <c r="B452" s="205"/>
      <c r="C452" s="206"/>
      <c r="D452" s="188" t="s">
        <v>215</v>
      </c>
      <c r="E452" s="207" t="s">
        <v>19</v>
      </c>
      <c r="F452" s="208" t="s">
        <v>2254</v>
      </c>
      <c r="G452" s="206"/>
      <c r="H452" s="209">
        <v>118.202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215</v>
      </c>
      <c r="AU452" s="215" t="s">
        <v>84</v>
      </c>
      <c r="AV452" s="14" t="s">
        <v>84</v>
      </c>
      <c r="AW452" s="14" t="s">
        <v>35</v>
      </c>
      <c r="AX452" s="14" t="s">
        <v>74</v>
      </c>
      <c r="AY452" s="215" t="s">
        <v>202</v>
      </c>
    </row>
    <row r="453" spans="2:51" s="13" customFormat="1" ht="11.25">
      <c r="B453" s="195"/>
      <c r="C453" s="196"/>
      <c r="D453" s="188" t="s">
        <v>215</v>
      </c>
      <c r="E453" s="197" t="s">
        <v>19</v>
      </c>
      <c r="F453" s="198" t="s">
        <v>2069</v>
      </c>
      <c r="G453" s="196"/>
      <c r="H453" s="197" t="s">
        <v>19</v>
      </c>
      <c r="I453" s="199"/>
      <c r="J453" s="196"/>
      <c r="K453" s="196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215</v>
      </c>
      <c r="AU453" s="204" t="s">
        <v>84</v>
      </c>
      <c r="AV453" s="13" t="s">
        <v>82</v>
      </c>
      <c r="AW453" s="13" t="s">
        <v>35</v>
      </c>
      <c r="AX453" s="13" t="s">
        <v>74</v>
      </c>
      <c r="AY453" s="204" t="s">
        <v>202</v>
      </c>
    </row>
    <row r="454" spans="2:51" s="13" customFormat="1" ht="11.25">
      <c r="B454" s="195"/>
      <c r="C454" s="196"/>
      <c r="D454" s="188" t="s">
        <v>215</v>
      </c>
      <c r="E454" s="197" t="s">
        <v>19</v>
      </c>
      <c r="F454" s="198" t="s">
        <v>2253</v>
      </c>
      <c r="G454" s="196"/>
      <c r="H454" s="197" t="s">
        <v>19</v>
      </c>
      <c r="I454" s="199"/>
      <c r="J454" s="196"/>
      <c r="K454" s="196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215</v>
      </c>
      <c r="AU454" s="204" t="s">
        <v>84</v>
      </c>
      <c r="AV454" s="13" t="s">
        <v>82</v>
      </c>
      <c r="AW454" s="13" t="s">
        <v>35</v>
      </c>
      <c r="AX454" s="13" t="s">
        <v>74</v>
      </c>
      <c r="AY454" s="204" t="s">
        <v>202</v>
      </c>
    </row>
    <row r="455" spans="2:51" s="14" customFormat="1" ht="11.25">
      <c r="B455" s="205"/>
      <c r="C455" s="206"/>
      <c r="D455" s="188" t="s">
        <v>215</v>
      </c>
      <c r="E455" s="207" t="s">
        <v>19</v>
      </c>
      <c r="F455" s="208" t="s">
        <v>2255</v>
      </c>
      <c r="G455" s="206"/>
      <c r="H455" s="209">
        <v>28.039000000000001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215</v>
      </c>
      <c r="AU455" s="215" t="s">
        <v>84</v>
      </c>
      <c r="AV455" s="14" t="s">
        <v>84</v>
      </c>
      <c r="AW455" s="14" t="s">
        <v>35</v>
      </c>
      <c r="AX455" s="14" t="s">
        <v>74</v>
      </c>
      <c r="AY455" s="215" t="s">
        <v>202</v>
      </c>
    </row>
    <row r="456" spans="2:51" s="13" customFormat="1" ht="11.25">
      <c r="B456" s="195"/>
      <c r="C456" s="196"/>
      <c r="D456" s="188" t="s">
        <v>215</v>
      </c>
      <c r="E456" s="197" t="s">
        <v>19</v>
      </c>
      <c r="F456" s="198" t="s">
        <v>2069</v>
      </c>
      <c r="G456" s="196"/>
      <c r="H456" s="197" t="s">
        <v>19</v>
      </c>
      <c r="I456" s="199"/>
      <c r="J456" s="196"/>
      <c r="K456" s="196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215</v>
      </c>
      <c r="AU456" s="204" t="s">
        <v>84</v>
      </c>
      <c r="AV456" s="13" t="s">
        <v>82</v>
      </c>
      <c r="AW456" s="13" t="s">
        <v>35</v>
      </c>
      <c r="AX456" s="13" t="s">
        <v>74</v>
      </c>
      <c r="AY456" s="204" t="s">
        <v>202</v>
      </c>
    </row>
    <row r="457" spans="2:51" s="13" customFormat="1" ht="11.25">
      <c r="B457" s="195"/>
      <c r="C457" s="196"/>
      <c r="D457" s="188" t="s">
        <v>215</v>
      </c>
      <c r="E457" s="197" t="s">
        <v>19</v>
      </c>
      <c r="F457" s="198" t="s">
        <v>2253</v>
      </c>
      <c r="G457" s="196"/>
      <c r="H457" s="197" t="s">
        <v>19</v>
      </c>
      <c r="I457" s="199"/>
      <c r="J457" s="196"/>
      <c r="K457" s="196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215</v>
      </c>
      <c r="AU457" s="204" t="s">
        <v>84</v>
      </c>
      <c r="AV457" s="13" t="s">
        <v>82</v>
      </c>
      <c r="AW457" s="13" t="s">
        <v>35</v>
      </c>
      <c r="AX457" s="13" t="s">
        <v>74</v>
      </c>
      <c r="AY457" s="204" t="s">
        <v>202</v>
      </c>
    </row>
    <row r="458" spans="2:51" s="14" customFormat="1" ht="11.25">
      <c r="B458" s="205"/>
      <c r="C458" s="206"/>
      <c r="D458" s="188" t="s">
        <v>215</v>
      </c>
      <c r="E458" s="207" t="s">
        <v>19</v>
      </c>
      <c r="F458" s="208" t="s">
        <v>2256</v>
      </c>
      <c r="G458" s="206"/>
      <c r="H458" s="209">
        <v>25.23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215</v>
      </c>
      <c r="AU458" s="215" t="s">
        <v>84</v>
      </c>
      <c r="AV458" s="14" t="s">
        <v>84</v>
      </c>
      <c r="AW458" s="14" t="s">
        <v>35</v>
      </c>
      <c r="AX458" s="14" t="s">
        <v>74</v>
      </c>
      <c r="AY458" s="215" t="s">
        <v>202</v>
      </c>
    </row>
    <row r="459" spans="2:51" s="13" customFormat="1" ht="11.25">
      <c r="B459" s="195"/>
      <c r="C459" s="196"/>
      <c r="D459" s="188" t="s">
        <v>215</v>
      </c>
      <c r="E459" s="197" t="s">
        <v>19</v>
      </c>
      <c r="F459" s="198" t="s">
        <v>2069</v>
      </c>
      <c r="G459" s="196"/>
      <c r="H459" s="197" t="s">
        <v>19</v>
      </c>
      <c r="I459" s="199"/>
      <c r="J459" s="196"/>
      <c r="K459" s="196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215</v>
      </c>
      <c r="AU459" s="204" t="s">
        <v>84</v>
      </c>
      <c r="AV459" s="13" t="s">
        <v>82</v>
      </c>
      <c r="AW459" s="13" t="s">
        <v>35</v>
      </c>
      <c r="AX459" s="13" t="s">
        <v>74</v>
      </c>
      <c r="AY459" s="204" t="s">
        <v>202</v>
      </c>
    </row>
    <row r="460" spans="2:51" s="13" customFormat="1" ht="11.25">
      <c r="B460" s="195"/>
      <c r="C460" s="196"/>
      <c r="D460" s="188" t="s">
        <v>215</v>
      </c>
      <c r="E460" s="197" t="s">
        <v>19</v>
      </c>
      <c r="F460" s="198" t="s">
        <v>2253</v>
      </c>
      <c r="G460" s="196"/>
      <c r="H460" s="197" t="s">
        <v>19</v>
      </c>
      <c r="I460" s="199"/>
      <c r="J460" s="196"/>
      <c r="K460" s="196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215</v>
      </c>
      <c r="AU460" s="204" t="s">
        <v>84</v>
      </c>
      <c r="AV460" s="13" t="s">
        <v>82</v>
      </c>
      <c r="AW460" s="13" t="s">
        <v>35</v>
      </c>
      <c r="AX460" s="13" t="s">
        <v>74</v>
      </c>
      <c r="AY460" s="204" t="s">
        <v>202</v>
      </c>
    </row>
    <row r="461" spans="2:51" s="14" customFormat="1" ht="11.25">
      <c r="B461" s="205"/>
      <c r="C461" s="206"/>
      <c r="D461" s="188" t="s">
        <v>215</v>
      </c>
      <c r="E461" s="207" t="s">
        <v>19</v>
      </c>
      <c r="F461" s="208" t="s">
        <v>2257</v>
      </c>
      <c r="G461" s="206"/>
      <c r="H461" s="209">
        <v>13.279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215</v>
      </c>
      <c r="AU461" s="215" t="s">
        <v>84</v>
      </c>
      <c r="AV461" s="14" t="s">
        <v>84</v>
      </c>
      <c r="AW461" s="14" t="s">
        <v>35</v>
      </c>
      <c r="AX461" s="14" t="s">
        <v>74</v>
      </c>
      <c r="AY461" s="215" t="s">
        <v>202</v>
      </c>
    </row>
    <row r="462" spans="2:51" s="13" customFormat="1" ht="11.25">
      <c r="B462" s="195"/>
      <c r="C462" s="196"/>
      <c r="D462" s="188" t="s">
        <v>215</v>
      </c>
      <c r="E462" s="197" t="s">
        <v>19</v>
      </c>
      <c r="F462" s="198" t="s">
        <v>2069</v>
      </c>
      <c r="G462" s="196"/>
      <c r="H462" s="197" t="s">
        <v>19</v>
      </c>
      <c r="I462" s="199"/>
      <c r="J462" s="196"/>
      <c r="K462" s="196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215</v>
      </c>
      <c r="AU462" s="204" t="s">
        <v>84</v>
      </c>
      <c r="AV462" s="13" t="s">
        <v>82</v>
      </c>
      <c r="AW462" s="13" t="s">
        <v>35</v>
      </c>
      <c r="AX462" s="13" t="s">
        <v>74</v>
      </c>
      <c r="AY462" s="204" t="s">
        <v>202</v>
      </c>
    </row>
    <row r="463" spans="2:51" s="13" customFormat="1" ht="11.25">
      <c r="B463" s="195"/>
      <c r="C463" s="196"/>
      <c r="D463" s="188" t="s">
        <v>215</v>
      </c>
      <c r="E463" s="197" t="s">
        <v>19</v>
      </c>
      <c r="F463" s="198" t="s">
        <v>2253</v>
      </c>
      <c r="G463" s="196"/>
      <c r="H463" s="197" t="s">
        <v>19</v>
      </c>
      <c r="I463" s="199"/>
      <c r="J463" s="196"/>
      <c r="K463" s="196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215</v>
      </c>
      <c r="AU463" s="204" t="s">
        <v>84</v>
      </c>
      <c r="AV463" s="13" t="s">
        <v>82</v>
      </c>
      <c r="AW463" s="13" t="s">
        <v>35</v>
      </c>
      <c r="AX463" s="13" t="s">
        <v>74</v>
      </c>
      <c r="AY463" s="204" t="s">
        <v>202</v>
      </c>
    </row>
    <row r="464" spans="2:51" s="14" customFormat="1" ht="11.25">
      <c r="B464" s="205"/>
      <c r="C464" s="206"/>
      <c r="D464" s="188" t="s">
        <v>215</v>
      </c>
      <c r="E464" s="207" t="s">
        <v>19</v>
      </c>
      <c r="F464" s="208" t="s">
        <v>2258</v>
      </c>
      <c r="G464" s="206"/>
      <c r="H464" s="209">
        <v>86.608000000000004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215</v>
      </c>
      <c r="AU464" s="215" t="s">
        <v>84</v>
      </c>
      <c r="AV464" s="14" t="s">
        <v>84</v>
      </c>
      <c r="AW464" s="14" t="s">
        <v>35</v>
      </c>
      <c r="AX464" s="14" t="s">
        <v>74</v>
      </c>
      <c r="AY464" s="215" t="s">
        <v>202</v>
      </c>
    </row>
    <row r="465" spans="2:51" s="13" customFormat="1" ht="11.25">
      <c r="B465" s="195"/>
      <c r="C465" s="196"/>
      <c r="D465" s="188" t="s">
        <v>215</v>
      </c>
      <c r="E465" s="197" t="s">
        <v>19</v>
      </c>
      <c r="F465" s="198" t="s">
        <v>2074</v>
      </c>
      <c r="G465" s="196"/>
      <c r="H465" s="197" t="s">
        <v>19</v>
      </c>
      <c r="I465" s="199"/>
      <c r="J465" s="196"/>
      <c r="K465" s="196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215</v>
      </c>
      <c r="AU465" s="204" t="s">
        <v>84</v>
      </c>
      <c r="AV465" s="13" t="s">
        <v>82</v>
      </c>
      <c r="AW465" s="13" t="s">
        <v>35</v>
      </c>
      <c r="AX465" s="13" t="s">
        <v>74</v>
      </c>
      <c r="AY465" s="204" t="s">
        <v>202</v>
      </c>
    </row>
    <row r="466" spans="2:51" s="13" customFormat="1" ht="11.25">
      <c r="B466" s="195"/>
      <c r="C466" s="196"/>
      <c r="D466" s="188" t="s">
        <v>215</v>
      </c>
      <c r="E466" s="197" t="s">
        <v>19</v>
      </c>
      <c r="F466" s="198" t="s">
        <v>2253</v>
      </c>
      <c r="G466" s="196"/>
      <c r="H466" s="197" t="s">
        <v>19</v>
      </c>
      <c r="I466" s="199"/>
      <c r="J466" s="196"/>
      <c r="K466" s="196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215</v>
      </c>
      <c r="AU466" s="204" t="s">
        <v>84</v>
      </c>
      <c r="AV466" s="13" t="s">
        <v>82</v>
      </c>
      <c r="AW466" s="13" t="s">
        <v>35</v>
      </c>
      <c r="AX466" s="13" t="s">
        <v>74</v>
      </c>
      <c r="AY466" s="204" t="s">
        <v>202</v>
      </c>
    </row>
    <row r="467" spans="2:51" s="14" customFormat="1" ht="11.25">
      <c r="B467" s="205"/>
      <c r="C467" s="206"/>
      <c r="D467" s="188" t="s">
        <v>215</v>
      </c>
      <c r="E467" s="207" t="s">
        <v>19</v>
      </c>
      <c r="F467" s="208" t="s">
        <v>2259</v>
      </c>
      <c r="G467" s="206"/>
      <c r="H467" s="209">
        <v>68.067999999999998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215</v>
      </c>
      <c r="AU467" s="215" t="s">
        <v>84</v>
      </c>
      <c r="AV467" s="14" t="s">
        <v>84</v>
      </c>
      <c r="AW467" s="14" t="s">
        <v>35</v>
      </c>
      <c r="AX467" s="14" t="s">
        <v>74</v>
      </c>
      <c r="AY467" s="215" t="s">
        <v>202</v>
      </c>
    </row>
    <row r="468" spans="2:51" s="13" customFormat="1" ht="11.25">
      <c r="B468" s="195"/>
      <c r="C468" s="196"/>
      <c r="D468" s="188" t="s">
        <v>215</v>
      </c>
      <c r="E468" s="197" t="s">
        <v>19</v>
      </c>
      <c r="F468" s="198" t="s">
        <v>2074</v>
      </c>
      <c r="G468" s="196"/>
      <c r="H468" s="197" t="s">
        <v>19</v>
      </c>
      <c r="I468" s="199"/>
      <c r="J468" s="196"/>
      <c r="K468" s="196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215</v>
      </c>
      <c r="AU468" s="204" t="s">
        <v>84</v>
      </c>
      <c r="AV468" s="13" t="s">
        <v>82</v>
      </c>
      <c r="AW468" s="13" t="s">
        <v>35</v>
      </c>
      <c r="AX468" s="13" t="s">
        <v>74</v>
      </c>
      <c r="AY468" s="204" t="s">
        <v>202</v>
      </c>
    </row>
    <row r="469" spans="2:51" s="13" customFormat="1" ht="11.25">
      <c r="B469" s="195"/>
      <c r="C469" s="196"/>
      <c r="D469" s="188" t="s">
        <v>215</v>
      </c>
      <c r="E469" s="197" t="s">
        <v>19</v>
      </c>
      <c r="F469" s="198" t="s">
        <v>2253</v>
      </c>
      <c r="G469" s="196"/>
      <c r="H469" s="197" t="s">
        <v>19</v>
      </c>
      <c r="I469" s="199"/>
      <c r="J469" s="196"/>
      <c r="K469" s="196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215</v>
      </c>
      <c r="AU469" s="204" t="s">
        <v>84</v>
      </c>
      <c r="AV469" s="13" t="s">
        <v>82</v>
      </c>
      <c r="AW469" s="13" t="s">
        <v>35</v>
      </c>
      <c r="AX469" s="13" t="s">
        <v>74</v>
      </c>
      <c r="AY469" s="204" t="s">
        <v>202</v>
      </c>
    </row>
    <row r="470" spans="2:51" s="14" customFormat="1" ht="11.25">
      <c r="B470" s="205"/>
      <c r="C470" s="206"/>
      <c r="D470" s="188" t="s">
        <v>215</v>
      </c>
      <c r="E470" s="207" t="s">
        <v>19</v>
      </c>
      <c r="F470" s="208" t="s">
        <v>2260</v>
      </c>
      <c r="G470" s="206"/>
      <c r="H470" s="209">
        <v>1.502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215</v>
      </c>
      <c r="AU470" s="215" t="s">
        <v>84</v>
      </c>
      <c r="AV470" s="14" t="s">
        <v>84</v>
      </c>
      <c r="AW470" s="14" t="s">
        <v>35</v>
      </c>
      <c r="AX470" s="14" t="s">
        <v>74</v>
      </c>
      <c r="AY470" s="215" t="s">
        <v>202</v>
      </c>
    </row>
    <row r="471" spans="2:51" s="13" customFormat="1" ht="11.25">
      <c r="B471" s="195"/>
      <c r="C471" s="196"/>
      <c r="D471" s="188" t="s">
        <v>215</v>
      </c>
      <c r="E471" s="197" t="s">
        <v>19</v>
      </c>
      <c r="F471" s="198" t="s">
        <v>2076</v>
      </c>
      <c r="G471" s="196"/>
      <c r="H471" s="197" t="s">
        <v>19</v>
      </c>
      <c r="I471" s="199"/>
      <c r="J471" s="196"/>
      <c r="K471" s="196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215</v>
      </c>
      <c r="AU471" s="204" t="s">
        <v>84</v>
      </c>
      <c r="AV471" s="13" t="s">
        <v>82</v>
      </c>
      <c r="AW471" s="13" t="s">
        <v>35</v>
      </c>
      <c r="AX471" s="13" t="s">
        <v>74</v>
      </c>
      <c r="AY471" s="204" t="s">
        <v>202</v>
      </c>
    </row>
    <row r="472" spans="2:51" s="13" customFormat="1" ht="11.25">
      <c r="B472" s="195"/>
      <c r="C472" s="196"/>
      <c r="D472" s="188" t="s">
        <v>215</v>
      </c>
      <c r="E472" s="197" t="s">
        <v>19</v>
      </c>
      <c r="F472" s="198" t="s">
        <v>2253</v>
      </c>
      <c r="G472" s="196"/>
      <c r="H472" s="197" t="s">
        <v>19</v>
      </c>
      <c r="I472" s="199"/>
      <c r="J472" s="196"/>
      <c r="K472" s="196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215</v>
      </c>
      <c r="AU472" s="204" t="s">
        <v>84</v>
      </c>
      <c r="AV472" s="13" t="s">
        <v>82</v>
      </c>
      <c r="AW472" s="13" t="s">
        <v>35</v>
      </c>
      <c r="AX472" s="13" t="s">
        <v>74</v>
      </c>
      <c r="AY472" s="204" t="s">
        <v>202</v>
      </c>
    </row>
    <row r="473" spans="2:51" s="14" customFormat="1" ht="11.25">
      <c r="B473" s="205"/>
      <c r="C473" s="206"/>
      <c r="D473" s="188" t="s">
        <v>215</v>
      </c>
      <c r="E473" s="207" t="s">
        <v>19</v>
      </c>
      <c r="F473" s="208" t="s">
        <v>2261</v>
      </c>
      <c r="G473" s="206"/>
      <c r="H473" s="209">
        <v>88.088999999999999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215</v>
      </c>
      <c r="AU473" s="215" t="s">
        <v>84</v>
      </c>
      <c r="AV473" s="14" t="s">
        <v>84</v>
      </c>
      <c r="AW473" s="14" t="s">
        <v>35</v>
      </c>
      <c r="AX473" s="14" t="s">
        <v>74</v>
      </c>
      <c r="AY473" s="215" t="s">
        <v>202</v>
      </c>
    </row>
    <row r="474" spans="2:51" s="13" customFormat="1" ht="11.25">
      <c r="B474" s="195"/>
      <c r="C474" s="196"/>
      <c r="D474" s="188" t="s">
        <v>215</v>
      </c>
      <c r="E474" s="197" t="s">
        <v>19</v>
      </c>
      <c r="F474" s="198" t="s">
        <v>2076</v>
      </c>
      <c r="G474" s="196"/>
      <c r="H474" s="197" t="s">
        <v>19</v>
      </c>
      <c r="I474" s="199"/>
      <c r="J474" s="196"/>
      <c r="K474" s="196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215</v>
      </c>
      <c r="AU474" s="204" t="s">
        <v>84</v>
      </c>
      <c r="AV474" s="13" t="s">
        <v>82</v>
      </c>
      <c r="AW474" s="13" t="s">
        <v>35</v>
      </c>
      <c r="AX474" s="13" t="s">
        <v>74</v>
      </c>
      <c r="AY474" s="204" t="s">
        <v>202</v>
      </c>
    </row>
    <row r="475" spans="2:51" s="13" customFormat="1" ht="11.25">
      <c r="B475" s="195"/>
      <c r="C475" s="196"/>
      <c r="D475" s="188" t="s">
        <v>215</v>
      </c>
      <c r="E475" s="197" t="s">
        <v>19</v>
      </c>
      <c r="F475" s="198" t="s">
        <v>2253</v>
      </c>
      <c r="G475" s="196"/>
      <c r="H475" s="197" t="s">
        <v>19</v>
      </c>
      <c r="I475" s="199"/>
      <c r="J475" s="196"/>
      <c r="K475" s="196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215</v>
      </c>
      <c r="AU475" s="204" t="s">
        <v>84</v>
      </c>
      <c r="AV475" s="13" t="s">
        <v>82</v>
      </c>
      <c r="AW475" s="13" t="s">
        <v>35</v>
      </c>
      <c r="AX475" s="13" t="s">
        <v>74</v>
      </c>
      <c r="AY475" s="204" t="s">
        <v>202</v>
      </c>
    </row>
    <row r="476" spans="2:51" s="14" customFormat="1" ht="11.25">
      <c r="B476" s="205"/>
      <c r="C476" s="206"/>
      <c r="D476" s="188" t="s">
        <v>215</v>
      </c>
      <c r="E476" s="207" t="s">
        <v>19</v>
      </c>
      <c r="F476" s="208" t="s">
        <v>2262</v>
      </c>
      <c r="G476" s="206"/>
      <c r="H476" s="209">
        <v>19.125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215</v>
      </c>
      <c r="AU476" s="215" t="s">
        <v>84</v>
      </c>
      <c r="AV476" s="14" t="s">
        <v>84</v>
      </c>
      <c r="AW476" s="14" t="s">
        <v>35</v>
      </c>
      <c r="AX476" s="14" t="s">
        <v>74</v>
      </c>
      <c r="AY476" s="215" t="s">
        <v>202</v>
      </c>
    </row>
    <row r="477" spans="2:51" s="13" customFormat="1" ht="11.25">
      <c r="B477" s="195"/>
      <c r="C477" s="196"/>
      <c r="D477" s="188" t="s">
        <v>215</v>
      </c>
      <c r="E477" s="197" t="s">
        <v>19</v>
      </c>
      <c r="F477" s="198" t="s">
        <v>2076</v>
      </c>
      <c r="G477" s="196"/>
      <c r="H477" s="197" t="s">
        <v>19</v>
      </c>
      <c r="I477" s="199"/>
      <c r="J477" s="196"/>
      <c r="K477" s="196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215</v>
      </c>
      <c r="AU477" s="204" t="s">
        <v>84</v>
      </c>
      <c r="AV477" s="13" t="s">
        <v>82</v>
      </c>
      <c r="AW477" s="13" t="s">
        <v>35</v>
      </c>
      <c r="AX477" s="13" t="s">
        <v>74</v>
      </c>
      <c r="AY477" s="204" t="s">
        <v>202</v>
      </c>
    </row>
    <row r="478" spans="2:51" s="13" customFormat="1" ht="11.25">
      <c r="B478" s="195"/>
      <c r="C478" s="196"/>
      <c r="D478" s="188" t="s">
        <v>215</v>
      </c>
      <c r="E478" s="197" t="s">
        <v>19</v>
      </c>
      <c r="F478" s="198" t="s">
        <v>2253</v>
      </c>
      <c r="G478" s="196"/>
      <c r="H478" s="197" t="s">
        <v>19</v>
      </c>
      <c r="I478" s="199"/>
      <c r="J478" s="196"/>
      <c r="K478" s="196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215</v>
      </c>
      <c r="AU478" s="204" t="s">
        <v>84</v>
      </c>
      <c r="AV478" s="13" t="s">
        <v>82</v>
      </c>
      <c r="AW478" s="13" t="s">
        <v>35</v>
      </c>
      <c r="AX478" s="13" t="s">
        <v>74</v>
      </c>
      <c r="AY478" s="204" t="s">
        <v>202</v>
      </c>
    </row>
    <row r="479" spans="2:51" s="14" customFormat="1" ht="11.25">
      <c r="B479" s="205"/>
      <c r="C479" s="206"/>
      <c r="D479" s="188" t="s">
        <v>215</v>
      </c>
      <c r="E479" s="207" t="s">
        <v>19</v>
      </c>
      <c r="F479" s="208" t="s">
        <v>2263</v>
      </c>
      <c r="G479" s="206"/>
      <c r="H479" s="209">
        <v>36.765000000000001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215</v>
      </c>
      <c r="AU479" s="215" t="s">
        <v>84</v>
      </c>
      <c r="AV479" s="14" t="s">
        <v>84</v>
      </c>
      <c r="AW479" s="14" t="s">
        <v>35</v>
      </c>
      <c r="AX479" s="14" t="s">
        <v>74</v>
      </c>
      <c r="AY479" s="215" t="s">
        <v>202</v>
      </c>
    </row>
    <row r="480" spans="2:51" s="13" customFormat="1" ht="11.25">
      <c r="B480" s="195"/>
      <c r="C480" s="196"/>
      <c r="D480" s="188" t="s">
        <v>215</v>
      </c>
      <c r="E480" s="197" t="s">
        <v>19</v>
      </c>
      <c r="F480" s="198" t="s">
        <v>2076</v>
      </c>
      <c r="G480" s="196"/>
      <c r="H480" s="197" t="s">
        <v>19</v>
      </c>
      <c r="I480" s="199"/>
      <c r="J480" s="196"/>
      <c r="K480" s="196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215</v>
      </c>
      <c r="AU480" s="204" t="s">
        <v>84</v>
      </c>
      <c r="AV480" s="13" t="s">
        <v>82</v>
      </c>
      <c r="AW480" s="13" t="s">
        <v>35</v>
      </c>
      <c r="AX480" s="13" t="s">
        <v>74</v>
      </c>
      <c r="AY480" s="204" t="s">
        <v>202</v>
      </c>
    </row>
    <row r="481" spans="1:65" s="13" customFormat="1" ht="11.25">
      <c r="B481" s="195"/>
      <c r="C481" s="196"/>
      <c r="D481" s="188" t="s">
        <v>215</v>
      </c>
      <c r="E481" s="197" t="s">
        <v>19</v>
      </c>
      <c r="F481" s="198" t="s">
        <v>2253</v>
      </c>
      <c r="G481" s="196"/>
      <c r="H481" s="197" t="s">
        <v>19</v>
      </c>
      <c r="I481" s="199"/>
      <c r="J481" s="196"/>
      <c r="K481" s="196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215</v>
      </c>
      <c r="AU481" s="204" t="s">
        <v>84</v>
      </c>
      <c r="AV481" s="13" t="s">
        <v>82</v>
      </c>
      <c r="AW481" s="13" t="s">
        <v>35</v>
      </c>
      <c r="AX481" s="13" t="s">
        <v>74</v>
      </c>
      <c r="AY481" s="204" t="s">
        <v>202</v>
      </c>
    </row>
    <row r="482" spans="1:65" s="14" customFormat="1" ht="11.25">
      <c r="B482" s="205"/>
      <c r="C482" s="206"/>
      <c r="D482" s="188" t="s">
        <v>215</v>
      </c>
      <c r="E482" s="207" t="s">
        <v>19</v>
      </c>
      <c r="F482" s="208" t="s">
        <v>2264</v>
      </c>
      <c r="G482" s="206"/>
      <c r="H482" s="209">
        <v>14.333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215</v>
      </c>
      <c r="AU482" s="215" t="s">
        <v>84</v>
      </c>
      <c r="AV482" s="14" t="s">
        <v>84</v>
      </c>
      <c r="AW482" s="14" t="s">
        <v>35</v>
      </c>
      <c r="AX482" s="14" t="s">
        <v>74</v>
      </c>
      <c r="AY482" s="215" t="s">
        <v>202</v>
      </c>
    </row>
    <row r="483" spans="1:65" s="13" customFormat="1" ht="11.25">
      <c r="B483" s="195"/>
      <c r="C483" s="196"/>
      <c r="D483" s="188" t="s">
        <v>215</v>
      </c>
      <c r="E483" s="197" t="s">
        <v>19</v>
      </c>
      <c r="F483" s="198" t="s">
        <v>2076</v>
      </c>
      <c r="G483" s="196"/>
      <c r="H483" s="197" t="s">
        <v>19</v>
      </c>
      <c r="I483" s="199"/>
      <c r="J483" s="196"/>
      <c r="K483" s="196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215</v>
      </c>
      <c r="AU483" s="204" t="s">
        <v>84</v>
      </c>
      <c r="AV483" s="13" t="s">
        <v>82</v>
      </c>
      <c r="AW483" s="13" t="s">
        <v>35</v>
      </c>
      <c r="AX483" s="13" t="s">
        <v>74</v>
      </c>
      <c r="AY483" s="204" t="s">
        <v>202</v>
      </c>
    </row>
    <row r="484" spans="1:65" s="13" customFormat="1" ht="11.25">
      <c r="B484" s="195"/>
      <c r="C484" s="196"/>
      <c r="D484" s="188" t="s">
        <v>215</v>
      </c>
      <c r="E484" s="197" t="s">
        <v>19</v>
      </c>
      <c r="F484" s="198" t="s">
        <v>2253</v>
      </c>
      <c r="G484" s="196"/>
      <c r="H484" s="197" t="s">
        <v>19</v>
      </c>
      <c r="I484" s="199"/>
      <c r="J484" s="196"/>
      <c r="K484" s="196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215</v>
      </c>
      <c r="AU484" s="204" t="s">
        <v>84</v>
      </c>
      <c r="AV484" s="13" t="s">
        <v>82</v>
      </c>
      <c r="AW484" s="13" t="s">
        <v>35</v>
      </c>
      <c r="AX484" s="13" t="s">
        <v>74</v>
      </c>
      <c r="AY484" s="204" t="s">
        <v>202</v>
      </c>
    </row>
    <row r="485" spans="1:65" s="14" customFormat="1" ht="11.25">
      <c r="B485" s="205"/>
      <c r="C485" s="206"/>
      <c r="D485" s="188" t="s">
        <v>215</v>
      </c>
      <c r="E485" s="207" t="s">
        <v>19</v>
      </c>
      <c r="F485" s="208" t="s">
        <v>2265</v>
      </c>
      <c r="G485" s="206"/>
      <c r="H485" s="209">
        <v>10.561999999999999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215</v>
      </c>
      <c r="AU485" s="215" t="s">
        <v>84</v>
      </c>
      <c r="AV485" s="14" t="s">
        <v>84</v>
      </c>
      <c r="AW485" s="14" t="s">
        <v>35</v>
      </c>
      <c r="AX485" s="14" t="s">
        <v>74</v>
      </c>
      <c r="AY485" s="215" t="s">
        <v>202</v>
      </c>
    </row>
    <row r="486" spans="1:65" s="13" customFormat="1" ht="11.25">
      <c r="B486" s="195"/>
      <c r="C486" s="196"/>
      <c r="D486" s="188" t="s">
        <v>215</v>
      </c>
      <c r="E486" s="197" t="s">
        <v>19</v>
      </c>
      <c r="F486" s="198" t="s">
        <v>2076</v>
      </c>
      <c r="G486" s="196"/>
      <c r="H486" s="197" t="s">
        <v>19</v>
      </c>
      <c r="I486" s="199"/>
      <c r="J486" s="196"/>
      <c r="K486" s="196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215</v>
      </c>
      <c r="AU486" s="204" t="s">
        <v>84</v>
      </c>
      <c r="AV486" s="13" t="s">
        <v>82</v>
      </c>
      <c r="AW486" s="13" t="s">
        <v>35</v>
      </c>
      <c r="AX486" s="13" t="s">
        <v>74</v>
      </c>
      <c r="AY486" s="204" t="s">
        <v>202</v>
      </c>
    </row>
    <row r="487" spans="1:65" s="13" customFormat="1" ht="11.25">
      <c r="B487" s="195"/>
      <c r="C487" s="196"/>
      <c r="D487" s="188" t="s">
        <v>215</v>
      </c>
      <c r="E487" s="197" t="s">
        <v>19</v>
      </c>
      <c r="F487" s="198" t="s">
        <v>2253</v>
      </c>
      <c r="G487" s="196"/>
      <c r="H487" s="197" t="s">
        <v>19</v>
      </c>
      <c r="I487" s="199"/>
      <c r="J487" s="196"/>
      <c r="K487" s="196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215</v>
      </c>
      <c r="AU487" s="204" t="s">
        <v>84</v>
      </c>
      <c r="AV487" s="13" t="s">
        <v>82</v>
      </c>
      <c r="AW487" s="13" t="s">
        <v>35</v>
      </c>
      <c r="AX487" s="13" t="s">
        <v>74</v>
      </c>
      <c r="AY487" s="204" t="s">
        <v>202</v>
      </c>
    </row>
    <row r="488" spans="1:65" s="14" customFormat="1" ht="11.25">
      <c r="B488" s="205"/>
      <c r="C488" s="206"/>
      <c r="D488" s="188" t="s">
        <v>215</v>
      </c>
      <c r="E488" s="207" t="s">
        <v>19</v>
      </c>
      <c r="F488" s="208" t="s">
        <v>2266</v>
      </c>
      <c r="G488" s="206"/>
      <c r="H488" s="209">
        <v>122.39700000000001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215</v>
      </c>
      <c r="AU488" s="215" t="s">
        <v>84</v>
      </c>
      <c r="AV488" s="14" t="s">
        <v>84</v>
      </c>
      <c r="AW488" s="14" t="s">
        <v>35</v>
      </c>
      <c r="AX488" s="14" t="s">
        <v>74</v>
      </c>
      <c r="AY488" s="215" t="s">
        <v>202</v>
      </c>
    </row>
    <row r="489" spans="1:65" s="13" customFormat="1" ht="11.25">
      <c r="B489" s="195"/>
      <c r="C489" s="196"/>
      <c r="D489" s="188" t="s">
        <v>215</v>
      </c>
      <c r="E489" s="197" t="s">
        <v>19</v>
      </c>
      <c r="F489" s="198" t="s">
        <v>2078</v>
      </c>
      <c r="G489" s="196"/>
      <c r="H489" s="197" t="s">
        <v>19</v>
      </c>
      <c r="I489" s="199"/>
      <c r="J489" s="196"/>
      <c r="K489" s="196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215</v>
      </c>
      <c r="AU489" s="204" t="s">
        <v>84</v>
      </c>
      <c r="AV489" s="13" t="s">
        <v>82</v>
      </c>
      <c r="AW489" s="13" t="s">
        <v>35</v>
      </c>
      <c r="AX489" s="13" t="s">
        <v>74</v>
      </c>
      <c r="AY489" s="204" t="s">
        <v>202</v>
      </c>
    </row>
    <row r="490" spans="1:65" s="13" customFormat="1" ht="11.25">
      <c r="B490" s="195"/>
      <c r="C490" s="196"/>
      <c r="D490" s="188" t="s">
        <v>215</v>
      </c>
      <c r="E490" s="197" t="s">
        <v>19</v>
      </c>
      <c r="F490" s="198" t="s">
        <v>2253</v>
      </c>
      <c r="G490" s="196"/>
      <c r="H490" s="197" t="s">
        <v>19</v>
      </c>
      <c r="I490" s="199"/>
      <c r="J490" s="196"/>
      <c r="K490" s="196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215</v>
      </c>
      <c r="AU490" s="204" t="s">
        <v>84</v>
      </c>
      <c r="AV490" s="13" t="s">
        <v>82</v>
      </c>
      <c r="AW490" s="13" t="s">
        <v>35</v>
      </c>
      <c r="AX490" s="13" t="s">
        <v>74</v>
      </c>
      <c r="AY490" s="204" t="s">
        <v>202</v>
      </c>
    </row>
    <row r="491" spans="1:65" s="14" customFormat="1" ht="11.25">
      <c r="B491" s="205"/>
      <c r="C491" s="206"/>
      <c r="D491" s="188" t="s">
        <v>215</v>
      </c>
      <c r="E491" s="207" t="s">
        <v>19</v>
      </c>
      <c r="F491" s="208" t="s">
        <v>2267</v>
      </c>
      <c r="G491" s="206"/>
      <c r="H491" s="209">
        <v>56.392000000000003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215</v>
      </c>
      <c r="AU491" s="215" t="s">
        <v>84</v>
      </c>
      <c r="AV491" s="14" t="s">
        <v>84</v>
      </c>
      <c r="AW491" s="14" t="s">
        <v>35</v>
      </c>
      <c r="AX491" s="14" t="s">
        <v>74</v>
      </c>
      <c r="AY491" s="215" t="s">
        <v>202</v>
      </c>
    </row>
    <row r="492" spans="1:65" s="13" customFormat="1" ht="11.25">
      <c r="B492" s="195"/>
      <c r="C492" s="196"/>
      <c r="D492" s="188" t="s">
        <v>215</v>
      </c>
      <c r="E492" s="197" t="s">
        <v>19</v>
      </c>
      <c r="F492" s="198" t="s">
        <v>2078</v>
      </c>
      <c r="G492" s="196"/>
      <c r="H492" s="197" t="s">
        <v>19</v>
      </c>
      <c r="I492" s="199"/>
      <c r="J492" s="196"/>
      <c r="K492" s="196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215</v>
      </c>
      <c r="AU492" s="204" t="s">
        <v>84</v>
      </c>
      <c r="AV492" s="13" t="s">
        <v>82</v>
      </c>
      <c r="AW492" s="13" t="s">
        <v>35</v>
      </c>
      <c r="AX492" s="13" t="s">
        <v>74</v>
      </c>
      <c r="AY492" s="204" t="s">
        <v>202</v>
      </c>
    </row>
    <row r="493" spans="1:65" s="13" customFormat="1" ht="11.25">
      <c r="B493" s="195"/>
      <c r="C493" s="196"/>
      <c r="D493" s="188" t="s">
        <v>215</v>
      </c>
      <c r="E493" s="197" t="s">
        <v>19</v>
      </c>
      <c r="F493" s="198" t="s">
        <v>2253</v>
      </c>
      <c r="G493" s="196"/>
      <c r="H493" s="197" t="s">
        <v>19</v>
      </c>
      <c r="I493" s="199"/>
      <c r="J493" s="196"/>
      <c r="K493" s="196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215</v>
      </c>
      <c r="AU493" s="204" t="s">
        <v>84</v>
      </c>
      <c r="AV493" s="13" t="s">
        <v>82</v>
      </c>
      <c r="AW493" s="13" t="s">
        <v>35</v>
      </c>
      <c r="AX493" s="13" t="s">
        <v>74</v>
      </c>
      <c r="AY493" s="204" t="s">
        <v>202</v>
      </c>
    </row>
    <row r="494" spans="1:65" s="14" customFormat="1" ht="11.25">
      <c r="B494" s="205"/>
      <c r="C494" s="206"/>
      <c r="D494" s="188" t="s">
        <v>215</v>
      </c>
      <c r="E494" s="207" t="s">
        <v>19</v>
      </c>
      <c r="F494" s="208" t="s">
        <v>2268</v>
      </c>
      <c r="G494" s="206"/>
      <c r="H494" s="209">
        <v>1.5109999999999999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215</v>
      </c>
      <c r="AU494" s="215" t="s">
        <v>84</v>
      </c>
      <c r="AV494" s="14" t="s">
        <v>84</v>
      </c>
      <c r="AW494" s="14" t="s">
        <v>35</v>
      </c>
      <c r="AX494" s="14" t="s">
        <v>74</v>
      </c>
      <c r="AY494" s="215" t="s">
        <v>202</v>
      </c>
    </row>
    <row r="495" spans="1:65" s="15" customFormat="1" ht="11.25">
      <c r="B495" s="216"/>
      <c r="C495" s="217"/>
      <c r="D495" s="188" t="s">
        <v>215</v>
      </c>
      <c r="E495" s="218" t="s">
        <v>19</v>
      </c>
      <c r="F495" s="219" t="s">
        <v>220</v>
      </c>
      <c r="G495" s="217"/>
      <c r="H495" s="220">
        <v>690.10199999999998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215</v>
      </c>
      <c r="AU495" s="226" t="s">
        <v>84</v>
      </c>
      <c r="AV495" s="15" t="s">
        <v>209</v>
      </c>
      <c r="AW495" s="15" t="s">
        <v>35</v>
      </c>
      <c r="AX495" s="15" t="s">
        <v>82</v>
      </c>
      <c r="AY495" s="226" t="s">
        <v>202</v>
      </c>
    </row>
    <row r="496" spans="1:65" s="2" customFormat="1" ht="21.75" customHeight="1">
      <c r="A496" s="36"/>
      <c r="B496" s="37"/>
      <c r="C496" s="175" t="s">
        <v>7</v>
      </c>
      <c r="D496" s="175" t="s">
        <v>204</v>
      </c>
      <c r="E496" s="176" t="s">
        <v>1397</v>
      </c>
      <c r="F496" s="177" t="s">
        <v>1398</v>
      </c>
      <c r="G496" s="178" t="s">
        <v>280</v>
      </c>
      <c r="H496" s="179">
        <v>62109.18</v>
      </c>
      <c r="I496" s="180"/>
      <c r="J496" s="181">
        <f>ROUND(I496*H496,2)</f>
        <v>0</v>
      </c>
      <c r="K496" s="177" t="s">
        <v>1998</v>
      </c>
      <c r="L496" s="41"/>
      <c r="M496" s="182" t="s">
        <v>19</v>
      </c>
      <c r="N496" s="183" t="s">
        <v>45</v>
      </c>
      <c r="O496" s="66"/>
      <c r="P496" s="184">
        <f>O496*H496</f>
        <v>0</v>
      </c>
      <c r="Q496" s="184">
        <v>0</v>
      </c>
      <c r="R496" s="184">
        <f>Q496*H496</f>
        <v>0</v>
      </c>
      <c r="S496" s="184">
        <v>0</v>
      </c>
      <c r="T496" s="185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6" t="s">
        <v>209</v>
      </c>
      <c r="AT496" s="186" t="s">
        <v>204</v>
      </c>
      <c r="AU496" s="186" t="s">
        <v>84</v>
      </c>
      <c r="AY496" s="19" t="s">
        <v>202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19" t="s">
        <v>82</v>
      </c>
      <c r="BK496" s="187">
        <f>ROUND(I496*H496,2)</f>
        <v>0</v>
      </c>
      <c r="BL496" s="19" t="s">
        <v>209</v>
      </c>
      <c r="BM496" s="186" t="s">
        <v>2269</v>
      </c>
    </row>
    <row r="497" spans="1:51" s="2" customFormat="1" ht="19.5">
      <c r="A497" s="36"/>
      <c r="B497" s="37"/>
      <c r="C497" s="38"/>
      <c r="D497" s="188" t="s">
        <v>211</v>
      </c>
      <c r="E497" s="38"/>
      <c r="F497" s="189" t="s">
        <v>1400</v>
      </c>
      <c r="G497" s="38"/>
      <c r="H497" s="38"/>
      <c r="I497" s="190"/>
      <c r="J497" s="38"/>
      <c r="K497" s="38"/>
      <c r="L497" s="41"/>
      <c r="M497" s="191"/>
      <c r="N497" s="192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211</v>
      </c>
      <c r="AU497" s="19" t="s">
        <v>84</v>
      </c>
    </row>
    <row r="498" spans="1:51" s="2" customFormat="1" ht="11.25">
      <c r="A498" s="36"/>
      <c r="B498" s="37"/>
      <c r="C498" s="38"/>
      <c r="D498" s="193" t="s">
        <v>213</v>
      </c>
      <c r="E498" s="38"/>
      <c r="F498" s="194" t="s">
        <v>2270</v>
      </c>
      <c r="G498" s="38"/>
      <c r="H498" s="38"/>
      <c r="I498" s="190"/>
      <c r="J498" s="38"/>
      <c r="K498" s="38"/>
      <c r="L498" s="41"/>
      <c r="M498" s="191"/>
      <c r="N498" s="19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213</v>
      </c>
      <c r="AU498" s="19" t="s">
        <v>84</v>
      </c>
    </row>
    <row r="499" spans="1:51" s="13" customFormat="1" ht="11.25">
      <c r="B499" s="195"/>
      <c r="C499" s="196"/>
      <c r="D499" s="188" t="s">
        <v>215</v>
      </c>
      <c r="E499" s="197" t="s">
        <v>19</v>
      </c>
      <c r="F499" s="198" t="s">
        <v>2253</v>
      </c>
      <c r="G499" s="196"/>
      <c r="H499" s="197" t="s">
        <v>19</v>
      </c>
      <c r="I499" s="199"/>
      <c r="J499" s="196"/>
      <c r="K499" s="196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215</v>
      </c>
      <c r="AU499" s="204" t="s">
        <v>84</v>
      </c>
      <c r="AV499" s="13" t="s">
        <v>82</v>
      </c>
      <c r="AW499" s="13" t="s">
        <v>35</v>
      </c>
      <c r="AX499" s="13" t="s">
        <v>74</v>
      </c>
      <c r="AY499" s="204" t="s">
        <v>202</v>
      </c>
    </row>
    <row r="500" spans="1:51" s="13" customFormat="1" ht="11.25">
      <c r="B500" s="195"/>
      <c r="C500" s="196"/>
      <c r="D500" s="188" t="s">
        <v>215</v>
      </c>
      <c r="E500" s="197" t="s">
        <v>19</v>
      </c>
      <c r="F500" s="198" t="s">
        <v>2069</v>
      </c>
      <c r="G500" s="196"/>
      <c r="H500" s="197" t="s">
        <v>19</v>
      </c>
      <c r="I500" s="199"/>
      <c r="J500" s="196"/>
      <c r="K500" s="196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215</v>
      </c>
      <c r="AU500" s="204" t="s">
        <v>84</v>
      </c>
      <c r="AV500" s="13" t="s">
        <v>82</v>
      </c>
      <c r="AW500" s="13" t="s">
        <v>35</v>
      </c>
      <c r="AX500" s="13" t="s">
        <v>74</v>
      </c>
      <c r="AY500" s="204" t="s">
        <v>202</v>
      </c>
    </row>
    <row r="501" spans="1:51" s="13" customFormat="1" ht="11.25">
      <c r="B501" s="195"/>
      <c r="C501" s="196"/>
      <c r="D501" s="188" t="s">
        <v>215</v>
      </c>
      <c r="E501" s="197" t="s">
        <v>19</v>
      </c>
      <c r="F501" s="198" t="s">
        <v>2253</v>
      </c>
      <c r="G501" s="196"/>
      <c r="H501" s="197" t="s">
        <v>19</v>
      </c>
      <c r="I501" s="199"/>
      <c r="J501" s="196"/>
      <c r="K501" s="196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215</v>
      </c>
      <c r="AU501" s="204" t="s">
        <v>84</v>
      </c>
      <c r="AV501" s="13" t="s">
        <v>82</v>
      </c>
      <c r="AW501" s="13" t="s">
        <v>35</v>
      </c>
      <c r="AX501" s="13" t="s">
        <v>74</v>
      </c>
      <c r="AY501" s="204" t="s">
        <v>202</v>
      </c>
    </row>
    <row r="502" spans="1:51" s="14" customFormat="1" ht="11.25">
      <c r="B502" s="205"/>
      <c r="C502" s="206"/>
      <c r="D502" s="188" t="s">
        <v>215</v>
      </c>
      <c r="E502" s="207" t="s">
        <v>19</v>
      </c>
      <c r="F502" s="208" t="s">
        <v>2254</v>
      </c>
      <c r="G502" s="206"/>
      <c r="H502" s="209">
        <v>118.202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215</v>
      </c>
      <c r="AU502" s="215" t="s">
        <v>84</v>
      </c>
      <c r="AV502" s="14" t="s">
        <v>84</v>
      </c>
      <c r="AW502" s="14" t="s">
        <v>35</v>
      </c>
      <c r="AX502" s="14" t="s">
        <v>74</v>
      </c>
      <c r="AY502" s="215" t="s">
        <v>202</v>
      </c>
    </row>
    <row r="503" spans="1:51" s="13" customFormat="1" ht="11.25">
      <c r="B503" s="195"/>
      <c r="C503" s="196"/>
      <c r="D503" s="188" t="s">
        <v>215</v>
      </c>
      <c r="E503" s="197" t="s">
        <v>19</v>
      </c>
      <c r="F503" s="198" t="s">
        <v>2069</v>
      </c>
      <c r="G503" s="196"/>
      <c r="H503" s="197" t="s">
        <v>19</v>
      </c>
      <c r="I503" s="199"/>
      <c r="J503" s="196"/>
      <c r="K503" s="196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215</v>
      </c>
      <c r="AU503" s="204" t="s">
        <v>84</v>
      </c>
      <c r="AV503" s="13" t="s">
        <v>82</v>
      </c>
      <c r="AW503" s="13" t="s">
        <v>35</v>
      </c>
      <c r="AX503" s="13" t="s">
        <v>74</v>
      </c>
      <c r="AY503" s="204" t="s">
        <v>202</v>
      </c>
    </row>
    <row r="504" spans="1:51" s="13" customFormat="1" ht="11.25">
      <c r="B504" s="195"/>
      <c r="C504" s="196"/>
      <c r="D504" s="188" t="s">
        <v>215</v>
      </c>
      <c r="E504" s="197" t="s">
        <v>19</v>
      </c>
      <c r="F504" s="198" t="s">
        <v>2253</v>
      </c>
      <c r="G504" s="196"/>
      <c r="H504" s="197" t="s">
        <v>19</v>
      </c>
      <c r="I504" s="199"/>
      <c r="J504" s="196"/>
      <c r="K504" s="196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215</v>
      </c>
      <c r="AU504" s="204" t="s">
        <v>84</v>
      </c>
      <c r="AV504" s="13" t="s">
        <v>82</v>
      </c>
      <c r="AW504" s="13" t="s">
        <v>35</v>
      </c>
      <c r="AX504" s="13" t="s">
        <v>74</v>
      </c>
      <c r="AY504" s="204" t="s">
        <v>202</v>
      </c>
    </row>
    <row r="505" spans="1:51" s="14" customFormat="1" ht="11.25">
      <c r="B505" s="205"/>
      <c r="C505" s="206"/>
      <c r="D505" s="188" t="s">
        <v>215</v>
      </c>
      <c r="E505" s="207" t="s">
        <v>19</v>
      </c>
      <c r="F505" s="208" t="s">
        <v>2255</v>
      </c>
      <c r="G505" s="206"/>
      <c r="H505" s="209">
        <v>28.039000000000001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215</v>
      </c>
      <c r="AU505" s="215" t="s">
        <v>84</v>
      </c>
      <c r="AV505" s="14" t="s">
        <v>84</v>
      </c>
      <c r="AW505" s="14" t="s">
        <v>35</v>
      </c>
      <c r="AX505" s="14" t="s">
        <v>74</v>
      </c>
      <c r="AY505" s="215" t="s">
        <v>202</v>
      </c>
    </row>
    <row r="506" spans="1:51" s="13" customFormat="1" ht="11.25">
      <c r="B506" s="195"/>
      <c r="C506" s="196"/>
      <c r="D506" s="188" t="s">
        <v>215</v>
      </c>
      <c r="E506" s="197" t="s">
        <v>19</v>
      </c>
      <c r="F506" s="198" t="s">
        <v>2069</v>
      </c>
      <c r="G506" s="196"/>
      <c r="H506" s="197" t="s">
        <v>19</v>
      </c>
      <c r="I506" s="199"/>
      <c r="J506" s="196"/>
      <c r="K506" s="196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215</v>
      </c>
      <c r="AU506" s="204" t="s">
        <v>84</v>
      </c>
      <c r="AV506" s="13" t="s">
        <v>82</v>
      </c>
      <c r="AW506" s="13" t="s">
        <v>35</v>
      </c>
      <c r="AX506" s="13" t="s">
        <v>74</v>
      </c>
      <c r="AY506" s="204" t="s">
        <v>202</v>
      </c>
    </row>
    <row r="507" spans="1:51" s="13" customFormat="1" ht="11.25">
      <c r="B507" s="195"/>
      <c r="C507" s="196"/>
      <c r="D507" s="188" t="s">
        <v>215</v>
      </c>
      <c r="E507" s="197" t="s">
        <v>19</v>
      </c>
      <c r="F507" s="198" t="s">
        <v>2253</v>
      </c>
      <c r="G507" s="196"/>
      <c r="H507" s="197" t="s">
        <v>19</v>
      </c>
      <c r="I507" s="199"/>
      <c r="J507" s="196"/>
      <c r="K507" s="196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215</v>
      </c>
      <c r="AU507" s="204" t="s">
        <v>84</v>
      </c>
      <c r="AV507" s="13" t="s">
        <v>82</v>
      </c>
      <c r="AW507" s="13" t="s">
        <v>35</v>
      </c>
      <c r="AX507" s="13" t="s">
        <v>74</v>
      </c>
      <c r="AY507" s="204" t="s">
        <v>202</v>
      </c>
    </row>
    <row r="508" spans="1:51" s="14" customFormat="1" ht="11.25">
      <c r="B508" s="205"/>
      <c r="C508" s="206"/>
      <c r="D508" s="188" t="s">
        <v>215</v>
      </c>
      <c r="E508" s="207" t="s">
        <v>19</v>
      </c>
      <c r="F508" s="208" t="s">
        <v>2256</v>
      </c>
      <c r="G508" s="206"/>
      <c r="H508" s="209">
        <v>25.23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215</v>
      </c>
      <c r="AU508" s="215" t="s">
        <v>84</v>
      </c>
      <c r="AV508" s="14" t="s">
        <v>84</v>
      </c>
      <c r="AW508" s="14" t="s">
        <v>35</v>
      </c>
      <c r="AX508" s="14" t="s">
        <v>74</v>
      </c>
      <c r="AY508" s="215" t="s">
        <v>202</v>
      </c>
    </row>
    <row r="509" spans="1:51" s="13" customFormat="1" ht="11.25">
      <c r="B509" s="195"/>
      <c r="C509" s="196"/>
      <c r="D509" s="188" t="s">
        <v>215</v>
      </c>
      <c r="E509" s="197" t="s">
        <v>19</v>
      </c>
      <c r="F509" s="198" t="s">
        <v>2069</v>
      </c>
      <c r="G509" s="196"/>
      <c r="H509" s="197" t="s">
        <v>19</v>
      </c>
      <c r="I509" s="199"/>
      <c r="J509" s="196"/>
      <c r="K509" s="196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215</v>
      </c>
      <c r="AU509" s="204" t="s">
        <v>84</v>
      </c>
      <c r="AV509" s="13" t="s">
        <v>82</v>
      </c>
      <c r="AW509" s="13" t="s">
        <v>35</v>
      </c>
      <c r="AX509" s="13" t="s">
        <v>74</v>
      </c>
      <c r="AY509" s="204" t="s">
        <v>202</v>
      </c>
    </row>
    <row r="510" spans="1:51" s="13" customFormat="1" ht="11.25">
      <c r="B510" s="195"/>
      <c r="C510" s="196"/>
      <c r="D510" s="188" t="s">
        <v>215</v>
      </c>
      <c r="E510" s="197" t="s">
        <v>19</v>
      </c>
      <c r="F510" s="198" t="s">
        <v>2253</v>
      </c>
      <c r="G510" s="196"/>
      <c r="H510" s="197" t="s">
        <v>19</v>
      </c>
      <c r="I510" s="199"/>
      <c r="J510" s="196"/>
      <c r="K510" s="196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215</v>
      </c>
      <c r="AU510" s="204" t="s">
        <v>84</v>
      </c>
      <c r="AV510" s="13" t="s">
        <v>82</v>
      </c>
      <c r="AW510" s="13" t="s">
        <v>35</v>
      </c>
      <c r="AX510" s="13" t="s">
        <v>74</v>
      </c>
      <c r="AY510" s="204" t="s">
        <v>202</v>
      </c>
    </row>
    <row r="511" spans="1:51" s="14" customFormat="1" ht="11.25">
      <c r="B511" s="205"/>
      <c r="C511" s="206"/>
      <c r="D511" s="188" t="s">
        <v>215</v>
      </c>
      <c r="E511" s="207" t="s">
        <v>19</v>
      </c>
      <c r="F511" s="208" t="s">
        <v>2257</v>
      </c>
      <c r="G511" s="206"/>
      <c r="H511" s="209">
        <v>13.279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215</v>
      </c>
      <c r="AU511" s="215" t="s">
        <v>84</v>
      </c>
      <c r="AV511" s="14" t="s">
        <v>84</v>
      </c>
      <c r="AW511" s="14" t="s">
        <v>35</v>
      </c>
      <c r="AX511" s="14" t="s">
        <v>74</v>
      </c>
      <c r="AY511" s="215" t="s">
        <v>202</v>
      </c>
    </row>
    <row r="512" spans="1:51" s="13" customFormat="1" ht="11.25">
      <c r="B512" s="195"/>
      <c r="C512" s="196"/>
      <c r="D512" s="188" t="s">
        <v>215</v>
      </c>
      <c r="E512" s="197" t="s">
        <v>19</v>
      </c>
      <c r="F512" s="198" t="s">
        <v>2069</v>
      </c>
      <c r="G512" s="196"/>
      <c r="H512" s="197" t="s">
        <v>19</v>
      </c>
      <c r="I512" s="199"/>
      <c r="J512" s="196"/>
      <c r="K512" s="196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215</v>
      </c>
      <c r="AU512" s="204" t="s">
        <v>84</v>
      </c>
      <c r="AV512" s="13" t="s">
        <v>82</v>
      </c>
      <c r="AW512" s="13" t="s">
        <v>35</v>
      </c>
      <c r="AX512" s="13" t="s">
        <v>74</v>
      </c>
      <c r="AY512" s="204" t="s">
        <v>202</v>
      </c>
    </row>
    <row r="513" spans="2:51" s="13" customFormat="1" ht="11.25">
      <c r="B513" s="195"/>
      <c r="C513" s="196"/>
      <c r="D513" s="188" t="s">
        <v>215</v>
      </c>
      <c r="E513" s="197" t="s">
        <v>19</v>
      </c>
      <c r="F513" s="198" t="s">
        <v>2253</v>
      </c>
      <c r="G513" s="196"/>
      <c r="H513" s="197" t="s">
        <v>19</v>
      </c>
      <c r="I513" s="199"/>
      <c r="J513" s="196"/>
      <c r="K513" s="196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215</v>
      </c>
      <c r="AU513" s="204" t="s">
        <v>84</v>
      </c>
      <c r="AV513" s="13" t="s">
        <v>82</v>
      </c>
      <c r="AW513" s="13" t="s">
        <v>35</v>
      </c>
      <c r="AX513" s="13" t="s">
        <v>74</v>
      </c>
      <c r="AY513" s="204" t="s">
        <v>202</v>
      </c>
    </row>
    <row r="514" spans="2:51" s="14" customFormat="1" ht="11.25">
      <c r="B514" s="205"/>
      <c r="C514" s="206"/>
      <c r="D514" s="188" t="s">
        <v>215</v>
      </c>
      <c r="E514" s="207" t="s">
        <v>19</v>
      </c>
      <c r="F514" s="208" t="s">
        <v>2258</v>
      </c>
      <c r="G514" s="206"/>
      <c r="H514" s="209">
        <v>86.608000000000004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215</v>
      </c>
      <c r="AU514" s="215" t="s">
        <v>84</v>
      </c>
      <c r="AV514" s="14" t="s">
        <v>84</v>
      </c>
      <c r="AW514" s="14" t="s">
        <v>35</v>
      </c>
      <c r="AX514" s="14" t="s">
        <v>74</v>
      </c>
      <c r="AY514" s="215" t="s">
        <v>202</v>
      </c>
    </row>
    <row r="515" spans="2:51" s="13" customFormat="1" ht="11.25">
      <c r="B515" s="195"/>
      <c r="C515" s="196"/>
      <c r="D515" s="188" t="s">
        <v>215</v>
      </c>
      <c r="E515" s="197" t="s">
        <v>19</v>
      </c>
      <c r="F515" s="198" t="s">
        <v>2074</v>
      </c>
      <c r="G515" s="196"/>
      <c r="H515" s="197" t="s">
        <v>19</v>
      </c>
      <c r="I515" s="199"/>
      <c r="J515" s="196"/>
      <c r="K515" s="196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215</v>
      </c>
      <c r="AU515" s="204" t="s">
        <v>84</v>
      </c>
      <c r="AV515" s="13" t="s">
        <v>82</v>
      </c>
      <c r="AW515" s="13" t="s">
        <v>35</v>
      </c>
      <c r="AX515" s="13" t="s">
        <v>74</v>
      </c>
      <c r="AY515" s="204" t="s">
        <v>202</v>
      </c>
    </row>
    <row r="516" spans="2:51" s="13" customFormat="1" ht="11.25">
      <c r="B516" s="195"/>
      <c r="C516" s="196"/>
      <c r="D516" s="188" t="s">
        <v>215</v>
      </c>
      <c r="E516" s="197" t="s">
        <v>19</v>
      </c>
      <c r="F516" s="198" t="s">
        <v>2253</v>
      </c>
      <c r="G516" s="196"/>
      <c r="H516" s="197" t="s">
        <v>19</v>
      </c>
      <c r="I516" s="199"/>
      <c r="J516" s="196"/>
      <c r="K516" s="196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215</v>
      </c>
      <c r="AU516" s="204" t="s">
        <v>84</v>
      </c>
      <c r="AV516" s="13" t="s">
        <v>82</v>
      </c>
      <c r="AW516" s="13" t="s">
        <v>35</v>
      </c>
      <c r="AX516" s="13" t="s">
        <v>74</v>
      </c>
      <c r="AY516" s="204" t="s">
        <v>202</v>
      </c>
    </row>
    <row r="517" spans="2:51" s="14" customFormat="1" ht="11.25">
      <c r="B517" s="205"/>
      <c r="C517" s="206"/>
      <c r="D517" s="188" t="s">
        <v>215</v>
      </c>
      <c r="E517" s="207" t="s">
        <v>19</v>
      </c>
      <c r="F517" s="208" t="s">
        <v>2259</v>
      </c>
      <c r="G517" s="206"/>
      <c r="H517" s="209">
        <v>68.067999999999998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215</v>
      </c>
      <c r="AU517" s="215" t="s">
        <v>84</v>
      </c>
      <c r="AV517" s="14" t="s">
        <v>84</v>
      </c>
      <c r="AW517" s="14" t="s">
        <v>35</v>
      </c>
      <c r="AX517" s="14" t="s">
        <v>74</v>
      </c>
      <c r="AY517" s="215" t="s">
        <v>202</v>
      </c>
    </row>
    <row r="518" spans="2:51" s="13" customFormat="1" ht="11.25">
      <c r="B518" s="195"/>
      <c r="C518" s="196"/>
      <c r="D518" s="188" t="s">
        <v>215</v>
      </c>
      <c r="E518" s="197" t="s">
        <v>19</v>
      </c>
      <c r="F518" s="198" t="s">
        <v>2074</v>
      </c>
      <c r="G518" s="196"/>
      <c r="H518" s="197" t="s">
        <v>19</v>
      </c>
      <c r="I518" s="199"/>
      <c r="J518" s="196"/>
      <c r="K518" s="196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215</v>
      </c>
      <c r="AU518" s="204" t="s">
        <v>84</v>
      </c>
      <c r="AV518" s="13" t="s">
        <v>82</v>
      </c>
      <c r="AW518" s="13" t="s">
        <v>35</v>
      </c>
      <c r="AX518" s="13" t="s">
        <v>74</v>
      </c>
      <c r="AY518" s="204" t="s">
        <v>202</v>
      </c>
    </row>
    <row r="519" spans="2:51" s="13" customFormat="1" ht="11.25">
      <c r="B519" s="195"/>
      <c r="C519" s="196"/>
      <c r="D519" s="188" t="s">
        <v>215</v>
      </c>
      <c r="E519" s="197" t="s">
        <v>19</v>
      </c>
      <c r="F519" s="198" t="s">
        <v>2253</v>
      </c>
      <c r="G519" s="196"/>
      <c r="H519" s="197" t="s">
        <v>19</v>
      </c>
      <c r="I519" s="199"/>
      <c r="J519" s="196"/>
      <c r="K519" s="196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215</v>
      </c>
      <c r="AU519" s="204" t="s">
        <v>84</v>
      </c>
      <c r="AV519" s="13" t="s">
        <v>82</v>
      </c>
      <c r="AW519" s="13" t="s">
        <v>35</v>
      </c>
      <c r="AX519" s="13" t="s">
        <v>74</v>
      </c>
      <c r="AY519" s="204" t="s">
        <v>202</v>
      </c>
    </row>
    <row r="520" spans="2:51" s="14" customFormat="1" ht="11.25">
      <c r="B520" s="205"/>
      <c r="C520" s="206"/>
      <c r="D520" s="188" t="s">
        <v>215</v>
      </c>
      <c r="E520" s="207" t="s">
        <v>19</v>
      </c>
      <c r="F520" s="208" t="s">
        <v>2260</v>
      </c>
      <c r="G520" s="206"/>
      <c r="H520" s="209">
        <v>1.502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215</v>
      </c>
      <c r="AU520" s="215" t="s">
        <v>84</v>
      </c>
      <c r="AV520" s="14" t="s">
        <v>84</v>
      </c>
      <c r="AW520" s="14" t="s">
        <v>35</v>
      </c>
      <c r="AX520" s="14" t="s">
        <v>74</v>
      </c>
      <c r="AY520" s="215" t="s">
        <v>202</v>
      </c>
    </row>
    <row r="521" spans="2:51" s="13" customFormat="1" ht="11.25">
      <c r="B521" s="195"/>
      <c r="C521" s="196"/>
      <c r="D521" s="188" t="s">
        <v>215</v>
      </c>
      <c r="E521" s="197" t="s">
        <v>19</v>
      </c>
      <c r="F521" s="198" t="s">
        <v>2076</v>
      </c>
      <c r="G521" s="196"/>
      <c r="H521" s="197" t="s">
        <v>19</v>
      </c>
      <c r="I521" s="199"/>
      <c r="J521" s="196"/>
      <c r="K521" s="196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215</v>
      </c>
      <c r="AU521" s="204" t="s">
        <v>84</v>
      </c>
      <c r="AV521" s="13" t="s">
        <v>82</v>
      </c>
      <c r="AW521" s="13" t="s">
        <v>35</v>
      </c>
      <c r="AX521" s="13" t="s">
        <v>74</v>
      </c>
      <c r="AY521" s="204" t="s">
        <v>202</v>
      </c>
    </row>
    <row r="522" spans="2:51" s="13" customFormat="1" ht="11.25">
      <c r="B522" s="195"/>
      <c r="C522" s="196"/>
      <c r="D522" s="188" t="s">
        <v>215</v>
      </c>
      <c r="E522" s="197" t="s">
        <v>19</v>
      </c>
      <c r="F522" s="198" t="s">
        <v>2253</v>
      </c>
      <c r="G522" s="196"/>
      <c r="H522" s="197" t="s">
        <v>19</v>
      </c>
      <c r="I522" s="199"/>
      <c r="J522" s="196"/>
      <c r="K522" s="196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215</v>
      </c>
      <c r="AU522" s="204" t="s">
        <v>84</v>
      </c>
      <c r="AV522" s="13" t="s">
        <v>82</v>
      </c>
      <c r="AW522" s="13" t="s">
        <v>35</v>
      </c>
      <c r="AX522" s="13" t="s">
        <v>74</v>
      </c>
      <c r="AY522" s="204" t="s">
        <v>202</v>
      </c>
    </row>
    <row r="523" spans="2:51" s="14" customFormat="1" ht="11.25">
      <c r="B523" s="205"/>
      <c r="C523" s="206"/>
      <c r="D523" s="188" t="s">
        <v>215</v>
      </c>
      <c r="E523" s="207" t="s">
        <v>19</v>
      </c>
      <c r="F523" s="208" t="s">
        <v>2261</v>
      </c>
      <c r="G523" s="206"/>
      <c r="H523" s="209">
        <v>88.088999999999999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215</v>
      </c>
      <c r="AU523" s="215" t="s">
        <v>84</v>
      </c>
      <c r="AV523" s="14" t="s">
        <v>84</v>
      </c>
      <c r="AW523" s="14" t="s">
        <v>35</v>
      </c>
      <c r="AX523" s="14" t="s">
        <v>74</v>
      </c>
      <c r="AY523" s="215" t="s">
        <v>202</v>
      </c>
    </row>
    <row r="524" spans="2:51" s="13" customFormat="1" ht="11.25">
      <c r="B524" s="195"/>
      <c r="C524" s="196"/>
      <c r="D524" s="188" t="s">
        <v>215</v>
      </c>
      <c r="E524" s="197" t="s">
        <v>19</v>
      </c>
      <c r="F524" s="198" t="s">
        <v>2076</v>
      </c>
      <c r="G524" s="196"/>
      <c r="H524" s="197" t="s">
        <v>19</v>
      </c>
      <c r="I524" s="199"/>
      <c r="J524" s="196"/>
      <c r="K524" s="196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215</v>
      </c>
      <c r="AU524" s="204" t="s">
        <v>84</v>
      </c>
      <c r="AV524" s="13" t="s">
        <v>82</v>
      </c>
      <c r="AW524" s="13" t="s">
        <v>35</v>
      </c>
      <c r="AX524" s="13" t="s">
        <v>74</v>
      </c>
      <c r="AY524" s="204" t="s">
        <v>202</v>
      </c>
    </row>
    <row r="525" spans="2:51" s="13" customFormat="1" ht="11.25">
      <c r="B525" s="195"/>
      <c r="C525" s="196"/>
      <c r="D525" s="188" t="s">
        <v>215</v>
      </c>
      <c r="E525" s="197" t="s">
        <v>19</v>
      </c>
      <c r="F525" s="198" t="s">
        <v>2253</v>
      </c>
      <c r="G525" s="196"/>
      <c r="H525" s="197" t="s">
        <v>19</v>
      </c>
      <c r="I525" s="199"/>
      <c r="J525" s="196"/>
      <c r="K525" s="196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215</v>
      </c>
      <c r="AU525" s="204" t="s">
        <v>84</v>
      </c>
      <c r="AV525" s="13" t="s">
        <v>82</v>
      </c>
      <c r="AW525" s="13" t="s">
        <v>35</v>
      </c>
      <c r="AX525" s="13" t="s">
        <v>74</v>
      </c>
      <c r="AY525" s="204" t="s">
        <v>202</v>
      </c>
    </row>
    <row r="526" spans="2:51" s="14" customFormat="1" ht="11.25">
      <c r="B526" s="205"/>
      <c r="C526" s="206"/>
      <c r="D526" s="188" t="s">
        <v>215</v>
      </c>
      <c r="E526" s="207" t="s">
        <v>19</v>
      </c>
      <c r="F526" s="208" t="s">
        <v>2262</v>
      </c>
      <c r="G526" s="206"/>
      <c r="H526" s="209">
        <v>19.125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215</v>
      </c>
      <c r="AU526" s="215" t="s">
        <v>84</v>
      </c>
      <c r="AV526" s="14" t="s">
        <v>84</v>
      </c>
      <c r="AW526" s="14" t="s">
        <v>35</v>
      </c>
      <c r="AX526" s="14" t="s">
        <v>74</v>
      </c>
      <c r="AY526" s="215" t="s">
        <v>202</v>
      </c>
    </row>
    <row r="527" spans="2:51" s="13" customFormat="1" ht="11.25">
      <c r="B527" s="195"/>
      <c r="C527" s="196"/>
      <c r="D527" s="188" t="s">
        <v>215</v>
      </c>
      <c r="E527" s="197" t="s">
        <v>19</v>
      </c>
      <c r="F527" s="198" t="s">
        <v>2076</v>
      </c>
      <c r="G527" s="196"/>
      <c r="H527" s="197" t="s">
        <v>19</v>
      </c>
      <c r="I527" s="199"/>
      <c r="J527" s="196"/>
      <c r="K527" s="196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215</v>
      </c>
      <c r="AU527" s="204" t="s">
        <v>84</v>
      </c>
      <c r="AV527" s="13" t="s">
        <v>82</v>
      </c>
      <c r="AW527" s="13" t="s">
        <v>35</v>
      </c>
      <c r="AX527" s="13" t="s">
        <v>74</v>
      </c>
      <c r="AY527" s="204" t="s">
        <v>202</v>
      </c>
    </row>
    <row r="528" spans="2:51" s="13" customFormat="1" ht="11.25">
      <c r="B528" s="195"/>
      <c r="C528" s="196"/>
      <c r="D528" s="188" t="s">
        <v>215</v>
      </c>
      <c r="E528" s="197" t="s">
        <v>19</v>
      </c>
      <c r="F528" s="198" t="s">
        <v>2253</v>
      </c>
      <c r="G528" s="196"/>
      <c r="H528" s="197" t="s">
        <v>19</v>
      </c>
      <c r="I528" s="199"/>
      <c r="J528" s="196"/>
      <c r="K528" s="196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215</v>
      </c>
      <c r="AU528" s="204" t="s">
        <v>84</v>
      </c>
      <c r="AV528" s="13" t="s">
        <v>82</v>
      </c>
      <c r="AW528" s="13" t="s">
        <v>35</v>
      </c>
      <c r="AX528" s="13" t="s">
        <v>74</v>
      </c>
      <c r="AY528" s="204" t="s">
        <v>202</v>
      </c>
    </row>
    <row r="529" spans="2:51" s="14" customFormat="1" ht="11.25">
      <c r="B529" s="205"/>
      <c r="C529" s="206"/>
      <c r="D529" s="188" t="s">
        <v>215</v>
      </c>
      <c r="E529" s="207" t="s">
        <v>19</v>
      </c>
      <c r="F529" s="208" t="s">
        <v>2263</v>
      </c>
      <c r="G529" s="206"/>
      <c r="H529" s="209">
        <v>36.765000000000001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215</v>
      </c>
      <c r="AU529" s="215" t="s">
        <v>84</v>
      </c>
      <c r="AV529" s="14" t="s">
        <v>84</v>
      </c>
      <c r="AW529" s="14" t="s">
        <v>35</v>
      </c>
      <c r="AX529" s="14" t="s">
        <v>74</v>
      </c>
      <c r="AY529" s="215" t="s">
        <v>202</v>
      </c>
    </row>
    <row r="530" spans="2:51" s="13" customFormat="1" ht="11.25">
      <c r="B530" s="195"/>
      <c r="C530" s="196"/>
      <c r="D530" s="188" t="s">
        <v>215</v>
      </c>
      <c r="E530" s="197" t="s">
        <v>19</v>
      </c>
      <c r="F530" s="198" t="s">
        <v>2076</v>
      </c>
      <c r="G530" s="196"/>
      <c r="H530" s="197" t="s">
        <v>19</v>
      </c>
      <c r="I530" s="199"/>
      <c r="J530" s="196"/>
      <c r="K530" s="196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215</v>
      </c>
      <c r="AU530" s="204" t="s">
        <v>84</v>
      </c>
      <c r="AV530" s="13" t="s">
        <v>82</v>
      </c>
      <c r="AW530" s="13" t="s">
        <v>35</v>
      </c>
      <c r="AX530" s="13" t="s">
        <v>74</v>
      </c>
      <c r="AY530" s="204" t="s">
        <v>202</v>
      </c>
    </row>
    <row r="531" spans="2:51" s="13" customFormat="1" ht="11.25">
      <c r="B531" s="195"/>
      <c r="C531" s="196"/>
      <c r="D531" s="188" t="s">
        <v>215</v>
      </c>
      <c r="E531" s="197" t="s">
        <v>19</v>
      </c>
      <c r="F531" s="198" t="s">
        <v>2253</v>
      </c>
      <c r="G531" s="196"/>
      <c r="H531" s="197" t="s">
        <v>19</v>
      </c>
      <c r="I531" s="199"/>
      <c r="J531" s="196"/>
      <c r="K531" s="196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215</v>
      </c>
      <c r="AU531" s="204" t="s">
        <v>84</v>
      </c>
      <c r="AV531" s="13" t="s">
        <v>82</v>
      </c>
      <c r="AW531" s="13" t="s">
        <v>35</v>
      </c>
      <c r="AX531" s="13" t="s">
        <v>74</v>
      </c>
      <c r="AY531" s="204" t="s">
        <v>202</v>
      </c>
    </row>
    <row r="532" spans="2:51" s="14" customFormat="1" ht="11.25">
      <c r="B532" s="205"/>
      <c r="C532" s="206"/>
      <c r="D532" s="188" t="s">
        <v>215</v>
      </c>
      <c r="E532" s="207" t="s">
        <v>19</v>
      </c>
      <c r="F532" s="208" t="s">
        <v>2264</v>
      </c>
      <c r="G532" s="206"/>
      <c r="H532" s="209">
        <v>14.333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215</v>
      </c>
      <c r="AU532" s="215" t="s">
        <v>84</v>
      </c>
      <c r="AV532" s="14" t="s">
        <v>84</v>
      </c>
      <c r="AW532" s="14" t="s">
        <v>35</v>
      </c>
      <c r="AX532" s="14" t="s">
        <v>74</v>
      </c>
      <c r="AY532" s="215" t="s">
        <v>202</v>
      </c>
    </row>
    <row r="533" spans="2:51" s="13" customFormat="1" ht="11.25">
      <c r="B533" s="195"/>
      <c r="C533" s="196"/>
      <c r="D533" s="188" t="s">
        <v>215</v>
      </c>
      <c r="E533" s="197" t="s">
        <v>19</v>
      </c>
      <c r="F533" s="198" t="s">
        <v>2076</v>
      </c>
      <c r="G533" s="196"/>
      <c r="H533" s="197" t="s">
        <v>19</v>
      </c>
      <c r="I533" s="199"/>
      <c r="J533" s="196"/>
      <c r="K533" s="196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215</v>
      </c>
      <c r="AU533" s="204" t="s">
        <v>84</v>
      </c>
      <c r="AV533" s="13" t="s">
        <v>82</v>
      </c>
      <c r="AW533" s="13" t="s">
        <v>35</v>
      </c>
      <c r="AX533" s="13" t="s">
        <v>74</v>
      </c>
      <c r="AY533" s="204" t="s">
        <v>202</v>
      </c>
    </row>
    <row r="534" spans="2:51" s="13" customFormat="1" ht="11.25">
      <c r="B534" s="195"/>
      <c r="C534" s="196"/>
      <c r="D534" s="188" t="s">
        <v>215</v>
      </c>
      <c r="E534" s="197" t="s">
        <v>19</v>
      </c>
      <c r="F534" s="198" t="s">
        <v>2253</v>
      </c>
      <c r="G534" s="196"/>
      <c r="H534" s="197" t="s">
        <v>19</v>
      </c>
      <c r="I534" s="199"/>
      <c r="J534" s="196"/>
      <c r="K534" s="196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215</v>
      </c>
      <c r="AU534" s="204" t="s">
        <v>84</v>
      </c>
      <c r="AV534" s="13" t="s">
        <v>82</v>
      </c>
      <c r="AW534" s="13" t="s">
        <v>35</v>
      </c>
      <c r="AX534" s="13" t="s">
        <v>74</v>
      </c>
      <c r="AY534" s="204" t="s">
        <v>202</v>
      </c>
    </row>
    <row r="535" spans="2:51" s="14" customFormat="1" ht="11.25">
      <c r="B535" s="205"/>
      <c r="C535" s="206"/>
      <c r="D535" s="188" t="s">
        <v>215</v>
      </c>
      <c r="E535" s="207" t="s">
        <v>19</v>
      </c>
      <c r="F535" s="208" t="s">
        <v>2265</v>
      </c>
      <c r="G535" s="206"/>
      <c r="H535" s="209">
        <v>10.561999999999999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215</v>
      </c>
      <c r="AU535" s="215" t="s">
        <v>84</v>
      </c>
      <c r="AV535" s="14" t="s">
        <v>84</v>
      </c>
      <c r="AW535" s="14" t="s">
        <v>35</v>
      </c>
      <c r="AX535" s="14" t="s">
        <v>74</v>
      </c>
      <c r="AY535" s="215" t="s">
        <v>202</v>
      </c>
    </row>
    <row r="536" spans="2:51" s="13" customFormat="1" ht="11.25">
      <c r="B536" s="195"/>
      <c r="C536" s="196"/>
      <c r="D536" s="188" t="s">
        <v>215</v>
      </c>
      <c r="E536" s="197" t="s">
        <v>19</v>
      </c>
      <c r="F536" s="198" t="s">
        <v>2076</v>
      </c>
      <c r="G536" s="196"/>
      <c r="H536" s="197" t="s">
        <v>19</v>
      </c>
      <c r="I536" s="199"/>
      <c r="J536" s="196"/>
      <c r="K536" s="196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215</v>
      </c>
      <c r="AU536" s="204" t="s">
        <v>84</v>
      </c>
      <c r="AV536" s="13" t="s">
        <v>82</v>
      </c>
      <c r="AW536" s="13" t="s">
        <v>35</v>
      </c>
      <c r="AX536" s="13" t="s">
        <v>74</v>
      </c>
      <c r="AY536" s="204" t="s">
        <v>202</v>
      </c>
    </row>
    <row r="537" spans="2:51" s="13" customFormat="1" ht="11.25">
      <c r="B537" s="195"/>
      <c r="C537" s="196"/>
      <c r="D537" s="188" t="s">
        <v>215</v>
      </c>
      <c r="E537" s="197" t="s">
        <v>19</v>
      </c>
      <c r="F537" s="198" t="s">
        <v>2253</v>
      </c>
      <c r="G537" s="196"/>
      <c r="H537" s="197" t="s">
        <v>19</v>
      </c>
      <c r="I537" s="199"/>
      <c r="J537" s="196"/>
      <c r="K537" s="196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215</v>
      </c>
      <c r="AU537" s="204" t="s">
        <v>84</v>
      </c>
      <c r="AV537" s="13" t="s">
        <v>82</v>
      </c>
      <c r="AW537" s="13" t="s">
        <v>35</v>
      </c>
      <c r="AX537" s="13" t="s">
        <v>74</v>
      </c>
      <c r="AY537" s="204" t="s">
        <v>202</v>
      </c>
    </row>
    <row r="538" spans="2:51" s="14" customFormat="1" ht="11.25">
      <c r="B538" s="205"/>
      <c r="C538" s="206"/>
      <c r="D538" s="188" t="s">
        <v>215</v>
      </c>
      <c r="E538" s="207" t="s">
        <v>19</v>
      </c>
      <c r="F538" s="208" t="s">
        <v>2266</v>
      </c>
      <c r="G538" s="206"/>
      <c r="H538" s="209">
        <v>122.39700000000001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215</v>
      </c>
      <c r="AU538" s="215" t="s">
        <v>84</v>
      </c>
      <c r="AV538" s="14" t="s">
        <v>84</v>
      </c>
      <c r="AW538" s="14" t="s">
        <v>35</v>
      </c>
      <c r="AX538" s="14" t="s">
        <v>74</v>
      </c>
      <c r="AY538" s="215" t="s">
        <v>202</v>
      </c>
    </row>
    <row r="539" spans="2:51" s="13" customFormat="1" ht="11.25">
      <c r="B539" s="195"/>
      <c r="C539" s="196"/>
      <c r="D539" s="188" t="s">
        <v>215</v>
      </c>
      <c r="E539" s="197" t="s">
        <v>19</v>
      </c>
      <c r="F539" s="198" t="s">
        <v>2078</v>
      </c>
      <c r="G539" s="196"/>
      <c r="H539" s="197" t="s">
        <v>19</v>
      </c>
      <c r="I539" s="199"/>
      <c r="J539" s="196"/>
      <c r="K539" s="196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215</v>
      </c>
      <c r="AU539" s="204" t="s">
        <v>84</v>
      </c>
      <c r="AV539" s="13" t="s">
        <v>82</v>
      </c>
      <c r="AW539" s="13" t="s">
        <v>35</v>
      </c>
      <c r="AX539" s="13" t="s">
        <v>74</v>
      </c>
      <c r="AY539" s="204" t="s">
        <v>202</v>
      </c>
    </row>
    <row r="540" spans="2:51" s="13" customFormat="1" ht="11.25">
      <c r="B540" s="195"/>
      <c r="C540" s="196"/>
      <c r="D540" s="188" t="s">
        <v>215</v>
      </c>
      <c r="E540" s="197" t="s">
        <v>19</v>
      </c>
      <c r="F540" s="198" t="s">
        <v>2253</v>
      </c>
      <c r="G540" s="196"/>
      <c r="H540" s="197" t="s">
        <v>19</v>
      </c>
      <c r="I540" s="199"/>
      <c r="J540" s="196"/>
      <c r="K540" s="196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215</v>
      </c>
      <c r="AU540" s="204" t="s">
        <v>84</v>
      </c>
      <c r="AV540" s="13" t="s">
        <v>82</v>
      </c>
      <c r="AW540" s="13" t="s">
        <v>35</v>
      </c>
      <c r="AX540" s="13" t="s">
        <v>74</v>
      </c>
      <c r="AY540" s="204" t="s">
        <v>202</v>
      </c>
    </row>
    <row r="541" spans="2:51" s="14" customFormat="1" ht="11.25">
      <c r="B541" s="205"/>
      <c r="C541" s="206"/>
      <c r="D541" s="188" t="s">
        <v>215</v>
      </c>
      <c r="E541" s="207" t="s">
        <v>19</v>
      </c>
      <c r="F541" s="208" t="s">
        <v>2267</v>
      </c>
      <c r="G541" s="206"/>
      <c r="H541" s="209">
        <v>56.392000000000003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215</v>
      </c>
      <c r="AU541" s="215" t="s">
        <v>84</v>
      </c>
      <c r="AV541" s="14" t="s">
        <v>84</v>
      </c>
      <c r="AW541" s="14" t="s">
        <v>35</v>
      </c>
      <c r="AX541" s="14" t="s">
        <v>74</v>
      </c>
      <c r="AY541" s="215" t="s">
        <v>202</v>
      </c>
    </row>
    <row r="542" spans="2:51" s="13" customFormat="1" ht="11.25">
      <c r="B542" s="195"/>
      <c r="C542" s="196"/>
      <c r="D542" s="188" t="s">
        <v>215</v>
      </c>
      <c r="E542" s="197" t="s">
        <v>19</v>
      </c>
      <c r="F542" s="198" t="s">
        <v>2078</v>
      </c>
      <c r="G542" s="196"/>
      <c r="H542" s="197" t="s">
        <v>19</v>
      </c>
      <c r="I542" s="199"/>
      <c r="J542" s="196"/>
      <c r="K542" s="196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215</v>
      </c>
      <c r="AU542" s="204" t="s">
        <v>84</v>
      </c>
      <c r="AV542" s="13" t="s">
        <v>82</v>
      </c>
      <c r="AW542" s="13" t="s">
        <v>35</v>
      </c>
      <c r="AX542" s="13" t="s">
        <v>74</v>
      </c>
      <c r="AY542" s="204" t="s">
        <v>202</v>
      </c>
    </row>
    <row r="543" spans="2:51" s="13" customFormat="1" ht="11.25">
      <c r="B543" s="195"/>
      <c r="C543" s="196"/>
      <c r="D543" s="188" t="s">
        <v>215</v>
      </c>
      <c r="E543" s="197" t="s">
        <v>19</v>
      </c>
      <c r="F543" s="198" t="s">
        <v>2253</v>
      </c>
      <c r="G543" s="196"/>
      <c r="H543" s="197" t="s">
        <v>19</v>
      </c>
      <c r="I543" s="199"/>
      <c r="J543" s="196"/>
      <c r="K543" s="196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215</v>
      </c>
      <c r="AU543" s="204" t="s">
        <v>84</v>
      </c>
      <c r="AV543" s="13" t="s">
        <v>82</v>
      </c>
      <c r="AW543" s="13" t="s">
        <v>35</v>
      </c>
      <c r="AX543" s="13" t="s">
        <v>74</v>
      </c>
      <c r="AY543" s="204" t="s">
        <v>202</v>
      </c>
    </row>
    <row r="544" spans="2:51" s="14" customFormat="1" ht="11.25">
      <c r="B544" s="205"/>
      <c r="C544" s="206"/>
      <c r="D544" s="188" t="s">
        <v>215</v>
      </c>
      <c r="E544" s="207" t="s">
        <v>19</v>
      </c>
      <c r="F544" s="208" t="s">
        <v>2268</v>
      </c>
      <c r="G544" s="206"/>
      <c r="H544" s="209">
        <v>1.5109999999999999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215</v>
      </c>
      <c r="AU544" s="215" t="s">
        <v>84</v>
      </c>
      <c r="AV544" s="14" t="s">
        <v>84</v>
      </c>
      <c r="AW544" s="14" t="s">
        <v>35</v>
      </c>
      <c r="AX544" s="14" t="s">
        <v>74</v>
      </c>
      <c r="AY544" s="215" t="s">
        <v>202</v>
      </c>
    </row>
    <row r="545" spans="1:65" s="15" customFormat="1" ht="11.25">
      <c r="B545" s="216"/>
      <c r="C545" s="217"/>
      <c r="D545" s="188" t="s">
        <v>215</v>
      </c>
      <c r="E545" s="218" t="s">
        <v>19</v>
      </c>
      <c r="F545" s="219" t="s">
        <v>220</v>
      </c>
      <c r="G545" s="217"/>
      <c r="H545" s="220">
        <v>690.10199999999998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215</v>
      </c>
      <c r="AU545" s="226" t="s">
        <v>84</v>
      </c>
      <c r="AV545" s="15" t="s">
        <v>209</v>
      </c>
      <c r="AW545" s="15" t="s">
        <v>35</v>
      </c>
      <c r="AX545" s="15" t="s">
        <v>82</v>
      </c>
      <c r="AY545" s="226" t="s">
        <v>202</v>
      </c>
    </row>
    <row r="546" spans="1:65" s="14" customFormat="1" ht="11.25">
      <c r="B546" s="205"/>
      <c r="C546" s="206"/>
      <c r="D546" s="188" t="s">
        <v>215</v>
      </c>
      <c r="E546" s="206"/>
      <c r="F546" s="208" t="s">
        <v>2271</v>
      </c>
      <c r="G546" s="206"/>
      <c r="H546" s="209">
        <v>62109.18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215</v>
      </c>
      <c r="AU546" s="215" t="s">
        <v>84</v>
      </c>
      <c r="AV546" s="14" t="s">
        <v>84</v>
      </c>
      <c r="AW546" s="14" t="s">
        <v>4</v>
      </c>
      <c r="AX546" s="14" t="s">
        <v>82</v>
      </c>
      <c r="AY546" s="215" t="s">
        <v>202</v>
      </c>
    </row>
    <row r="547" spans="1:65" s="2" customFormat="1" ht="21.75" customHeight="1">
      <c r="A547" s="36"/>
      <c r="B547" s="37"/>
      <c r="C547" s="175" t="s">
        <v>398</v>
      </c>
      <c r="D547" s="175" t="s">
        <v>204</v>
      </c>
      <c r="E547" s="176" t="s">
        <v>1403</v>
      </c>
      <c r="F547" s="177" t="s">
        <v>2272</v>
      </c>
      <c r="G547" s="178" t="s">
        <v>280</v>
      </c>
      <c r="H547" s="179">
        <v>690.10199999999998</v>
      </c>
      <c r="I547" s="180"/>
      <c r="J547" s="181">
        <f>ROUND(I547*H547,2)</f>
        <v>0</v>
      </c>
      <c r="K547" s="177" t="s">
        <v>1998</v>
      </c>
      <c r="L547" s="41"/>
      <c r="M547" s="182" t="s">
        <v>19</v>
      </c>
      <c r="N547" s="183" t="s">
        <v>45</v>
      </c>
      <c r="O547" s="66"/>
      <c r="P547" s="184">
        <f>O547*H547</f>
        <v>0</v>
      </c>
      <c r="Q547" s="184">
        <v>0</v>
      </c>
      <c r="R547" s="184">
        <f>Q547*H547</f>
        <v>0</v>
      </c>
      <c r="S547" s="184">
        <v>0</v>
      </c>
      <c r="T547" s="18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6" t="s">
        <v>209</v>
      </c>
      <c r="AT547" s="186" t="s">
        <v>204</v>
      </c>
      <c r="AU547" s="186" t="s">
        <v>84</v>
      </c>
      <c r="AY547" s="19" t="s">
        <v>202</v>
      </c>
      <c r="BE547" s="187">
        <f>IF(N547="základní",J547,0)</f>
        <v>0</v>
      </c>
      <c r="BF547" s="187">
        <f>IF(N547="snížená",J547,0)</f>
        <v>0</v>
      </c>
      <c r="BG547" s="187">
        <f>IF(N547="zákl. přenesená",J547,0)</f>
        <v>0</v>
      </c>
      <c r="BH547" s="187">
        <f>IF(N547="sníž. přenesená",J547,0)</f>
        <v>0</v>
      </c>
      <c r="BI547" s="187">
        <f>IF(N547="nulová",J547,0)</f>
        <v>0</v>
      </c>
      <c r="BJ547" s="19" t="s">
        <v>82</v>
      </c>
      <c r="BK547" s="187">
        <f>ROUND(I547*H547,2)</f>
        <v>0</v>
      </c>
      <c r="BL547" s="19" t="s">
        <v>209</v>
      </c>
      <c r="BM547" s="186" t="s">
        <v>2273</v>
      </c>
    </row>
    <row r="548" spans="1:65" s="2" customFormat="1" ht="19.5">
      <c r="A548" s="36"/>
      <c r="B548" s="37"/>
      <c r="C548" s="38"/>
      <c r="D548" s="188" t="s">
        <v>211</v>
      </c>
      <c r="E548" s="38"/>
      <c r="F548" s="189" t="s">
        <v>1406</v>
      </c>
      <c r="G548" s="38"/>
      <c r="H548" s="38"/>
      <c r="I548" s="190"/>
      <c r="J548" s="38"/>
      <c r="K548" s="38"/>
      <c r="L548" s="41"/>
      <c r="M548" s="191"/>
      <c r="N548" s="192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211</v>
      </c>
      <c r="AU548" s="19" t="s">
        <v>84</v>
      </c>
    </row>
    <row r="549" spans="1:65" s="2" customFormat="1" ht="11.25">
      <c r="A549" s="36"/>
      <c r="B549" s="37"/>
      <c r="C549" s="38"/>
      <c r="D549" s="193" t="s">
        <v>213</v>
      </c>
      <c r="E549" s="38"/>
      <c r="F549" s="194" t="s">
        <v>2274</v>
      </c>
      <c r="G549" s="38"/>
      <c r="H549" s="38"/>
      <c r="I549" s="190"/>
      <c r="J549" s="38"/>
      <c r="K549" s="38"/>
      <c r="L549" s="41"/>
      <c r="M549" s="191"/>
      <c r="N549" s="192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213</v>
      </c>
      <c r="AU549" s="19" t="s">
        <v>84</v>
      </c>
    </row>
    <row r="550" spans="1:65" s="13" customFormat="1" ht="11.25">
      <c r="B550" s="195"/>
      <c r="C550" s="196"/>
      <c r="D550" s="188" t="s">
        <v>215</v>
      </c>
      <c r="E550" s="197" t="s">
        <v>19</v>
      </c>
      <c r="F550" s="198" t="s">
        <v>2253</v>
      </c>
      <c r="G550" s="196"/>
      <c r="H550" s="197" t="s">
        <v>19</v>
      </c>
      <c r="I550" s="199"/>
      <c r="J550" s="196"/>
      <c r="K550" s="196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215</v>
      </c>
      <c r="AU550" s="204" t="s">
        <v>84</v>
      </c>
      <c r="AV550" s="13" t="s">
        <v>82</v>
      </c>
      <c r="AW550" s="13" t="s">
        <v>35</v>
      </c>
      <c r="AX550" s="13" t="s">
        <v>74</v>
      </c>
      <c r="AY550" s="204" t="s">
        <v>202</v>
      </c>
    </row>
    <row r="551" spans="1:65" s="13" customFormat="1" ht="11.25">
      <c r="B551" s="195"/>
      <c r="C551" s="196"/>
      <c r="D551" s="188" t="s">
        <v>215</v>
      </c>
      <c r="E551" s="197" t="s">
        <v>19</v>
      </c>
      <c r="F551" s="198" t="s">
        <v>2069</v>
      </c>
      <c r="G551" s="196"/>
      <c r="H551" s="197" t="s">
        <v>19</v>
      </c>
      <c r="I551" s="199"/>
      <c r="J551" s="196"/>
      <c r="K551" s="196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215</v>
      </c>
      <c r="AU551" s="204" t="s">
        <v>84</v>
      </c>
      <c r="AV551" s="13" t="s">
        <v>82</v>
      </c>
      <c r="AW551" s="13" t="s">
        <v>35</v>
      </c>
      <c r="AX551" s="13" t="s">
        <v>74</v>
      </c>
      <c r="AY551" s="204" t="s">
        <v>202</v>
      </c>
    </row>
    <row r="552" spans="1:65" s="13" customFormat="1" ht="11.25">
      <c r="B552" s="195"/>
      <c r="C552" s="196"/>
      <c r="D552" s="188" t="s">
        <v>215</v>
      </c>
      <c r="E552" s="197" t="s">
        <v>19</v>
      </c>
      <c r="F552" s="198" t="s">
        <v>2253</v>
      </c>
      <c r="G552" s="196"/>
      <c r="H552" s="197" t="s">
        <v>19</v>
      </c>
      <c r="I552" s="199"/>
      <c r="J552" s="196"/>
      <c r="K552" s="196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215</v>
      </c>
      <c r="AU552" s="204" t="s">
        <v>84</v>
      </c>
      <c r="AV552" s="13" t="s">
        <v>82</v>
      </c>
      <c r="AW552" s="13" t="s">
        <v>35</v>
      </c>
      <c r="AX552" s="13" t="s">
        <v>74</v>
      </c>
      <c r="AY552" s="204" t="s">
        <v>202</v>
      </c>
    </row>
    <row r="553" spans="1:65" s="14" customFormat="1" ht="11.25">
      <c r="B553" s="205"/>
      <c r="C553" s="206"/>
      <c r="D553" s="188" t="s">
        <v>215</v>
      </c>
      <c r="E553" s="207" t="s">
        <v>19</v>
      </c>
      <c r="F553" s="208" t="s">
        <v>2254</v>
      </c>
      <c r="G553" s="206"/>
      <c r="H553" s="209">
        <v>118.202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215</v>
      </c>
      <c r="AU553" s="215" t="s">
        <v>84</v>
      </c>
      <c r="AV553" s="14" t="s">
        <v>84</v>
      </c>
      <c r="AW553" s="14" t="s">
        <v>35</v>
      </c>
      <c r="AX553" s="14" t="s">
        <v>74</v>
      </c>
      <c r="AY553" s="215" t="s">
        <v>202</v>
      </c>
    </row>
    <row r="554" spans="1:65" s="13" customFormat="1" ht="11.25">
      <c r="B554" s="195"/>
      <c r="C554" s="196"/>
      <c r="D554" s="188" t="s">
        <v>215</v>
      </c>
      <c r="E554" s="197" t="s">
        <v>19</v>
      </c>
      <c r="F554" s="198" t="s">
        <v>2069</v>
      </c>
      <c r="G554" s="196"/>
      <c r="H554" s="197" t="s">
        <v>19</v>
      </c>
      <c r="I554" s="199"/>
      <c r="J554" s="196"/>
      <c r="K554" s="196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215</v>
      </c>
      <c r="AU554" s="204" t="s">
        <v>84</v>
      </c>
      <c r="AV554" s="13" t="s">
        <v>82</v>
      </c>
      <c r="AW554" s="13" t="s">
        <v>35</v>
      </c>
      <c r="AX554" s="13" t="s">
        <v>74</v>
      </c>
      <c r="AY554" s="204" t="s">
        <v>202</v>
      </c>
    </row>
    <row r="555" spans="1:65" s="13" customFormat="1" ht="11.25">
      <c r="B555" s="195"/>
      <c r="C555" s="196"/>
      <c r="D555" s="188" t="s">
        <v>215</v>
      </c>
      <c r="E555" s="197" t="s">
        <v>19</v>
      </c>
      <c r="F555" s="198" t="s">
        <v>2253</v>
      </c>
      <c r="G555" s="196"/>
      <c r="H555" s="197" t="s">
        <v>19</v>
      </c>
      <c r="I555" s="199"/>
      <c r="J555" s="196"/>
      <c r="K555" s="196"/>
      <c r="L555" s="200"/>
      <c r="M555" s="201"/>
      <c r="N555" s="202"/>
      <c r="O555" s="202"/>
      <c r="P555" s="202"/>
      <c r="Q555" s="202"/>
      <c r="R555" s="202"/>
      <c r="S555" s="202"/>
      <c r="T555" s="203"/>
      <c r="AT555" s="204" t="s">
        <v>215</v>
      </c>
      <c r="AU555" s="204" t="s">
        <v>84</v>
      </c>
      <c r="AV555" s="13" t="s">
        <v>82</v>
      </c>
      <c r="AW555" s="13" t="s">
        <v>35</v>
      </c>
      <c r="AX555" s="13" t="s">
        <v>74</v>
      </c>
      <c r="AY555" s="204" t="s">
        <v>202</v>
      </c>
    </row>
    <row r="556" spans="1:65" s="14" customFormat="1" ht="11.25">
      <c r="B556" s="205"/>
      <c r="C556" s="206"/>
      <c r="D556" s="188" t="s">
        <v>215</v>
      </c>
      <c r="E556" s="207" t="s">
        <v>19</v>
      </c>
      <c r="F556" s="208" t="s">
        <v>2255</v>
      </c>
      <c r="G556" s="206"/>
      <c r="H556" s="209">
        <v>28.039000000000001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215</v>
      </c>
      <c r="AU556" s="215" t="s">
        <v>84</v>
      </c>
      <c r="AV556" s="14" t="s">
        <v>84</v>
      </c>
      <c r="AW556" s="14" t="s">
        <v>35</v>
      </c>
      <c r="AX556" s="14" t="s">
        <v>74</v>
      </c>
      <c r="AY556" s="215" t="s">
        <v>202</v>
      </c>
    </row>
    <row r="557" spans="1:65" s="13" customFormat="1" ht="11.25">
      <c r="B557" s="195"/>
      <c r="C557" s="196"/>
      <c r="D557" s="188" t="s">
        <v>215</v>
      </c>
      <c r="E557" s="197" t="s">
        <v>19</v>
      </c>
      <c r="F557" s="198" t="s">
        <v>2069</v>
      </c>
      <c r="G557" s="196"/>
      <c r="H557" s="197" t="s">
        <v>19</v>
      </c>
      <c r="I557" s="199"/>
      <c r="J557" s="196"/>
      <c r="K557" s="196"/>
      <c r="L557" s="200"/>
      <c r="M557" s="201"/>
      <c r="N557" s="202"/>
      <c r="O557" s="202"/>
      <c r="P557" s="202"/>
      <c r="Q557" s="202"/>
      <c r="R557" s="202"/>
      <c r="S557" s="202"/>
      <c r="T557" s="203"/>
      <c r="AT557" s="204" t="s">
        <v>215</v>
      </c>
      <c r="AU557" s="204" t="s">
        <v>84</v>
      </c>
      <c r="AV557" s="13" t="s">
        <v>82</v>
      </c>
      <c r="AW557" s="13" t="s">
        <v>35</v>
      </c>
      <c r="AX557" s="13" t="s">
        <v>74</v>
      </c>
      <c r="AY557" s="204" t="s">
        <v>202</v>
      </c>
    </row>
    <row r="558" spans="1:65" s="13" customFormat="1" ht="11.25">
      <c r="B558" s="195"/>
      <c r="C558" s="196"/>
      <c r="D558" s="188" t="s">
        <v>215</v>
      </c>
      <c r="E558" s="197" t="s">
        <v>19</v>
      </c>
      <c r="F558" s="198" t="s">
        <v>2253</v>
      </c>
      <c r="G558" s="196"/>
      <c r="H558" s="197" t="s">
        <v>19</v>
      </c>
      <c r="I558" s="199"/>
      <c r="J558" s="196"/>
      <c r="K558" s="196"/>
      <c r="L558" s="200"/>
      <c r="M558" s="201"/>
      <c r="N558" s="202"/>
      <c r="O558" s="202"/>
      <c r="P558" s="202"/>
      <c r="Q558" s="202"/>
      <c r="R558" s="202"/>
      <c r="S558" s="202"/>
      <c r="T558" s="203"/>
      <c r="AT558" s="204" t="s">
        <v>215</v>
      </c>
      <c r="AU558" s="204" t="s">
        <v>84</v>
      </c>
      <c r="AV558" s="13" t="s">
        <v>82</v>
      </c>
      <c r="AW558" s="13" t="s">
        <v>35</v>
      </c>
      <c r="AX558" s="13" t="s">
        <v>74</v>
      </c>
      <c r="AY558" s="204" t="s">
        <v>202</v>
      </c>
    </row>
    <row r="559" spans="1:65" s="14" customFormat="1" ht="11.25">
      <c r="B559" s="205"/>
      <c r="C559" s="206"/>
      <c r="D559" s="188" t="s">
        <v>215</v>
      </c>
      <c r="E559" s="207" t="s">
        <v>19</v>
      </c>
      <c r="F559" s="208" t="s">
        <v>2256</v>
      </c>
      <c r="G559" s="206"/>
      <c r="H559" s="209">
        <v>25.23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215</v>
      </c>
      <c r="AU559" s="215" t="s">
        <v>84</v>
      </c>
      <c r="AV559" s="14" t="s">
        <v>84</v>
      </c>
      <c r="AW559" s="14" t="s">
        <v>35</v>
      </c>
      <c r="AX559" s="14" t="s">
        <v>74</v>
      </c>
      <c r="AY559" s="215" t="s">
        <v>202</v>
      </c>
    </row>
    <row r="560" spans="1:65" s="13" customFormat="1" ht="11.25">
      <c r="B560" s="195"/>
      <c r="C560" s="196"/>
      <c r="D560" s="188" t="s">
        <v>215</v>
      </c>
      <c r="E560" s="197" t="s">
        <v>19</v>
      </c>
      <c r="F560" s="198" t="s">
        <v>2069</v>
      </c>
      <c r="G560" s="196"/>
      <c r="H560" s="197" t="s">
        <v>19</v>
      </c>
      <c r="I560" s="199"/>
      <c r="J560" s="196"/>
      <c r="K560" s="196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215</v>
      </c>
      <c r="AU560" s="204" t="s">
        <v>84</v>
      </c>
      <c r="AV560" s="13" t="s">
        <v>82</v>
      </c>
      <c r="AW560" s="13" t="s">
        <v>35</v>
      </c>
      <c r="AX560" s="13" t="s">
        <v>74</v>
      </c>
      <c r="AY560" s="204" t="s">
        <v>202</v>
      </c>
    </row>
    <row r="561" spans="2:51" s="13" customFormat="1" ht="11.25">
      <c r="B561" s="195"/>
      <c r="C561" s="196"/>
      <c r="D561" s="188" t="s">
        <v>215</v>
      </c>
      <c r="E561" s="197" t="s">
        <v>19</v>
      </c>
      <c r="F561" s="198" t="s">
        <v>2253</v>
      </c>
      <c r="G561" s="196"/>
      <c r="H561" s="197" t="s">
        <v>19</v>
      </c>
      <c r="I561" s="199"/>
      <c r="J561" s="196"/>
      <c r="K561" s="196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215</v>
      </c>
      <c r="AU561" s="204" t="s">
        <v>84</v>
      </c>
      <c r="AV561" s="13" t="s">
        <v>82</v>
      </c>
      <c r="AW561" s="13" t="s">
        <v>35</v>
      </c>
      <c r="AX561" s="13" t="s">
        <v>74</v>
      </c>
      <c r="AY561" s="204" t="s">
        <v>202</v>
      </c>
    </row>
    <row r="562" spans="2:51" s="14" customFormat="1" ht="11.25">
      <c r="B562" s="205"/>
      <c r="C562" s="206"/>
      <c r="D562" s="188" t="s">
        <v>215</v>
      </c>
      <c r="E562" s="207" t="s">
        <v>19</v>
      </c>
      <c r="F562" s="208" t="s">
        <v>2257</v>
      </c>
      <c r="G562" s="206"/>
      <c r="H562" s="209">
        <v>13.279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215</v>
      </c>
      <c r="AU562" s="215" t="s">
        <v>84</v>
      </c>
      <c r="AV562" s="14" t="s">
        <v>84</v>
      </c>
      <c r="AW562" s="14" t="s">
        <v>35</v>
      </c>
      <c r="AX562" s="14" t="s">
        <v>74</v>
      </c>
      <c r="AY562" s="215" t="s">
        <v>202</v>
      </c>
    </row>
    <row r="563" spans="2:51" s="13" customFormat="1" ht="11.25">
      <c r="B563" s="195"/>
      <c r="C563" s="196"/>
      <c r="D563" s="188" t="s">
        <v>215</v>
      </c>
      <c r="E563" s="197" t="s">
        <v>19</v>
      </c>
      <c r="F563" s="198" t="s">
        <v>2069</v>
      </c>
      <c r="G563" s="196"/>
      <c r="H563" s="197" t="s">
        <v>19</v>
      </c>
      <c r="I563" s="199"/>
      <c r="J563" s="196"/>
      <c r="K563" s="196"/>
      <c r="L563" s="200"/>
      <c r="M563" s="201"/>
      <c r="N563" s="202"/>
      <c r="O563" s="202"/>
      <c r="P563" s="202"/>
      <c r="Q563" s="202"/>
      <c r="R563" s="202"/>
      <c r="S563" s="202"/>
      <c r="T563" s="203"/>
      <c r="AT563" s="204" t="s">
        <v>215</v>
      </c>
      <c r="AU563" s="204" t="s">
        <v>84</v>
      </c>
      <c r="AV563" s="13" t="s">
        <v>82</v>
      </c>
      <c r="AW563" s="13" t="s">
        <v>35</v>
      </c>
      <c r="AX563" s="13" t="s">
        <v>74</v>
      </c>
      <c r="AY563" s="204" t="s">
        <v>202</v>
      </c>
    </row>
    <row r="564" spans="2:51" s="13" customFormat="1" ht="11.25">
      <c r="B564" s="195"/>
      <c r="C564" s="196"/>
      <c r="D564" s="188" t="s">
        <v>215</v>
      </c>
      <c r="E564" s="197" t="s">
        <v>19</v>
      </c>
      <c r="F564" s="198" t="s">
        <v>2253</v>
      </c>
      <c r="G564" s="196"/>
      <c r="H564" s="197" t="s">
        <v>19</v>
      </c>
      <c r="I564" s="199"/>
      <c r="J564" s="196"/>
      <c r="K564" s="196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215</v>
      </c>
      <c r="AU564" s="204" t="s">
        <v>84</v>
      </c>
      <c r="AV564" s="13" t="s">
        <v>82</v>
      </c>
      <c r="AW564" s="13" t="s">
        <v>35</v>
      </c>
      <c r="AX564" s="13" t="s">
        <v>74</v>
      </c>
      <c r="AY564" s="204" t="s">
        <v>202</v>
      </c>
    </row>
    <row r="565" spans="2:51" s="14" customFormat="1" ht="11.25">
      <c r="B565" s="205"/>
      <c r="C565" s="206"/>
      <c r="D565" s="188" t="s">
        <v>215</v>
      </c>
      <c r="E565" s="207" t="s">
        <v>19</v>
      </c>
      <c r="F565" s="208" t="s">
        <v>2258</v>
      </c>
      <c r="G565" s="206"/>
      <c r="H565" s="209">
        <v>86.608000000000004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215</v>
      </c>
      <c r="AU565" s="215" t="s">
        <v>84</v>
      </c>
      <c r="AV565" s="14" t="s">
        <v>84</v>
      </c>
      <c r="AW565" s="14" t="s">
        <v>35</v>
      </c>
      <c r="AX565" s="14" t="s">
        <v>74</v>
      </c>
      <c r="AY565" s="215" t="s">
        <v>202</v>
      </c>
    </row>
    <row r="566" spans="2:51" s="13" customFormat="1" ht="11.25">
      <c r="B566" s="195"/>
      <c r="C566" s="196"/>
      <c r="D566" s="188" t="s">
        <v>215</v>
      </c>
      <c r="E566" s="197" t="s">
        <v>19</v>
      </c>
      <c r="F566" s="198" t="s">
        <v>2074</v>
      </c>
      <c r="G566" s="196"/>
      <c r="H566" s="197" t="s">
        <v>19</v>
      </c>
      <c r="I566" s="199"/>
      <c r="J566" s="196"/>
      <c r="K566" s="196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215</v>
      </c>
      <c r="AU566" s="204" t="s">
        <v>84</v>
      </c>
      <c r="AV566" s="13" t="s">
        <v>82</v>
      </c>
      <c r="AW566" s="13" t="s">
        <v>35</v>
      </c>
      <c r="AX566" s="13" t="s">
        <v>74</v>
      </c>
      <c r="AY566" s="204" t="s">
        <v>202</v>
      </c>
    </row>
    <row r="567" spans="2:51" s="13" customFormat="1" ht="11.25">
      <c r="B567" s="195"/>
      <c r="C567" s="196"/>
      <c r="D567" s="188" t="s">
        <v>215</v>
      </c>
      <c r="E567" s="197" t="s">
        <v>19</v>
      </c>
      <c r="F567" s="198" t="s">
        <v>2253</v>
      </c>
      <c r="G567" s="196"/>
      <c r="H567" s="197" t="s">
        <v>19</v>
      </c>
      <c r="I567" s="199"/>
      <c r="J567" s="196"/>
      <c r="K567" s="196"/>
      <c r="L567" s="200"/>
      <c r="M567" s="201"/>
      <c r="N567" s="202"/>
      <c r="O567" s="202"/>
      <c r="P567" s="202"/>
      <c r="Q567" s="202"/>
      <c r="R567" s="202"/>
      <c r="S567" s="202"/>
      <c r="T567" s="203"/>
      <c r="AT567" s="204" t="s">
        <v>215</v>
      </c>
      <c r="AU567" s="204" t="s">
        <v>84</v>
      </c>
      <c r="AV567" s="13" t="s">
        <v>82</v>
      </c>
      <c r="AW567" s="13" t="s">
        <v>35</v>
      </c>
      <c r="AX567" s="13" t="s">
        <v>74</v>
      </c>
      <c r="AY567" s="204" t="s">
        <v>202</v>
      </c>
    </row>
    <row r="568" spans="2:51" s="14" customFormat="1" ht="11.25">
      <c r="B568" s="205"/>
      <c r="C568" s="206"/>
      <c r="D568" s="188" t="s">
        <v>215</v>
      </c>
      <c r="E568" s="207" t="s">
        <v>19</v>
      </c>
      <c r="F568" s="208" t="s">
        <v>2259</v>
      </c>
      <c r="G568" s="206"/>
      <c r="H568" s="209">
        <v>68.067999999999998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215</v>
      </c>
      <c r="AU568" s="215" t="s">
        <v>84</v>
      </c>
      <c r="AV568" s="14" t="s">
        <v>84</v>
      </c>
      <c r="AW568" s="14" t="s">
        <v>35</v>
      </c>
      <c r="AX568" s="14" t="s">
        <v>74</v>
      </c>
      <c r="AY568" s="215" t="s">
        <v>202</v>
      </c>
    </row>
    <row r="569" spans="2:51" s="13" customFormat="1" ht="11.25">
      <c r="B569" s="195"/>
      <c r="C569" s="196"/>
      <c r="D569" s="188" t="s">
        <v>215</v>
      </c>
      <c r="E569" s="197" t="s">
        <v>19</v>
      </c>
      <c r="F569" s="198" t="s">
        <v>2074</v>
      </c>
      <c r="G569" s="196"/>
      <c r="H569" s="197" t="s">
        <v>19</v>
      </c>
      <c r="I569" s="199"/>
      <c r="J569" s="196"/>
      <c r="K569" s="196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215</v>
      </c>
      <c r="AU569" s="204" t="s">
        <v>84</v>
      </c>
      <c r="AV569" s="13" t="s">
        <v>82</v>
      </c>
      <c r="AW569" s="13" t="s">
        <v>35</v>
      </c>
      <c r="AX569" s="13" t="s">
        <v>74</v>
      </c>
      <c r="AY569" s="204" t="s">
        <v>202</v>
      </c>
    </row>
    <row r="570" spans="2:51" s="13" customFormat="1" ht="11.25">
      <c r="B570" s="195"/>
      <c r="C570" s="196"/>
      <c r="D570" s="188" t="s">
        <v>215</v>
      </c>
      <c r="E570" s="197" t="s">
        <v>19</v>
      </c>
      <c r="F570" s="198" t="s">
        <v>2253</v>
      </c>
      <c r="G570" s="196"/>
      <c r="H570" s="197" t="s">
        <v>19</v>
      </c>
      <c r="I570" s="199"/>
      <c r="J570" s="196"/>
      <c r="K570" s="196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215</v>
      </c>
      <c r="AU570" s="204" t="s">
        <v>84</v>
      </c>
      <c r="AV570" s="13" t="s">
        <v>82</v>
      </c>
      <c r="AW570" s="13" t="s">
        <v>35</v>
      </c>
      <c r="AX570" s="13" t="s">
        <v>74</v>
      </c>
      <c r="AY570" s="204" t="s">
        <v>202</v>
      </c>
    </row>
    <row r="571" spans="2:51" s="14" customFormat="1" ht="11.25">
      <c r="B571" s="205"/>
      <c r="C571" s="206"/>
      <c r="D571" s="188" t="s">
        <v>215</v>
      </c>
      <c r="E571" s="207" t="s">
        <v>19</v>
      </c>
      <c r="F571" s="208" t="s">
        <v>2260</v>
      </c>
      <c r="G571" s="206"/>
      <c r="H571" s="209">
        <v>1.502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215</v>
      </c>
      <c r="AU571" s="215" t="s">
        <v>84</v>
      </c>
      <c r="AV571" s="14" t="s">
        <v>84</v>
      </c>
      <c r="AW571" s="14" t="s">
        <v>35</v>
      </c>
      <c r="AX571" s="14" t="s">
        <v>74</v>
      </c>
      <c r="AY571" s="215" t="s">
        <v>202</v>
      </c>
    </row>
    <row r="572" spans="2:51" s="13" customFormat="1" ht="11.25">
      <c r="B572" s="195"/>
      <c r="C572" s="196"/>
      <c r="D572" s="188" t="s">
        <v>215</v>
      </c>
      <c r="E572" s="197" t="s">
        <v>19</v>
      </c>
      <c r="F572" s="198" t="s">
        <v>2076</v>
      </c>
      <c r="G572" s="196"/>
      <c r="H572" s="197" t="s">
        <v>19</v>
      </c>
      <c r="I572" s="199"/>
      <c r="J572" s="196"/>
      <c r="K572" s="196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215</v>
      </c>
      <c r="AU572" s="204" t="s">
        <v>84</v>
      </c>
      <c r="AV572" s="13" t="s">
        <v>82</v>
      </c>
      <c r="AW572" s="13" t="s">
        <v>35</v>
      </c>
      <c r="AX572" s="13" t="s">
        <v>74</v>
      </c>
      <c r="AY572" s="204" t="s">
        <v>202</v>
      </c>
    </row>
    <row r="573" spans="2:51" s="13" customFormat="1" ht="11.25">
      <c r="B573" s="195"/>
      <c r="C573" s="196"/>
      <c r="D573" s="188" t="s">
        <v>215</v>
      </c>
      <c r="E573" s="197" t="s">
        <v>19</v>
      </c>
      <c r="F573" s="198" t="s">
        <v>2253</v>
      </c>
      <c r="G573" s="196"/>
      <c r="H573" s="197" t="s">
        <v>19</v>
      </c>
      <c r="I573" s="199"/>
      <c r="J573" s="196"/>
      <c r="K573" s="196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215</v>
      </c>
      <c r="AU573" s="204" t="s">
        <v>84</v>
      </c>
      <c r="AV573" s="13" t="s">
        <v>82</v>
      </c>
      <c r="AW573" s="13" t="s">
        <v>35</v>
      </c>
      <c r="AX573" s="13" t="s">
        <v>74</v>
      </c>
      <c r="AY573" s="204" t="s">
        <v>202</v>
      </c>
    </row>
    <row r="574" spans="2:51" s="14" customFormat="1" ht="11.25">
      <c r="B574" s="205"/>
      <c r="C574" s="206"/>
      <c r="D574" s="188" t="s">
        <v>215</v>
      </c>
      <c r="E574" s="207" t="s">
        <v>19</v>
      </c>
      <c r="F574" s="208" t="s">
        <v>2261</v>
      </c>
      <c r="G574" s="206"/>
      <c r="H574" s="209">
        <v>88.088999999999999</v>
      </c>
      <c r="I574" s="210"/>
      <c r="J574" s="206"/>
      <c r="K574" s="206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215</v>
      </c>
      <c r="AU574" s="215" t="s">
        <v>84</v>
      </c>
      <c r="AV574" s="14" t="s">
        <v>84</v>
      </c>
      <c r="AW574" s="14" t="s">
        <v>35</v>
      </c>
      <c r="AX574" s="14" t="s">
        <v>74</v>
      </c>
      <c r="AY574" s="215" t="s">
        <v>202</v>
      </c>
    </row>
    <row r="575" spans="2:51" s="13" customFormat="1" ht="11.25">
      <c r="B575" s="195"/>
      <c r="C575" s="196"/>
      <c r="D575" s="188" t="s">
        <v>215</v>
      </c>
      <c r="E575" s="197" t="s">
        <v>19</v>
      </c>
      <c r="F575" s="198" t="s">
        <v>2076</v>
      </c>
      <c r="G575" s="196"/>
      <c r="H575" s="197" t="s">
        <v>19</v>
      </c>
      <c r="I575" s="199"/>
      <c r="J575" s="196"/>
      <c r="K575" s="196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215</v>
      </c>
      <c r="AU575" s="204" t="s">
        <v>84</v>
      </c>
      <c r="AV575" s="13" t="s">
        <v>82</v>
      </c>
      <c r="AW575" s="13" t="s">
        <v>35</v>
      </c>
      <c r="AX575" s="13" t="s">
        <v>74</v>
      </c>
      <c r="AY575" s="204" t="s">
        <v>202</v>
      </c>
    </row>
    <row r="576" spans="2:51" s="13" customFormat="1" ht="11.25">
      <c r="B576" s="195"/>
      <c r="C576" s="196"/>
      <c r="D576" s="188" t="s">
        <v>215</v>
      </c>
      <c r="E576" s="197" t="s">
        <v>19</v>
      </c>
      <c r="F576" s="198" t="s">
        <v>2253</v>
      </c>
      <c r="G576" s="196"/>
      <c r="H576" s="197" t="s">
        <v>19</v>
      </c>
      <c r="I576" s="199"/>
      <c r="J576" s="196"/>
      <c r="K576" s="196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215</v>
      </c>
      <c r="AU576" s="204" t="s">
        <v>84</v>
      </c>
      <c r="AV576" s="13" t="s">
        <v>82</v>
      </c>
      <c r="AW576" s="13" t="s">
        <v>35</v>
      </c>
      <c r="AX576" s="13" t="s">
        <v>74</v>
      </c>
      <c r="AY576" s="204" t="s">
        <v>202</v>
      </c>
    </row>
    <row r="577" spans="2:51" s="14" customFormat="1" ht="11.25">
      <c r="B577" s="205"/>
      <c r="C577" s="206"/>
      <c r="D577" s="188" t="s">
        <v>215</v>
      </c>
      <c r="E577" s="207" t="s">
        <v>19</v>
      </c>
      <c r="F577" s="208" t="s">
        <v>2262</v>
      </c>
      <c r="G577" s="206"/>
      <c r="H577" s="209">
        <v>19.125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215</v>
      </c>
      <c r="AU577" s="215" t="s">
        <v>84</v>
      </c>
      <c r="AV577" s="14" t="s">
        <v>84</v>
      </c>
      <c r="AW577" s="14" t="s">
        <v>35</v>
      </c>
      <c r="AX577" s="14" t="s">
        <v>74</v>
      </c>
      <c r="AY577" s="215" t="s">
        <v>202</v>
      </c>
    </row>
    <row r="578" spans="2:51" s="13" customFormat="1" ht="11.25">
      <c r="B578" s="195"/>
      <c r="C578" s="196"/>
      <c r="D578" s="188" t="s">
        <v>215</v>
      </c>
      <c r="E578" s="197" t="s">
        <v>19</v>
      </c>
      <c r="F578" s="198" t="s">
        <v>2076</v>
      </c>
      <c r="G578" s="196"/>
      <c r="H578" s="197" t="s">
        <v>19</v>
      </c>
      <c r="I578" s="199"/>
      <c r="J578" s="196"/>
      <c r="K578" s="196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215</v>
      </c>
      <c r="AU578" s="204" t="s">
        <v>84</v>
      </c>
      <c r="AV578" s="13" t="s">
        <v>82</v>
      </c>
      <c r="AW578" s="13" t="s">
        <v>35</v>
      </c>
      <c r="AX578" s="13" t="s">
        <v>74</v>
      </c>
      <c r="AY578" s="204" t="s">
        <v>202</v>
      </c>
    </row>
    <row r="579" spans="2:51" s="13" customFormat="1" ht="11.25">
      <c r="B579" s="195"/>
      <c r="C579" s="196"/>
      <c r="D579" s="188" t="s">
        <v>215</v>
      </c>
      <c r="E579" s="197" t="s">
        <v>19</v>
      </c>
      <c r="F579" s="198" t="s">
        <v>2253</v>
      </c>
      <c r="G579" s="196"/>
      <c r="H579" s="197" t="s">
        <v>19</v>
      </c>
      <c r="I579" s="199"/>
      <c r="J579" s="196"/>
      <c r="K579" s="196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215</v>
      </c>
      <c r="AU579" s="204" t="s">
        <v>84</v>
      </c>
      <c r="AV579" s="13" t="s">
        <v>82</v>
      </c>
      <c r="AW579" s="13" t="s">
        <v>35</v>
      </c>
      <c r="AX579" s="13" t="s">
        <v>74</v>
      </c>
      <c r="AY579" s="204" t="s">
        <v>202</v>
      </c>
    </row>
    <row r="580" spans="2:51" s="14" customFormat="1" ht="11.25">
      <c r="B580" s="205"/>
      <c r="C580" s="206"/>
      <c r="D580" s="188" t="s">
        <v>215</v>
      </c>
      <c r="E580" s="207" t="s">
        <v>19</v>
      </c>
      <c r="F580" s="208" t="s">
        <v>2263</v>
      </c>
      <c r="G580" s="206"/>
      <c r="H580" s="209">
        <v>36.765000000000001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215</v>
      </c>
      <c r="AU580" s="215" t="s">
        <v>84</v>
      </c>
      <c r="AV580" s="14" t="s">
        <v>84</v>
      </c>
      <c r="AW580" s="14" t="s">
        <v>35</v>
      </c>
      <c r="AX580" s="14" t="s">
        <v>74</v>
      </c>
      <c r="AY580" s="215" t="s">
        <v>202</v>
      </c>
    </row>
    <row r="581" spans="2:51" s="13" customFormat="1" ht="11.25">
      <c r="B581" s="195"/>
      <c r="C581" s="196"/>
      <c r="D581" s="188" t="s">
        <v>215</v>
      </c>
      <c r="E581" s="197" t="s">
        <v>19</v>
      </c>
      <c r="F581" s="198" t="s">
        <v>2076</v>
      </c>
      <c r="G581" s="196"/>
      <c r="H581" s="197" t="s">
        <v>19</v>
      </c>
      <c r="I581" s="199"/>
      <c r="J581" s="196"/>
      <c r="K581" s="196"/>
      <c r="L581" s="200"/>
      <c r="M581" s="201"/>
      <c r="N581" s="202"/>
      <c r="O581" s="202"/>
      <c r="P581" s="202"/>
      <c r="Q581" s="202"/>
      <c r="R581" s="202"/>
      <c r="S581" s="202"/>
      <c r="T581" s="203"/>
      <c r="AT581" s="204" t="s">
        <v>215</v>
      </c>
      <c r="AU581" s="204" t="s">
        <v>84</v>
      </c>
      <c r="AV581" s="13" t="s">
        <v>82</v>
      </c>
      <c r="AW581" s="13" t="s">
        <v>35</v>
      </c>
      <c r="AX581" s="13" t="s">
        <v>74</v>
      </c>
      <c r="AY581" s="204" t="s">
        <v>202</v>
      </c>
    </row>
    <row r="582" spans="2:51" s="13" customFormat="1" ht="11.25">
      <c r="B582" s="195"/>
      <c r="C582" s="196"/>
      <c r="D582" s="188" t="s">
        <v>215</v>
      </c>
      <c r="E582" s="197" t="s">
        <v>19</v>
      </c>
      <c r="F582" s="198" t="s">
        <v>2253</v>
      </c>
      <c r="G582" s="196"/>
      <c r="H582" s="197" t="s">
        <v>19</v>
      </c>
      <c r="I582" s="199"/>
      <c r="J582" s="196"/>
      <c r="K582" s="196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215</v>
      </c>
      <c r="AU582" s="204" t="s">
        <v>84</v>
      </c>
      <c r="AV582" s="13" t="s">
        <v>82</v>
      </c>
      <c r="AW582" s="13" t="s">
        <v>35</v>
      </c>
      <c r="AX582" s="13" t="s">
        <v>74</v>
      </c>
      <c r="AY582" s="204" t="s">
        <v>202</v>
      </c>
    </row>
    <row r="583" spans="2:51" s="14" customFormat="1" ht="11.25">
      <c r="B583" s="205"/>
      <c r="C583" s="206"/>
      <c r="D583" s="188" t="s">
        <v>215</v>
      </c>
      <c r="E583" s="207" t="s">
        <v>19</v>
      </c>
      <c r="F583" s="208" t="s">
        <v>2264</v>
      </c>
      <c r="G583" s="206"/>
      <c r="H583" s="209">
        <v>14.333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215</v>
      </c>
      <c r="AU583" s="215" t="s">
        <v>84</v>
      </c>
      <c r="AV583" s="14" t="s">
        <v>84</v>
      </c>
      <c r="AW583" s="14" t="s">
        <v>35</v>
      </c>
      <c r="AX583" s="14" t="s">
        <v>74</v>
      </c>
      <c r="AY583" s="215" t="s">
        <v>202</v>
      </c>
    </row>
    <row r="584" spans="2:51" s="13" customFormat="1" ht="11.25">
      <c r="B584" s="195"/>
      <c r="C584" s="196"/>
      <c r="D584" s="188" t="s">
        <v>215</v>
      </c>
      <c r="E584" s="197" t="s">
        <v>19</v>
      </c>
      <c r="F584" s="198" t="s">
        <v>2076</v>
      </c>
      <c r="G584" s="196"/>
      <c r="H584" s="197" t="s">
        <v>19</v>
      </c>
      <c r="I584" s="199"/>
      <c r="J584" s="196"/>
      <c r="K584" s="196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215</v>
      </c>
      <c r="AU584" s="204" t="s">
        <v>84</v>
      </c>
      <c r="AV584" s="13" t="s">
        <v>82</v>
      </c>
      <c r="AW584" s="13" t="s">
        <v>35</v>
      </c>
      <c r="AX584" s="13" t="s">
        <v>74</v>
      </c>
      <c r="AY584" s="204" t="s">
        <v>202</v>
      </c>
    </row>
    <row r="585" spans="2:51" s="13" customFormat="1" ht="11.25">
      <c r="B585" s="195"/>
      <c r="C585" s="196"/>
      <c r="D585" s="188" t="s">
        <v>215</v>
      </c>
      <c r="E585" s="197" t="s">
        <v>19</v>
      </c>
      <c r="F585" s="198" t="s">
        <v>2253</v>
      </c>
      <c r="G585" s="196"/>
      <c r="H585" s="197" t="s">
        <v>19</v>
      </c>
      <c r="I585" s="199"/>
      <c r="J585" s="196"/>
      <c r="K585" s="196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215</v>
      </c>
      <c r="AU585" s="204" t="s">
        <v>84</v>
      </c>
      <c r="AV585" s="13" t="s">
        <v>82</v>
      </c>
      <c r="AW585" s="13" t="s">
        <v>35</v>
      </c>
      <c r="AX585" s="13" t="s">
        <v>74</v>
      </c>
      <c r="AY585" s="204" t="s">
        <v>202</v>
      </c>
    </row>
    <row r="586" spans="2:51" s="14" customFormat="1" ht="11.25">
      <c r="B586" s="205"/>
      <c r="C586" s="206"/>
      <c r="D586" s="188" t="s">
        <v>215</v>
      </c>
      <c r="E586" s="207" t="s">
        <v>19</v>
      </c>
      <c r="F586" s="208" t="s">
        <v>2265</v>
      </c>
      <c r="G586" s="206"/>
      <c r="H586" s="209">
        <v>10.561999999999999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215</v>
      </c>
      <c r="AU586" s="215" t="s">
        <v>84</v>
      </c>
      <c r="AV586" s="14" t="s">
        <v>84</v>
      </c>
      <c r="AW586" s="14" t="s">
        <v>35</v>
      </c>
      <c r="AX586" s="14" t="s">
        <v>74</v>
      </c>
      <c r="AY586" s="215" t="s">
        <v>202</v>
      </c>
    </row>
    <row r="587" spans="2:51" s="13" customFormat="1" ht="11.25">
      <c r="B587" s="195"/>
      <c r="C587" s="196"/>
      <c r="D587" s="188" t="s">
        <v>215</v>
      </c>
      <c r="E587" s="197" t="s">
        <v>19</v>
      </c>
      <c r="F587" s="198" t="s">
        <v>2076</v>
      </c>
      <c r="G587" s="196"/>
      <c r="H587" s="197" t="s">
        <v>19</v>
      </c>
      <c r="I587" s="199"/>
      <c r="J587" s="196"/>
      <c r="K587" s="196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215</v>
      </c>
      <c r="AU587" s="204" t="s">
        <v>84</v>
      </c>
      <c r="AV587" s="13" t="s">
        <v>82</v>
      </c>
      <c r="AW587" s="13" t="s">
        <v>35</v>
      </c>
      <c r="AX587" s="13" t="s">
        <v>74</v>
      </c>
      <c r="AY587" s="204" t="s">
        <v>202</v>
      </c>
    </row>
    <row r="588" spans="2:51" s="13" customFormat="1" ht="11.25">
      <c r="B588" s="195"/>
      <c r="C588" s="196"/>
      <c r="D588" s="188" t="s">
        <v>215</v>
      </c>
      <c r="E588" s="197" t="s">
        <v>19</v>
      </c>
      <c r="F588" s="198" t="s">
        <v>2253</v>
      </c>
      <c r="G588" s="196"/>
      <c r="H588" s="197" t="s">
        <v>19</v>
      </c>
      <c r="I588" s="199"/>
      <c r="J588" s="196"/>
      <c r="K588" s="196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215</v>
      </c>
      <c r="AU588" s="204" t="s">
        <v>84</v>
      </c>
      <c r="AV588" s="13" t="s">
        <v>82</v>
      </c>
      <c r="AW588" s="13" t="s">
        <v>35</v>
      </c>
      <c r="AX588" s="13" t="s">
        <v>74</v>
      </c>
      <c r="AY588" s="204" t="s">
        <v>202</v>
      </c>
    </row>
    <row r="589" spans="2:51" s="14" customFormat="1" ht="11.25">
      <c r="B589" s="205"/>
      <c r="C589" s="206"/>
      <c r="D589" s="188" t="s">
        <v>215</v>
      </c>
      <c r="E589" s="207" t="s">
        <v>19</v>
      </c>
      <c r="F589" s="208" t="s">
        <v>2266</v>
      </c>
      <c r="G589" s="206"/>
      <c r="H589" s="209">
        <v>122.39700000000001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215</v>
      </c>
      <c r="AU589" s="215" t="s">
        <v>84</v>
      </c>
      <c r="AV589" s="14" t="s">
        <v>84</v>
      </c>
      <c r="AW589" s="14" t="s">
        <v>35</v>
      </c>
      <c r="AX589" s="14" t="s">
        <v>74</v>
      </c>
      <c r="AY589" s="215" t="s">
        <v>202</v>
      </c>
    </row>
    <row r="590" spans="2:51" s="13" customFormat="1" ht="11.25">
      <c r="B590" s="195"/>
      <c r="C590" s="196"/>
      <c r="D590" s="188" t="s">
        <v>215</v>
      </c>
      <c r="E590" s="197" t="s">
        <v>19</v>
      </c>
      <c r="F590" s="198" t="s">
        <v>2078</v>
      </c>
      <c r="G590" s="196"/>
      <c r="H590" s="197" t="s">
        <v>19</v>
      </c>
      <c r="I590" s="199"/>
      <c r="J590" s="196"/>
      <c r="K590" s="196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215</v>
      </c>
      <c r="AU590" s="204" t="s">
        <v>84</v>
      </c>
      <c r="AV590" s="13" t="s">
        <v>82</v>
      </c>
      <c r="AW590" s="13" t="s">
        <v>35</v>
      </c>
      <c r="AX590" s="13" t="s">
        <v>74</v>
      </c>
      <c r="AY590" s="204" t="s">
        <v>202</v>
      </c>
    </row>
    <row r="591" spans="2:51" s="13" customFormat="1" ht="11.25">
      <c r="B591" s="195"/>
      <c r="C591" s="196"/>
      <c r="D591" s="188" t="s">
        <v>215</v>
      </c>
      <c r="E591" s="197" t="s">
        <v>19</v>
      </c>
      <c r="F591" s="198" t="s">
        <v>2253</v>
      </c>
      <c r="G591" s="196"/>
      <c r="H591" s="197" t="s">
        <v>19</v>
      </c>
      <c r="I591" s="199"/>
      <c r="J591" s="196"/>
      <c r="K591" s="196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215</v>
      </c>
      <c r="AU591" s="204" t="s">
        <v>84</v>
      </c>
      <c r="AV591" s="13" t="s">
        <v>82</v>
      </c>
      <c r="AW591" s="13" t="s">
        <v>35</v>
      </c>
      <c r="AX591" s="13" t="s">
        <v>74</v>
      </c>
      <c r="AY591" s="204" t="s">
        <v>202</v>
      </c>
    </row>
    <row r="592" spans="2:51" s="14" customFormat="1" ht="11.25">
      <c r="B592" s="205"/>
      <c r="C592" s="206"/>
      <c r="D592" s="188" t="s">
        <v>215</v>
      </c>
      <c r="E592" s="207" t="s">
        <v>19</v>
      </c>
      <c r="F592" s="208" t="s">
        <v>2267</v>
      </c>
      <c r="G592" s="206"/>
      <c r="H592" s="209">
        <v>56.392000000000003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215</v>
      </c>
      <c r="AU592" s="215" t="s">
        <v>84</v>
      </c>
      <c r="AV592" s="14" t="s">
        <v>84</v>
      </c>
      <c r="AW592" s="14" t="s">
        <v>35</v>
      </c>
      <c r="AX592" s="14" t="s">
        <v>74</v>
      </c>
      <c r="AY592" s="215" t="s">
        <v>202</v>
      </c>
    </row>
    <row r="593" spans="1:65" s="13" customFormat="1" ht="11.25">
      <c r="B593" s="195"/>
      <c r="C593" s="196"/>
      <c r="D593" s="188" t="s">
        <v>215</v>
      </c>
      <c r="E593" s="197" t="s">
        <v>19</v>
      </c>
      <c r="F593" s="198" t="s">
        <v>2078</v>
      </c>
      <c r="G593" s="196"/>
      <c r="H593" s="197" t="s">
        <v>19</v>
      </c>
      <c r="I593" s="199"/>
      <c r="J593" s="196"/>
      <c r="K593" s="196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215</v>
      </c>
      <c r="AU593" s="204" t="s">
        <v>84</v>
      </c>
      <c r="AV593" s="13" t="s">
        <v>82</v>
      </c>
      <c r="AW593" s="13" t="s">
        <v>35</v>
      </c>
      <c r="AX593" s="13" t="s">
        <v>74</v>
      </c>
      <c r="AY593" s="204" t="s">
        <v>202</v>
      </c>
    </row>
    <row r="594" spans="1:65" s="13" customFormat="1" ht="11.25">
      <c r="B594" s="195"/>
      <c r="C594" s="196"/>
      <c r="D594" s="188" t="s">
        <v>215</v>
      </c>
      <c r="E594" s="197" t="s">
        <v>19</v>
      </c>
      <c r="F594" s="198" t="s">
        <v>2253</v>
      </c>
      <c r="G594" s="196"/>
      <c r="H594" s="197" t="s">
        <v>19</v>
      </c>
      <c r="I594" s="199"/>
      <c r="J594" s="196"/>
      <c r="K594" s="196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215</v>
      </c>
      <c r="AU594" s="204" t="s">
        <v>84</v>
      </c>
      <c r="AV594" s="13" t="s">
        <v>82</v>
      </c>
      <c r="AW594" s="13" t="s">
        <v>35</v>
      </c>
      <c r="AX594" s="13" t="s">
        <v>74</v>
      </c>
      <c r="AY594" s="204" t="s">
        <v>202</v>
      </c>
    </row>
    <row r="595" spans="1:65" s="14" customFormat="1" ht="11.25">
      <c r="B595" s="205"/>
      <c r="C595" s="206"/>
      <c r="D595" s="188" t="s">
        <v>215</v>
      </c>
      <c r="E595" s="207" t="s">
        <v>19</v>
      </c>
      <c r="F595" s="208" t="s">
        <v>2268</v>
      </c>
      <c r="G595" s="206"/>
      <c r="H595" s="209">
        <v>1.5109999999999999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215</v>
      </c>
      <c r="AU595" s="215" t="s">
        <v>84</v>
      </c>
      <c r="AV595" s="14" t="s">
        <v>84</v>
      </c>
      <c r="AW595" s="14" t="s">
        <v>35</v>
      </c>
      <c r="AX595" s="14" t="s">
        <v>74</v>
      </c>
      <c r="AY595" s="215" t="s">
        <v>202</v>
      </c>
    </row>
    <row r="596" spans="1:65" s="15" customFormat="1" ht="11.25">
      <c r="B596" s="216"/>
      <c r="C596" s="217"/>
      <c r="D596" s="188" t="s">
        <v>215</v>
      </c>
      <c r="E596" s="218" t="s">
        <v>19</v>
      </c>
      <c r="F596" s="219" t="s">
        <v>220</v>
      </c>
      <c r="G596" s="217"/>
      <c r="H596" s="220">
        <v>690.10199999999998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215</v>
      </c>
      <c r="AU596" s="226" t="s">
        <v>84</v>
      </c>
      <c r="AV596" s="15" t="s">
        <v>209</v>
      </c>
      <c r="AW596" s="15" t="s">
        <v>35</v>
      </c>
      <c r="AX596" s="15" t="s">
        <v>82</v>
      </c>
      <c r="AY596" s="226" t="s">
        <v>202</v>
      </c>
    </row>
    <row r="597" spans="1:65" s="2" customFormat="1" ht="16.5" customHeight="1">
      <c r="A597" s="36"/>
      <c r="B597" s="37"/>
      <c r="C597" s="175" t="s">
        <v>408</v>
      </c>
      <c r="D597" s="175" t="s">
        <v>204</v>
      </c>
      <c r="E597" s="176" t="s">
        <v>1408</v>
      </c>
      <c r="F597" s="177" t="s">
        <v>1409</v>
      </c>
      <c r="G597" s="178" t="s">
        <v>280</v>
      </c>
      <c r="H597" s="179">
        <v>690.10199999999998</v>
      </c>
      <c r="I597" s="180"/>
      <c r="J597" s="181">
        <f>ROUND(I597*H597,2)</f>
        <v>0</v>
      </c>
      <c r="K597" s="177" t="s">
        <v>208</v>
      </c>
      <c r="L597" s="41"/>
      <c r="M597" s="182" t="s">
        <v>19</v>
      </c>
      <c r="N597" s="183" t="s">
        <v>45</v>
      </c>
      <c r="O597" s="66"/>
      <c r="P597" s="184">
        <f>O597*H597</f>
        <v>0</v>
      </c>
      <c r="Q597" s="184">
        <v>0</v>
      </c>
      <c r="R597" s="184">
        <f>Q597*H597</f>
        <v>0</v>
      </c>
      <c r="S597" s="184">
        <v>0</v>
      </c>
      <c r="T597" s="185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6" t="s">
        <v>209</v>
      </c>
      <c r="AT597" s="186" t="s">
        <v>204</v>
      </c>
      <c r="AU597" s="186" t="s">
        <v>84</v>
      </c>
      <c r="AY597" s="19" t="s">
        <v>202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82</v>
      </c>
      <c r="BK597" s="187">
        <f>ROUND(I597*H597,2)</f>
        <v>0</v>
      </c>
      <c r="BL597" s="19" t="s">
        <v>209</v>
      </c>
      <c r="BM597" s="186" t="s">
        <v>2275</v>
      </c>
    </row>
    <row r="598" spans="1:65" s="2" customFormat="1" ht="11.25">
      <c r="A598" s="36"/>
      <c r="B598" s="37"/>
      <c r="C598" s="38"/>
      <c r="D598" s="188" t="s">
        <v>211</v>
      </c>
      <c r="E598" s="38"/>
      <c r="F598" s="189" t="s">
        <v>1411</v>
      </c>
      <c r="G598" s="38"/>
      <c r="H598" s="38"/>
      <c r="I598" s="190"/>
      <c r="J598" s="38"/>
      <c r="K598" s="38"/>
      <c r="L598" s="41"/>
      <c r="M598" s="191"/>
      <c r="N598" s="192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211</v>
      </c>
      <c r="AU598" s="19" t="s">
        <v>84</v>
      </c>
    </row>
    <row r="599" spans="1:65" s="2" customFormat="1" ht="11.25">
      <c r="A599" s="36"/>
      <c r="B599" s="37"/>
      <c r="C599" s="38"/>
      <c r="D599" s="193" t="s">
        <v>213</v>
      </c>
      <c r="E599" s="38"/>
      <c r="F599" s="194" t="s">
        <v>1412</v>
      </c>
      <c r="G599" s="38"/>
      <c r="H599" s="38"/>
      <c r="I599" s="190"/>
      <c r="J599" s="38"/>
      <c r="K599" s="38"/>
      <c r="L599" s="41"/>
      <c r="M599" s="191"/>
      <c r="N599" s="192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213</v>
      </c>
      <c r="AU599" s="19" t="s">
        <v>84</v>
      </c>
    </row>
    <row r="600" spans="1:65" s="13" customFormat="1" ht="11.25">
      <c r="B600" s="195"/>
      <c r="C600" s="196"/>
      <c r="D600" s="188" t="s">
        <v>215</v>
      </c>
      <c r="E600" s="197" t="s">
        <v>19</v>
      </c>
      <c r="F600" s="198" t="s">
        <v>2253</v>
      </c>
      <c r="G600" s="196"/>
      <c r="H600" s="197" t="s">
        <v>19</v>
      </c>
      <c r="I600" s="199"/>
      <c r="J600" s="196"/>
      <c r="K600" s="196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215</v>
      </c>
      <c r="AU600" s="204" t="s">
        <v>84</v>
      </c>
      <c r="AV600" s="13" t="s">
        <v>82</v>
      </c>
      <c r="AW600" s="13" t="s">
        <v>35</v>
      </c>
      <c r="AX600" s="13" t="s">
        <v>74</v>
      </c>
      <c r="AY600" s="204" t="s">
        <v>202</v>
      </c>
    </row>
    <row r="601" spans="1:65" s="13" customFormat="1" ht="11.25">
      <c r="B601" s="195"/>
      <c r="C601" s="196"/>
      <c r="D601" s="188" t="s">
        <v>215</v>
      </c>
      <c r="E601" s="197" t="s">
        <v>19</v>
      </c>
      <c r="F601" s="198" t="s">
        <v>2069</v>
      </c>
      <c r="G601" s="196"/>
      <c r="H601" s="197" t="s">
        <v>19</v>
      </c>
      <c r="I601" s="199"/>
      <c r="J601" s="196"/>
      <c r="K601" s="196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215</v>
      </c>
      <c r="AU601" s="204" t="s">
        <v>84</v>
      </c>
      <c r="AV601" s="13" t="s">
        <v>82</v>
      </c>
      <c r="AW601" s="13" t="s">
        <v>35</v>
      </c>
      <c r="AX601" s="13" t="s">
        <v>74</v>
      </c>
      <c r="AY601" s="204" t="s">
        <v>202</v>
      </c>
    </row>
    <row r="602" spans="1:65" s="13" customFormat="1" ht="11.25">
      <c r="B602" s="195"/>
      <c r="C602" s="196"/>
      <c r="D602" s="188" t="s">
        <v>215</v>
      </c>
      <c r="E602" s="197" t="s">
        <v>19</v>
      </c>
      <c r="F602" s="198" t="s">
        <v>2253</v>
      </c>
      <c r="G602" s="196"/>
      <c r="H602" s="197" t="s">
        <v>19</v>
      </c>
      <c r="I602" s="199"/>
      <c r="J602" s="196"/>
      <c r="K602" s="196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215</v>
      </c>
      <c r="AU602" s="204" t="s">
        <v>84</v>
      </c>
      <c r="AV602" s="13" t="s">
        <v>82</v>
      </c>
      <c r="AW602" s="13" t="s">
        <v>35</v>
      </c>
      <c r="AX602" s="13" t="s">
        <v>74</v>
      </c>
      <c r="AY602" s="204" t="s">
        <v>202</v>
      </c>
    </row>
    <row r="603" spans="1:65" s="14" customFormat="1" ht="11.25">
      <c r="B603" s="205"/>
      <c r="C603" s="206"/>
      <c r="D603" s="188" t="s">
        <v>215</v>
      </c>
      <c r="E603" s="207" t="s">
        <v>19</v>
      </c>
      <c r="F603" s="208" t="s">
        <v>2254</v>
      </c>
      <c r="G603" s="206"/>
      <c r="H603" s="209">
        <v>118.202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215</v>
      </c>
      <c r="AU603" s="215" t="s">
        <v>84</v>
      </c>
      <c r="AV603" s="14" t="s">
        <v>84</v>
      </c>
      <c r="AW603" s="14" t="s">
        <v>35</v>
      </c>
      <c r="AX603" s="14" t="s">
        <v>74</v>
      </c>
      <c r="AY603" s="215" t="s">
        <v>202</v>
      </c>
    </row>
    <row r="604" spans="1:65" s="13" customFormat="1" ht="11.25">
      <c r="B604" s="195"/>
      <c r="C604" s="196"/>
      <c r="D604" s="188" t="s">
        <v>215</v>
      </c>
      <c r="E604" s="197" t="s">
        <v>19</v>
      </c>
      <c r="F604" s="198" t="s">
        <v>2069</v>
      </c>
      <c r="G604" s="196"/>
      <c r="H604" s="197" t="s">
        <v>19</v>
      </c>
      <c r="I604" s="199"/>
      <c r="J604" s="196"/>
      <c r="K604" s="196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215</v>
      </c>
      <c r="AU604" s="204" t="s">
        <v>84</v>
      </c>
      <c r="AV604" s="13" t="s">
        <v>82</v>
      </c>
      <c r="AW604" s="13" t="s">
        <v>35</v>
      </c>
      <c r="AX604" s="13" t="s">
        <v>74</v>
      </c>
      <c r="AY604" s="204" t="s">
        <v>202</v>
      </c>
    </row>
    <row r="605" spans="1:65" s="13" customFormat="1" ht="11.25">
      <c r="B605" s="195"/>
      <c r="C605" s="196"/>
      <c r="D605" s="188" t="s">
        <v>215</v>
      </c>
      <c r="E605" s="197" t="s">
        <v>19</v>
      </c>
      <c r="F605" s="198" t="s">
        <v>2253</v>
      </c>
      <c r="G605" s="196"/>
      <c r="H605" s="197" t="s">
        <v>19</v>
      </c>
      <c r="I605" s="199"/>
      <c r="J605" s="196"/>
      <c r="K605" s="196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215</v>
      </c>
      <c r="AU605" s="204" t="s">
        <v>84</v>
      </c>
      <c r="AV605" s="13" t="s">
        <v>82</v>
      </c>
      <c r="AW605" s="13" t="s">
        <v>35</v>
      </c>
      <c r="AX605" s="13" t="s">
        <v>74</v>
      </c>
      <c r="AY605" s="204" t="s">
        <v>202</v>
      </c>
    </row>
    <row r="606" spans="1:65" s="14" customFormat="1" ht="11.25">
      <c r="B606" s="205"/>
      <c r="C606" s="206"/>
      <c r="D606" s="188" t="s">
        <v>215</v>
      </c>
      <c r="E606" s="207" t="s">
        <v>19</v>
      </c>
      <c r="F606" s="208" t="s">
        <v>2255</v>
      </c>
      <c r="G606" s="206"/>
      <c r="H606" s="209">
        <v>28.039000000000001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215</v>
      </c>
      <c r="AU606" s="215" t="s">
        <v>84</v>
      </c>
      <c r="AV606" s="14" t="s">
        <v>84</v>
      </c>
      <c r="AW606" s="14" t="s">
        <v>35</v>
      </c>
      <c r="AX606" s="14" t="s">
        <v>74</v>
      </c>
      <c r="AY606" s="215" t="s">
        <v>202</v>
      </c>
    </row>
    <row r="607" spans="1:65" s="13" customFormat="1" ht="11.25">
      <c r="B607" s="195"/>
      <c r="C607" s="196"/>
      <c r="D607" s="188" t="s">
        <v>215</v>
      </c>
      <c r="E607" s="197" t="s">
        <v>19</v>
      </c>
      <c r="F607" s="198" t="s">
        <v>2069</v>
      </c>
      <c r="G607" s="196"/>
      <c r="H607" s="197" t="s">
        <v>19</v>
      </c>
      <c r="I607" s="199"/>
      <c r="J607" s="196"/>
      <c r="K607" s="196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215</v>
      </c>
      <c r="AU607" s="204" t="s">
        <v>84</v>
      </c>
      <c r="AV607" s="13" t="s">
        <v>82</v>
      </c>
      <c r="AW607" s="13" t="s">
        <v>35</v>
      </c>
      <c r="AX607" s="13" t="s">
        <v>74</v>
      </c>
      <c r="AY607" s="204" t="s">
        <v>202</v>
      </c>
    </row>
    <row r="608" spans="1:65" s="13" customFormat="1" ht="11.25">
      <c r="B608" s="195"/>
      <c r="C608" s="196"/>
      <c r="D608" s="188" t="s">
        <v>215</v>
      </c>
      <c r="E608" s="197" t="s">
        <v>19</v>
      </c>
      <c r="F608" s="198" t="s">
        <v>2253</v>
      </c>
      <c r="G608" s="196"/>
      <c r="H608" s="197" t="s">
        <v>19</v>
      </c>
      <c r="I608" s="199"/>
      <c r="J608" s="196"/>
      <c r="K608" s="196"/>
      <c r="L608" s="200"/>
      <c r="M608" s="201"/>
      <c r="N608" s="202"/>
      <c r="O608" s="202"/>
      <c r="P608" s="202"/>
      <c r="Q608" s="202"/>
      <c r="R608" s="202"/>
      <c r="S608" s="202"/>
      <c r="T608" s="203"/>
      <c r="AT608" s="204" t="s">
        <v>215</v>
      </c>
      <c r="AU608" s="204" t="s">
        <v>84</v>
      </c>
      <c r="AV608" s="13" t="s">
        <v>82</v>
      </c>
      <c r="AW608" s="13" t="s">
        <v>35</v>
      </c>
      <c r="AX608" s="13" t="s">
        <v>74</v>
      </c>
      <c r="AY608" s="204" t="s">
        <v>202</v>
      </c>
    </row>
    <row r="609" spans="2:51" s="14" customFormat="1" ht="11.25">
      <c r="B609" s="205"/>
      <c r="C609" s="206"/>
      <c r="D609" s="188" t="s">
        <v>215</v>
      </c>
      <c r="E609" s="207" t="s">
        <v>19</v>
      </c>
      <c r="F609" s="208" t="s">
        <v>2256</v>
      </c>
      <c r="G609" s="206"/>
      <c r="H609" s="209">
        <v>25.23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215</v>
      </c>
      <c r="AU609" s="215" t="s">
        <v>84</v>
      </c>
      <c r="AV609" s="14" t="s">
        <v>84</v>
      </c>
      <c r="AW609" s="14" t="s">
        <v>35</v>
      </c>
      <c r="AX609" s="14" t="s">
        <v>74</v>
      </c>
      <c r="AY609" s="215" t="s">
        <v>202</v>
      </c>
    </row>
    <row r="610" spans="2:51" s="13" customFormat="1" ht="11.25">
      <c r="B610" s="195"/>
      <c r="C610" s="196"/>
      <c r="D610" s="188" t="s">
        <v>215</v>
      </c>
      <c r="E610" s="197" t="s">
        <v>19</v>
      </c>
      <c r="F610" s="198" t="s">
        <v>2069</v>
      </c>
      <c r="G610" s="196"/>
      <c r="H610" s="197" t="s">
        <v>19</v>
      </c>
      <c r="I610" s="199"/>
      <c r="J610" s="196"/>
      <c r="K610" s="196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215</v>
      </c>
      <c r="AU610" s="204" t="s">
        <v>84</v>
      </c>
      <c r="AV610" s="13" t="s">
        <v>82</v>
      </c>
      <c r="AW610" s="13" t="s">
        <v>35</v>
      </c>
      <c r="AX610" s="13" t="s">
        <v>74</v>
      </c>
      <c r="AY610" s="204" t="s">
        <v>202</v>
      </c>
    </row>
    <row r="611" spans="2:51" s="13" customFormat="1" ht="11.25">
      <c r="B611" s="195"/>
      <c r="C611" s="196"/>
      <c r="D611" s="188" t="s">
        <v>215</v>
      </c>
      <c r="E611" s="197" t="s">
        <v>19</v>
      </c>
      <c r="F611" s="198" t="s">
        <v>2253</v>
      </c>
      <c r="G611" s="196"/>
      <c r="H611" s="197" t="s">
        <v>19</v>
      </c>
      <c r="I611" s="199"/>
      <c r="J611" s="196"/>
      <c r="K611" s="196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215</v>
      </c>
      <c r="AU611" s="204" t="s">
        <v>84</v>
      </c>
      <c r="AV611" s="13" t="s">
        <v>82</v>
      </c>
      <c r="AW611" s="13" t="s">
        <v>35</v>
      </c>
      <c r="AX611" s="13" t="s">
        <v>74</v>
      </c>
      <c r="AY611" s="204" t="s">
        <v>202</v>
      </c>
    </row>
    <row r="612" spans="2:51" s="14" customFormat="1" ht="11.25">
      <c r="B612" s="205"/>
      <c r="C612" s="206"/>
      <c r="D612" s="188" t="s">
        <v>215</v>
      </c>
      <c r="E612" s="207" t="s">
        <v>19</v>
      </c>
      <c r="F612" s="208" t="s">
        <v>2257</v>
      </c>
      <c r="G612" s="206"/>
      <c r="H612" s="209">
        <v>13.279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215</v>
      </c>
      <c r="AU612" s="215" t="s">
        <v>84</v>
      </c>
      <c r="AV612" s="14" t="s">
        <v>84</v>
      </c>
      <c r="AW612" s="14" t="s">
        <v>35</v>
      </c>
      <c r="AX612" s="14" t="s">
        <v>74</v>
      </c>
      <c r="AY612" s="215" t="s">
        <v>202</v>
      </c>
    </row>
    <row r="613" spans="2:51" s="13" customFormat="1" ht="11.25">
      <c r="B613" s="195"/>
      <c r="C613" s="196"/>
      <c r="D613" s="188" t="s">
        <v>215</v>
      </c>
      <c r="E613" s="197" t="s">
        <v>19</v>
      </c>
      <c r="F613" s="198" t="s">
        <v>2069</v>
      </c>
      <c r="G613" s="196"/>
      <c r="H613" s="197" t="s">
        <v>19</v>
      </c>
      <c r="I613" s="199"/>
      <c r="J613" s="196"/>
      <c r="K613" s="196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215</v>
      </c>
      <c r="AU613" s="204" t="s">
        <v>84</v>
      </c>
      <c r="AV613" s="13" t="s">
        <v>82</v>
      </c>
      <c r="AW613" s="13" t="s">
        <v>35</v>
      </c>
      <c r="AX613" s="13" t="s">
        <v>74</v>
      </c>
      <c r="AY613" s="204" t="s">
        <v>202</v>
      </c>
    </row>
    <row r="614" spans="2:51" s="13" customFormat="1" ht="11.25">
      <c r="B614" s="195"/>
      <c r="C614" s="196"/>
      <c r="D614" s="188" t="s">
        <v>215</v>
      </c>
      <c r="E614" s="197" t="s">
        <v>19</v>
      </c>
      <c r="F614" s="198" t="s">
        <v>2253</v>
      </c>
      <c r="G614" s="196"/>
      <c r="H614" s="197" t="s">
        <v>19</v>
      </c>
      <c r="I614" s="199"/>
      <c r="J614" s="196"/>
      <c r="K614" s="196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215</v>
      </c>
      <c r="AU614" s="204" t="s">
        <v>84</v>
      </c>
      <c r="AV614" s="13" t="s">
        <v>82</v>
      </c>
      <c r="AW614" s="13" t="s">
        <v>35</v>
      </c>
      <c r="AX614" s="13" t="s">
        <v>74</v>
      </c>
      <c r="AY614" s="204" t="s">
        <v>202</v>
      </c>
    </row>
    <row r="615" spans="2:51" s="14" customFormat="1" ht="11.25">
      <c r="B615" s="205"/>
      <c r="C615" s="206"/>
      <c r="D615" s="188" t="s">
        <v>215</v>
      </c>
      <c r="E615" s="207" t="s">
        <v>19</v>
      </c>
      <c r="F615" s="208" t="s">
        <v>2258</v>
      </c>
      <c r="G615" s="206"/>
      <c r="H615" s="209">
        <v>86.608000000000004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215</v>
      </c>
      <c r="AU615" s="215" t="s">
        <v>84</v>
      </c>
      <c r="AV615" s="14" t="s">
        <v>84</v>
      </c>
      <c r="AW615" s="14" t="s">
        <v>35</v>
      </c>
      <c r="AX615" s="14" t="s">
        <v>74</v>
      </c>
      <c r="AY615" s="215" t="s">
        <v>202</v>
      </c>
    </row>
    <row r="616" spans="2:51" s="13" customFormat="1" ht="11.25">
      <c r="B616" s="195"/>
      <c r="C616" s="196"/>
      <c r="D616" s="188" t="s">
        <v>215</v>
      </c>
      <c r="E616" s="197" t="s">
        <v>19</v>
      </c>
      <c r="F616" s="198" t="s">
        <v>2074</v>
      </c>
      <c r="G616" s="196"/>
      <c r="H616" s="197" t="s">
        <v>19</v>
      </c>
      <c r="I616" s="199"/>
      <c r="J616" s="196"/>
      <c r="K616" s="196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215</v>
      </c>
      <c r="AU616" s="204" t="s">
        <v>84</v>
      </c>
      <c r="AV616" s="13" t="s">
        <v>82</v>
      </c>
      <c r="AW616" s="13" t="s">
        <v>35</v>
      </c>
      <c r="AX616" s="13" t="s">
        <v>74</v>
      </c>
      <c r="AY616" s="204" t="s">
        <v>202</v>
      </c>
    </row>
    <row r="617" spans="2:51" s="13" customFormat="1" ht="11.25">
      <c r="B617" s="195"/>
      <c r="C617" s="196"/>
      <c r="D617" s="188" t="s">
        <v>215</v>
      </c>
      <c r="E617" s="197" t="s">
        <v>19</v>
      </c>
      <c r="F617" s="198" t="s">
        <v>2253</v>
      </c>
      <c r="G617" s="196"/>
      <c r="H617" s="197" t="s">
        <v>19</v>
      </c>
      <c r="I617" s="199"/>
      <c r="J617" s="196"/>
      <c r="K617" s="196"/>
      <c r="L617" s="200"/>
      <c r="M617" s="201"/>
      <c r="N617" s="202"/>
      <c r="O617" s="202"/>
      <c r="P617" s="202"/>
      <c r="Q617" s="202"/>
      <c r="R617" s="202"/>
      <c r="S617" s="202"/>
      <c r="T617" s="203"/>
      <c r="AT617" s="204" t="s">
        <v>215</v>
      </c>
      <c r="AU617" s="204" t="s">
        <v>84</v>
      </c>
      <c r="AV617" s="13" t="s">
        <v>82</v>
      </c>
      <c r="AW617" s="13" t="s">
        <v>35</v>
      </c>
      <c r="AX617" s="13" t="s">
        <v>74</v>
      </c>
      <c r="AY617" s="204" t="s">
        <v>202</v>
      </c>
    </row>
    <row r="618" spans="2:51" s="14" customFormat="1" ht="11.25">
      <c r="B618" s="205"/>
      <c r="C618" s="206"/>
      <c r="D618" s="188" t="s">
        <v>215</v>
      </c>
      <c r="E618" s="207" t="s">
        <v>19</v>
      </c>
      <c r="F618" s="208" t="s">
        <v>2259</v>
      </c>
      <c r="G618" s="206"/>
      <c r="H618" s="209">
        <v>68.067999999999998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215</v>
      </c>
      <c r="AU618" s="215" t="s">
        <v>84</v>
      </c>
      <c r="AV618" s="14" t="s">
        <v>84</v>
      </c>
      <c r="AW618" s="14" t="s">
        <v>35</v>
      </c>
      <c r="AX618" s="14" t="s">
        <v>74</v>
      </c>
      <c r="AY618" s="215" t="s">
        <v>202</v>
      </c>
    </row>
    <row r="619" spans="2:51" s="13" customFormat="1" ht="11.25">
      <c r="B619" s="195"/>
      <c r="C619" s="196"/>
      <c r="D619" s="188" t="s">
        <v>215</v>
      </c>
      <c r="E619" s="197" t="s">
        <v>19</v>
      </c>
      <c r="F619" s="198" t="s">
        <v>2074</v>
      </c>
      <c r="G619" s="196"/>
      <c r="H619" s="197" t="s">
        <v>19</v>
      </c>
      <c r="I619" s="199"/>
      <c r="J619" s="196"/>
      <c r="K619" s="196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215</v>
      </c>
      <c r="AU619" s="204" t="s">
        <v>84</v>
      </c>
      <c r="AV619" s="13" t="s">
        <v>82</v>
      </c>
      <c r="AW619" s="13" t="s">
        <v>35</v>
      </c>
      <c r="AX619" s="13" t="s">
        <v>74</v>
      </c>
      <c r="AY619" s="204" t="s">
        <v>202</v>
      </c>
    </row>
    <row r="620" spans="2:51" s="13" customFormat="1" ht="11.25">
      <c r="B620" s="195"/>
      <c r="C620" s="196"/>
      <c r="D620" s="188" t="s">
        <v>215</v>
      </c>
      <c r="E620" s="197" t="s">
        <v>19</v>
      </c>
      <c r="F620" s="198" t="s">
        <v>2253</v>
      </c>
      <c r="G620" s="196"/>
      <c r="H620" s="197" t="s">
        <v>19</v>
      </c>
      <c r="I620" s="199"/>
      <c r="J620" s="196"/>
      <c r="K620" s="196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215</v>
      </c>
      <c r="AU620" s="204" t="s">
        <v>84</v>
      </c>
      <c r="AV620" s="13" t="s">
        <v>82</v>
      </c>
      <c r="AW620" s="13" t="s">
        <v>35</v>
      </c>
      <c r="AX620" s="13" t="s">
        <v>74</v>
      </c>
      <c r="AY620" s="204" t="s">
        <v>202</v>
      </c>
    </row>
    <row r="621" spans="2:51" s="14" customFormat="1" ht="11.25">
      <c r="B621" s="205"/>
      <c r="C621" s="206"/>
      <c r="D621" s="188" t="s">
        <v>215</v>
      </c>
      <c r="E621" s="207" t="s">
        <v>19</v>
      </c>
      <c r="F621" s="208" t="s">
        <v>2260</v>
      </c>
      <c r="G621" s="206"/>
      <c r="H621" s="209">
        <v>1.502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215</v>
      </c>
      <c r="AU621" s="215" t="s">
        <v>84</v>
      </c>
      <c r="AV621" s="14" t="s">
        <v>84</v>
      </c>
      <c r="AW621" s="14" t="s">
        <v>35</v>
      </c>
      <c r="AX621" s="14" t="s">
        <v>74</v>
      </c>
      <c r="AY621" s="215" t="s">
        <v>202</v>
      </c>
    </row>
    <row r="622" spans="2:51" s="13" customFormat="1" ht="11.25">
      <c r="B622" s="195"/>
      <c r="C622" s="196"/>
      <c r="D622" s="188" t="s">
        <v>215</v>
      </c>
      <c r="E622" s="197" t="s">
        <v>19</v>
      </c>
      <c r="F622" s="198" t="s">
        <v>2076</v>
      </c>
      <c r="G622" s="196"/>
      <c r="H622" s="197" t="s">
        <v>19</v>
      </c>
      <c r="I622" s="199"/>
      <c r="J622" s="196"/>
      <c r="K622" s="196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215</v>
      </c>
      <c r="AU622" s="204" t="s">
        <v>84</v>
      </c>
      <c r="AV622" s="13" t="s">
        <v>82</v>
      </c>
      <c r="AW622" s="13" t="s">
        <v>35</v>
      </c>
      <c r="AX622" s="13" t="s">
        <v>74</v>
      </c>
      <c r="AY622" s="204" t="s">
        <v>202</v>
      </c>
    </row>
    <row r="623" spans="2:51" s="13" customFormat="1" ht="11.25">
      <c r="B623" s="195"/>
      <c r="C623" s="196"/>
      <c r="D623" s="188" t="s">
        <v>215</v>
      </c>
      <c r="E623" s="197" t="s">
        <v>19</v>
      </c>
      <c r="F623" s="198" t="s">
        <v>2253</v>
      </c>
      <c r="G623" s="196"/>
      <c r="H623" s="197" t="s">
        <v>19</v>
      </c>
      <c r="I623" s="199"/>
      <c r="J623" s="196"/>
      <c r="K623" s="196"/>
      <c r="L623" s="200"/>
      <c r="M623" s="201"/>
      <c r="N623" s="202"/>
      <c r="O623" s="202"/>
      <c r="P623" s="202"/>
      <c r="Q623" s="202"/>
      <c r="R623" s="202"/>
      <c r="S623" s="202"/>
      <c r="T623" s="203"/>
      <c r="AT623" s="204" t="s">
        <v>215</v>
      </c>
      <c r="AU623" s="204" t="s">
        <v>84</v>
      </c>
      <c r="AV623" s="13" t="s">
        <v>82</v>
      </c>
      <c r="AW623" s="13" t="s">
        <v>35</v>
      </c>
      <c r="AX623" s="13" t="s">
        <v>74</v>
      </c>
      <c r="AY623" s="204" t="s">
        <v>202</v>
      </c>
    </row>
    <row r="624" spans="2:51" s="14" customFormat="1" ht="11.25">
      <c r="B624" s="205"/>
      <c r="C624" s="206"/>
      <c r="D624" s="188" t="s">
        <v>215</v>
      </c>
      <c r="E624" s="207" t="s">
        <v>19</v>
      </c>
      <c r="F624" s="208" t="s">
        <v>2261</v>
      </c>
      <c r="G624" s="206"/>
      <c r="H624" s="209">
        <v>88.088999999999999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215</v>
      </c>
      <c r="AU624" s="215" t="s">
        <v>84</v>
      </c>
      <c r="AV624" s="14" t="s">
        <v>84</v>
      </c>
      <c r="AW624" s="14" t="s">
        <v>35</v>
      </c>
      <c r="AX624" s="14" t="s">
        <v>74</v>
      </c>
      <c r="AY624" s="215" t="s">
        <v>202</v>
      </c>
    </row>
    <row r="625" spans="2:51" s="13" customFormat="1" ht="11.25">
      <c r="B625" s="195"/>
      <c r="C625" s="196"/>
      <c r="D625" s="188" t="s">
        <v>215</v>
      </c>
      <c r="E625" s="197" t="s">
        <v>19</v>
      </c>
      <c r="F625" s="198" t="s">
        <v>2076</v>
      </c>
      <c r="G625" s="196"/>
      <c r="H625" s="197" t="s">
        <v>19</v>
      </c>
      <c r="I625" s="199"/>
      <c r="J625" s="196"/>
      <c r="K625" s="196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215</v>
      </c>
      <c r="AU625" s="204" t="s">
        <v>84</v>
      </c>
      <c r="AV625" s="13" t="s">
        <v>82</v>
      </c>
      <c r="AW625" s="13" t="s">
        <v>35</v>
      </c>
      <c r="AX625" s="13" t="s">
        <v>74</v>
      </c>
      <c r="AY625" s="204" t="s">
        <v>202</v>
      </c>
    </row>
    <row r="626" spans="2:51" s="13" customFormat="1" ht="11.25">
      <c r="B626" s="195"/>
      <c r="C626" s="196"/>
      <c r="D626" s="188" t="s">
        <v>215</v>
      </c>
      <c r="E626" s="197" t="s">
        <v>19</v>
      </c>
      <c r="F626" s="198" t="s">
        <v>2253</v>
      </c>
      <c r="G626" s="196"/>
      <c r="H626" s="197" t="s">
        <v>19</v>
      </c>
      <c r="I626" s="199"/>
      <c r="J626" s="196"/>
      <c r="K626" s="196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215</v>
      </c>
      <c r="AU626" s="204" t="s">
        <v>84</v>
      </c>
      <c r="AV626" s="13" t="s">
        <v>82</v>
      </c>
      <c r="AW626" s="13" t="s">
        <v>35</v>
      </c>
      <c r="AX626" s="13" t="s">
        <v>74</v>
      </c>
      <c r="AY626" s="204" t="s">
        <v>202</v>
      </c>
    </row>
    <row r="627" spans="2:51" s="14" customFormat="1" ht="11.25">
      <c r="B627" s="205"/>
      <c r="C627" s="206"/>
      <c r="D627" s="188" t="s">
        <v>215</v>
      </c>
      <c r="E627" s="207" t="s">
        <v>19</v>
      </c>
      <c r="F627" s="208" t="s">
        <v>2262</v>
      </c>
      <c r="G627" s="206"/>
      <c r="H627" s="209">
        <v>19.125</v>
      </c>
      <c r="I627" s="210"/>
      <c r="J627" s="206"/>
      <c r="K627" s="206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215</v>
      </c>
      <c r="AU627" s="215" t="s">
        <v>84</v>
      </c>
      <c r="AV627" s="14" t="s">
        <v>84</v>
      </c>
      <c r="AW627" s="14" t="s">
        <v>35</v>
      </c>
      <c r="AX627" s="14" t="s">
        <v>74</v>
      </c>
      <c r="AY627" s="215" t="s">
        <v>202</v>
      </c>
    </row>
    <row r="628" spans="2:51" s="13" customFormat="1" ht="11.25">
      <c r="B628" s="195"/>
      <c r="C628" s="196"/>
      <c r="D628" s="188" t="s">
        <v>215</v>
      </c>
      <c r="E628" s="197" t="s">
        <v>19</v>
      </c>
      <c r="F628" s="198" t="s">
        <v>2076</v>
      </c>
      <c r="G628" s="196"/>
      <c r="H628" s="197" t="s">
        <v>19</v>
      </c>
      <c r="I628" s="199"/>
      <c r="J628" s="196"/>
      <c r="K628" s="196"/>
      <c r="L628" s="200"/>
      <c r="M628" s="201"/>
      <c r="N628" s="202"/>
      <c r="O628" s="202"/>
      <c r="P628" s="202"/>
      <c r="Q628" s="202"/>
      <c r="R628" s="202"/>
      <c r="S628" s="202"/>
      <c r="T628" s="203"/>
      <c r="AT628" s="204" t="s">
        <v>215</v>
      </c>
      <c r="AU628" s="204" t="s">
        <v>84</v>
      </c>
      <c r="AV628" s="13" t="s">
        <v>82</v>
      </c>
      <c r="AW628" s="13" t="s">
        <v>35</v>
      </c>
      <c r="AX628" s="13" t="s">
        <v>74</v>
      </c>
      <c r="AY628" s="204" t="s">
        <v>202</v>
      </c>
    </row>
    <row r="629" spans="2:51" s="13" customFormat="1" ht="11.25">
      <c r="B629" s="195"/>
      <c r="C629" s="196"/>
      <c r="D629" s="188" t="s">
        <v>215</v>
      </c>
      <c r="E629" s="197" t="s">
        <v>19</v>
      </c>
      <c r="F629" s="198" t="s">
        <v>2253</v>
      </c>
      <c r="G629" s="196"/>
      <c r="H629" s="197" t="s">
        <v>19</v>
      </c>
      <c r="I629" s="199"/>
      <c r="J629" s="196"/>
      <c r="K629" s="196"/>
      <c r="L629" s="200"/>
      <c r="M629" s="201"/>
      <c r="N629" s="202"/>
      <c r="O629" s="202"/>
      <c r="P629" s="202"/>
      <c r="Q629" s="202"/>
      <c r="R629" s="202"/>
      <c r="S629" s="202"/>
      <c r="T629" s="203"/>
      <c r="AT629" s="204" t="s">
        <v>215</v>
      </c>
      <c r="AU629" s="204" t="s">
        <v>84</v>
      </c>
      <c r="AV629" s="13" t="s">
        <v>82</v>
      </c>
      <c r="AW629" s="13" t="s">
        <v>35</v>
      </c>
      <c r="AX629" s="13" t="s">
        <v>74</v>
      </c>
      <c r="AY629" s="204" t="s">
        <v>202</v>
      </c>
    </row>
    <row r="630" spans="2:51" s="14" customFormat="1" ht="11.25">
      <c r="B630" s="205"/>
      <c r="C630" s="206"/>
      <c r="D630" s="188" t="s">
        <v>215</v>
      </c>
      <c r="E630" s="207" t="s">
        <v>19</v>
      </c>
      <c r="F630" s="208" t="s">
        <v>2263</v>
      </c>
      <c r="G630" s="206"/>
      <c r="H630" s="209">
        <v>36.765000000000001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215</v>
      </c>
      <c r="AU630" s="215" t="s">
        <v>84</v>
      </c>
      <c r="AV630" s="14" t="s">
        <v>84</v>
      </c>
      <c r="AW630" s="14" t="s">
        <v>35</v>
      </c>
      <c r="AX630" s="14" t="s">
        <v>74</v>
      </c>
      <c r="AY630" s="215" t="s">
        <v>202</v>
      </c>
    </row>
    <row r="631" spans="2:51" s="13" customFormat="1" ht="11.25">
      <c r="B631" s="195"/>
      <c r="C631" s="196"/>
      <c r="D631" s="188" t="s">
        <v>215</v>
      </c>
      <c r="E631" s="197" t="s">
        <v>19</v>
      </c>
      <c r="F631" s="198" t="s">
        <v>2076</v>
      </c>
      <c r="G631" s="196"/>
      <c r="H631" s="197" t="s">
        <v>19</v>
      </c>
      <c r="I631" s="199"/>
      <c r="J631" s="196"/>
      <c r="K631" s="196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215</v>
      </c>
      <c r="AU631" s="204" t="s">
        <v>84</v>
      </c>
      <c r="AV631" s="13" t="s">
        <v>82</v>
      </c>
      <c r="AW631" s="13" t="s">
        <v>35</v>
      </c>
      <c r="AX631" s="13" t="s">
        <v>74</v>
      </c>
      <c r="AY631" s="204" t="s">
        <v>202</v>
      </c>
    </row>
    <row r="632" spans="2:51" s="13" customFormat="1" ht="11.25">
      <c r="B632" s="195"/>
      <c r="C632" s="196"/>
      <c r="D632" s="188" t="s">
        <v>215</v>
      </c>
      <c r="E632" s="197" t="s">
        <v>19</v>
      </c>
      <c r="F632" s="198" t="s">
        <v>2253</v>
      </c>
      <c r="G632" s="196"/>
      <c r="H632" s="197" t="s">
        <v>19</v>
      </c>
      <c r="I632" s="199"/>
      <c r="J632" s="196"/>
      <c r="K632" s="196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215</v>
      </c>
      <c r="AU632" s="204" t="s">
        <v>84</v>
      </c>
      <c r="AV632" s="13" t="s">
        <v>82</v>
      </c>
      <c r="AW632" s="13" t="s">
        <v>35</v>
      </c>
      <c r="AX632" s="13" t="s">
        <v>74</v>
      </c>
      <c r="AY632" s="204" t="s">
        <v>202</v>
      </c>
    </row>
    <row r="633" spans="2:51" s="14" customFormat="1" ht="11.25">
      <c r="B633" s="205"/>
      <c r="C633" s="206"/>
      <c r="D633" s="188" t="s">
        <v>215</v>
      </c>
      <c r="E633" s="207" t="s">
        <v>19</v>
      </c>
      <c r="F633" s="208" t="s">
        <v>2264</v>
      </c>
      <c r="G633" s="206"/>
      <c r="H633" s="209">
        <v>14.333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215</v>
      </c>
      <c r="AU633" s="215" t="s">
        <v>84</v>
      </c>
      <c r="AV633" s="14" t="s">
        <v>84</v>
      </c>
      <c r="AW633" s="14" t="s">
        <v>35</v>
      </c>
      <c r="AX633" s="14" t="s">
        <v>74</v>
      </c>
      <c r="AY633" s="215" t="s">
        <v>202</v>
      </c>
    </row>
    <row r="634" spans="2:51" s="13" customFormat="1" ht="11.25">
      <c r="B634" s="195"/>
      <c r="C634" s="196"/>
      <c r="D634" s="188" t="s">
        <v>215</v>
      </c>
      <c r="E634" s="197" t="s">
        <v>19</v>
      </c>
      <c r="F634" s="198" t="s">
        <v>2076</v>
      </c>
      <c r="G634" s="196"/>
      <c r="H634" s="197" t="s">
        <v>19</v>
      </c>
      <c r="I634" s="199"/>
      <c r="J634" s="196"/>
      <c r="K634" s="196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215</v>
      </c>
      <c r="AU634" s="204" t="s">
        <v>84</v>
      </c>
      <c r="AV634" s="13" t="s">
        <v>82</v>
      </c>
      <c r="AW634" s="13" t="s">
        <v>35</v>
      </c>
      <c r="AX634" s="13" t="s">
        <v>74</v>
      </c>
      <c r="AY634" s="204" t="s">
        <v>202</v>
      </c>
    </row>
    <row r="635" spans="2:51" s="13" customFormat="1" ht="11.25">
      <c r="B635" s="195"/>
      <c r="C635" s="196"/>
      <c r="D635" s="188" t="s">
        <v>215</v>
      </c>
      <c r="E635" s="197" t="s">
        <v>19</v>
      </c>
      <c r="F635" s="198" t="s">
        <v>2253</v>
      </c>
      <c r="G635" s="196"/>
      <c r="H635" s="197" t="s">
        <v>19</v>
      </c>
      <c r="I635" s="199"/>
      <c r="J635" s="196"/>
      <c r="K635" s="196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215</v>
      </c>
      <c r="AU635" s="204" t="s">
        <v>84</v>
      </c>
      <c r="AV635" s="13" t="s">
        <v>82</v>
      </c>
      <c r="AW635" s="13" t="s">
        <v>35</v>
      </c>
      <c r="AX635" s="13" t="s">
        <v>74</v>
      </c>
      <c r="AY635" s="204" t="s">
        <v>202</v>
      </c>
    </row>
    <row r="636" spans="2:51" s="14" customFormat="1" ht="11.25">
      <c r="B636" s="205"/>
      <c r="C636" s="206"/>
      <c r="D636" s="188" t="s">
        <v>215</v>
      </c>
      <c r="E636" s="207" t="s">
        <v>19</v>
      </c>
      <c r="F636" s="208" t="s">
        <v>2265</v>
      </c>
      <c r="G636" s="206"/>
      <c r="H636" s="209">
        <v>10.561999999999999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215</v>
      </c>
      <c r="AU636" s="215" t="s">
        <v>84</v>
      </c>
      <c r="AV636" s="14" t="s">
        <v>84</v>
      </c>
      <c r="AW636" s="14" t="s">
        <v>35</v>
      </c>
      <c r="AX636" s="14" t="s">
        <v>74</v>
      </c>
      <c r="AY636" s="215" t="s">
        <v>202</v>
      </c>
    </row>
    <row r="637" spans="2:51" s="13" customFormat="1" ht="11.25">
      <c r="B637" s="195"/>
      <c r="C637" s="196"/>
      <c r="D637" s="188" t="s">
        <v>215</v>
      </c>
      <c r="E637" s="197" t="s">
        <v>19</v>
      </c>
      <c r="F637" s="198" t="s">
        <v>2076</v>
      </c>
      <c r="G637" s="196"/>
      <c r="H637" s="197" t="s">
        <v>19</v>
      </c>
      <c r="I637" s="199"/>
      <c r="J637" s="196"/>
      <c r="K637" s="196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215</v>
      </c>
      <c r="AU637" s="204" t="s">
        <v>84</v>
      </c>
      <c r="AV637" s="13" t="s">
        <v>82</v>
      </c>
      <c r="AW637" s="13" t="s">
        <v>35</v>
      </c>
      <c r="AX637" s="13" t="s">
        <v>74</v>
      </c>
      <c r="AY637" s="204" t="s">
        <v>202</v>
      </c>
    </row>
    <row r="638" spans="2:51" s="13" customFormat="1" ht="11.25">
      <c r="B638" s="195"/>
      <c r="C638" s="196"/>
      <c r="D638" s="188" t="s">
        <v>215</v>
      </c>
      <c r="E638" s="197" t="s">
        <v>19</v>
      </c>
      <c r="F638" s="198" t="s">
        <v>2253</v>
      </c>
      <c r="G638" s="196"/>
      <c r="H638" s="197" t="s">
        <v>19</v>
      </c>
      <c r="I638" s="199"/>
      <c r="J638" s="196"/>
      <c r="K638" s="196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215</v>
      </c>
      <c r="AU638" s="204" t="s">
        <v>84</v>
      </c>
      <c r="AV638" s="13" t="s">
        <v>82</v>
      </c>
      <c r="AW638" s="13" t="s">
        <v>35</v>
      </c>
      <c r="AX638" s="13" t="s">
        <v>74</v>
      </c>
      <c r="AY638" s="204" t="s">
        <v>202</v>
      </c>
    </row>
    <row r="639" spans="2:51" s="14" customFormat="1" ht="11.25">
      <c r="B639" s="205"/>
      <c r="C639" s="206"/>
      <c r="D639" s="188" t="s">
        <v>215</v>
      </c>
      <c r="E639" s="207" t="s">
        <v>19</v>
      </c>
      <c r="F639" s="208" t="s">
        <v>2266</v>
      </c>
      <c r="G639" s="206"/>
      <c r="H639" s="209">
        <v>122.39700000000001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215</v>
      </c>
      <c r="AU639" s="215" t="s">
        <v>84</v>
      </c>
      <c r="AV639" s="14" t="s">
        <v>84</v>
      </c>
      <c r="AW639" s="14" t="s">
        <v>35</v>
      </c>
      <c r="AX639" s="14" t="s">
        <v>74</v>
      </c>
      <c r="AY639" s="215" t="s">
        <v>202</v>
      </c>
    </row>
    <row r="640" spans="2:51" s="13" customFormat="1" ht="11.25">
      <c r="B640" s="195"/>
      <c r="C640" s="196"/>
      <c r="D640" s="188" t="s">
        <v>215</v>
      </c>
      <c r="E640" s="197" t="s">
        <v>19</v>
      </c>
      <c r="F640" s="198" t="s">
        <v>2078</v>
      </c>
      <c r="G640" s="196"/>
      <c r="H640" s="197" t="s">
        <v>19</v>
      </c>
      <c r="I640" s="199"/>
      <c r="J640" s="196"/>
      <c r="K640" s="196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215</v>
      </c>
      <c r="AU640" s="204" t="s">
        <v>84</v>
      </c>
      <c r="AV640" s="13" t="s">
        <v>82</v>
      </c>
      <c r="AW640" s="13" t="s">
        <v>35</v>
      </c>
      <c r="AX640" s="13" t="s">
        <v>74</v>
      </c>
      <c r="AY640" s="204" t="s">
        <v>202</v>
      </c>
    </row>
    <row r="641" spans="1:65" s="13" customFormat="1" ht="11.25">
      <c r="B641" s="195"/>
      <c r="C641" s="196"/>
      <c r="D641" s="188" t="s">
        <v>215</v>
      </c>
      <c r="E641" s="197" t="s">
        <v>19</v>
      </c>
      <c r="F641" s="198" t="s">
        <v>2253</v>
      </c>
      <c r="G641" s="196"/>
      <c r="H641" s="197" t="s">
        <v>19</v>
      </c>
      <c r="I641" s="199"/>
      <c r="J641" s="196"/>
      <c r="K641" s="196"/>
      <c r="L641" s="200"/>
      <c r="M641" s="201"/>
      <c r="N641" s="202"/>
      <c r="O641" s="202"/>
      <c r="P641" s="202"/>
      <c r="Q641" s="202"/>
      <c r="R641" s="202"/>
      <c r="S641" s="202"/>
      <c r="T641" s="203"/>
      <c r="AT641" s="204" t="s">
        <v>215</v>
      </c>
      <c r="AU641" s="204" t="s">
        <v>84</v>
      </c>
      <c r="AV641" s="13" t="s">
        <v>82</v>
      </c>
      <c r="AW641" s="13" t="s">
        <v>35</v>
      </c>
      <c r="AX641" s="13" t="s">
        <v>74</v>
      </c>
      <c r="AY641" s="204" t="s">
        <v>202</v>
      </c>
    </row>
    <row r="642" spans="1:65" s="14" customFormat="1" ht="11.25">
      <c r="B642" s="205"/>
      <c r="C642" s="206"/>
      <c r="D642" s="188" t="s">
        <v>215</v>
      </c>
      <c r="E642" s="207" t="s">
        <v>19</v>
      </c>
      <c r="F642" s="208" t="s">
        <v>2267</v>
      </c>
      <c r="G642" s="206"/>
      <c r="H642" s="209">
        <v>56.392000000000003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215</v>
      </c>
      <c r="AU642" s="215" t="s">
        <v>84</v>
      </c>
      <c r="AV642" s="14" t="s">
        <v>84</v>
      </c>
      <c r="AW642" s="14" t="s">
        <v>35</v>
      </c>
      <c r="AX642" s="14" t="s">
        <v>74</v>
      </c>
      <c r="AY642" s="215" t="s">
        <v>202</v>
      </c>
    </row>
    <row r="643" spans="1:65" s="13" customFormat="1" ht="11.25">
      <c r="B643" s="195"/>
      <c r="C643" s="196"/>
      <c r="D643" s="188" t="s">
        <v>215</v>
      </c>
      <c r="E643" s="197" t="s">
        <v>19</v>
      </c>
      <c r="F643" s="198" t="s">
        <v>2078</v>
      </c>
      <c r="G643" s="196"/>
      <c r="H643" s="197" t="s">
        <v>19</v>
      </c>
      <c r="I643" s="199"/>
      <c r="J643" s="196"/>
      <c r="K643" s="196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215</v>
      </c>
      <c r="AU643" s="204" t="s">
        <v>84</v>
      </c>
      <c r="AV643" s="13" t="s">
        <v>82</v>
      </c>
      <c r="AW643" s="13" t="s">
        <v>35</v>
      </c>
      <c r="AX643" s="13" t="s">
        <v>74</v>
      </c>
      <c r="AY643" s="204" t="s">
        <v>202</v>
      </c>
    </row>
    <row r="644" spans="1:65" s="13" customFormat="1" ht="11.25">
      <c r="B644" s="195"/>
      <c r="C644" s="196"/>
      <c r="D644" s="188" t="s">
        <v>215</v>
      </c>
      <c r="E644" s="197" t="s">
        <v>19</v>
      </c>
      <c r="F644" s="198" t="s">
        <v>2253</v>
      </c>
      <c r="G644" s="196"/>
      <c r="H644" s="197" t="s">
        <v>19</v>
      </c>
      <c r="I644" s="199"/>
      <c r="J644" s="196"/>
      <c r="K644" s="196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215</v>
      </c>
      <c r="AU644" s="204" t="s">
        <v>84</v>
      </c>
      <c r="AV644" s="13" t="s">
        <v>82</v>
      </c>
      <c r="AW644" s="13" t="s">
        <v>35</v>
      </c>
      <c r="AX644" s="13" t="s">
        <v>74</v>
      </c>
      <c r="AY644" s="204" t="s">
        <v>202</v>
      </c>
    </row>
    <row r="645" spans="1:65" s="14" customFormat="1" ht="11.25">
      <c r="B645" s="205"/>
      <c r="C645" s="206"/>
      <c r="D645" s="188" t="s">
        <v>215</v>
      </c>
      <c r="E645" s="207" t="s">
        <v>19</v>
      </c>
      <c r="F645" s="208" t="s">
        <v>2268</v>
      </c>
      <c r="G645" s="206"/>
      <c r="H645" s="209">
        <v>1.5109999999999999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215</v>
      </c>
      <c r="AU645" s="215" t="s">
        <v>84</v>
      </c>
      <c r="AV645" s="14" t="s">
        <v>84</v>
      </c>
      <c r="AW645" s="14" t="s">
        <v>35</v>
      </c>
      <c r="AX645" s="14" t="s">
        <v>74</v>
      </c>
      <c r="AY645" s="215" t="s">
        <v>202</v>
      </c>
    </row>
    <row r="646" spans="1:65" s="15" customFormat="1" ht="11.25">
      <c r="B646" s="216"/>
      <c r="C646" s="217"/>
      <c r="D646" s="188" t="s">
        <v>215</v>
      </c>
      <c r="E646" s="218" t="s">
        <v>19</v>
      </c>
      <c r="F646" s="219" t="s">
        <v>220</v>
      </c>
      <c r="G646" s="217"/>
      <c r="H646" s="220">
        <v>690.10199999999998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215</v>
      </c>
      <c r="AU646" s="226" t="s">
        <v>84</v>
      </c>
      <c r="AV646" s="15" t="s">
        <v>209</v>
      </c>
      <c r="AW646" s="15" t="s">
        <v>35</v>
      </c>
      <c r="AX646" s="15" t="s">
        <v>82</v>
      </c>
      <c r="AY646" s="226" t="s">
        <v>202</v>
      </c>
    </row>
    <row r="647" spans="1:65" s="2" customFormat="1" ht="16.5" customHeight="1">
      <c r="A647" s="36"/>
      <c r="B647" s="37"/>
      <c r="C647" s="175" t="s">
        <v>417</v>
      </c>
      <c r="D647" s="175" t="s">
        <v>204</v>
      </c>
      <c r="E647" s="176" t="s">
        <v>1413</v>
      </c>
      <c r="F647" s="177" t="s">
        <v>1414</v>
      </c>
      <c r="G647" s="178" t="s">
        <v>280</v>
      </c>
      <c r="H647" s="179">
        <v>62109.18</v>
      </c>
      <c r="I647" s="180"/>
      <c r="J647" s="181">
        <f>ROUND(I647*H647,2)</f>
        <v>0</v>
      </c>
      <c r="K647" s="177" t="s">
        <v>208</v>
      </c>
      <c r="L647" s="41"/>
      <c r="M647" s="182" t="s">
        <v>19</v>
      </c>
      <c r="N647" s="183" t="s">
        <v>45</v>
      </c>
      <c r="O647" s="66"/>
      <c r="P647" s="184">
        <f>O647*H647</f>
        <v>0</v>
      </c>
      <c r="Q647" s="184">
        <v>0</v>
      </c>
      <c r="R647" s="184">
        <f>Q647*H647</f>
        <v>0</v>
      </c>
      <c r="S647" s="184">
        <v>0</v>
      </c>
      <c r="T647" s="185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6" t="s">
        <v>209</v>
      </c>
      <c r="AT647" s="186" t="s">
        <v>204</v>
      </c>
      <c r="AU647" s="186" t="s">
        <v>84</v>
      </c>
      <c r="AY647" s="19" t="s">
        <v>202</v>
      </c>
      <c r="BE647" s="187">
        <f>IF(N647="základní",J647,0)</f>
        <v>0</v>
      </c>
      <c r="BF647" s="187">
        <f>IF(N647="snížená",J647,0)</f>
        <v>0</v>
      </c>
      <c r="BG647" s="187">
        <f>IF(N647="zákl. přenesená",J647,0)</f>
        <v>0</v>
      </c>
      <c r="BH647" s="187">
        <f>IF(N647="sníž. přenesená",J647,0)</f>
        <v>0</v>
      </c>
      <c r="BI647" s="187">
        <f>IF(N647="nulová",J647,0)</f>
        <v>0</v>
      </c>
      <c r="BJ647" s="19" t="s">
        <v>82</v>
      </c>
      <c r="BK647" s="187">
        <f>ROUND(I647*H647,2)</f>
        <v>0</v>
      </c>
      <c r="BL647" s="19" t="s">
        <v>209</v>
      </c>
      <c r="BM647" s="186" t="s">
        <v>2276</v>
      </c>
    </row>
    <row r="648" spans="1:65" s="2" customFormat="1" ht="11.25">
      <c r="A648" s="36"/>
      <c r="B648" s="37"/>
      <c r="C648" s="38"/>
      <c r="D648" s="188" t="s">
        <v>211</v>
      </c>
      <c r="E648" s="38"/>
      <c r="F648" s="189" t="s">
        <v>1416</v>
      </c>
      <c r="G648" s="38"/>
      <c r="H648" s="38"/>
      <c r="I648" s="190"/>
      <c r="J648" s="38"/>
      <c r="K648" s="38"/>
      <c r="L648" s="41"/>
      <c r="M648" s="191"/>
      <c r="N648" s="192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211</v>
      </c>
      <c r="AU648" s="19" t="s">
        <v>84</v>
      </c>
    </row>
    <row r="649" spans="1:65" s="2" customFormat="1" ht="11.25">
      <c r="A649" s="36"/>
      <c r="B649" s="37"/>
      <c r="C649" s="38"/>
      <c r="D649" s="193" t="s">
        <v>213</v>
      </c>
      <c r="E649" s="38"/>
      <c r="F649" s="194" t="s">
        <v>1417</v>
      </c>
      <c r="G649" s="38"/>
      <c r="H649" s="38"/>
      <c r="I649" s="190"/>
      <c r="J649" s="38"/>
      <c r="K649" s="38"/>
      <c r="L649" s="41"/>
      <c r="M649" s="191"/>
      <c r="N649" s="192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213</v>
      </c>
      <c r="AU649" s="19" t="s">
        <v>84</v>
      </c>
    </row>
    <row r="650" spans="1:65" s="13" customFormat="1" ht="11.25">
      <c r="B650" s="195"/>
      <c r="C650" s="196"/>
      <c r="D650" s="188" t="s">
        <v>215</v>
      </c>
      <c r="E650" s="197" t="s">
        <v>19</v>
      </c>
      <c r="F650" s="198" t="s">
        <v>2253</v>
      </c>
      <c r="G650" s="196"/>
      <c r="H650" s="197" t="s">
        <v>19</v>
      </c>
      <c r="I650" s="199"/>
      <c r="J650" s="196"/>
      <c r="K650" s="196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215</v>
      </c>
      <c r="AU650" s="204" t="s">
        <v>84</v>
      </c>
      <c r="AV650" s="13" t="s">
        <v>82</v>
      </c>
      <c r="AW650" s="13" t="s">
        <v>35</v>
      </c>
      <c r="AX650" s="13" t="s">
        <v>74</v>
      </c>
      <c r="AY650" s="204" t="s">
        <v>202</v>
      </c>
    </row>
    <row r="651" spans="1:65" s="13" customFormat="1" ht="11.25">
      <c r="B651" s="195"/>
      <c r="C651" s="196"/>
      <c r="D651" s="188" t="s">
        <v>215</v>
      </c>
      <c r="E651" s="197" t="s">
        <v>19</v>
      </c>
      <c r="F651" s="198" t="s">
        <v>2069</v>
      </c>
      <c r="G651" s="196"/>
      <c r="H651" s="197" t="s">
        <v>19</v>
      </c>
      <c r="I651" s="199"/>
      <c r="J651" s="196"/>
      <c r="K651" s="196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215</v>
      </c>
      <c r="AU651" s="204" t="s">
        <v>84</v>
      </c>
      <c r="AV651" s="13" t="s">
        <v>82</v>
      </c>
      <c r="AW651" s="13" t="s">
        <v>35</v>
      </c>
      <c r="AX651" s="13" t="s">
        <v>74</v>
      </c>
      <c r="AY651" s="204" t="s">
        <v>202</v>
      </c>
    </row>
    <row r="652" spans="1:65" s="13" customFormat="1" ht="11.25">
      <c r="B652" s="195"/>
      <c r="C652" s="196"/>
      <c r="D652" s="188" t="s">
        <v>215</v>
      </c>
      <c r="E652" s="197" t="s">
        <v>19</v>
      </c>
      <c r="F652" s="198" t="s">
        <v>2253</v>
      </c>
      <c r="G652" s="196"/>
      <c r="H652" s="197" t="s">
        <v>19</v>
      </c>
      <c r="I652" s="199"/>
      <c r="J652" s="196"/>
      <c r="K652" s="196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215</v>
      </c>
      <c r="AU652" s="204" t="s">
        <v>84</v>
      </c>
      <c r="AV652" s="13" t="s">
        <v>82</v>
      </c>
      <c r="AW652" s="13" t="s">
        <v>35</v>
      </c>
      <c r="AX652" s="13" t="s">
        <v>74</v>
      </c>
      <c r="AY652" s="204" t="s">
        <v>202</v>
      </c>
    </row>
    <row r="653" spans="1:65" s="14" customFormat="1" ht="11.25">
      <c r="B653" s="205"/>
      <c r="C653" s="206"/>
      <c r="D653" s="188" t="s">
        <v>215</v>
      </c>
      <c r="E653" s="207" t="s">
        <v>19</v>
      </c>
      <c r="F653" s="208" t="s">
        <v>2254</v>
      </c>
      <c r="G653" s="206"/>
      <c r="H653" s="209">
        <v>118.202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215</v>
      </c>
      <c r="AU653" s="215" t="s">
        <v>84</v>
      </c>
      <c r="AV653" s="14" t="s">
        <v>84</v>
      </c>
      <c r="AW653" s="14" t="s">
        <v>35</v>
      </c>
      <c r="AX653" s="14" t="s">
        <v>74</v>
      </c>
      <c r="AY653" s="215" t="s">
        <v>202</v>
      </c>
    </row>
    <row r="654" spans="1:65" s="13" customFormat="1" ht="11.25">
      <c r="B654" s="195"/>
      <c r="C654" s="196"/>
      <c r="D654" s="188" t="s">
        <v>215</v>
      </c>
      <c r="E654" s="197" t="s">
        <v>19</v>
      </c>
      <c r="F654" s="198" t="s">
        <v>2069</v>
      </c>
      <c r="G654" s="196"/>
      <c r="H654" s="197" t="s">
        <v>19</v>
      </c>
      <c r="I654" s="199"/>
      <c r="J654" s="196"/>
      <c r="K654" s="196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215</v>
      </c>
      <c r="AU654" s="204" t="s">
        <v>84</v>
      </c>
      <c r="AV654" s="13" t="s">
        <v>82</v>
      </c>
      <c r="AW654" s="13" t="s">
        <v>35</v>
      </c>
      <c r="AX654" s="13" t="s">
        <v>74</v>
      </c>
      <c r="AY654" s="204" t="s">
        <v>202</v>
      </c>
    </row>
    <row r="655" spans="1:65" s="13" customFormat="1" ht="11.25">
      <c r="B655" s="195"/>
      <c r="C655" s="196"/>
      <c r="D655" s="188" t="s">
        <v>215</v>
      </c>
      <c r="E655" s="197" t="s">
        <v>19</v>
      </c>
      <c r="F655" s="198" t="s">
        <v>2253</v>
      </c>
      <c r="G655" s="196"/>
      <c r="H655" s="197" t="s">
        <v>19</v>
      </c>
      <c r="I655" s="199"/>
      <c r="J655" s="196"/>
      <c r="K655" s="196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215</v>
      </c>
      <c r="AU655" s="204" t="s">
        <v>84</v>
      </c>
      <c r="AV655" s="13" t="s">
        <v>82</v>
      </c>
      <c r="AW655" s="13" t="s">
        <v>35</v>
      </c>
      <c r="AX655" s="13" t="s">
        <v>74</v>
      </c>
      <c r="AY655" s="204" t="s">
        <v>202</v>
      </c>
    </row>
    <row r="656" spans="1:65" s="14" customFormat="1" ht="11.25">
      <c r="B656" s="205"/>
      <c r="C656" s="206"/>
      <c r="D656" s="188" t="s">
        <v>215</v>
      </c>
      <c r="E656" s="207" t="s">
        <v>19</v>
      </c>
      <c r="F656" s="208" t="s">
        <v>2255</v>
      </c>
      <c r="G656" s="206"/>
      <c r="H656" s="209">
        <v>28.039000000000001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215</v>
      </c>
      <c r="AU656" s="215" t="s">
        <v>84</v>
      </c>
      <c r="AV656" s="14" t="s">
        <v>84</v>
      </c>
      <c r="AW656" s="14" t="s">
        <v>35</v>
      </c>
      <c r="AX656" s="14" t="s">
        <v>74</v>
      </c>
      <c r="AY656" s="215" t="s">
        <v>202</v>
      </c>
    </row>
    <row r="657" spans="2:51" s="13" customFormat="1" ht="11.25">
      <c r="B657" s="195"/>
      <c r="C657" s="196"/>
      <c r="D657" s="188" t="s">
        <v>215</v>
      </c>
      <c r="E657" s="197" t="s">
        <v>19</v>
      </c>
      <c r="F657" s="198" t="s">
        <v>2069</v>
      </c>
      <c r="G657" s="196"/>
      <c r="H657" s="197" t="s">
        <v>19</v>
      </c>
      <c r="I657" s="199"/>
      <c r="J657" s="196"/>
      <c r="K657" s="196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215</v>
      </c>
      <c r="AU657" s="204" t="s">
        <v>84</v>
      </c>
      <c r="AV657" s="13" t="s">
        <v>82</v>
      </c>
      <c r="AW657" s="13" t="s">
        <v>35</v>
      </c>
      <c r="AX657" s="13" t="s">
        <v>74</v>
      </c>
      <c r="AY657" s="204" t="s">
        <v>202</v>
      </c>
    </row>
    <row r="658" spans="2:51" s="13" customFormat="1" ht="11.25">
      <c r="B658" s="195"/>
      <c r="C658" s="196"/>
      <c r="D658" s="188" t="s">
        <v>215</v>
      </c>
      <c r="E658" s="197" t="s">
        <v>19</v>
      </c>
      <c r="F658" s="198" t="s">
        <v>2253</v>
      </c>
      <c r="G658" s="196"/>
      <c r="H658" s="197" t="s">
        <v>19</v>
      </c>
      <c r="I658" s="199"/>
      <c r="J658" s="196"/>
      <c r="K658" s="196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215</v>
      </c>
      <c r="AU658" s="204" t="s">
        <v>84</v>
      </c>
      <c r="AV658" s="13" t="s">
        <v>82</v>
      </c>
      <c r="AW658" s="13" t="s">
        <v>35</v>
      </c>
      <c r="AX658" s="13" t="s">
        <v>74</v>
      </c>
      <c r="AY658" s="204" t="s">
        <v>202</v>
      </c>
    </row>
    <row r="659" spans="2:51" s="14" customFormat="1" ht="11.25">
      <c r="B659" s="205"/>
      <c r="C659" s="206"/>
      <c r="D659" s="188" t="s">
        <v>215</v>
      </c>
      <c r="E659" s="207" t="s">
        <v>19</v>
      </c>
      <c r="F659" s="208" t="s">
        <v>2256</v>
      </c>
      <c r="G659" s="206"/>
      <c r="H659" s="209">
        <v>25.23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215</v>
      </c>
      <c r="AU659" s="215" t="s">
        <v>84</v>
      </c>
      <c r="AV659" s="14" t="s">
        <v>84</v>
      </c>
      <c r="AW659" s="14" t="s">
        <v>35</v>
      </c>
      <c r="AX659" s="14" t="s">
        <v>74</v>
      </c>
      <c r="AY659" s="215" t="s">
        <v>202</v>
      </c>
    </row>
    <row r="660" spans="2:51" s="13" customFormat="1" ht="11.25">
      <c r="B660" s="195"/>
      <c r="C660" s="196"/>
      <c r="D660" s="188" t="s">
        <v>215</v>
      </c>
      <c r="E660" s="197" t="s">
        <v>19</v>
      </c>
      <c r="F660" s="198" t="s">
        <v>2069</v>
      </c>
      <c r="G660" s="196"/>
      <c r="H660" s="197" t="s">
        <v>19</v>
      </c>
      <c r="I660" s="199"/>
      <c r="J660" s="196"/>
      <c r="K660" s="196"/>
      <c r="L660" s="200"/>
      <c r="M660" s="201"/>
      <c r="N660" s="202"/>
      <c r="O660" s="202"/>
      <c r="P660" s="202"/>
      <c r="Q660" s="202"/>
      <c r="R660" s="202"/>
      <c r="S660" s="202"/>
      <c r="T660" s="203"/>
      <c r="AT660" s="204" t="s">
        <v>215</v>
      </c>
      <c r="AU660" s="204" t="s">
        <v>84</v>
      </c>
      <c r="AV660" s="13" t="s">
        <v>82</v>
      </c>
      <c r="AW660" s="13" t="s">
        <v>35</v>
      </c>
      <c r="AX660" s="13" t="s">
        <v>74</v>
      </c>
      <c r="AY660" s="204" t="s">
        <v>202</v>
      </c>
    </row>
    <row r="661" spans="2:51" s="13" customFormat="1" ht="11.25">
      <c r="B661" s="195"/>
      <c r="C661" s="196"/>
      <c r="D661" s="188" t="s">
        <v>215</v>
      </c>
      <c r="E661" s="197" t="s">
        <v>19</v>
      </c>
      <c r="F661" s="198" t="s">
        <v>2253</v>
      </c>
      <c r="G661" s="196"/>
      <c r="H661" s="197" t="s">
        <v>19</v>
      </c>
      <c r="I661" s="199"/>
      <c r="J661" s="196"/>
      <c r="K661" s="196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215</v>
      </c>
      <c r="AU661" s="204" t="s">
        <v>84</v>
      </c>
      <c r="AV661" s="13" t="s">
        <v>82</v>
      </c>
      <c r="AW661" s="13" t="s">
        <v>35</v>
      </c>
      <c r="AX661" s="13" t="s">
        <v>74</v>
      </c>
      <c r="AY661" s="204" t="s">
        <v>202</v>
      </c>
    </row>
    <row r="662" spans="2:51" s="14" customFormat="1" ht="11.25">
      <c r="B662" s="205"/>
      <c r="C662" s="206"/>
      <c r="D662" s="188" t="s">
        <v>215</v>
      </c>
      <c r="E662" s="207" t="s">
        <v>19</v>
      </c>
      <c r="F662" s="208" t="s">
        <v>2257</v>
      </c>
      <c r="G662" s="206"/>
      <c r="H662" s="209">
        <v>13.279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215</v>
      </c>
      <c r="AU662" s="215" t="s">
        <v>84</v>
      </c>
      <c r="AV662" s="14" t="s">
        <v>84</v>
      </c>
      <c r="AW662" s="14" t="s">
        <v>35</v>
      </c>
      <c r="AX662" s="14" t="s">
        <v>74</v>
      </c>
      <c r="AY662" s="215" t="s">
        <v>202</v>
      </c>
    </row>
    <row r="663" spans="2:51" s="13" customFormat="1" ht="11.25">
      <c r="B663" s="195"/>
      <c r="C663" s="196"/>
      <c r="D663" s="188" t="s">
        <v>215</v>
      </c>
      <c r="E663" s="197" t="s">
        <v>19</v>
      </c>
      <c r="F663" s="198" t="s">
        <v>2069</v>
      </c>
      <c r="G663" s="196"/>
      <c r="H663" s="197" t="s">
        <v>19</v>
      </c>
      <c r="I663" s="199"/>
      <c r="J663" s="196"/>
      <c r="K663" s="196"/>
      <c r="L663" s="200"/>
      <c r="M663" s="201"/>
      <c r="N663" s="202"/>
      <c r="O663" s="202"/>
      <c r="P663" s="202"/>
      <c r="Q663" s="202"/>
      <c r="R663" s="202"/>
      <c r="S663" s="202"/>
      <c r="T663" s="203"/>
      <c r="AT663" s="204" t="s">
        <v>215</v>
      </c>
      <c r="AU663" s="204" t="s">
        <v>84</v>
      </c>
      <c r="AV663" s="13" t="s">
        <v>82</v>
      </c>
      <c r="AW663" s="13" t="s">
        <v>35</v>
      </c>
      <c r="AX663" s="13" t="s">
        <v>74</v>
      </c>
      <c r="AY663" s="204" t="s">
        <v>202</v>
      </c>
    </row>
    <row r="664" spans="2:51" s="13" customFormat="1" ht="11.25">
      <c r="B664" s="195"/>
      <c r="C664" s="196"/>
      <c r="D664" s="188" t="s">
        <v>215</v>
      </c>
      <c r="E664" s="197" t="s">
        <v>19</v>
      </c>
      <c r="F664" s="198" t="s">
        <v>2253</v>
      </c>
      <c r="G664" s="196"/>
      <c r="H664" s="197" t="s">
        <v>19</v>
      </c>
      <c r="I664" s="199"/>
      <c r="J664" s="196"/>
      <c r="K664" s="196"/>
      <c r="L664" s="200"/>
      <c r="M664" s="201"/>
      <c r="N664" s="202"/>
      <c r="O664" s="202"/>
      <c r="P664" s="202"/>
      <c r="Q664" s="202"/>
      <c r="R664" s="202"/>
      <c r="S664" s="202"/>
      <c r="T664" s="203"/>
      <c r="AT664" s="204" t="s">
        <v>215</v>
      </c>
      <c r="AU664" s="204" t="s">
        <v>84</v>
      </c>
      <c r="AV664" s="13" t="s">
        <v>82</v>
      </c>
      <c r="AW664" s="13" t="s">
        <v>35</v>
      </c>
      <c r="AX664" s="13" t="s">
        <v>74</v>
      </c>
      <c r="AY664" s="204" t="s">
        <v>202</v>
      </c>
    </row>
    <row r="665" spans="2:51" s="14" customFormat="1" ht="11.25">
      <c r="B665" s="205"/>
      <c r="C665" s="206"/>
      <c r="D665" s="188" t="s">
        <v>215</v>
      </c>
      <c r="E665" s="207" t="s">
        <v>19</v>
      </c>
      <c r="F665" s="208" t="s">
        <v>2258</v>
      </c>
      <c r="G665" s="206"/>
      <c r="H665" s="209">
        <v>86.608000000000004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215</v>
      </c>
      <c r="AU665" s="215" t="s">
        <v>84</v>
      </c>
      <c r="AV665" s="14" t="s">
        <v>84</v>
      </c>
      <c r="AW665" s="14" t="s">
        <v>35</v>
      </c>
      <c r="AX665" s="14" t="s">
        <v>74</v>
      </c>
      <c r="AY665" s="215" t="s">
        <v>202</v>
      </c>
    </row>
    <row r="666" spans="2:51" s="13" customFormat="1" ht="11.25">
      <c r="B666" s="195"/>
      <c r="C666" s="196"/>
      <c r="D666" s="188" t="s">
        <v>215</v>
      </c>
      <c r="E666" s="197" t="s">
        <v>19</v>
      </c>
      <c r="F666" s="198" t="s">
        <v>2074</v>
      </c>
      <c r="G666" s="196"/>
      <c r="H666" s="197" t="s">
        <v>19</v>
      </c>
      <c r="I666" s="199"/>
      <c r="J666" s="196"/>
      <c r="K666" s="196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215</v>
      </c>
      <c r="AU666" s="204" t="s">
        <v>84</v>
      </c>
      <c r="AV666" s="13" t="s">
        <v>82</v>
      </c>
      <c r="AW666" s="13" t="s">
        <v>35</v>
      </c>
      <c r="AX666" s="13" t="s">
        <v>74</v>
      </c>
      <c r="AY666" s="204" t="s">
        <v>202</v>
      </c>
    </row>
    <row r="667" spans="2:51" s="13" customFormat="1" ht="11.25">
      <c r="B667" s="195"/>
      <c r="C667" s="196"/>
      <c r="D667" s="188" t="s">
        <v>215</v>
      </c>
      <c r="E667" s="197" t="s">
        <v>19</v>
      </c>
      <c r="F667" s="198" t="s">
        <v>2253</v>
      </c>
      <c r="G667" s="196"/>
      <c r="H667" s="197" t="s">
        <v>19</v>
      </c>
      <c r="I667" s="199"/>
      <c r="J667" s="196"/>
      <c r="K667" s="196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215</v>
      </c>
      <c r="AU667" s="204" t="s">
        <v>84</v>
      </c>
      <c r="AV667" s="13" t="s">
        <v>82</v>
      </c>
      <c r="AW667" s="13" t="s">
        <v>35</v>
      </c>
      <c r="AX667" s="13" t="s">
        <v>74</v>
      </c>
      <c r="AY667" s="204" t="s">
        <v>202</v>
      </c>
    </row>
    <row r="668" spans="2:51" s="14" customFormat="1" ht="11.25">
      <c r="B668" s="205"/>
      <c r="C668" s="206"/>
      <c r="D668" s="188" t="s">
        <v>215</v>
      </c>
      <c r="E668" s="207" t="s">
        <v>19</v>
      </c>
      <c r="F668" s="208" t="s">
        <v>2259</v>
      </c>
      <c r="G668" s="206"/>
      <c r="H668" s="209">
        <v>68.067999999999998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215</v>
      </c>
      <c r="AU668" s="215" t="s">
        <v>84</v>
      </c>
      <c r="AV668" s="14" t="s">
        <v>84</v>
      </c>
      <c r="AW668" s="14" t="s">
        <v>35</v>
      </c>
      <c r="AX668" s="14" t="s">
        <v>74</v>
      </c>
      <c r="AY668" s="215" t="s">
        <v>202</v>
      </c>
    </row>
    <row r="669" spans="2:51" s="13" customFormat="1" ht="11.25">
      <c r="B669" s="195"/>
      <c r="C669" s="196"/>
      <c r="D669" s="188" t="s">
        <v>215</v>
      </c>
      <c r="E669" s="197" t="s">
        <v>19</v>
      </c>
      <c r="F669" s="198" t="s">
        <v>2074</v>
      </c>
      <c r="G669" s="196"/>
      <c r="H669" s="197" t="s">
        <v>19</v>
      </c>
      <c r="I669" s="199"/>
      <c r="J669" s="196"/>
      <c r="K669" s="196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215</v>
      </c>
      <c r="AU669" s="204" t="s">
        <v>84</v>
      </c>
      <c r="AV669" s="13" t="s">
        <v>82</v>
      </c>
      <c r="AW669" s="13" t="s">
        <v>35</v>
      </c>
      <c r="AX669" s="13" t="s">
        <v>74</v>
      </c>
      <c r="AY669" s="204" t="s">
        <v>202</v>
      </c>
    </row>
    <row r="670" spans="2:51" s="13" customFormat="1" ht="11.25">
      <c r="B670" s="195"/>
      <c r="C670" s="196"/>
      <c r="D670" s="188" t="s">
        <v>215</v>
      </c>
      <c r="E670" s="197" t="s">
        <v>19</v>
      </c>
      <c r="F670" s="198" t="s">
        <v>2253</v>
      </c>
      <c r="G670" s="196"/>
      <c r="H670" s="197" t="s">
        <v>19</v>
      </c>
      <c r="I670" s="199"/>
      <c r="J670" s="196"/>
      <c r="K670" s="196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215</v>
      </c>
      <c r="AU670" s="204" t="s">
        <v>84</v>
      </c>
      <c r="AV670" s="13" t="s">
        <v>82</v>
      </c>
      <c r="AW670" s="13" t="s">
        <v>35</v>
      </c>
      <c r="AX670" s="13" t="s">
        <v>74</v>
      </c>
      <c r="AY670" s="204" t="s">
        <v>202</v>
      </c>
    </row>
    <row r="671" spans="2:51" s="14" customFormat="1" ht="11.25">
      <c r="B671" s="205"/>
      <c r="C671" s="206"/>
      <c r="D671" s="188" t="s">
        <v>215</v>
      </c>
      <c r="E671" s="207" t="s">
        <v>19</v>
      </c>
      <c r="F671" s="208" t="s">
        <v>2260</v>
      </c>
      <c r="G671" s="206"/>
      <c r="H671" s="209">
        <v>1.502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215</v>
      </c>
      <c r="AU671" s="215" t="s">
        <v>84</v>
      </c>
      <c r="AV671" s="14" t="s">
        <v>84</v>
      </c>
      <c r="AW671" s="14" t="s">
        <v>35</v>
      </c>
      <c r="AX671" s="14" t="s">
        <v>74</v>
      </c>
      <c r="AY671" s="215" t="s">
        <v>202</v>
      </c>
    </row>
    <row r="672" spans="2:51" s="13" customFormat="1" ht="11.25">
      <c r="B672" s="195"/>
      <c r="C672" s="196"/>
      <c r="D672" s="188" t="s">
        <v>215</v>
      </c>
      <c r="E672" s="197" t="s">
        <v>19</v>
      </c>
      <c r="F672" s="198" t="s">
        <v>2076</v>
      </c>
      <c r="G672" s="196"/>
      <c r="H672" s="197" t="s">
        <v>19</v>
      </c>
      <c r="I672" s="199"/>
      <c r="J672" s="196"/>
      <c r="K672" s="196"/>
      <c r="L672" s="200"/>
      <c r="M672" s="201"/>
      <c r="N672" s="202"/>
      <c r="O672" s="202"/>
      <c r="P672" s="202"/>
      <c r="Q672" s="202"/>
      <c r="R672" s="202"/>
      <c r="S672" s="202"/>
      <c r="T672" s="203"/>
      <c r="AT672" s="204" t="s">
        <v>215</v>
      </c>
      <c r="AU672" s="204" t="s">
        <v>84</v>
      </c>
      <c r="AV672" s="13" t="s">
        <v>82</v>
      </c>
      <c r="AW672" s="13" t="s">
        <v>35</v>
      </c>
      <c r="AX672" s="13" t="s">
        <v>74</v>
      </c>
      <c r="AY672" s="204" t="s">
        <v>202</v>
      </c>
    </row>
    <row r="673" spans="2:51" s="13" customFormat="1" ht="11.25">
      <c r="B673" s="195"/>
      <c r="C673" s="196"/>
      <c r="D673" s="188" t="s">
        <v>215</v>
      </c>
      <c r="E673" s="197" t="s">
        <v>19</v>
      </c>
      <c r="F673" s="198" t="s">
        <v>2253</v>
      </c>
      <c r="G673" s="196"/>
      <c r="H673" s="197" t="s">
        <v>19</v>
      </c>
      <c r="I673" s="199"/>
      <c r="J673" s="196"/>
      <c r="K673" s="196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215</v>
      </c>
      <c r="AU673" s="204" t="s">
        <v>84</v>
      </c>
      <c r="AV673" s="13" t="s">
        <v>82</v>
      </c>
      <c r="AW673" s="13" t="s">
        <v>35</v>
      </c>
      <c r="AX673" s="13" t="s">
        <v>74</v>
      </c>
      <c r="AY673" s="204" t="s">
        <v>202</v>
      </c>
    </row>
    <row r="674" spans="2:51" s="14" customFormat="1" ht="11.25">
      <c r="B674" s="205"/>
      <c r="C674" s="206"/>
      <c r="D674" s="188" t="s">
        <v>215</v>
      </c>
      <c r="E674" s="207" t="s">
        <v>19</v>
      </c>
      <c r="F674" s="208" t="s">
        <v>2261</v>
      </c>
      <c r="G674" s="206"/>
      <c r="H674" s="209">
        <v>88.088999999999999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215</v>
      </c>
      <c r="AU674" s="215" t="s">
        <v>84</v>
      </c>
      <c r="AV674" s="14" t="s">
        <v>84</v>
      </c>
      <c r="AW674" s="14" t="s">
        <v>35</v>
      </c>
      <c r="AX674" s="14" t="s">
        <v>74</v>
      </c>
      <c r="AY674" s="215" t="s">
        <v>202</v>
      </c>
    </row>
    <row r="675" spans="2:51" s="13" customFormat="1" ht="11.25">
      <c r="B675" s="195"/>
      <c r="C675" s="196"/>
      <c r="D675" s="188" t="s">
        <v>215</v>
      </c>
      <c r="E675" s="197" t="s">
        <v>19</v>
      </c>
      <c r="F675" s="198" t="s">
        <v>2076</v>
      </c>
      <c r="G675" s="196"/>
      <c r="H675" s="197" t="s">
        <v>19</v>
      </c>
      <c r="I675" s="199"/>
      <c r="J675" s="196"/>
      <c r="K675" s="196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215</v>
      </c>
      <c r="AU675" s="204" t="s">
        <v>84</v>
      </c>
      <c r="AV675" s="13" t="s">
        <v>82</v>
      </c>
      <c r="AW675" s="13" t="s">
        <v>35</v>
      </c>
      <c r="AX675" s="13" t="s">
        <v>74</v>
      </c>
      <c r="AY675" s="204" t="s">
        <v>202</v>
      </c>
    </row>
    <row r="676" spans="2:51" s="13" customFormat="1" ht="11.25">
      <c r="B676" s="195"/>
      <c r="C676" s="196"/>
      <c r="D676" s="188" t="s">
        <v>215</v>
      </c>
      <c r="E676" s="197" t="s">
        <v>19</v>
      </c>
      <c r="F676" s="198" t="s">
        <v>2253</v>
      </c>
      <c r="G676" s="196"/>
      <c r="H676" s="197" t="s">
        <v>19</v>
      </c>
      <c r="I676" s="199"/>
      <c r="J676" s="196"/>
      <c r="K676" s="196"/>
      <c r="L676" s="200"/>
      <c r="M676" s="201"/>
      <c r="N676" s="202"/>
      <c r="O676" s="202"/>
      <c r="P676" s="202"/>
      <c r="Q676" s="202"/>
      <c r="R676" s="202"/>
      <c r="S676" s="202"/>
      <c r="T676" s="203"/>
      <c r="AT676" s="204" t="s">
        <v>215</v>
      </c>
      <c r="AU676" s="204" t="s">
        <v>84</v>
      </c>
      <c r="AV676" s="13" t="s">
        <v>82</v>
      </c>
      <c r="AW676" s="13" t="s">
        <v>35</v>
      </c>
      <c r="AX676" s="13" t="s">
        <v>74</v>
      </c>
      <c r="AY676" s="204" t="s">
        <v>202</v>
      </c>
    </row>
    <row r="677" spans="2:51" s="14" customFormat="1" ht="11.25">
      <c r="B677" s="205"/>
      <c r="C677" s="206"/>
      <c r="D677" s="188" t="s">
        <v>215</v>
      </c>
      <c r="E677" s="207" t="s">
        <v>19</v>
      </c>
      <c r="F677" s="208" t="s">
        <v>2262</v>
      </c>
      <c r="G677" s="206"/>
      <c r="H677" s="209">
        <v>19.125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215</v>
      </c>
      <c r="AU677" s="215" t="s">
        <v>84</v>
      </c>
      <c r="AV677" s="14" t="s">
        <v>84</v>
      </c>
      <c r="AW677" s="14" t="s">
        <v>35</v>
      </c>
      <c r="AX677" s="14" t="s">
        <v>74</v>
      </c>
      <c r="AY677" s="215" t="s">
        <v>202</v>
      </c>
    </row>
    <row r="678" spans="2:51" s="13" customFormat="1" ht="11.25">
      <c r="B678" s="195"/>
      <c r="C678" s="196"/>
      <c r="D678" s="188" t="s">
        <v>215</v>
      </c>
      <c r="E678" s="197" t="s">
        <v>19</v>
      </c>
      <c r="F678" s="198" t="s">
        <v>2076</v>
      </c>
      <c r="G678" s="196"/>
      <c r="H678" s="197" t="s">
        <v>19</v>
      </c>
      <c r="I678" s="199"/>
      <c r="J678" s="196"/>
      <c r="K678" s="196"/>
      <c r="L678" s="200"/>
      <c r="M678" s="201"/>
      <c r="N678" s="202"/>
      <c r="O678" s="202"/>
      <c r="P678" s="202"/>
      <c r="Q678" s="202"/>
      <c r="R678" s="202"/>
      <c r="S678" s="202"/>
      <c r="T678" s="203"/>
      <c r="AT678" s="204" t="s">
        <v>215</v>
      </c>
      <c r="AU678" s="204" t="s">
        <v>84</v>
      </c>
      <c r="AV678" s="13" t="s">
        <v>82</v>
      </c>
      <c r="AW678" s="13" t="s">
        <v>35</v>
      </c>
      <c r="AX678" s="13" t="s">
        <v>74</v>
      </c>
      <c r="AY678" s="204" t="s">
        <v>202</v>
      </c>
    </row>
    <row r="679" spans="2:51" s="13" customFormat="1" ht="11.25">
      <c r="B679" s="195"/>
      <c r="C679" s="196"/>
      <c r="D679" s="188" t="s">
        <v>215</v>
      </c>
      <c r="E679" s="197" t="s">
        <v>19</v>
      </c>
      <c r="F679" s="198" t="s">
        <v>2253</v>
      </c>
      <c r="G679" s="196"/>
      <c r="H679" s="197" t="s">
        <v>19</v>
      </c>
      <c r="I679" s="199"/>
      <c r="J679" s="196"/>
      <c r="K679" s="196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215</v>
      </c>
      <c r="AU679" s="204" t="s">
        <v>84</v>
      </c>
      <c r="AV679" s="13" t="s">
        <v>82</v>
      </c>
      <c r="AW679" s="13" t="s">
        <v>35</v>
      </c>
      <c r="AX679" s="13" t="s">
        <v>74</v>
      </c>
      <c r="AY679" s="204" t="s">
        <v>202</v>
      </c>
    </row>
    <row r="680" spans="2:51" s="14" customFormat="1" ht="11.25">
      <c r="B680" s="205"/>
      <c r="C680" s="206"/>
      <c r="D680" s="188" t="s">
        <v>215</v>
      </c>
      <c r="E680" s="207" t="s">
        <v>19</v>
      </c>
      <c r="F680" s="208" t="s">
        <v>2263</v>
      </c>
      <c r="G680" s="206"/>
      <c r="H680" s="209">
        <v>36.765000000000001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215</v>
      </c>
      <c r="AU680" s="215" t="s">
        <v>84</v>
      </c>
      <c r="AV680" s="14" t="s">
        <v>84</v>
      </c>
      <c r="AW680" s="14" t="s">
        <v>35</v>
      </c>
      <c r="AX680" s="14" t="s">
        <v>74</v>
      </c>
      <c r="AY680" s="215" t="s">
        <v>202</v>
      </c>
    </row>
    <row r="681" spans="2:51" s="13" customFormat="1" ht="11.25">
      <c r="B681" s="195"/>
      <c r="C681" s="196"/>
      <c r="D681" s="188" t="s">
        <v>215</v>
      </c>
      <c r="E681" s="197" t="s">
        <v>19</v>
      </c>
      <c r="F681" s="198" t="s">
        <v>2076</v>
      </c>
      <c r="G681" s="196"/>
      <c r="H681" s="197" t="s">
        <v>19</v>
      </c>
      <c r="I681" s="199"/>
      <c r="J681" s="196"/>
      <c r="K681" s="196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215</v>
      </c>
      <c r="AU681" s="204" t="s">
        <v>84</v>
      </c>
      <c r="AV681" s="13" t="s">
        <v>82</v>
      </c>
      <c r="AW681" s="13" t="s">
        <v>35</v>
      </c>
      <c r="AX681" s="13" t="s">
        <v>74</v>
      </c>
      <c r="AY681" s="204" t="s">
        <v>202</v>
      </c>
    </row>
    <row r="682" spans="2:51" s="13" customFormat="1" ht="11.25">
      <c r="B682" s="195"/>
      <c r="C682" s="196"/>
      <c r="D682" s="188" t="s">
        <v>215</v>
      </c>
      <c r="E682" s="197" t="s">
        <v>19</v>
      </c>
      <c r="F682" s="198" t="s">
        <v>2253</v>
      </c>
      <c r="G682" s="196"/>
      <c r="H682" s="197" t="s">
        <v>19</v>
      </c>
      <c r="I682" s="199"/>
      <c r="J682" s="196"/>
      <c r="K682" s="196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215</v>
      </c>
      <c r="AU682" s="204" t="s">
        <v>84</v>
      </c>
      <c r="AV682" s="13" t="s">
        <v>82</v>
      </c>
      <c r="AW682" s="13" t="s">
        <v>35</v>
      </c>
      <c r="AX682" s="13" t="s">
        <v>74</v>
      </c>
      <c r="AY682" s="204" t="s">
        <v>202</v>
      </c>
    </row>
    <row r="683" spans="2:51" s="14" customFormat="1" ht="11.25">
      <c r="B683" s="205"/>
      <c r="C683" s="206"/>
      <c r="D683" s="188" t="s">
        <v>215</v>
      </c>
      <c r="E683" s="207" t="s">
        <v>19</v>
      </c>
      <c r="F683" s="208" t="s">
        <v>2264</v>
      </c>
      <c r="G683" s="206"/>
      <c r="H683" s="209">
        <v>14.333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215</v>
      </c>
      <c r="AU683" s="215" t="s">
        <v>84</v>
      </c>
      <c r="AV683" s="14" t="s">
        <v>84</v>
      </c>
      <c r="AW683" s="14" t="s">
        <v>35</v>
      </c>
      <c r="AX683" s="14" t="s">
        <v>74</v>
      </c>
      <c r="AY683" s="215" t="s">
        <v>202</v>
      </c>
    </row>
    <row r="684" spans="2:51" s="13" customFormat="1" ht="11.25">
      <c r="B684" s="195"/>
      <c r="C684" s="196"/>
      <c r="D684" s="188" t="s">
        <v>215</v>
      </c>
      <c r="E684" s="197" t="s">
        <v>19</v>
      </c>
      <c r="F684" s="198" t="s">
        <v>2076</v>
      </c>
      <c r="G684" s="196"/>
      <c r="H684" s="197" t="s">
        <v>19</v>
      </c>
      <c r="I684" s="199"/>
      <c r="J684" s="196"/>
      <c r="K684" s="196"/>
      <c r="L684" s="200"/>
      <c r="M684" s="201"/>
      <c r="N684" s="202"/>
      <c r="O684" s="202"/>
      <c r="P684" s="202"/>
      <c r="Q684" s="202"/>
      <c r="R684" s="202"/>
      <c r="S684" s="202"/>
      <c r="T684" s="203"/>
      <c r="AT684" s="204" t="s">
        <v>215</v>
      </c>
      <c r="AU684" s="204" t="s">
        <v>84</v>
      </c>
      <c r="AV684" s="13" t="s">
        <v>82</v>
      </c>
      <c r="AW684" s="13" t="s">
        <v>35</v>
      </c>
      <c r="AX684" s="13" t="s">
        <v>74</v>
      </c>
      <c r="AY684" s="204" t="s">
        <v>202</v>
      </c>
    </row>
    <row r="685" spans="2:51" s="13" customFormat="1" ht="11.25">
      <c r="B685" s="195"/>
      <c r="C685" s="196"/>
      <c r="D685" s="188" t="s">
        <v>215</v>
      </c>
      <c r="E685" s="197" t="s">
        <v>19</v>
      </c>
      <c r="F685" s="198" t="s">
        <v>2253</v>
      </c>
      <c r="G685" s="196"/>
      <c r="H685" s="197" t="s">
        <v>19</v>
      </c>
      <c r="I685" s="199"/>
      <c r="J685" s="196"/>
      <c r="K685" s="196"/>
      <c r="L685" s="200"/>
      <c r="M685" s="201"/>
      <c r="N685" s="202"/>
      <c r="O685" s="202"/>
      <c r="P685" s="202"/>
      <c r="Q685" s="202"/>
      <c r="R685" s="202"/>
      <c r="S685" s="202"/>
      <c r="T685" s="203"/>
      <c r="AT685" s="204" t="s">
        <v>215</v>
      </c>
      <c r="AU685" s="204" t="s">
        <v>84</v>
      </c>
      <c r="AV685" s="13" t="s">
        <v>82</v>
      </c>
      <c r="AW685" s="13" t="s">
        <v>35</v>
      </c>
      <c r="AX685" s="13" t="s">
        <v>74</v>
      </c>
      <c r="AY685" s="204" t="s">
        <v>202</v>
      </c>
    </row>
    <row r="686" spans="2:51" s="14" customFormat="1" ht="11.25">
      <c r="B686" s="205"/>
      <c r="C686" s="206"/>
      <c r="D686" s="188" t="s">
        <v>215</v>
      </c>
      <c r="E686" s="207" t="s">
        <v>19</v>
      </c>
      <c r="F686" s="208" t="s">
        <v>2265</v>
      </c>
      <c r="G686" s="206"/>
      <c r="H686" s="209">
        <v>10.561999999999999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215</v>
      </c>
      <c r="AU686" s="215" t="s">
        <v>84</v>
      </c>
      <c r="AV686" s="14" t="s">
        <v>84</v>
      </c>
      <c r="AW686" s="14" t="s">
        <v>35</v>
      </c>
      <c r="AX686" s="14" t="s">
        <v>74</v>
      </c>
      <c r="AY686" s="215" t="s">
        <v>202</v>
      </c>
    </row>
    <row r="687" spans="2:51" s="13" customFormat="1" ht="11.25">
      <c r="B687" s="195"/>
      <c r="C687" s="196"/>
      <c r="D687" s="188" t="s">
        <v>215</v>
      </c>
      <c r="E687" s="197" t="s">
        <v>19</v>
      </c>
      <c r="F687" s="198" t="s">
        <v>2076</v>
      </c>
      <c r="G687" s="196"/>
      <c r="H687" s="197" t="s">
        <v>19</v>
      </c>
      <c r="I687" s="199"/>
      <c r="J687" s="196"/>
      <c r="K687" s="196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215</v>
      </c>
      <c r="AU687" s="204" t="s">
        <v>84</v>
      </c>
      <c r="AV687" s="13" t="s">
        <v>82</v>
      </c>
      <c r="AW687" s="13" t="s">
        <v>35</v>
      </c>
      <c r="AX687" s="13" t="s">
        <v>74</v>
      </c>
      <c r="AY687" s="204" t="s">
        <v>202</v>
      </c>
    </row>
    <row r="688" spans="2:51" s="13" customFormat="1" ht="11.25">
      <c r="B688" s="195"/>
      <c r="C688" s="196"/>
      <c r="D688" s="188" t="s">
        <v>215</v>
      </c>
      <c r="E688" s="197" t="s">
        <v>19</v>
      </c>
      <c r="F688" s="198" t="s">
        <v>2253</v>
      </c>
      <c r="G688" s="196"/>
      <c r="H688" s="197" t="s">
        <v>19</v>
      </c>
      <c r="I688" s="199"/>
      <c r="J688" s="196"/>
      <c r="K688" s="196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215</v>
      </c>
      <c r="AU688" s="204" t="s">
        <v>84</v>
      </c>
      <c r="AV688" s="13" t="s">
        <v>82</v>
      </c>
      <c r="AW688" s="13" t="s">
        <v>35</v>
      </c>
      <c r="AX688" s="13" t="s">
        <v>74</v>
      </c>
      <c r="AY688" s="204" t="s">
        <v>202</v>
      </c>
    </row>
    <row r="689" spans="1:65" s="14" customFormat="1" ht="11.25">
      <c r="B689" s="205"/>
      <c r="C689" s="206"/>
      <c r="D689" s="188" t="s">
        <v>215</v>
      </c>
      <c r="E689" s="207" t="s">
        <v>19</v>
      </c>
      <c r="F689" s="208" t="s">
        <v>2266</v>
      </c>
      <c r="G689" s="206"/>
      <c r="H689" s="209">
        <v>122.39700000000001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215</v>
      </c>
      <c r="AU689" s="215" t="s">
        <v>84</v>
      </c>
      <c r="AV689" s="14" t="s">
        <v>84</v>
      </c>
      <c r="AW689" s="14" t="s">
        <v>35</v>
      </c>
      <c r="AX689" s="14" t="s">
        <v>74</v>
      </c>
      <c r="AY689" s="215" t="s">
        <v>202</v>
      </c>
    </row>
    <row r="690" spans="1:65" s="13" customFormat="1" ht="11.25">
      <c r="B690" s="195"/>
      <c r="C690" s="196"/>
      <c r="D690" s="188" t="s">
        <v>215</v>
      </c>
      <c r="E690" s="197" t="s">
        <v>19</v>
      </c>
      <c r="F690" s="198" t="s">
        <v>2078</v>
      </c>
      <c r="G690" s="196"/>
      <c r="H690" s="197" t="s">
        <v>19</v>
      </c>
      <c r="I690" s="199"/>
      <c r="J690" s="196"/>
      <c r="K690" s="196"/>
      <c r="L690" s="200"/>
      <c r="M690" s="201"/>
      <c r="N690" s="202"/>
      <c r="O690" s="202"/>
      <c r="P690" s="202"/>
      <c r="Q690" s="202"/>
      <c r="R690" s="202"/>
      <c r="S690" s="202"/>
      <c r="T690" s="203"/>
      <c r="AT690" s="204" t="s">
        <v>215</v>
      </c>
      <c r="AU690" s="204" t="s">
        <v>84</v>
      </c>
      <c r="AV690" s="13" t="s">
        <v>82</v>
      </c>
      <c r="AW690" s="13" t="s">
        <v>35</v>
      </c>
      <c r="AX690" s="13" t="s">
        <v>74</v>
      </c>
      <c r="AY690" s="204" t="s">
        <v>202</v>
      </c>
    </row>
    <row r="691" spans="1:65" s="13" customFormat="1" ht="11.25">
      <c r="B691" s="195"/>
      <c r="C691" s="196"/>
      <c r="D691" s="188" t="s">
        <v>215</v>
      </c>
      <c r="E691" s="197" t="s">
        <v>19</v>
      </c>
      <c r="F691" s="198" t="s">
        <v>2253</v>
      </c>
      <c r="G691" s="196"/>
      <c r="H691" s="197" t="s">
        <v>19</v>
      </c>
      <c r="I691" s="199"/>
      <c r="J691" s="196"/>
      <c r="K691" s="196"/>
      <c r="L691" s="200"/>
      <c r="M691" s="201"/>
      <c r="N691" s="202"/>
      <c r="O691" s="202"/>
      <c r="P691" s="202"/>
      <c r="Q691" s="202"/>
      <c r="R691" s="202"/>
      <c r="S691" s="202"/>
      <c r="T691" s="203"/>
      <c r="AT691" s="204" t="s">
        <v>215</v>
      </c>
      <c r="AU691" s="204" t="s">
        <v>84</v>
      </c>
      <c r="AV691" s="13" t="s">
        <v>82</v>
      </c>
      <c r="AW691" s="13" t="s">
        <v>35</v>
      </c>
      <c r="AX691" s="13" t="s">
        <v>74</v>
      </c>
      <c r="AY691" s="204" t="s">
        <v>202</v>
      </c>
    </row>
    <row r="692" spans="1:65" s="14" customFormat="1" ht="11.25">
      <c r="B692" s="205"/>
      <c r="C692" s="206"/>
      <c r="D692" s="188" t="s">
        <v>215</v>
      </c>
      <c r="E692" s="207" t="s">
        <v>19</v>
      </c>
      <c r="F692" s="208" t="s">
        <v>2267</v>
      </c>
      <c r="G692" s="206"/>
      <c r="H692" s="209">
        <v>56.392000000000003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215</v>
      </c>
      <c r="AU692" s="215" t="s">
        <v>84</v>
      </c>
      <c r="AV692" s="14" t="s">
        <v>84</v>
      </c>
      <c r="AW692" s="14" t="s">
        <v>35</v>
      </c>
      <c r="AX692" s="14" t="s">
        <v>74</v>
      </c>
      <c r="AY692" s="215" t="s">
        <v>202</v>
      </c>
    </row>
    <row r="693" spans="1:65" s="13" customFormat="1" ht="11.25">
      <c r="B693" s="195"/>
      <c r="C693" s="196"/>
      <c r="D693" s="188" t="s">
        <v>215</v>
      </c>
      <c r="E693" s="197" t="s">
        <v>19</v>
      </c>
      <c r="F693" s="198" t="s">
        <v>2078</v>
      </c>
      <c r="G693" s="196"/>
      <c r="H693" s="197" t="s">
        <v>19</v>
      </c>
      <c r="I693" s="199"/>
      <c r="J693" s="196"/>
      <c r="K693" s="196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215</v>
      </c>
      <c r="AU693" s="204" t="s">
        <v>84</v>
      </c>
      <c r="AV693" s="13" t="s">
        <v>82</v>
      </c>
      <c r="AW693" s="13" t="s">
        <v>35</v>
      </c>
      <c r="AX693" s="13" t="s">
        <v>74</v>
      </c>
      <c r="AY693" s="204" t="s">
        <v>202</v>
      </c>
    </row>
    <row r="694" spans="1:65" s="13" customFormat="1" ht="11.25">
      <c r="B694" s="195"/>
      <c r="C694" s="196"/>
      <c r="D694" s="188" t="s">
        <v>215</v>
      </c>
      <c r="E694" s="197" t="s">
        <v>19</v>
      </c>
      <c r="F694" s="198" t="s">
        <v>2253</v>
      </c>
      <c r="G694" s="196"/>
      <c r="H694" s="197" t="s">
        <v>19</v>
      </c>
      <c r="I694" s="199"/>
      <c r="J694" s="196"/>
      <c r="K694" s="196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215</v>
      </c>
      <c r="AU694" s="204" t="s">
        <v>84</v>
      </c>
      <c r="AV694" s="13" t="s">
        <v>82</v>
      </c>
      <c r="AW694" s="13" t="s">
        <v>35</v>
      </c>
      <c r="AX694" s="13" t="s">
        <v>74</v>
      </c>
      <c r="AY694" s="204" t="s">
        <v>202</v>
      </c>
    </row>
    <row r="695" spans="1:65" s="14" customFormat="1" ht="11.25">
      <c r="B695" s="205"/>
      <c r="C695" s="206"/>
      <c r="D695" s="188" t="s">
        <v>215</v>
      </c>
      <c r="E695" s="207" t="s">
        <v>19</v>
      </c>
      <c r="F695" s="208" t="s">
        <v>2268</v>
      </c>
      <c r="G695" s="206"/>
      <c r="H695" s="209">
        <v>1.5109999999999999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215</v>
      </c>
      <c r="AU695" s="215" t="s">
        <v>84</v>
      </c>
      <c r="AV695" s="14" t="s">
        <v>84</v>
      </c>
      <c r="AW695" s="14" t="s">
        <v>35</v>
      </c>
      <c r="AX695" s="14" t="s">
        <v>74</v>
      </c>
      <c r="AY695" s="215" t="s">
        <v>202</v>
      </c>
    </row>
    <row r="696" spans="1:65" s="15" customFormat="1" ht="11.25">
      <c r="B696" s="216"/>
      <c r="C696" s="217"/>
      <c r="D696" s="188" t="s">
        <v>215</v>
      </c>
      <c r="E696" s="218" t="s">
        <v>19</v>
      </c>
      <c r="F696" s="219" t="s">
        <v>220</v>
      </c>
      <c r="G696" s="217"/>
      <c r="H696" s="220">
        <v>690.10199999999998</v>
      </c>
      <c r="I696" s="221"/>
      <c r="J696" s="217"/>
      <c r="K696" s="217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215</v>
      </c>
      <c r="AU696" s="226" t="s">
        <v>84</v>
      </c>
      <c r="AV696" s="15" t="s">
        <v>209</v>
      </c>
      <c r="AW696" s="15" t="s">
        <v>35</v>
      </c>
      <c r="AX696" s="15" t="s">
        <v>82</v>
      </c>
      <c r="AY696" s="226" t="s">
        <v>202</v>
      </c>
    </row>
    <row r="697" spans="1:65" s="14" customFormat="1" ht="11.25">
      <c r="B697" s="205"/>
      <c r="C697" s="206"/>
      <c r="D697" s="188" t="s">
        <v>215</v>
      </c>
      <c r="E697" s="206"/>
      <c r="F697" s="208" t="s">
        <v>2271</v>
      </c>
      <c r="G697" s="206"/>
      <c r="H697" s="209">
        <v>62109.18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215</v>
      </c>
      <c r="AU697" s="215" t="s">
        <v>84</v>
      </c>
      <c r="AV697" s="14" t="s">
        <v>84</v>
      </c>
      <c r="AW697" s="14" t="s">
        <v>4</v>
      </c>
      <c r="AX697" s="14" t="s">
        <v>82</v>
      </c>
      <c r="AY697" s="215" t="s">
        <v>202</v>
      </c>
    </row>
    <row r="698" spans="1:65" s="2" customFormat="1" ht="16.5" customHeight="1">
      <c r="A698" s="36"/>
      <c r="B698" s="37"/>
      <c r="C698" s="175" t="s">
        <v>426</v>
      </c>
      <c r="D698" s="175" t="s">
        <v>204</v>
      </c>
      <c r="E698" s="176" t="s">
        <v>1418</v>
      </c>
      <c r="F698" s="177" t="s">
        <v>1419</v>
      </c>
      <c r="G698" s="178" t="s">
        <v>280</v>
      </c>
      <c r="H698" s="179">
        <v>690.10199999999998</v>
      </c>
      <c r="I698" s="180"/>
      <c r="J698" s="181">
        <f>ROUND(I698*H698,2)</f>
        <v>0</v>
      </c>
      <c r="K698" s="177" t="s">
        <v>208</v>
      </c>
      <c r="L698" s="41"/>
      <c r="M698" s="182" t="s">
        <v>19</v>
      </c>
      <c r="N698" s="183" t="s">
        <v>45</v>
      </c>
      <c r="O698" s="66"/>
      <c r="P698" s="184">
        <f>O698*H698</f>
        <v>0</v>
      </c>
      <c r="Q698" s="184">
        <v>0</v>
      </c>
      <c r="R698" s="184">
        <f>Q698*H698</f>
        <v>0</v>
      </c>
      <c r="S698" s="184">
        <v>0</v>
      </c>
      <c r="T698" s="185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6" t="s">
        <v>209</v>
      </c>
      <c r="AT698" s="186" t="s">
        <v>204</v>
      </c>
      <c r="AU698" s="186" t="s">
        <v>84</v>
      </c>
      <c r="AY698" s="19" t="s">
        <v>202</v>
      </c>
      <c r="BE698" s="187">
        <f>IF(N698="základní",J698,0)</f>
        <v>0</v>
      </c>
      <c r="BF698" s="187">
        <f>IF(N698="snížená",J698,0)</f>
        <v>0</v>
      </c>
      <c r="BG698" s="187">
        <f>IF(N698="zákl. přenesená",J698,0)</f>
        <v>0</v>
      </c>
      <c r="BH698" s="187">
        <f>IF(N698="sníž. přenesená",J698,0)</f>
        <v>0</v>
      </c>
      <c r="BI698" s="187">
        <f>IF(N698="nulová",J698,0)</f>
        <v>0</v>
      </c>
      <c r="BJ698" s="19" t="s">
        <v>82</v>
      </c>
      <c r="BK698" s="187">
        <f>ROUND(I698*H698,2)</f>
        <v>0</v>
      </c>
      <c r="BL698" s="19" t="s">
        <v>209</v>
      </c>
      <c r="BM698" s="186" t="s">
        <v>2277</v>
      </c>
    </row>
    <row r="699" spans="1:65" s="2" customFormat="1" ht="11.25">
      <c r="A699" s="36"/>
      <c r="B699" s="37"/>
      <c r="C699" s="38"/>
      <c r="D699" s="188" t="s">
        <v>211</v>
      </c>
      <c r="E699" s="38"/>
      <c r="F699" s="189" t="s">
        <v>1421</v>
      </c>
      <c r="G699" s="38"/>
      <c r="H699" s="38"/>
      <c r="I699" s="190"/>
      <c r="J699" s="38"/>
      <c r="K699" s="38"/>
      <c r="L699" s="41"/>
      <c r="M699" s="191"/>
      <c r="N699" s="192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211</v>
      </c>
      <c r="AU699" s="19" t="s">
        <v>84</v>
      </c>
    </row>
    <row r="700" spans="1:65" s="2" customFormat="1" ht="11.25">
      <c r="A700" s="36"/>
      <c r="B700" s="37"/>
      <c r="C700" s="38"/>
      <c r="D700" s="193" t="s">
        <v>213</v>
      </c>
      <c r="E700" s="38"/>
      <c r="F700" s="194" t="s">
        <v>1422</v>
      </c>
      <c r="G700" s="38"/>
      <c r="H700" s="38"/>
      <c r="I700" s="190"/>
      <c r="J700" s="38"/>
      <c r="K700" s="38"/>
      <c r="L700" s="41"/>
      <c r="M700" s="191"/>
      <c r="N700" s="192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213</v>
      </c>
      <c r="AU700" s="19" t="s">
        <v>84</v>
      </c>
    </row>
    <row r="701" spans="1:65" s="13" customFormat="1" ht="11.25">
      <c r="B701" s="195"/>
      <c r="C701" s="196"/>
      <c r="D701" s="188" t="s">
        <v>215</v>
      </c>
      <c r="E701" s="197" t="s">
        <v>19</v>
      </c>
      <c r="F701" s="198" t="s">
        <v>2253</v>
      </c>
      <c r="G701" s="196"/>
      <c r="H701" s="197" t="s">
        <v>19</v>
      </c>
      <c r="I701" s="199"/>
      <c r="J701" s="196"/>
      <c r="K701" s="196"/>
      <c r="L701" s="200"/>
      <c r="M701" s="201"/>
      <c r="N701" s="202"/>
      <c r="O701" s="202"/>
      <c r="P701" s="202"/>
      <c r="Q701" s="202"/>
      <c r="R701" s="202"/>
      <c r="S701" s="202"/>
      <c r="T701" s="203"/>
      <c r="AT701" s="204" t="s">
        <v>215</v>
      </c>
      <c r="AU701" s="204" t="s">
        <v>84</v>
      </c>
      <c r="AV701" s="13" t="s">
        <v>82</v>
      </c>
      <c r="AW701" s="13" t="s">
        <v>35</v>
      </c>
      <c r="AX701" s="13" t="s">
        <v>74</v>
      </c>
      <c r="AY701" s="204" t="s">
        <v>202</v>
      </c>
    </row>
    <row r="702" spans="1:65" s="13" customFormat="1" ht="11.25">
      <c r="B702" s="195"/>
      <c r="C702" s="196"/>
      <c r="D702" s="188" t="s">
        <v>215</v>
      </c>
      <c r="E702" s="197" t="s">
        <v>19</v>
      </c>
      <c r="F702" s="198" t="s">
        <v>2069</v>
      </c>
      <c r="G702" s="196"/>
      <c r="H702" s="197" t="s">
        <v>19</v>
      </c>
      <c r="I702" s="199"/>
      <c r="J702" s="196"/>
      <c r="K702" s="196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215</v>
      </c>
      <c r="AU702" s="204" t="s">
        <v>84</v>
      </c>
      <c r="AV702" s="13" t="s">
        <v>82</v>
      </c>
      <c r="AW702" s="13" t="s">
        <v>35</v>
      </c>
      <c r="AX702" s="13" t="s">
        <v>74</v>
      </c>
      <c r="AY702" s="204" t="s">
        <v>202</v>
      </c>
    </row>
    <row r="703" spans="1:65" s="13" customFormat="1" ht="11.25">
      <c r="B703" s="195"/>
      <c r="C703" s="196"/>
      <c r="D703" s="188" t="s">
        <v>215</v>
      </c>
      <c r="E703" s="197" t="s">
        <v>19</v>
      </c>
      <c r="F703" s="198" t="s">
        <v>2253</v>
      </c>
      <c r="G703" s="196"/>
      <c r="H703" s="197" t="s">
        <v>19</v>
      </c>
      <c r="I703" s="199"/>
      <c r="J703" s="196"/>
      <c r="K703" s="196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215</v>
      </c>
      <c r="AU703" s="204" t="s">
        <v>84</v>
      </c>
      <c r="AV703" s="13" t="s">
        <v>82</v>
      </c>
      <c r="AW703" s="13" t="s">
        <v>35</v>
      </c>
      <c r="AX703" s="13" t="s">
        <v>74</v>
      </c>
      <c r="AY703" s="204" t="s">
        <v>202</v>
      </c>
    </row>
    <row r="704" spans="1:65" s="14" customFormat="1" ht="11.25">
      <c r="B704" s="205"/>
      <c r="C704" s="206"/>
      <c r="D704" s="188" t="s">
        <v>215</v>
      </c>
      <c r="E704" s="207" t="s">
        <v>19</v>
      </c>
      <c r="F704" s="208" t="s">
        <v>2254</v>
      </c>
      <c r="G704" s="206"/>
      <c r="H704" s="209">
        <v>118.202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215</v>
      </c>
      <c r="AU704" s="215" t="s">
        <v>84</v>
      </c>
      <c r="AV704" s="14" t="s">
        <v>84</v>
      </c>
      <c r="AW704" s="14" t="s">
        <v>35</v>
      </c>
      <c r="AX704" s="14" t="s">
        <v>74</v>
      </c>
      <c r="AY704" s="215" t="s">
        <v>202</v>
      </c>
    </row>
    <row r="705" spans="2:51" s="13" customFormat="1" ht="11.25">
      <c r="B705" s="195"/>
      <c r="C705" s="196"/>
      <c r="D705" s="188" t="s">
        <v>215</v>
      </c>
      <c r="E705" s="197" t="s">
        <v>19</v>
      </c>
      <c r="F705" s="198" t="s">
        <v>2069</v>
      </c>
      <c r="G705" s="196"/>
      <c r="H705" s="197" t="s">
        <v>19</v>
      </c>
      <c r="I705" s="199"/>
      <c r="J705" s="196"/>
      <c r="K705" s="196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215</v>
      </c>
      <c r="AU705" s="204" t="s">
        <v>84</v>
      </c>
      <c r="AV705" s="13" t="s">
        <v>82</v>
      </c>
      <c r="AW705" s="13" t="s">
        <v>35</v>
      </c>
      <c r="AX705" s="13" t="s">
        <v>74</v>
      </c>
      <c r="AY705" s="204" t="s">
        <v>202</v>
      </c>
    </row>
    <row r="706" spans="2:51" s="13" customFormat="1" ht="11.25">
      <c r="B706" s="195"/>
      <c r="C706" s="196"/>
      <c r="D706" s="188" t="s">
        <v>215</v>
      </c>
      <c r="E706" s="197" t="s">
        <v>19</v>
      </c>
      <c r="F706" s="198" t="s">
        <v>2253</v>
      </c>
      <c r="G706" s="196"/>
      <c r="H706" s="197" t="s">
        <v>19</v>
      </c>
      <c r="I706" s="199"/>
      <c r="J706" s="196"/>
      <c r="K706" s="196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215</v>
      </c>
      <c r="AU706" s="204" t="s">
        <v>84</v>
      </c>
      <c r="AV706" s="13" t="s">
        <v>82</v>
      </c>
      <c r="AW706" s="13" t="s">
        <v>35</v>
      </c>
      <c r="AX706" s="13" t="s">
        <v>74</v>
      </c>
      <c r="AY706" s="204" t="s">
        <v>202</v>
      </c>
    </row>
    <row r="707" spans="2:51" s="14" customFormat="1" ht="11.25">
      <c r="B707" s="205"/>
      <c r="C707" s="206"/>
      <c r="D707" s="188" t="s">
        <v>215</v>
      </c>
      <c r="E707" s="207" t="s">
        <v>19</v>
      </c>
      <c r="F707" s="208" t="s">
        <v>2255</v>
      </c>
      <c r="G707" s="206"/>
      <c r="H707" s="209">
        <v>28.039000000000001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215</v>
      </c>
      <c r="AU707" s="215" t="s">
        <v>84</v>
      </c>
      <c r="AV707" s="14" t="s">
        <v>84</v>
      </c>
      <c r="AW707" s="14" t="s">
        <v>35</v>
      </c>
      <c r="AX707" s="14" t="s">
        <v>74</v>
      </c>
      <c r="AY707" s="215" t="s">
        <v>202</v>
      </c>
    </row>
    <row r="708" spans="2:51" s="13" customFormat="1" ht="11.25">
      <c r="B708" s="195"/>
      <c r="C708" s="196"/>
      <c r="D708" s="188" t="s">
        <v>215</v>
      </c>
      <c r="E708" s="197" t="s">
        <v>19</v>
      </c>
      <c r="F708" s="198" t="s">
        <v>2069</v>
      </c>
      <c r="G708" s="196"/>
      <c r="H708" s="197" t="s">
        <v>19</v>
      </c>
      <c r="I708" s="199"/>
      <c r="J708" s="196"/>
      <c r="K708" s="196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215</v>
      </c>
      <c r="AU708" s="204" t="s">
        <v>84</v>
      </c>
      <c r="AV708" s="13" t="s">
        <v>82</v>
      </c>
      <c r="AW708" s="13" t="s">
        <v>35</v>
      </c>
      <c r="AX708" s="13" t="s">
        <v>74</v>
      </c>
      <c r="AY708" s="204" t="s">
        <v>202</v>
      </c>
    </row>
    <row r="709" spans="2:51" s="13" customFormat="1" ht="11.25">
      <c r="B709" s="195"/>
      <c r="C709" s="196"/>
      <c r="D709" s="188" t="s">
        <v>215</v>
      </c>
      <c r="E709" s="197" t="s">
        <v>19</v>
      </c>
      <c r="F709" s="198" t="s">
        <v>2253</v>
      </c>
      <c r="G709" s="196"/>
      <c r="H709" s="197" t="s">
        <v>19</v>
      </c>
      <c r="I709" s="199"/>
      <c r="J709" s="196"/>
      <c r="K709" s="196"/>
      <c r="L709" s="200"/>
      <c r="M709" s="201"/>
      <c r="N709" s="202"/>
      <c r="O709" s="202"/>
      <c r="P709" s="202"/>
      <c r="Q709" s="202"/>
      <c r="R709" s="202"/>
      <c r="S709" s="202"/>
      <c r="T709" s="203"/>
      <c r="AT709" s="204" t="s">
        <v>215</v>
      </c>
      <c r="AU709" s="204" t="s">
        <v>84</v>
      </c>
      <c r="AV709" s="13" t="s">
        <v>82</v>
      </c>
      <c r="AW709" s="13" t="s">
        <v>35</v>
      </c>
      <c r="AX709" s="13" t="s">
        <v>74</v>
      </c>
      <c r="AY709" s="204" t="s">
        <v>202</v>
      </c>
    </row>
    <row r="710" spans="2:51" s="14" customFormat="1" ht="11.25">
      <c r="B710" s="205"/>
      <c r="C710" s="206"/>
      <c r="D710" s="188" t="s">
        <v>215</v>
      </c>
      <c r="E710" s="207" t="s">
        <v>19</v>
      </c>
      <c r="F710" s="208" t="s">
        <v>2256</v>
      </c>
      <c r="G710" s="206"/>
      <c r="H710" s="209">
        <v>25.23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215</v>
      </c>
      <c r="AU710" s="215" t="s">
        <v>84</v>
      </c>
      <c r="AV710" s="14" t="s">
        <v>84</v>
      </c>
      <c r="AW710" s="14" t="s">
        <v>35</v>
      </c>
      <c r="AX710" s="14" t="s">
        <v>74</v>
      </c>
      <c r="AY710" s="215" t="s">
        <v>202</v>
      </c>
    </row>
    <row r="711" spans="2:51" s="13" customFormat="1" ht="11.25">
      <c r="B711" s="195"/>
      <c r="C711" s="196"/>
      <c r="D711" s="188" t="s">
        <v>215</v>
      </c>
      <c r="E711" s="197" t="s">
        <v>19</v>
      </c>
      <c r="F711" s="198" t="s">
        <v>2069</v>
      </c>
      <c r="G711" s="196"/>
      <c r="H711" s="197" t="s">
        <v>19</v>
      </c>
      <c r="I711" s="199"/>
      <c r="J711" s="196"/>
      <c r="K711" s="196"/>
      <c r="L711" s="200"/>
      <c r="M711" s="201"/>
      <c r="N711" s="202"/>
      <c r="O711" s="202"/>
      <c r="P711" s="202"/>
      <c r="Q711" s="202"/>
      <c r="R711" s="202"/>
      <c r="S711" s="202"/>
      <c r="T711" s="203"/>
      <c r="AT711" s="204" t="s">
        <v>215</v>
      </c>
      <c r="AU711" s="204" t="s">
        <v>84</v>
      </c>
      <c r="AV711" s="13" t="s">
        <v>82</v>
      </c>
      <c r="AW711" s="13" t="s">
        <v>35</v>
      </c>
      <c r="AX711" s="13" t="s">
        <v>74</v>
      </c>
      <c r="AY711" s="204" t="s">
        <v>202</v>
      </c>
    </row>
    <row r="712" spans="2:51" s="13" customFormat="1" ht="11.25">
      <c r="B712" s="195"/>
      <c r="C712" s="196"/>
      <c r="D712" s="188" t="s">
        <v>215</v>
      </c>
      <c r="E712" s="197" t="s">
        <v>19</v>
      </c>
      <c r="F712" s="198" t="s">
        <v>2253</v>
      </c>
      <c r="G712" s="196"/>
      <c r="H712" s="197" t="s">
        <v>19</v>
      </c>
      <c r="I712" s="199"/>
      <c r="J712" s="196"/>
      <c r="K712" s="196"/>
      <c r="L712" s="200"/>
      <c r="M712" s="201"/>
      <c r="N712" s="202"/>
      <c r="O712" s="202"/>
      <c r="P712" s="202"/>
      <c r="Q712" s="202"/>
      <c r="R712" s="202"/>
      <c r="S712" s="202"/>
      <c r="T712" s="203"/>
      <c r="AT712" s="204" t="s">
        <v>215</v>
      </c>
      <c r="AU712" s="204" t="s">
        <v>84</v>
      </c>
      <c r="AV712" s="13" t="s">
        <v>82</v>
      </c>
      <c r="AW712" s="13" t="s">
        <v>35</v>
      </c>
      <c r="AX712" s="13" t="s">
        <v>74</v>
      </c>
      <c r="AY712" s="204" t="s">
        <v>202</v>
      </c>
    </row>
    <row r="713" spans="2:51" s="14" customFormat="1" ht="11.25">
      <c r="B713" s="205"/>
      <c r="C713" s="206"/>
      <c r="D713" s="188" t="s">
        <v>215</v>
      </c>
      <c r="E713" s="207" t="s">
        <v>19</v>
      </c>
      <c r="F713" s="208" t="s">
        <v>2257</v>
      </c>
      <c r="G713" s="206"/>
      <c r="H713" s="209">
        <v>13.279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215</v>
      </c>
      <c r="AU713" s="215" t="s">
        <v>84</v>
      </c>
      <c r="AV713" s="14" t="s">
        <v>84</v>
      </c>
      <c r="AW713" s="14" t="s">
        <v>35</v>
      </c>
      <c r="AX713" s="14" t="s">
        <v>74</v>
      </c>
      <c r="AY713" s="215" t="s">
        <v>202</v>
      </c>
    </row>
    <row r="714" spans="2:51" s="13" customFormat="1" ht="11.25">
      <c r="B714" s="195"/>
      <c r="C714" s="196"/>
      <c r="D714" s="188" t="s">
        <v>215</v>
      </c>
      <c r="E714" s="197" t="s">
        <v>19</v>
      </c>
      <c r="F714" s="198" t="s">
        <v>2069</v>
      </c>
      <c r="G714" s="196"/>
      <c r="H714" s="197" t="s">
        <v>19</v>
      </c>
      <c r="I714" s="199"/>
      <c r="J714" s="196"/>
      <c r="K714" s="196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215</v>
      </c>
      <c r="AU714" s="204" t="s">
        <v>84</v>
      </c>
      <c r="AV714" s="13" t="s">
        <v>82</v>
      </c>
      <c r="AW714" s="13" t="s">
        <v>35</v>
      </c>
      <c r="AX714" s="13" t="s">
        <v>74</v>
      </c>
      <c r="AY714" s="204" t="s">
        <v>202</v>
      </c>
    </row>
    <row r="715" spans="2:51" s="13" customFormat="1" ht="11.25">
      <c r="B715" s="195"/>
      <c r="C715" s="196"/>
      <c r="D715" s="188" t="s">
        <v>215</v>
      </c>
      <c r="E715" s="197" t="s">
        <v>19</v>
      </c>
      <c r="F715" s="198" t="s">
        <v>2253</v>
      </c>
      <c r="G715" s="196"/>
      <c r="H715" s="197" t="s">
        <v>19</v>
      </c>
      <c r="I715" s="199"/>
      <c r="J715" s="196"/>
      <c r="K715" s="196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215</v>
      </c>
      <c r="AU715" s="204" t="s">
        <v>84</v>
      </c>
      <c r="AV715" s="13" t="s">
        <v>82</v>
      </c>
      <c r="AW715" s="13" t="s">
        <v>35</v>
      </c>
      <c r="AX715" s="13" t="s">
        <v>74</v>
      </c>
      <c r="AY715" s="204" t="s">
        <v>202</v>
      </c>
    </row>
    <row r="716" spans="2:51" s="14" customFormat="1" ht="11.25">
      <c r="B716" s="205"/>
      <c r="C716" s="206"/>
      <c r="D716" s="188" t="s">
        <v>215</v>
      </c>
      <c r="E716" s="207" t="s">
        <v>19</v>
      </c>
      <c r="F716" s="208" t="s">
        <v>2258</v>
      </c>
      <c r="G716" s="206"/>
      <c r="H716" s="209">
        <v>86.608000000000004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215</v>
      </c>
      <c r="AU716" s="215" t="s">
        <v>84</v>
      </c>
      <c r="AV716" s="14" t="s">
        <v>84</v>
      </c>
      <c r="AW716" s="14" t="s">
        <v>35</v>
      </c>
      <c r="AX716" s="14" t="s">
        <v>74</v>
      </c>
      <c r="AY716" s="215" t="s">
        <v>202</v>
      </c>
    </row>
    <row r="717" spans="2:51" s="13" customFormat="1" ht="11.25">
      <c r="B717" s="195"/>
      <c r="C717" s="196"/>
      <c r="D717" s="188" t="s">
        <v>215</v>
      </c>
      <c r="E717" s="197" t="s">
        <v>19</v>
      </c>
      <c r="F717" s="198" t="s">
        <v>2074</v>
      </c>
      <c r="G717" s="196"/>
      <c r="H717" s="197" t="s">
        <v>19</v>
      </c>
      <c r="I717" s="199"/>
      <c r="J717" s="196"/>
      <c r="K717" s="196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215</v>
      </c>
      <c r="AU717" s="204" t="s">
        <v>84</v>
      </c>
      <c r="AV717" s="13" t="s">
        <v>82</v>
      </c>
      <c r="AW717" s="13" t="s">
        <v>35</v>
      </c>
      <c r="AX717" s="13" t="s">
        <v>74</v>
      </c>
      <c r="AY717" s="204" t="s">
        <v>202</v>
      </c>
    </row>
    <row r="718" spans="2:51" s="13" customFormat="1" ht="11.25">
      <c r="B718" s="195"/>
      <c r="C718" s="196"/>
      <c r="D718" s="188" t="s">
        <v>215</v>
      </c>
      <c r="E718" s="197" t="s">
        <v>19</v>
      </c>
      <c r="F718" s="198" t="s">
        <v>2253</v>
      </c>
      <c r="G718" s="196"/>
      <c r="H718" s="197" t="s">
        <v>19</v>
      </c>
      <c r="I718" s="199"/>
      <c r="J718" s="196"/>
      <c r="K718" s="196"/>
      <c r="L718" s="200"/>
      <c r="M718" s="201"/>
      <c r="N718" s="202"/>
      <c r="O718" s="202"/>
      <c r="P718" s="202"/>
      <c r="Q718" s="202"/>
      <c r="R718" s="202"/>
      <c r="S718" s="202"/>
      <c r="T718" s="203"/>
      <c r="AT718" s="204" t="s">
        <v>215</v>
      </c>
      <c r="AU718" s="204" t="s">
        <v>84</v>
      </c>
      <c r="AV718" s="13" t="s">
        <v>82</v>
      </c>
      <c r="AW718" s="13" t="s">
        <v>35</v>
      </c>
      <c r="AX718" s="13" t="s">
        <v>74</v>
      </c>
      <c r="AY718" s="204" t="s">
        <v>202</v>
      </c>
    </row>
    <row r="719" spans="2:51" s="14" customFormat="1" ht="11.25">
      <c r="B719" s="205"/>
      <c r="C719" s="206"/>
      <c r="D719" s="188" t="s">
        <v>215</v>
      </c>
      <c r="E719" s="207" t="s">
        <v>19</v>
      </c>
      <c r="F719" s="208" t="s">
        <v>2259</v>
      </c>
      <c r="G719" s="206"/>
      <c r="H719" s="209">
        <v>68.067999999999998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215</v>
      </c>
      <c r="AU719" s="215" t="s">
        <v>84</v>
      </c>
      <c r="AV719" s="14" t="s">
        <v>84</v>
      </c>
      <c r="AW719" s="14" t="s">
        <v>35</v>
      </c>
      <c r="AX719" s="14" t="s">
        <v>74</v>
      </c>
      <c r="AY719" s="215" t="s">
        <v>202</v>
      </c>
    </row>
    <row r="720" spans="2:51" s="13" customFormat="1" ht="11.25">
      <c r="B720" s="195"/>
      <c r="C720" s="196"/>
      <c r="D720" s="188" t="s">
        <v>215</v>
      </c>
      <c r="E720" s="197" t="s">
        <v>19</v>
      </c>
      <c r="F720" s="198" t="s">
        <v>2074</v>
      </c>
      <c r="G720" s="196"/>
      <c r="H720" s="197" t="s">
        <v>19</v>
      </c>
      <c r="I720" s="199"/>
      <c r="J720" s="196"/>
      <c r="K720" s="196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215</v>
      </c>
      <c r="AU720" s="204" t="s">
        <v>84</v>
      </c>
      <c r="AV720" s="13" t="s">
        <v>82</v>
      </c>
      <c r="AW720" s="13" t="s">
        <v>35</v>
      </c>
      <c r="AX720" s="13" t="s">
        <v>74</v>
      </c>
      <c r="AY720" s="204" t="s">
        <v>202</v>
      </c>
    </row>
    <row r="721" spans="2:51" s="13" customFormat="1" ht="11.25">
      <c r="B721" s="195"/>
      <c r="C721" s="196"/>
      <c r="D721" s="188" t="s">
        <v>215</v>
      </c>
      <c r="E721" s="197" t="s">
        <v>19</v>
      </c>
      <c r="F721" s="198" t="s">
        <v>2253</v>
      </c>
      <c r="G721" s="196"/>
      <c r="H721" s="197" t="s">
        <v>19</v>
      </c>
      <c r="I721" s="199"/>
      <c r="J721" s="196"/>
      <c r="K721" s="196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215</v>
      </c>
      <c r="AU721" s="204" t="s">
        <v>84</v>
      </c>
      <c r="AV721" s="13" t="s">
        <v>82</v>
      </c>
      <c r="AW721" s="13" t="s">
        <v>35</v>
      </c>
      <c r="AX721" s="13" t="s">
        <v>74</v>
      </c>
      <c r="AY721" s="204" t="s">
        <v>202</v>
      </c>
    </row>
    <row r="722" spans="2:51" s="14" customFormat="1" ht="11.25">
      <c r="B722" s="205"/>
      <c r="C722" s="206"/>
      <c r="D722" s="188" t="s">
        <v>215</v>
      </c>
      <c r="E722" s="207" t="s">
        <v>19</v>
      </c>
      <c r="F722" s="208" t="s">
        <v>2260</v>
      </c>
      <c r="G722" s="206"/>
      <c r="H722" s="209">
        <v>1.502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215</v>
      </c>
      <c r="AU722" s="215" t="s">
        <v>84</v>
      </c>
      <c r="AV722" s="14" t="s">
        <v>84</v>
      </c>
      <c r="AW722" s="14" t="s">
        <v>35</v>
      </c>
      <c r="AX722" s="14" t="s">
        <v>74</v>
      </c>
      <c r="AY722" s="215" t="s">
        <v>202</v>
      </c>
    </row>
    <row r="723" spans="2:51" s="13" customFormat="1" ht="11.25">
      <c r="B723" s="195"/>
      <c r="C723" s="196"/>
      <c r="D723" s="188" t="s">
        <v>215</v>
      </c>
      <c r="E723" s="197" t="s">
        <v>19</v>
      </c>
      <c r="F723" s="198" t="s">
        <v>2076</v>
      </c>
      <c r="G723" s="196"/>
      <c r="H723" s="197" t="s">
        <v>19</v>
      </c>
      <c r="I723" s="199"/>
      <c r="J723" s="196"/>
      <c r="K723" s="196"/>
      <c r="L723" s="200"/>
      <c r="M723" s="201"/>
      <c r="N723" s="202"/>
      <c r="O723" s="202"/>
      <c r="P723" s="202"/>
      <c r="Q723" s="202"/>
      <c r="R723" s="202"/>
      <c r="S723" s="202"/>
      <c r="T723" s="203"/>
      <c r="AT723" s="204" t="s">
        <v>215</v>
      </c>
      <c r="AU723" s="204" t="s">
        <v>84</v>
      </c>
      <c r="AV723" s="13" t="s">
        <v>82</v>
      </c>
      <c r="AW723" s="13" t="s">
        <v>35</v>
      </c>
      <c r="AX723" s="13" t="s">
        <v>74</v>
      </c>
      <c r="AY723" s="204" t="s">
        <v>202</v>
      </c>
    </row>
    <row r="724" spans="2:51" s="13" customFormat="1" ht="11.25">
      <c r="B724" s="195"/>
      <c r="C724" s="196"/>
      <c r="D724" s="188" t="s">
        <v>215</v>
      </c>
      <c r="E724" s="197" t="s">
        <v>19</v>
      </c>
      <c r="F724" s="198" t="s">
        <v>2253</v>
      </c>
      <c r="G724" s="196"/>
      <c r="H724" s="197" t="s">
        <v>19</v>
      </c>
      <c r="I724" s="199"/>
      <c r="J724" s="196"/>
      <c r="K724" s="196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215</v>
      </c>
      <c r="AU724" s="204" t="s">
        <v>84</v>
      </c>
      <c r="AV724" s="13" t="s">
        <v>82</v>
      </c>
      <c r="AW724" s="13" t="s">
        <v>35</v>
      </c>
      <c r="AX724" s="13" t="s">
        <v>74</v>
      </c>
      <c r="AY724" s="204" t="s">
        <v>202</v>
      </c>
    </row>
    <row r="725" spans="2:51" s="14" customFormat="1" ht="11.25">
      <c r="B725" s="205"/>
      <c r="C725" s="206"/>
      <c r="D725" s="188" t="s">
        <v>215</v>
      </c>
      <c r="E725" s="207" t="s">
        <v>19</v>
      </c>
      <c r="F725" s="208" t="s">
        <v>2261</v>
      </c>
      <c r="G725" s="206"/>
      <c r="H725" s="209">
        <v>88.088999999999999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215</v>
      </c>
      <c r="AU725" s="215" t="s">
        <v>84</v>
      </c>
      <c r="AV725" s="14" t="s">
        <v>84</v>
      </c>
      <c r="AW725" s="14" t="s">
        <v>35</v>
      </c>
      <c r="AX725" s="14" t="s">
        <v>74</v>
      </c>
      <c r="AY725" s="215" t="s">
        <v>202</v>
      </c>
    </row>
    <row r="726" spans="2:51" s="13" customFormat="1" ht="11.25">
      <c r="B726" s="195"/>
      <c r="C726" s="196"/>
      <c r="D726" s="188" t="s">
        <v>215</v>
      </c>
      <c r="E726" s="197" t="s">
        <v>19</v>
      </c>
      <c r="F726" s="198" t="s">
        <v>2076</v>
      </c>
      <c r="G726" s="196"/>
      <c r="H726" s="197" t="s">
        <v>19</v>
      </c>
      <c r="I726" s="199"/>
      <c r="J726" s="196"/>
      <c r="K726" s="196"/>
      <c r="L726" s="200"/>
      <c r="M726" s="201"/>
      <c r="N726" s="202"/>
      <c r="O726" s="202"/>
      <c r="P726" s="202"/>
      <c r="Q726" s="202"/>
      <c r="R726" s="202"/>
      <c r="S726" s="202"/>
      <c r="T726" s="203"/>
      <c r="AT726" s="204" t="s">
        <v>215</v>
      </c>
      <c r="AU726" s="204" t="s">
        <v>84</v>
      </c>
      <c r="AV726" s="13" t="s">
        <v>82</v>
      </c>
      <c r="AW726" s="13" t="s">
        <v>35</v>
      </c>
      <c r="AX726" s="13" t="s">
        <v>74</v>
      </c>
      <c r="AY726" s="204" t="s">
        <v>202</v>
      </c>
    </row>
    <row r="727" spans="2:51" s="13" customFormat="1" ht="11.25">
      <c r="B727" s="195"/>
      <c r="C727" s="196"/>
      <c r="D727" s="188" t="s">
        <v>215</v>
      </c>
      <c r="E727" s="197" t="s">
        <v>19</v>
      </c>
      <c r="F727" s="198" t="s">
        <v>2253</v>
      </c>
      <c r="G727" s="196"/>
      <c r="H727" s="197" t="s">
        <v>19</v>
      </c>
      <c r="I727" s="199"/>
      <c r="J727" s="196"/>
      <c r="K727" s="196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215</v>
      </c>
      <c r="AU727" s="204" t="s">
        <v>84</v>
      </c>
      <c r="AV727" s="13" t="s">
        <v>82</v>
      </c>
      <c r="AW727" s="13" t="s">
        <v>35</v>
      </c>
      <c r="AX727" s="13" t="s">
        <v>74</v>
      </c>
      <c r="AY727" s="204" t="s">
        <v>202</v>
      </c>
    </row>
    <row r="728" spans="2:51" s="14" customFormat="1" ht="11.25">
      <c r="B728" s="205"/>
      <c r="C728" s="206"/>
      <c r="D728" s="188" t="s">
        <v>215</v>
      </c>
      <c r="E728" s="207" t="s">
        <v>19</v>
      </c>
      <c r="F728" s="208" t="s">
        <v>2262</v>
      </c>
      <c r="G728" s="206"/>
      <c r="H728" s="209">
        <v>19.125</v>
      </c>
      <c r="I728" s="210"/>
      <c r="J728" s="206"/>
      <c r="K728" s="206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215</v>
      </c>
      <c r="AU728" s="215" t="s">
        <v>84</v>
      </c>
      <c r="AV728" s="14" t="s">
        <v>84</v>
      </c>
      <c r="AW728" s="14" t="s">
        <v>35</v>
      </c>
      <c r="AX728" s="14" t="s">
        <v>74</v>
      </c>
      <c r="AY728" s="215" t="s">
        <v>202</v>
      </c>
    </row>
    <row r="729" spans="2:51" s="13" customFormat="1" ht="11.25">
      <c r="B729" s="195"/>
      <c r="C729" s="196"/>
      <c r="D729" s="188" t="s">
        <v>215</v>
      </c>
      <c r="E729" s="197" t="s">
        <v>19</v>
      </c>
      <c r="F729" s="198" t="s">
        <v>2076</v>
      </c>
      <c r="G729" s="196"/>
      <c r="H729" s="197" t="s">
        <v>19</v>
      </c>
      <c r="I729" s="199"/>
      <c r="J729" s="196"/>
      <c r="K729" s="196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215</v>
      </c>
      <c r="AU729" s="204" t="s">
        <v>84</v>
      </c>
      <c r="AV729" s="13" t="s">
        <v>82</v>
      </c>
      <c r="AW729" s="13" t="s">
        <v>35</v>
      </c>
      <c r="AX729" s="13" t="s">
        <v>74</v>
      </c>
      <c r="AY729" s="204" t="s">
        <v>202</v>
      </c>
    </row>
    <row r="730" spans="2:51" s="13" customFormat="1" ht="11.25">
      <c r="B730" s="195"/>
      <c r="C730" s="196"/>
      <c r="D730" s="188" t="s">
        <v>215</v>
      </c>
      <c r="E730" s="197" t="s">
        <v>19</v>
      </c>
      <c r="F730" s="198" t="s">
        <v>2253</v>
      </c>
      <c r="G730" s="196"/>
      <c r="H730" s="197" t="s">
        <v>19</v>
      </c>
      <c r="I730" s="199"/>
      <c r="J730" s="196"/>
      <c r="K730" s="196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215</v>
      </c>
      <c r="AU730" s="204" t="s">
        <v>84</v>
      </c>
      <c r="AV730" s="13" t="s">
        <v>82</v>
      </c>
      <c r="AW730" s="13" t="s">
        <v>35</v>
      </c>
      <c r="AX730" s="13" t="s">
        <v>74</v>
      </c>
      <c r="AY730" s="204" t="s">
        <v>202</v>
      </c>
    </row>
    <row r="731" spans="2:51" s="14" customFormat="1" ht="11.25">
      <c r="B731" s="205"/>
      <c r="C731" s="206"/>
      <c r="D731" s="188" t="s">
        <v>215</v>
      </c>
      <c r="E731" s="207" t="s">
        <v>19</v>
      </c>
      <c r="F731" s="208" t="s">
        <v>2263</v>
      </c>
      <c r="G731" s="206"/>
      <c r="H731" s="209">
        <v>36.765000000000001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215</v>
      </c>
      <c r="AU731" s="215" t="s">
        <v>84</v>
      </c>
      <c r="AV731" s="14" t="s">
        <v>84</v>
      </c>
      <c r="AW731" s="14" t="s">
        <v>35</v>
      </c>
      <c r="AX731" s="14" t="s">
        <v>74</v>
      </c>
      <c r="AY731" s="215" t="s">
        <v>202</v>
      </c>
    </row>
    <row r="732" spans="2:51" s="13" customFormat="1" ht="11.25">
      <c r="B732" s="195"/>
      <c r="C732" s="196"/>
      <c r="D732" s="188" t="s">
        <v>215</v>
      </c>
      <c r="E732" s="197" t="s">
        <v>19</v>
      </c>
      <c r="F732" s="198" t="s">
        <v>2076</v>
      </c>
      <c r="G732" s="196"/>
      <c r="H732" s="197" t="s">
        <v>19</v>
      </c>
      <c r="I732" s="199"/>
      <c r="J732" s="196"/>
      <c r="K732" s="196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215</v>
      </c>
      <c r="AU732" s="204" t="s">
        <v>84</v>
      </c>
      <c r="AV732" s="13" t="s">
        <v>82</v>
      </c>
      <c r="AW732" s="13" t="s">
        <v>35</v>
      </c>
      <c r="AX732" s="13" t="s">
        <v>74</v>
      </c>
      <c r="AY732" s="204" t="s">
        <v>202</v>
      </c>
    </row>
    <row r="733" spans="2:51" s="13" customFormat="1" ht="11.25">
      <c r="B733" s="195"/>
      <c r="C733" s="196"/>
      <c r="D733" s="188" t="s">
        <v>215</v>
      </c>
      <c r="E733" s="197" t="s">
        <v>19</v>
      </c>
      <c r="F733" s="198" t="s">
        <v>2253</v>
      </c>
      <c r="G733" s="196"/>
      <c r="H733" s="197" t="s">
        <v>19</v>
      </c>
      <c r="I733" s="199"/>
      <c r="J733" s="196"/>
      <c r="K733" s="196"/>
      <c r="L733" s="200"/>
      <c r="M733" s="201"/>
      <c r="N733" s="202"/>
      <c r="O733" s="202"/>
      <c r="P733" s="202"/>
      <c r="Q733" s="202"/>
      <c r="R733" s="202"/>
      <c r="S733" s="202"/>
      <c r="T733" s="203"/>
      <c r="AT733" s="204" t="s">
        <v>215</v>
      </c>
      <c r="AU733" s="204" t="s">
        <v>84</v>
      </c>
      <c r="AV733" s="13" t="s">
        <v>82</v>
      </c>
      <c r="AW733" s="13" t="s">
        <v>35</v>
      </c>
      <c r="AX733" s="13" t="s">
        <v>74</v>
      </c>
      <c r="AY733" s="204" t="s">
        <v>202</v>
      </c>
    </row>
    <row r="734" spans="2:51" s="14" customFormat="1" ht="11.25">
      <c r="B734" s="205"/>
      <c r="C734" s="206"/>
      <c r="D734" s="188" t="s">
        <v>215</v>
      </c>
      <c r="E734" s="207" t="s">
        <v>19</v>
      </c>
      <c r="F734" s="208" t="s">
        <v>2264</v>
      </c>
      <c r="G734" s="206"/>
      <c r="H734" s="209">
        <v>14.333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215</v>
      </c>
      <c r="AU734" s="215" t="s">
        <v>84</v>
      </c>
      <c r="AV734" s="14" t="s">
        <v>84</v>
      </c>
      <c r="AW734" s="14" t="s">
        <v>35</v>
      </c>
      <c r="AX734" s="14" t="s">
        <v>74</v>
      </c>
      <c r="AY734" s="215" t="s">
        <v>202</v>
      </c>
    </row>
    <row r="735" spans="2:51" s="13" customFormat="1" ht="11.25">
      <c r="B735" s="195"/>
      <c r="C735" s="196"/>
      <c r="D735" s="188" t="s">
        <v>215</v>
      </c>
      <c r="E735" s="197" t="s">
        <v>19</v>
      </c>
      <c r="F735" s="198" t="s">
        <v>2076</v>
      </c>
      <c r="G735" s="196"/>
      <c r="H735" s="197" t="s">
        <v>19</v>
      </c>
      <c r="I735" s="199"/>
      <c r="J735" s="196"/>
      <c r="K735" s="196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215</v>
      </c>
      <c r="AU735" s="204" t="s">
        <v>84</v>
      </c>
      <c r="AV735" s="13" t="s">
        <v>82</v>
      </c>
      <c r="AW735" s="13" t="s">
        <v>35</v>
      </c>
      <c r="AX735" s="13" t="s">
        <v>74</v>
      </c>
      <c r="AY735" s="204" t="s">
        <v>202</v>
      </c>
    </row>
    <row r="736" spans="2:51" s="13" customFormat="1" ht="11.25">
      <c r="B736" s="195"/>
      <c r="C736" s="196"/>
      <c r="D736" s="188" t="s">
        <v>215</v>
      </c>
      <c r="E736" s="197" t="s">
        <v>19</v>
      </c>
      <c r="F736" s="198" t="s">
        <v>2253</v>
      </c>
      <c r="G736" s="196"/>
      <c r="H736" s="197" t="s">
        <v>19</v>
      </c>
      <c r="I736" s="199"/>
      <c r="J736" s="196"/>
      <c r="K736" s="196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215</v>
      </c>
      <c r="AU736" s="204" t="s">
        <v>84</v>
      </c>
      <c r="AV736" s="13" t="s">
        <v>82</v>
      </c>
      <c r="AW736" s="13" t="s">
        <v>35</v>
      </c>
      <c r="AX736" s="13" t="s">
        <v>74</v>
      </c>
      <c r="AY736" s="204" t="s">
        <v>202</v>
      </c>
    </row>
    <row r="737" spans="1:65" s="14" customFormat="1" ht="11.25">
      <c r="B737" s="205"/>
      <c r="C737" s="206"/>
      <c r="D737" s="188" t="s">
        <v>215</v>
      </c>
      <c r="E737" s="207" t="s">
        <v>19</v>
      </c>
      <c r="F737" s="208" t="s">
        <v>2265</v>
      </c>
      <c r="G737" s="206"/>
      <c r="H737" s="209">
        <v>10.561999999999999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215</v>
      </c>
      <c r="AU737" s="215" t="s">
        <v>84</v>
      </c>
      <c r="AV737" s="14" t="s">
        <v>84</v>
      </c>
      <c r="AW737" s="14" t="s">
        <v>35</v>
      </c>
      <c r="AX737" s="14" t="s">
        <v>74</v>
      </c>
      <c r="AY737" s="215" t="s">
        <v>202</v>
      </c>
    </row>
    <row r="738" spans="1:65" s="13" customFormat="1" ht="11.25">
      <c r="B738" s="195"/>
      <c r="C738" s="196"/>
      <c r="D738" s="188" t="s">
        <v>215</v>
      </c>
      <c r="E738" s="197" t="s">
        <v>19</v>
      </c>
      <c r="F738" s="198" t="s">
        <v>2076</v>
      </c>
      <c r="G738" s="196"/>
      <c r="H738" s="197" t="s">
        <v>19</v>
      </c>
      <c r="I738" s="199"/>
      <c r="J738" s="196"/>
      <c r="K738" s="196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215</v>
      </c>
      <c r="AU738" s="204" t="s">
        <v>84</v>
      </c>
      <c r="AV738" s="13" t="s">
        <v>82</v>
      </c>
      <c r="AW738" s="13" t="s">
        <v>35</v>
      </c>
      <c r="AX738" s="13" t="s">
        <v>74</v>
      </c>
      <c r="AY738" s="204" t="s">
        <v>202</v>
      </c>
    </row>
    <row r="739" spans="1:65" s="13" customFormat="1" ht="11.25">
      <c r="B739" s="195"/>
      <c r="C739" s="196"/>
      <c r="D739" s="188" t="s">
        <v>215</v>
      </c>
      <c r="E739" s="197" t="s">
        <v>19</v>
      </c>
      <c r="F739" s="198" t="s">
        <v>2253</v>
      </c>
      <c r="G739" s="196"/>
      <c r="H739" s="197" t="s">
        <v>19</v>
      </c>
      <c r="I739" s="199"/>
      <c r="J739" s="196"/>
      <c r="K739" s="196"/>
      <c r="L739" s="200"/>
      <c r="M739" s="201"/>
      <c r="N739" s="202"/>
      <c r="O739" s="202"/>
      <c r="P739" s="202"/>
      <c r="Q739" s="202"/>
      <c r="R739" s="202"/>
      <c r="S739" s="202"/>
      <c r="T739" s="203"/>
      <c r="AT739" s="204" t="s">
        <v>215</v>
      </c>
      <c r="AU739" s="204" t="s">
        <v>84</v>
      </c>
      <c r="AV739" s="13" t="s">
        <v>82</v>
      </c>
      <c r="AW739" s="13" t="s">
        <v>35</v>
      </c>
      <c r="AX739" s="13" t="s">
        <v>74</v>
      </c>
      <c r="AY739" s="204" t="s">
        <v>202</v>
      </c>
    </row>
    <row r="740" spans="1:65" s="14" customFormat="1" ht="11.25">
      <c r="B740" s="205"/>
      <c r="C740" s="206"/>
      <c r="D740" s="188" t="s">
        <v>215</v>
      </c>
      <c r="E740" s="207" t="s">
        <v>19</v>
      </c>
      <c r="F740" s="208" t="s">
        <v>2266</v>
      </c>
      <c r="G740" s="206"/>
      <c r="H740" s="209">
        <v>122.39700000000001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215</v>
      </c>
      <c r="AU740" s="215" t="s">
        <v>84</v>
      </c>
      <c r="AV740" s="14" t="s">
        <v>84</v>
      </c>
      <c r="AW740" s="14" t="s">
        <v>35</v>
      </c>
      <c r="AX740" s="14" t="s">
        <v>74</v>
      </c>
      <c r="AY740" s="215" t="s">
        <v>202</v>
      </c>
    </row>
    <row r="741" spans="1:65" s="13" customFormat="1" ht="11.25">
      <c r="B741" s="195"/>
      <c r="C741" s="196"/>
      <c r="D741" s="188" t="s">
        <v>215</v>
      </c>
      <c r="E741" s="197" t="s">
        <v>19</v>
      </c>
      <c r="F741" s="198" t="s">
        <v>2078</v>
      </c>
      <c r="G741" s="196"/>
      <c r="H741" s="197" t="s">
        <v>19</v>
      </c>
      <c r="I741" s="199"/>
      <c r="J741" s="196"/>
      <c r="K741" s="196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215</v>
      </c>
      <c r="AU741" s="204" t="s">
        <v>84</v>
      </c>
      <c r="AV741" s="13" t="s">
        <v>82</v>
      </c>
      <c r="AW741" s="13" t="s">
        <v>35</v>
      </c>
      <c r="AX741" s="13" t="s">
        <v>74</v>
      </c>
      <c r="AY741" s="204" t="s">
        <v>202</v>
      </c>
    </row>
    <row r="742" spans="1:65" s="13" customFormat="1" ht="11.25">
      <c r="B742" s="195"/>
      <c r="C742" s="196"/>
      <c r="D742" s="188" t="s">
        <v>215</v>
      </c>
      <c r="E742" s="197" t="s">
        <v>19</v>
      </c>
      <c r="F742" s="198" t="s">
        <v>2253</v>
      </c>
      <c r="G742" s="196"/>
      <c r="H742" s="197" t="s">
        <v>19</v>
      </c>
      <c r="I742" s="199"/>
      <c r="J742" s="196"/>
      <c r="K742" s="196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215</v>
      </c>
      <c r="AU742" s="204" t="s">
        <v>84</v>
      </c>
      <c r="AV742" s="13" t="s">
        <v>82</v>
      </c>
      <c r="AW742" s="13" t="s">
        <v>35</v>
      </c>
      <c r="AX742" s="13" t="s">
        <v>74</v>
      </c>
      <c r="AY742" s="204" t="s">
        <v>202</v>
      </c>
    </row>
    <row r="743" spans="1:65" s="14" customFormat="1" ht="11.25">
      <c r="B743" s="205"/>
      <c r="C743" s="206"/>
      <c r="D743" s="188" t="s">
        <v>215</v>
      </c>
      <c r="E743" s="207" t="s">
        <v>19</v>
      </c>
      <c r="F743" s="208" t="s">
        <v>2267</v>
      </c>
      <c r="G743" s="206"/>
      <c r="H743" s="209">
        <v>56.392000000000003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215</v>
      </c>
      <c r="AU743" s="215" t="s">
        <v>84</v>
      </c>
      <c r="AV743" s="14" t="s">
        <v>84</v>
      </c>
      <c r="AW743" s="14" t="s">
        <v>35</v>
      </c>
      <c r="AX743" s="14" t="s">
        <v>74</v>
      </c>
      <c r="AY743" s="215" t="s">
        <v>202</v>
      </c>
    </row>
    <row r="744" spans="1:65" s="13" customFormat="1" ht="11.25">
      <c r="B744" s="195"/>
      <c r="C744" s="196"/>
      <c r="D744" s="188" t="s">
        <v>215</v>
      </c>
      <c r="E744" s="197" t="s">
        <v>19</v>
      </c>
      <c r="F744" s="198" t="s">
        <v>2078</v>
      </c>
      <c r="G744" s="196"/>
      <c r="H744" s="197" t="s">
        <v>19</v>
      </c>
      <c r="I744" s="199"/>
      <c r="J744" s="196"/>
      <c r="K744" s="196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215</v>
      </c>
      <c r="AU744" s="204" t="s">
        <v>84</v>
      </c>
      <c r="AV744" s="13" t="s">
        <v>82</v>
      </c>
      <c r="AW744" s="13" t="s">
        <v>35</v>
      </c>
      <c r="AX744" s="13" t="s">
        <v>74</v>
      </c>
      <c r="AY744" s="204" t="s">
        <v>202</v>
      </c>
    </row>
    <row r="745" spans="1:65" s="13" customFormat="1" ht="11.25">
      <c r="B745" s="195"/>
      <c r="C745" s="196"/>
      <c r="D745" s="188" t="s">
        <v>215</v>
      </c>
      <c r="E745" s="197" t="s">
        <v>19</v>
      </c>
      <c r="F745" s="198" t="s">
        <v>2253</v>
      </c>
      <c r="G745" s="196"/>
      <c r="H745" s="197" t="s">
        <v>19</v>
      </c>
      <c r="I745" s="199"/>
      <c r="J745" s="196"/>
      <c r="K745" s="196"/>
      <c r="L745" s="200"/>
      <c r="M745" s="201"/>
      <c r="N745" s="202"/>
      <c r="O745" s="202"/>
      <c r="P745" s="202"/>
      <c r="Q745" s="202"/>
      <c r="R745" s="202"/>
      <c r="S745" s="202"/>
      <c r="T745" s="203"/>
      <c r="AT745" s="204" t="s">
        <v>215</v>
      </c>
      <c r="AU745" s="204" t="s">
        <v>84</v>
      </c>
      <c r="AV745" s="13" t="s">
        <v>82</v>
      </c>
      <c r="AW745" s="13" t="s">
        <v>35</v>
      </c>
      <c r="AX745" s="13" t="s">
        <v>74</v>
      </c>
      <c r="AY745" s="204" t="s">
        <v>202</v>
      </c>
    </row>
    <row r="746" spans="1:65" s="14" customFormat="1" ht="11.25">
      <c r="B746" s="205"/>
      <c r="C746" s="206"/>
      <c r="D746" s="188" t="s">
        <v>215</v>
      </c>
      <c r="E746" s="207" t="s">
        <v>19</v>
      </c>
      <c r="F746" s="208" t="s">
        <v>2268</v>
      </c>
      <c r="G746" s="206"/>
      <c r="H746" s="209">
        <v>1.5109999999999999</v>
      </c>
      <c r="I746" s="210"/>
      <c r="J746" s="206"/>
      <c r="K746" s="206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215</v>
      </c>
      <c r="AU746" s="215" t="s">
        <v>84</v>
      </c>
      <c r="AV746" s="14" t="s">
        <v>84</v>
      </c>
      <c r="AW746" s="14" t="s">
        <v>35</v>
      </c>
      <c r="AX746" s="14" t="s">
        <v>74</v>
      </c>
      <c r="AY746" s="215" t="s">
        <v>202</v>
      </c>
    </row>
    <row r="747" spans="1:65" s="15" customFormat="1" ht="11.25">
      <c r="B747" s="216"/>
      <c r="C747" s="217"/>
      <c r="D747" s="188" t="s">
        <v>215</v>
      </c>
      <c r="E747" s="218" t="s">
        <v>19</v>
      </c>
      <c r="F747" s="219" t="s">
        <v>220</v>
      </c>
      <c r="G747" s="217"/>
      <c r="H747" s="220">
        <v>690.10199999999998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215</v>
      </c>
      <c r="AU747" s="226" t="s">
        <v>84</v>
      </c>
      <c r="AV747" s="15" t="s">
        <v>209</v>
      </c>
      <c r="AW747" s="15" t="s">
        <v>35</v>
      </c>
      <c r="AX747" s="15" t="s">
        <v>82</v>
      </c>
      <c r="AY747" s="226" t="s">
        <v>202</v>
      </c>
    </row>
    <row r="748" spans="1:65" s="2" customFormat="1" ht="16.5" customHeight="1">
      <c r="A748" s="36"/>
      <c r="B748" s="37"/>
      <c r="C748" s="175" t="s">
        <v>434</v>
      </c>
      <c r="D748" s="175" t="s">
        <v>204</v>
      </c>
      <c r="E748" s="176" t="s">
        <v>2278</v>
      </c>
      <c r="F748" s="177" t="s">
        <v>2279</v>
      </c>
      <c r="G748" s="178" t="s">
        <v>263</v>
      </c>
      <c r="H748" s="179">
        <v>6</v>
      </c>
      <c r="I748" s="180"/>
      <c r="J748" s="181">
        <f>ROUND(I748*H748,2)</f>
        <v>0</v>
      </c>
      <c r="K748" s="177" t="s">
        <v>208</v>
      </c>
      <c r="L748" s="41"/>
      <c r="M748" s="182" t="s">
        <v>19</v>
      </c>
      <c r="N748" s="183" t="s">
        <v>45</v>
      </c>
      <c r="O748" s="66"/>
      <c r="P748" s="184">
        <f>O748*H748</f>
        <v>0</v>
      </c>
      <c r="Q748" s="184">
        <v>0</v>
      </c>
      <c r="R748" s="184">
        <f>Q748*H748</f>
        <v>0</v>
      </c>
      <c r="S748" s="184">
        <v>0</v>
      </c>
      <c r="T748" s="185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86" t="s">
        <v>209</v>
      </c>
      <c r="AT748" s="186" t="s">
        <v>204</v>
      </c>
      <c r="AU748" s="186" t="s">
        <v>84</v>
      </c>
      <c r="AY748" s="19" t="s">
        <v>202</v>
      </c>
      <c r="BE748" s="187">
        <f>IF(N748="základní",J748,0)</f>
        <v>0</v>
      </c>
      <c r="BF748" s="187">
        <f>IF(N748="snížená",J748,0)</f>
        <v>0</v>
      </c>
      <c r="BG748" s="187">
        <f>IF(N748="zákl. přenesená",J748,0)</f>
        <v>0</v>
      </c>
      <c r="BH748" s="187">
        <f>IF(N748="sníž. přenesená",J748,0)</f>
        <v>0</v>
      </c>
      <c r="BI748" s="187">
        <f>IF(N748="nulová",J748,0)</f>
        <v>0</v>
      </c>
      <c r="BJ748" s="19" t="s">
        <v>82</v>
      </c>
      <c r="BK748" s="187">
        <f>ROUND(I748*H748,2)</f>
        <v>0</v>
      </c>
      <c r="BL748" s="19" t="s">
        <v>209</v>
      </c>
      <c r="BM748" s="186" t="s">
        <v>2280</v>
      </c>
    </row>
    <row r="749" spans="1:65" s="2" customFormat="1" ht="11.25">
      <c r="A749" s="36"/>
      <c r="B749" s="37"/>
      <c r="C749" s="38"/>
      <c r="D749" s="188" t="s">
        <v>211</v>
      </c>
      <c r="E749" s="38"/>
      <c r="F749" s="189" t="s">
        <v>2281</v>
      </c>
      <c r="G749" s="38"/>
      <c r="H749" s="38"/>
      <c r="I749" s="190"/>
      <c r="J749" s="38"/>
      <c r="K749" s="38"/>
      <c r="L749" s="41"/>
      <c r="M749" s="191"/>
      <c r="N749" s="192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211</v>
      </c>
      <c r="AU749" s="19" t="s">
        <v>84</v>
      </c>
    </row>
    <row r="750" spans="1:65" s="2" customFormat="1" ht="11.25">
      <c r="A750" s="36"/>
      <c r="B750" s="37"/>
      <c r="C750" s="38"/>
      <c r="D750" s="193" t="s">
        <v>213</v>
      </c>
      <c r="E750" s="38"/>
      <c r="F750" s="194" t="s">
        <v>2282</v>
      </c>
      <c r="G750" s="38"/>
      <c r="H750" s="38"/>
      <c r="I750" s="190"/>
      <c r="J750" s="38"/>
      <c r="K750" s="38"/>
      <c r="L750" s="41"/>
      <c r="M750" s="191"/>
      <c r="N750" s="192"/>
      <c r="O750" s="66"/>
      <c r="P750" s="66"/>
      <c r="Q750" s="66"/>
      <c r="R750" s="66"/>
      <c r="S750" s="66"/>
      <c r="T750" s="67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T750" s="19" t="s">
        <v>213</v>
      </c>
      <c r="AU750" s="19" t="s">
        <v>84</v>
      </c>
    </row>
    <row r="751" spans="1:65" s="13" customFormat="1" ht="11.25">
      <c r="B751" s="195"/>
      <c r="C751" s="196"/>
      <c r="D751" s="188" t="s">
        <v>215</v>
      </c>
      <c r="E751" s="197" t="s">
        <v>19</v>
      </c>
      <c r="F751" s="198" t="s">
        <v>2283</v>
      </c>
      <c r="G751" s="196"/>
      <c r="H751" s="197" t="s">
        <v>19</v>
      </c>
      <c r="I751" s="199"/>
      <c r="J751" s="196"/>
      <c r="K751" s="196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215</v>
      </c>
      <c r="AU751" s="204" t="s">
        <v>84</v>
      </c>
      <c r="AV751" s="13" t="s">
        <v>82</v>
      </c>
      <c r="AW751" s="13" t="s">
        <v>35</v>
      </c>
      <c r="AX751" s="13" t="s">
        <v>74</v>
      </c>
      <c r="AY751" s="204" t="s">
        <v>202</v>
      </c>
    </row>
    <row r="752" spans="1:65" s="14" customFormat="1" ht="11.25">
      <c r="B752" s="205"/>
      <c r="C752" s="206"/>
      <c r="D752" s="188" t="s">
        <v>215</v>
      </c>
      <c r="E752" s="207" t="s">
        <v>19</v>
      </c>
      <c r="F752" s="208" t="s">
        <v>2284</v>
      </c>
      <c r="G752" s="206"/>
      <c r="H752" s="209">
        <v>6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215</v>
      </c>
      <c r="AU752" s="215" t="s">
        <v>84</v>
      </c>
      <c r="AV752" s="14" t="s">
        <v>84</v>
      </c>
      <c r="AW752" s="14" t="s">
        <v>35</v>
      </c>
      <c r="AX752" s="14" t="s">
        <v>74</v>
      </c>
      <c r="AY752" s="215" t="s">
        <v>202</v>
      </c>
    </row>
    <row r="753" spans="1:65" s="15" customFormat="1" ht="11.25">
      <c r="B753" s="216"/>
      <c r="C753" s="217"/>
      <c r="D753" s="188" t="s">
        <v>215</v>
      </c>
      <c r="E753" s="218" t="s">
        <v>19</v>
      </c>
      <c r="F753" s="219" t="s">
        <v>220</v>
      </c>
      <c r="G753" s="217"/>
      <c r="H753" s="220">
        <v>6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215</v>
      </c>
      <c r="AU753" s="226" t="s">
        <v>84</v>
      </c>
      <c r="AV753" s="15" t="s">
        <v>209</v>
      </c>
      <c r="AW753" s="15" t="s">
        <v>35</v>
      </c>
      <c r="AX753" s="15" t="s">
        <v>82</v>
      </c>
      <c r="AY753" s="226" t="s">
        <v>202</v>
      </c>
    </row>
    <row r="754" spans="1:65" s="2" customFormat="1" ht="16.5" customHeight="1">
      <c r="A754" s="36"/>
      <c r="B754" s="37"/>
      <c r="C754" s="175" t="s">
        <v>442</v>
      </c>
      <c r="D754" s="175" t="s">
        <v>204</v>
      </c>
      <c r="E754" s="176" t="s">
        <v>2285</v>
      </c>
      <c r="F754" s="177" t="s">
        <v>2286</v>
      </c>
      <c r="G754" s="178" t="s">
        <v>263</v>
      </c>
      <c r="H754" s="179">
        <v>540</v>
      </c>
      <c r="I754" s="180"/>
      <c r="J754" s="181">
        <f>ROUND(I754*H754,2)</f>
        <v>0</v>
      </c>
      <c r="K754" s="177" t="s">
        <v>208</v>
      </c>
      <c r="L754" s="41"/>
      <c r="M754" s="182" t="s">
        <v>19</v>
      </c>
      <c r="N754" s="183" t="s">
        <v>45</v>
      </c>
      <c r="O754" s="66"/>
      <c r="P754" s="184">
        <f>O754*H754</f>
        <v>0</v>
      </c>
      <c r="Q754" s="184">
        <v>0</v>
      </c>
      <c r="R754" s="184">
        <f>Q754*H754</f>
        <v>0</v>
      </c>
      <c r="S754" s="184">
        <v>0</v>
      </c>
      <c r="T754" s="185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86" t="s">
        <v>209</v>
      </c>
      <c r="AT754" s="186" t="s">
        <v>204</v>
      </c>
      <c r="AU754" s="186" t="s">
        <v>84</v>
      </c>
      <c r="AY754" s="19" t="s">
        <v>202</v>
      </c>
      <c r="BE754" s="187">
        <f>IF(N754="základní",J754,0)</f>
        <v>0</v>
      </c>
      <c r="BF754" s="187">
        <f>IF(N754="snížená",J754,0)</f>
        <v>0</v>
      </c>
      <c r="BG754" s="187">
        <f>IF(N754="zákl. přenesená",J754,0)</f>
        <v>0</v>
      </c>
      <c r="BH754" s="187">
        <f>IF(N754="sníž. přenesená",J754,0)</f>
        <v>0</v>
      </c>
      <c r="BI754" s="187">
        <f>IF(N754="nulová",J754,0)</f>
        <v>0</v>
      </c>
      <c r="BJ754" s="19" t="s">
        <v>82</v>
      </c>
      <c r="BK754" s="187">
        <f>ROUND(I754*H754,2)</f>
        <v>0</v>
      </c>
      <c r="BL754" s="19" t="s">
        <v>209</v>
      </c>
      <c r="BM754" s="186" t="s">
        <v>2287</v>
      </c>
    </row>
    <row r="755" spans="1:65" s="2" customFormat="1" ht="11.25">
      <c r="A755" s="36"/>
      <c r="B755" s="37"/>
      <c r="C755" s="38"/>
      <c r="D755" s="188" t="s">
        <v>211</v>
      </c>
      <c r="E755" s="38"/>
      <c r="F755" s="189" t="s">
        <v>2288</v>
      </c>
      <c r="G755" s="38"/>
      <c r="H755" s="38"/>
      <c r="I755" s="190"/>
      <c r="J755" s="38"/>
      <c r="K755" s="38"/>
      <c r="L755" s="41"/>
      <c r="M755" s="191"/>
      <c r="N755" s="192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211</v>
      </c>
      <c r="AU755" s="19" t="s">
        <v>84</v>
      </c>
    </row>
    <row r="756" spans="1:65" s="2" customFormat="1" ht="11.25">
      <c r="A756" s="36"/>
      <c r="B756" s="37"/>
      <c r="C756" s="38"/>
      <c r="D756" s="193" t="s">
        <v>213</v>
      </c>
      <c r="E756" s="38"/>
      <c r="F756" s="194" t="s">
        <v>2289</v>
      </c>
      <c r="G756" s="38"/>
      <c r="H756" s="38"/>
      <c r="I756" s="190"/>
      <c r="J756" s="38"/>
      <c r="K756" s="38"/>
      <c r="L756" s="41"/>
      <c r="M756" s="191"/>
      <c r="N756" s="192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213</v>
      </c>
      <c r="AU756" s="19" t="s">
        <v>84</v>
      </c>
    </row>
    <row r="757" spans="1:65" s="13" customFormat="1" ht="11.25">
      <c r="B757" s="195"/>
      <c r="C757" s="196"/>
      <c r="D757" s="188" t="s">
        <v>215</v>
      </c>
      <c r="E757" s="197" t="s">
        <v>19</v>
      </c>
      <c r="F757" s="198" t="s">
        <v>2283</v>
      </c>
      <c r="G757" s="196"/>
      <c r="H757" s="197" t="s">
        <v>19</v>
      </c>
      <c r="I757" s="199"/>
      <c r="J757" s="196"/>
      <c r="K757" s="196"/>
      <c r="L757" s="200"/>
      <c r="M757" s="201"/>
      <c r="N757" s="202"/>
      <c r="O757" s="202"/>
      <c r="P757" s="202"/>
      <c r="Q757" s="202"/>
      <c r="R757" s="202"/>
      <c r="S757" s="202"/>
      <c r="T757" s="203"/>
      <c r="AT757" s="204" t="s">
        <v>215</v>
      </c>
      <c r="AU757" s="204" t="s">
        <v>84</v>
      </c>
      <c r="AV757" s="13" t="s">
        <v>82</v>
      </c>
      <c r="AW757" s="13" t="s">
        <v>35</v>
      </c>
      <c r="AX757" s="13" t="s">
        <v>74</v>
      </c>
      <c r="AY757" s="204" t="s">
        <v>202</v>
      </c>
    </row>
    <row r="758" spans="1:65" s="14" customFormat="1" ht="11.25">
      <c r="B758" s="205"/>
      <c r="C758" s="206"/>
      <c r="D758" s="188" t="s">
        <v>215</v>
      </c>
      <c r="E758" s="207" t="s">
        <v>19</v>
      </c>
      <c r="F758" s="208" t="s">
        <v>2284</v>
      </c>
      <c r="G758" s="206"/>
      <c r="H758" s="209">
        <v>6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215</v>
      </c>
      <c r="AU758" s="215" t="s">
        <v>84</v>
      </c>
      <c r="AV758" s="14" t="s">
        <v>84</v>
      </c>
      <c r="AW758" s="14" t="s">
        <v>35</v>
      </c>
      <c r="AX758" s="14" t="s">
        <v>74</v>
      </c>
      <c r="AY758" s="215" t="s">
        <v>202</v>
      </c>
    </row>
    <row r="759" spans="1:65" s="15" customFormat="1" ht="11.25">
      <c r="B759" s="216"/>
      <c r="C759" s="217"/>
      <c r="D759" s="188" t="s">
        <v>215</v>
      </c>
      <c r="E759" s="218" t="s">
        <v>19</v>
      </c>
      <c r="F759" s="219" t="s">
        <v>220</v>
      </c>
      <c r="G759" s="217"/>
      <c r="H759" s="220">
        <v>6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215</v>
      </c>
      <c r="AU759" s="226" t="s">
        <v>84</v>
      </c>
      <c r="AV759" s="15" t="s">
        <v>209</v>
      </c>
      <c r="AW759" s="15" t="s">
        <v>35</v>
      </c>
      <c r="AX759" s="15" t="s">
        <v>82</v>
      </c>
      <c r="AY759" s="226" t="s">
        <v>202</v>
      </c>
    </row>
    <row r="760" spans="1:65" s="14" customFormat="1" ht="11.25">
      <c r="B760" s="205"/>
      <c r="C760" s="206"/>
      <c r="D760" s="188" t="s">
        <v>215</v>
      </c>
      <c r="E760" s="206"/>
      <c r="F760" s="208" t="s">
        <v>2290</v>
      </c>
      <c r="G760" s="206"/>
      <c r="H760" s="209">
        <v>540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215</v>
      </c>
      <c r="AU760" s="215" t="s">
        <v>84</v>
      </c>
      <c r="AV760" s="14" t="s">
        <v>84</v>
      </c>
      <c r="AW760" s="14" t="s">
        <v>4</v>
      </c>
      <c r="AX760" s="14" t="s">
        <v>82</v>
      </c>
      <c r="AY760" s="215" t="s">
        <v>202</v>
      </c>
    </row>
    <row r="761" spans="1:65" s="2" customFormat="1" ht="16.5" customHeight="1">
      <c r="A761" s="36"/>
      <c r="B761" s="37"/>
      <c r="C761" s="175" t="s">
        <v>450</v>
      </c>
      <c r="D761" s="175" t="s">
        <v>204</v>
      </c>
      <c r="E761" s="176" t="s">
        <v>2291</v>
      </c>
      <c r="F761" s="177" t="s">
        <v>2292</v>
      </c>
      <c r="G761" s="178" t="s">
        <v>263</v>
      </c>
      <c r="H761" s="179">
        <v>6</v>
      </c>
      <c r="I761" s="180"/>
      <c r="J761" s="181">
        <f>ROUND(I761*H761,2)</f>
        <v>0</v>
      </c>
      <c r="K761" s="177" t="s">
        <v>208</v>
      </c>
      <c r="L761" s="41"/>
      <c r="M761" s="182" t="s">
        <v>19</v>
      </c>
      <c r="N761" s="183" t="s">
        <v>45</v>
      </c>
      <c r="O761" s="66"/>
      <c r="P761" s="184">
        <f>O761*H761</f>
        <v>0</v>
      </c>
      <c r="Q761" s="184">
        <v>0</v>
      </c>
      <c r="R761" s="184">
        <f>Q761*H761</f>
        <v>0</v>
      </c>
      <c r="S761" s="184">
        <v>0</v>
      </c>
      <c r="T761" s="185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6" t="s">
        <v>209</v>
      </c>
      <c r="AT761" s="186" t="s">
        <v>204</v>
      </c>
      <c r="AU761" s="186" t="s">
        <v>84</v>
      </c>
      <c r="AY761" s="19" t="s">
        <v>202</v>
      </c>
      <c r="BE761" s="187">
        <f>IF(N761="základní",J761,0)</f>
        <v>0</v>
      </c>
      <c r="BF761" s="187">
        <f>IF(N761="snížená",J761,0)</f>
        <v>0</v>
      </c>
      <c r="BG761" s="187">
        <f>IF(N761="zákl. přenesená",J761,0)</f>
        <v>0</v>
      </c>
      <c r="BH761" s="187">
        <f>IF(N761="sníž. přenesená",J761,0)</f>
        <v>0</v>
      </c>
      <c r="BI761" s="187">
        <f>IF(N761="nulová",J761,0)</f>
        <v>0</v>
      </c>
      <c r="BJ761" s="19" t="s">
        <v>82</v>
      </c>
      <c r="BK761" s="187">
        <f>ROUND(I761*H761,2)</f>
        <v>0</v>
      </c>
      <c r="BL761" s="19" t="s">
        <v>209</v>
      </c>
      <c r="BM761" s="186" t="s">
        <v>2293</v>
      </c>
    </row>
    <row r="762" spans="1:65" s="2" customFormat="1" ht="11.25">
      <c r="A762" s="36"/>
      <c r="B762" s="37"/>
      <c r="C762" s="38"/>
      <c r="D762" s="188" t="s">
        <v>211</v>
      </c>
      <c r="E762" s="38"/>
      <c r="F762" s="189" t="s">
        <v>2294</v>
      </c>
      <c r="G762" s="38"/>
      <c r="H762" s="38"/>
      <c r="I762" s="190"/>
      <c r="J762" s="38"/>
      <c r="K762" s="38"/>
      <c r="L762" s="41"/>
      <c r="M762" s="191"/>
      <c r="N762" s="192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211</v>
      </c>
      <c r="AU762" s="19" t="s">
        <v>84</v>
      </c>
    </row>
    <row r="763" spans="1:65" s="2" customFormat="1" ht="11.25">
      <c r="A763" s="36"/>
      <c r="B763" s="37"/>
      <c r="C763" s="38"/>
      <c r="D763" s="193" t="s">
        <v>213</v>
      </c>
      <c r="E763" s="38"/>
      <c r="F763" s="194" t="s">
        <v>2295</v>
      </c>
      <c r="G763" s="38"/>
      <c r="H763" s="38"/>
      <c r="I763" s="190"/>
      <c r="J763" s="38"/>
      <c r="K763" s="38"/>
      <c r="L763" s="41"/>
      <c r="M763" s="191"/>
      <c r="N763" s="192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213</v>
      </c>
      <c r="AU763" s="19" t="s">
        <v>84</v>
      </c>
    </row>
    <row r="764" spans="1:65" s="13" customFormat="1" ht="11.25">
      <c r="B764" s="195"/>
      <c r="C764" s="196"/>
      <c r="D764" s="188" t="s">
        <v>215</v>
      </c>
      <c r="E764" s="197" t="s">
        <v>19</v>
      </c>
      <c r="F764" s="198" t="s">
        <v>2283</v>
      </c>
      <c r="G764" s="196"/>
      <c r="H764" s="197" t="s">
        <v>19</v>
      </c>
      <c r="I764" s="199"/>
      <c r="J764" s="196"/>
      <c r="K764" s="196"/>
      <c r="L764" s="200"/>
      <c r="M764" s="201"/>
      <c r="N764" s="202"/>
      <c r="O764" s="202"/>
      <c r="P764" s="202"/>
      <c r="Q764" s="202"/>
      <c r="R764" s="202"/>
      <c r="S764" s="202"/>
      <c r="T764" s="203"/>
      <c r="AT764" s="204" t="s">
        <v>215</v>
      </c>
      <c r="AU764" s="204" t="s">
        <v>84</v>
      </c>
      <c r="AV764" s="13" t="s">
        <v>82</v>
      </c>
      <c r="AW764" s="13" t="s">
        <v>35</v>
      </c>
      <c r="AX764" s="13" t="s">
        <v>74</v>
      </c>
      <c r="AY764" s="204" t="s">
        <v>202</v>
      </c>
    </row>
    <row r="765" spans="1:65" s="14" customFormat="1" ht="11.25">
      <c r="B765" s="205"/>
      <c r="C765" s="206"/>
      <c r="D765" s="188" t="s">
        <v>215</v>
      </c>
      <c r="E765" s="207" t="s">
        <v>19</v>
      </c>
      <c r="F765" s="208" t="s">
        <v>2284</v>
      </c>
      <c r="G765" s="206"/>
      <c r="H765" s="209">
        <v>6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215</v>
      </c>
      <c r="AU765" s="215" t="s">
        <v>84</v>
      </c>
      <c r="AV765" s="14" t="s">
        <v>84</v>
      </c>
      <c r="AW765" s="14" t="s">
        <v>35</v>
      </c>
      <c r="AX765" s="14" t="s">
        <v>74</v>
      </c>
      <c r="AY765" s="215" t="s">
        <v>202</v>
      </c>
    </row>
    <row r="766" spans="1:65" s="15" customFormat="1" ht="11.25">
      <c r="B766" s="216"/>
      <c r="C766" s="217"/>
      <c r="D766" s="188" t="s">
        <v>215</v>
      </c>
      <c r="E766" s="218" t="s">
        <v>19</v>
      </c>
      <c r="F766" s="219" t="s">
        <v>220</v>
      </c>
      <c r="G766" s="217"/>
      <c r="H766" s="220">
        <v>6</v>
      </c>
      <c r="I766" s="221"/>
      <c r="J766" s="217"/>
      <c r="K766" s="217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215</v>
      </c>
      <c r="AU766" s="226" t="s">
        <v>84</v>
      </c>
      <c r="AV766" s="15" t="s">
        <v>209</v>
      </c>
      <c r="AW766" s="15" t="s">
        <v>35</v>
      </c>
      <c r="AX766" s="15" t="s">
        <v>82</v>
      </c>
      <c r="AY766" s="226" t="s">
        <v>202</v>
      </c>
    </row>
    <row r="767" spans="1:65" s="12" customFormat="1" ht="22.9" customHeight="1">
      <c r="B767" s="159"/>
      <c r="C767" s="160"/>
      <c r="D767" s="161" t="s">
        <v>73</v>
      </c>
      <c r="E767" s="173" t="s">
        <v>561</v>
      </c>
      <c r="F767" s="173" t="s">
        <v>562</v>
      </c>
      <c r="G767" s="160"/>
      <c r="H767" s="160"/>
      <c r="I767" s="163"/>
      <c r="J767" s="174">
        <f>BK767</f>
        <v>0</v>
      </c>
      <c r="K767" s="160"/>
      <c r="L767" s="165"/>
      <c r="M767" s="166"/>
      <c r="N767" s="167"/>
      <c r="O767" s="167"/>
      <c r="P767" s="168">
        <f>SUM(P768:P770)</f>
        <v>0</v>
      </c>
      <c r="Q767" s="167"/>
      <c r="R767" s="168">
        <f>SUM(R768:R770)</f>
        <v>0</v>
      </c>
      <c r="S767" s="167"/>
      <c r="T767" s="169">
        <f>SUM(T768:T770)</f>
        <v>0</v>
      </c>
      <c r="AR767" s="170" t="s">
        <v>82</v>
      </c>
      <c r="AT767" s="171" t="s">
        <v>73</v>
      </c>
      <c r="AU767" s="171" t="s">
        <v>82</v>
      </c>
      <c r="AY767" s="170" t="s">
        <v>202</v>
      </c>
      <c r="BK767" s="172">
        <f>SUM(BK768:BK770)</f>
        <v>0</v>
      </c>
    </row>
    <row r="768" spans="1:65" s="2" customFormat="1" ht="16.5" customHeight="1">
      <c r="A768" s="36"/>
      <c r="B768" s="37"/>
      <c r="C768" s="175" t="s">
        <v>653</v>
      </c>
      <c r="D768" s="175" t="s">
        <v>204</v>
      </c>
      <c r="E768" s="176" t="s">
        <v>2296</v>
      </c>
      <c r="F768" s="177" t="s">
        <v>2297</v>
      </c>
      <c r="G768" s="178" t="s">
        <v>301</v>
      </c>
      <c r="H768" s="179">
        <v>19.033999999999999</v>
      </c>
      <c r="I768" s="180"/>
      <c r="J768" s="181">
        <f>ROUND(I768*H768,2)</f>
        <v>0</v>
      </c>
      <c r="K768" s="177" t="s">
        <v>208</v>
      </c>
      <c r="L768" s="41"/>
      <c r="M768" s="182" t="s">
        <v>19</v>
      </c>
      <c r="N768" s="183" t="s">
        <v>45</v>
      </c>
      <c r="O768" s="66"/>
      <c r="P768" s="184">
        <f>O768*H768</f>
        <v>0</v>
      </c>
      <c r="Q768" s="184">
        <v>0</v>
      </c>
      <c r="R768" s="184">
        <f>Q768*H768</f>
        <v>0</v>
      </c>
      <c r="S768" s="184">
        <v>0</v>
      </c>
      <c r="T768" s="185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86" t="s">
        <v>209</v>
      </c>
      <c r="AT768" s="186" t="s">
        <v>204</v>
      </c>
      <c r="AU768" s="186" t="s">
        <v>84</v>
      </c>
      <c r="AY768" s="19" t="s">
        <v>202</v>
      </c>
      <c r="BE768" s="187">
        <f>IF(N768="základní",J768,0)</f>
        <v>0</v>
      </c>
      <c r="BF768" s="187">
        <f>IF(N768="snížená",J768,0)</f>
        <v>0</v>
      </c>
      <c r="BG768" s="187">
        <f>IF(N768="zákl. přenesená",J768,0)</f>
        <v>0</v>
      </c>
      <c r="BH768" s="187">
        <f>IF(N768="sníž. přenesená",J768,0)</f>
        <v>0</v>
      </c>
      <c r="BI768" s="187">
        <f>IF(N768="nulová",J768,0)</f>
        <v>0</v>
      </c>
      <c r="BJ768" s="19" t="s">
        <v>82</v>
      </c>
      <c r="BK768" s="187">
        <f>ROUND(I768*H768,2)</f>
        <v>0</v>
      </c>
      <c r="BL768" s="19" t="s">
        <v>209</v>
      </c>
      <c r="BM768" s="186" t="s">
        <v>2298</v>
      </c>
    </row>
    <row r="769" spans="1:65" s="2" customFormat="1" ht="19.5">
      <c r="A769" s="36"/>
      <c r="B769" s="37"/>
      <c r="C769" s="38"/>
      <c r="D769" s="188" t="s">
        <v>211</v>
      </c>
      <c r="E769" s="38"/>
      <c r="F769" s="189" t="s">
        <v>2299</v>
      </c>
      <c r="G769" s="38"/>
      <c r="H769" s="38"/>
      <c r="I769" s="190"/>
      <c r="J769" s="38"/>
      <c r="K769" s="38"/>
      <c r="L769" s="41"/>
      <c r="M769" s="191"/>
      <c r="N769" s="192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9" t="s">
        <v>211</v>
      </c>
      <c r="AU769" s="19" t="s">
        <v>84</v>
      </c>
    </row>
    <row r="770" spans="1:65" s="2" customFormat="1" ht="11.25">
      <c r="A770" s="36"/>
      <c r="B770" s="37"/>
      <c r="C770" s="38"/>
      <c r="D770" s="193" t="s">
        <v>213</v>
      </c>
      <c r="E770" s="38"/>
      <c r="F770" s="194" t="s">
        <v>2300</v>
      </c>
      <c r="G770" s="38"/>
      <c r="H770" s="38"/>
      <c r="I770" s="190"/>
      <c r="J770" s="38"/>
      <c r="K770" s="38"/>
      <c r="L770" s="41"/>
      <c r="M770" s="191"/>
      <c r="N770" s="192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213</v>
      </c>
      <c r="AU770" s="19" t="s">
        <v>84</v>
      </c>
    </row>
    <row r="771" spans="1:65" s="12" customFormat="1" ht="25.9" customHeight="1">
      <c r="B771" s="159"/>
      <c r="C771" s="160"/>
      <c r="D771" s="161" t="s">
        <v>73</v>
      </c>
      <c r="E771" s="162" t="s">
        <v>386</v>
      </c>
      <c r="F771" s="162" t="s">
        <v>387</v>
      </c>
      <c r="G771" s="160"/>
      <c r="H771" s="160"/>
      <c r="I771" s="163"/>
      <c r="J771" s="164">
        <f>BK771</f>
        <v>0</v>
      </c>
      <c r="K771" s="160"/>
      <c r="L771" s="165"/>
      <c r="M771" s="166"/>
      <c r="N771" s="167"/>
      <c r="O771" s="167"/>
      <c r="P771" s="168">
        <f>P772</f>
        <v>0</v>
      </c>
      <c r="Q771" s="167"/>
      <c r="R771" s="168">
        <f>R772</f>
        <v>2.3599999999999999E-2</v>
      </c>
      <c r="S771" s="167"/>
      <c r="T771" s="169">
        <f>T772</f>
        <v>0</v>
      </c>
      <c r="AR771" s="170" t="s">
        <v>84</v>
      </c>
      <c r="AT771" s="171" t="s">
        <v>73</v>
      </c>
      <c r="AU771" s="171" t="s">
        <v>74</v>
      </c>
      <c r="AY771" s="170" t="s">
        <v>202</v>
      </c>
      <c r="BK771" s="172">
        <f>BK772</f>
        <v>0</v>
      </c>
    </row>
    <row r="772" spans="1:65" s="12" customFormat="1" ht="22.9" customHeight="1">
      <c r="B772" s="159"/>
      <c r="C772" s="160"/>
      <c r="D772" s="161" t="s">
        <v>73</v>
      </c>
      <c r="E772" s="173" t="s">
        <v>2301</v>
      </c>
      <c r="F772" s="173" t="s">
        <v>2302</v>
      </c>
      <c r="G772" s="160"/>
      <c r="H772" s="160"/>
      <c r="I772" s="163"/>
      <c r="J772" s="174">
        <f>BK772</f>
        <v>0</v>
      </c>
      <c r="K772" s="160"/>
      <c r="L772" s="165"/>
      <c r="M772" s="166"/>
      <c r="N772" s="167"/>
      <c r="O772" s="167"/>
      <c r="P772" s="168">
        <f>SUM(P773:P797)</f>
        <v>0</v>
      </c>
      <c r="Q772" s="167"/>
      <c r="R772" s="168">
        <f>SUM(R773:R797)</f>
        <v>2.3599999999999999E-2</v>
      </c>
      <c r="S772" s="167"/>
      <c r="T772" s="169">
        <f>SUM(T773:T797)</f>
        <v>0</v>
      </c>
      <c r="AR772" s="170" t="s">
        <v>84</v>
      </c>
      <c r="AT772" s="171" t="s">
        <v>73</v>
      </c>
      <c r="AU772" s="171" t="s">
        <v>82</v>
      </c>
      <c r="AY772" s="170" t="s">
        <v>202</v>
      </c>
      <c r="BK772" s="172">
        <f>SUM(BK773:BK797)</f>
        <v>0</v>
      </c>
    </row>
    <row r="773" spans="1:65" s="2" customFormat="1" ht="16.5" customHeight="1">
      <c r="A773" s="36"/>
      <c r="B773" s="37"/>
      <c r="C773" s="175" t="s">
        <v>658</v>
      </c>
      <c r="D773" s="175" t="s">
        <v>204</v>
      </c>
      <c r="E773" s="176" t="s">
        <v>2303</v>
      </c>
      <c r="F773" s="177" t="s">
        <v>2304</v>
      </c>
      <c r="G773" s="178" t="s">
        <v>589</v>
      </c>
      <c r="H773" s="179">
        <v>12</v>
      </c>
      <c r="I773" s="180"/>
      <c r="J773" s="181">
        <f>ROUND(I773*H773,2)</f>
        <v>0</v>
      </c>
      <c r="K773" s="177" t="s">
        <v>208</v>
      </c>
      <c r="L773" s="41"/>
      <c r="M773" s="182" t="s">
        <v>19</v>
      </c>
      <c r="N773" s="183" t="s">
        <v>45</v>
      </c>
      <c r="O773" s="66"/>
      <c r="P773" s="184">
        <f>O773*H773</f>
        <v>0</v>
      </c>
      <c r="Q773" s="184">
        <v>0</v>
      </c>
      <c r="R773" s="184">
        <f>Q773*H773</f>
        <v>0</v>
      </c>
      <c r="S773" s="184">
        <v>0</v>
      </c>
      <c r="T773" s="185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6" t="s">
        <v>333</v>
      </c>
      <c r="AT773" s="186" t="s">
        <v>204</v>
      </c>
      <c r="AU773" s="186" t="s">
        <v>84</v>
      </c>
      <c r="AY773" s="19" t="s">
        <v>202</v>
      </c>
      <c r="BE773" s="187">
        <f>IF(N773="základní",J773,0)</f>
        <v>0</v>
      </c>
      <c r="BF773" s="187">
        <f>IF(N773="snížená",J773,0)</f>
        <v>0</v>
      </c>
      <c r="BG773" s="187">
        <f>IF(N773="zákl. přenesená",J773,0)</f>
        <v>0</v>
      </c>
      <c r="BH773" s="187">
        <f>IF(N773="sníž. přenesená",J773,0)</f>
        <v>0</v>
      </c>
      <c r="BI773" s="187">
        <f>IF(N773="nulová",J773,0)</f>
        <v>0</v>
      </c>
      <c r="BJ773" s="19" t="s">
        <v>82</v>
      </c>
      <c r="BK773" s="187">
        <f>ROUND(I773*H773,2)</f>
        <v>0</v>
      </c>
      <c r="BL773" s="19" t="s">
        <v>333</v>
      </c>
      <c r="BM773" s="186" t="s">
        <v>2305</v>
      </c>
    </row>
    <row r="774" spans="1:65" s="2" customFormat="1" ht="11.25">
      <c r="A774" s="36"/>
      <c r="B774" s="37"/>
      <c r="C774" s="38"/>
      <c r="D774" s="188" t="s">
        <v>211</v>
      </c>
      <c r="E774" s="38"/>
      <c r="F774" s="189" t="s">
        <v>2306</v>
      </c>
      <c r="G774" s="38"/>
      <c r="H774" s="38"/>
      <c r="I774" s="190"/>
      <c r="J774" s="38"/>
      <c r="K774" s="38"/>
      <c r="L774" s="41"/>
      <c r="M774" s="191"/>
      <c r="N774" s="192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211</v>
      </c>
      <c r="AU774" s="19" t="s">
        <v>84</v>
      </c>
    </row>
    <row r="775" spans="1:65" s="2" customFormat="1" ht="11.25">
      <c r="A775" s="36"/>
      <c r="B775" s="37"/>
      <c r="C775" s="38"/>
      <c r="D775" s="193" t="s">
        <v>213</v>
      </c>
      <c r="E775" s="38"/>
      <c r="F775" s="194" t="s">
        <v>2307</v>
      </c>
      <c r="G775" s="38"/>
      <c r="H775" s="38"/>
      <c r="I775" s="190"/>
      <c r="J775" s="38"/>
      <c r="K775" s="38"/>
      <c r="L775" s="41"/>
      <c r="M775" s="191"/>
      <c r="N775" s="192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213</v>
      </c>
      <c r="AU775" s="19" t="s">
        <v>84</v>
      </c>
    </row>
    <row r="776" spans="1:65" s="13" customFormat="1" ht="11.25">
      <c r="B776" s="195"/>
      <c r="C776" s="196"/>
      <c r="D776" s="188" t="s">
        <v>215</v>
      </c>
      <c r="E776" s="197" t="s">
        <v>19</v>
      </c>
      <c r="F776" s="198" t="s">
        <v>2308</v>
      </c>
      <c r="G776" s="196"/>
      <c r="H776" s="197" t="s">
        <v>19</v>
      </c>
      <c r="I776" s="199"/>
      <c r="J776" s="196"/>
      <c r="K776" s="196"/>
      <c r="L776" s="200"/>
      <c r="M776" s="201"/>
      <c r="N776" s="202"/>
      <c r="O776" s="202"/>
      <c r="P776" s="202"/>
      <c r="Q776" s="202"/>
      <c r="R776" s="202"/>
      <c r="S776" s="202"/>
      <c r="T776" s="203"/>
      <c r="AT776" s="204" t="s">
        <v>215</v>
      </c>
      <c r="AU776" s="204" t="s">
        <v>84</v>
      </c>
      <c r="AV776" s="13" t="s">
        <v>82</v>
      </c>
      <c r="AW776" s="13" t="s">
        <v>35</v>
      </c>
      <c r="AX776" s="13" t="s">
        <v>74</v>
      </c>
      <c r="AY776" s="204" t="s">
        <v>202</v>
      </c>
    </row>
    <row r="777" spans="1:65" s="14" customFormat="1" ht="11.25">
      <c r="B777" s="205"/>
      <c r="C777" s="206"/>
      <c r="D777" s="188" t="s">
        <v>215</v>
      </c>
      <c r="E777" s="207" t="s">
        <v>19</v>
      </c>
      <c r="F777" s="208" t="s">
        <v>305</v>
      </c>
      <c r="G777" s="206"/>
      <c r="H777" s="209">
        <v>12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215</v>
      </c>
      <c r="AU777" s="215" t="s">
        <v>84</v>
      </c>
      <c r="AV777" s="14" t="s">
        <v>84</v>
      </c>
      <c r="AW777" s="14" t="s">
        <v>35</v>
      </c>
      <c r="AX777" s="14" t="s">
        <v>74</v>
      </c>
      <c r="AY777" s="215" t="s">
        <v>202</v>
      </c>
    </row>
    <row r="778" spans="1:65" s="15" customFormat="1" ht="11.25">
      <c r="B778" s="216"/>
      <c r="C778" s="217"/>
      <c r="D778" s="188" t="s">
        <v>215</v>
      </c>
      <c r="E778" s="218" t="s">
        <v>19</v>
      </c>
      <c r="F778" s="219" t="s">
        <v>220</v>
      </c>
      <c r="G778" s="217"/>
      <c r="H778" s="220">
        <v>12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215</v>
      </c>
      <c r="AU778" s="226" t="s">
        <v>84</v>
      </c>
      <c r="AV778" s="15" t="s">
        <v>209</v>
      </c>
      <c r="AW778" s="15" t="s">
        <v>35</v>
      </c>
      <c r="AX778" s="15" t="s">
        <v>82</v>
      </c>
      <c r="AY778" s="226" t="s">
        <v>202</v>
      </c>
    </row>
    <row r="779" spans="1:65" s="2" customFormat="1" ht="16.5" customHeight="1">
      <c r="A779" s="36"/>
      <c r="B779" s="37"/>
      <c r="C779" s="241" t="s">
        <v>666</v>
      </c>
      <c r="D779" s="241" t="s">
        <v>595</v>
      </c>
      <c r="E779" s="242" t="s">
        <v>2309</v>
      </c>
      <c r="F779" s="243" t="s">
        <v>2308</v>
      </c>
      <c r="G779" s="244" t="s">
        <v>589</v>
      </c>
      <c r="H779" s="245">
        <v>12</v>
      </c>
      <c r="I779" s="246"/>
      <c r="J779" s="247">
        <f>ROUND(I779*H779,2)</f>
        <v>0</v>
      </c>
      <c r="K779" s="243" t="s">
        <v>208</v>
      </c>
      <c r="L779" s="248"/>
      <c r="M779" s="249" t="s">
        <v>19</v>
      </c>
      <c r="N779" s="250" t="s">
        <v>45</v>
      </c>
      <c r="O779" s="66"/>
      <c r="P779" s="184">
        <f>O779*H779</f>
        <v>0</v>
      </c>
      <c r="Q779" s="184">
        <v>2.9999999999999997E-4</v>
      </c>
      <c r="R779" s="184">
        <f>Q779*H779</f>
        <v>3.5999999999999999E-3</v>
      </c>
      <c r="S779" s="184">
        <v>0</v>
      </c>
      <c r="T779" s="185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86" t="s">
        <v>598</v>
      </c>
      <c r="AT779" s="186" t="s">
        <v>595</v>
      </c>
      <c r="AU779" s="186" t="s">
        <v>84</v>
      </c>
      <c r="AY779" s="19" t="s">
        <v>202</v>
      </c>
      <c r="BE779" s="187">
        <f>IF(N779="základní",J779,0)</f>
        <v>0</v>
      </c>
      <c r="BF779" s="187">
        <f>IF(N779="snížená",J779,0)</f>
        <v>0</v>
      </c>
      <c r="BG779" s="187">
        <f>IF(N779="zákl. přenesená",J779,0)</f>
        <v>0</v>
      </c>
      <c r="BH779" s="187">
        <f>IF(N779="sníž. přenesená",J779,0)</f>
        <v>0</v>
      </c>
      <c r="BI779" s="187">
        <f>IF(N779="nulová",J779,0)</f>
        <v>0</v>
      </c>
      <c r="BJ779" s="19" t="s">
        <v>82</v>
      </c>
      <c r="BK779" s="187">
        <f>ROUND(I779*H779,2)</f>
        <v>0</v>
      </c>
      <c r="BL779" s="19" t="s">
        <v>333</v>
      </c>
      <c r="BM779" s="186" t="s">
        <v>2310</v>
      </c>
    </row>
    <row r="780" spans="1:65" s="2" customFormat="1" ht="11.25">
      <c r="A780" s="36"/>
      <c r="B780" s="37"/>
      <c r="C780" s="38"/>
      <c r="D780" s="188" t="s">
        <v>211</v>
      </c>
      <c r="E780" s="38"/>
      <c r="F780" s="189" t="s">
        <v>2308</v>
      </c>
      <c r="G780" s="38"/>
      <c r="H780" s="38"/>
      <c r="I780" s="190"/>
      <c r="J780" s="38"/>
      <c r="K780" s="38"/>
      <c r="L780" s="41"/>
      <c r="M780" s="191"/>
      <c r="N780" s="192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211</v>
      </c>
      <c r="AU780" s="19" t="s">
        <v>84</v>
      </c>
    </row>
    <row r="781" spans="1:65" s="13" customFormat="1" ht="11.25">
      <c r="B781" s="195"/>
      <c r="C781" s="196"/>
      <c r="D781" s="188" t="s">
        <v>215</v>
      </c>
      <c r="E781" s="197" t="s">
        <v>19</v>
      </c>
      <c r="F781" s="198" t="s">
        <v>2308</v>
      </c>
      <c r="G781" s="196"/>
      <c r="H781" s="197" t="s">
        <v>19</v>
      </c>
      <c r="I781" s="199"/>
      <c r="J781" s="196"/>
      <c r="K781" s="196"/>
      <c r="L781" s="200"/>
      <c r="M781" s="201"/>
      <c r="N781" s="202"/>
      <c r="O781" s="202"/>
      <c r="P781" s="202"/>
      <c r="Q781" s="202"/>
      <c r="R781" s="202"/>
      <c r="S781" s="202"/>
      <c r="T781" s="203"/>
      <c r="AT781" s="204" t="s">
        <v>215</v>
      </c>
      <c r="AU781" s="204" t="s">
        <v>84</v>
      </c>
      <c r="AV781" s="13" t="s">
        <v>82</v>
      </c>
      <c r="AW781" s="13" t="s">
        <v>35</v>
      </c>
      <c r="AX781" s="13" t="s">
        <v>74</v>
      </c>
      <c r="AY781" s="204" t="s">
        <v>202</v>
      </c>
    </row>
    <row r="782" spans="1:65" s="14" customFormat="1" ht="11.25">
      <c r="B782" s="205"/>
      <c r="C782" s="206"/>
      <c r="D782" s="188" t="s">
        <v>215</v>
      </c>
      <c r="E782" s="207" t="s">
        <v>19</v>
      </c>
      <c r="F782" s="208" t="s">
        <v>305</v>
      </c>
      <c r="G782" s="206"/>
      <c r="H782" s="209">
        <v>12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215</v>
      </c>
      <c r="AU782" s="215" t="s">
        <v>84</v>
      </c>
      <c r="AV782" s="14" t="s">
        <v>84</v>
      </c>
      <c r="AW782" s="14" t="s">
        <v>35</v>
      </c>
      <c r="AX782" s="14" t="s">
        <v>74</v>
      </c>
      <c r="AY782" s="215" t="s">
        <v>202</v>
      </c>
    </row>
    <row r="783" spans="1:65" s="15" customFormat="1" ht="11.25">
      <c r="B783" s="216"/>
      <c r="C783" s="217"/>
      <c r="D783" s="188" t="s">
        <v>215</v>
      </c>
      <c r="E783" s="218" t="s">
        <v>19</v>
      </c>
      <c r="F783" s="219" t="s">
        <v>220</v>
      </c>
      <c r="G783" s="217"/>
      <c r="H783" s="220">
        <v>12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215</v>
      </c>
      <c r="AU783" s="226" t="s">
        <v>84</v>
      </c>
      <c r="AV783" s="15" t="s">
        <v>209</v>
      </c>
      <c r="AW783" s="15" t="s">
        <v>35</v>
      </c>
      <c r="AX783" s="15" t="s">
        <v>82</v>
      </c>
      <c r="AY783" s="226" t="s">
        <v>202</v>
      </c>
    </row>
    <row r="784" spans="1:65" s="2" customFormat="1" ht="16.5" customHeight="1">
      <c r="A784" s="36"/>
      <c r="B784" s="37"/>
      <c r="C784" s="175" t="s">
        <v>598</v>
      </c>
      <c r="D784" s="175" t="s">
        <v>204</v>
      </c>
      <c r="E784" s="176" t="s">
        <v>2311</v>
      </c>
      <c r="F784" s="177" t="s">
        <v>2312</v>
      </c>
      <c r="G784" s="178" t="s">
        <v>589</v>
      </c>
      <c r="H784" s="179">
        <v>2</v>
      </c>
      <c r="I784" s="180"/>
      <c r="J784" s="181">
        <f>ROUND(I784*H784,2)</f>
        <v>0</v>
      </c>
      <c r="K784" s="177" t="s">
        <v>208</v>
      </c>
      <c r="L784" s="41"/>
      <c r="M784" s="182" t="s">
        <v>19</v>
      </c>
      <c r="N784" s="183" t="s">
        <v>45</v>
      </c>
      <c r="O784" s="66"/>
      <c r="P784" s="184">
        <f>O784*H784</f>
        <v>0</v>
      </c>
      <c r="Q784" s="184">
        <v>0</v>
      </c>
      <c r="R784" s="184">
        <f>Q784*H784</f>
        <v>0</v>
      </c>
      <c r="S784" s="184">
        <v>0</v>
      </c>
      <c r="T784" s="185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86" t="s">
        <v>333</v>
      </c>
      <c r="AT784" s="186" t="s">
        <v>204</v>
      </c>
      <c r="AU784" s="186" t="s">
        <v>84</v>
      </c>
      <c r="AY784" s="19" t="s">
        <v>202</v>
      </c>
      <c r="BE784" s="187">
        <f>IF(N784="základní",J784,0)</f>
        <v>0</v>
      </c>
      <c r="BF784" s="187">
        <f>IF(N784="snížená",J784,0)</f>
        <v>0</v>
      </c>
      <c r="BG784" s="187">
        <f>IF(N784="zákl. přenesená",J784,0)</f>
        <v>0</v>
      </c>
      <c r="BH784" s="187">
        <f>IF(N784="sníž. přenesená",J784,0)</f>
        <v>0</v>
      </c>
      <c r="BI784" s="187">
        <f>IF(N784="nulová",J784,0)</f>
        <v>0</v>
      </c>
      <c r="BJ784" s="19" t="s">
        <v>82</v>
      </c>
      <c r="BK784" s="187">
        <f>ROUND(I784*H784,2)</f>
        <v>0</v>
      </c>
      <c r="BL784" s="19" t="s">
        <v>333</v>
      </c>
      <c r="BM784" s="186" t="s">
        <v>2313</v>
      </c>
    </row>
    <row r="785" spans="1:65" s="2" customFormat="1" ht="11.25">
      <c r="A785" s="36"/>
      <c r="B785" s="37"/>
      <c r="C785" s="38"/>
      <c r="D785" s="188" t="s">
        <v>211</v>
      </c>
      <c r="E785" s="38"/>
      <c r="F785" s="189" t="s">
        <v>2314</v>
      </c>
      <c r="G785" s="38"/>
      <c r="H785" s="38"/>
      <c r="I785" s="190"/>
      <c r="J785" s="38"/>
      <c r="K785" s="38"/>
      <c r="L785" s="41"/>
      <c r="M785" s="191"/>
      <c r="N785" s="192"/>
      <c r="O785" s="66"/>
      <c r="P785" s="66"/>
      <c r="Q785" s="66"/>
      <c r="R785" s="66"/>
      <c r="S785" s="66"/>
      <c r="T785" s="67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T785" s="19" t="s">
        <v>211</v>
      </c>
      <c r="AU785" s="19" t="s">
        <v>84</v>
      </c>
    </row>
    <row r="786" spans="1:65" s="2" customFormat="1" ht="11.25">
      <c r="A786" s="36"/>
      <c r="B786" s="37"/>
      <c r="C786" s="38"/>
      <c r="D786" s="193" t="s">
        <v>213</v>
      </c>
      <c r="E786" s="38"/>
      <c r="F786" s="194" t="s">
        <v>2315</v>
      </c>
      <c r="G786" s="38"/>
      <c r="H786" s="38"/>
      <c r="I786" s="190"/>
      <c r="J786" s="38"/>
      <c r="K786" s="38"/>
      <c r="L786" s="41"/>
      <c r="M786" s="191"/>
      <c r="N786" s="192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213</v>
      </c>
      <c r="AU786" s="19" t="s">
        <v>84</v>
      </c>
    </row>
    <row r="787" spans="1:65" s="13" customFormat="1" ht="11.25">
      <c r="B787" s="195"/>
      <c r="C787" s="196"/>
      <c r="D787" s="188" t="s">
        <v>215</v>
      </c>
      <c r="E787" s="197" t="s">
        <v>19</v>
      </c>
      <c r="F787" s="198" t="s">
        <v>2316</v>
      </c>
      <c r="G787" s="196"/>
      <c r="H787" s="197" t="s">
        <v>19</v>
      </c>
      <c r="I787" s="199"/>
      <c r="J787" s="196"/>
      <c r="K787" s="196"/>
      <c r="L787" s="200"/>
      <c r="M787" s="201"/>
      <c r="N787" s="202"/>
      <c r="O787" s="202"/>
      <c r="P787" s="202"/>
      <c r="Q787" s="202"/>
      <c r="R787" s="202"/>
      <c r="S787" s="202"/>
      <c r="T787" s="203"/>
      <c r="AT787" s="204" t="s">
        <v>215</v>
      </c>
      <c r="AU787" s="204" t="s">
        <v>84</v>
      </c>
      <c r="AV787" s="13" t="s">
        <v>82</v>
      </c>
      <c r="AW787" s="13" t="s">
        <v>35</v>
      </c>
      <c r="AX787" s="13" t="s">
        <v>74</v>
      </c>
      <c r="AY787" s="204" t="s">
        <v>202</v>
      </c>
    </row>
    <row r="788" spans="1:65" s="14" customFormat="1" ht="11.25">
      <c r="B788" s="205"/>
      <c r="C788" s="206"/>
      <c r="D788" s="188" t="s">
        <v>215</v>
      </c>
      <c r="E788" s="207" t="s">
        <v>19</v>
      </c>
      <c r="F788" s="208" t="s">
        <v>84</v>
      </c>
      <c r="G788" s="206"/>
      <c r="H788" s="209">
        <v>2</v>
      </c>
      <c r="I788" s="210"/>
      <c r="J788" s="206"/>
      <c r="K788" s="206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215</v>
      </c>
      <c r="AU788" s="215" t="s">
        <v>84</v>
      </c>
      <c r="AV788" s="14" t="s">
        <v>84</v>
      </c>
      <c r="AW788" s="14" t="s">
        <v>35</v>
      </c>
      <c r="AX788" s="14" t="s">
        <v>74</v>
      </c>
      <c r="AY788" s="215" t="s">
        <v>202</v>
      </c>
    </row>
    <row r="789" spans="1:65" s="15" customFormat="1" ht="11.25">
      <c r="B789" s="216"/>
      <c r="C789" s="217"/>
      <c r="D789" s="188" t="s">
        <v>215</v>
      </c>
      <c r="E789" s="218" t="s">
        <v>19</v>
      </c>
      <c r="F789" s="219" t="s">
        <v>220</v>
      </c>
      <c r="G789" s="217"/>
      <c r="H789" s="220">
        <v>2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215</v>
      </c>
      <c r="AU789" s="226" t="s">
        <v>84</v>
      </c>
      <c r="AV789" s="15" t="s">
        <v>209</v>
      </c>
      <c r="AW789" s="15" t="s">
        <v>35</v>
      </c>
      <c r="AX789" s="15" t="s">
        <v>82</v>
      </c>
      <c r="AY789" s="226" t="s">
        <v>202</v>
      </c>
    </row>
    <row r="790" spans="1:65" s="2" customFormat="1" ht="24.2" customHeight="1">
      <c r="A790" s="36"/>
      <c r="B790" s="37"/>
      <c r="C790" s="241" t="s">
        <v>678</v>
      </c>
      <c r="D790" s="241" t="s">
        <v>595</v>
      </c>
      <c r="E790" s="242" t="s">
        <v>2317</v>
      </c>
      <c r="F790" s="243" t="s">
        <v>2318</v>
      </c>
      <c r="G790" s="244" t="s">
        <v>589</v>
      </c>
      <c r="H790" s="245">
        <v>2</v>
      </c>
      <c r="I790" s="246"/>
      <c r="J790" s="247">
        <f>ROUND(I790*H790,2)</f>
        <v>0</v>
      </c>
      <c r="K790" s="243" t="s">
        <v>19</v>
      </c>
      <c r="L790" s="248"/>
      <c r="M790" s="249" t="s">
        <v>19</v>
      </c>
      <c r="N790" s="250" t="s">
        <v>45</v>
      </c>
      <c r="O790" s="66"/>
      <c r="P790" s="184">
        <f>O790*H790</f>
        <v>0</v>
      </c>
      <c r="Q790" s="184">
        <v>0.01</v>
      </c>
      <c r="R790" s="184">
        <f>Q790*H790</f>
        <v>0.02</v>
      </c>
      <c r="S790" s="184">
        <v>0</v>
      </c>
      <c r="T790" s="185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86" t="s">
        <v>598</v>
      </c>
      <c r="AT790" s="186" t="s">
        <v>595</v>
      </c>
      <c r="AU790" s="186" t="s">
        <v>84</v>
      </c>
      <c r="AY790" s="19" t="s">
        <v>202</v>
      </c>
      <c r="BE790" s="187">
        <f>IF(N790="základní",J790,0)</f>
        <v>0</v>
      </c>
      <c r="BF790" s="187">
        <f>IF(N790="snížená",J790,0)</f>
        <v>0</v>
      </c>
      <c r="BG790" s="187">
        <f>IF(N790="zákl. přenesená",J790,0)</f>
        <v>0</v>
      </c>
      <c r="BH790" s="187">
        <f>IF(N790="sníž. přenesená",J790,0)</f>
        <v>0</v>
      </c>
      <c r="BI790" s="187">
        <f>IF(N790="nulová",J790,0)</f>
        <v>0</v>
      </c>
      <c r="BJ790" s="19" t="s">
        <v>82</v>
      </c>
      <c r="BK790" s="187">
        <f>ROUND(I790*H790,2)</f>
        <v>0</v>
      </c>
      <c r="BL790" s="19" t="s">
        <v>333</v>
      </c>
      <c r="BM790" s="186" t="s">
        <v>2319</v>
      </c>
    </row>
    <row r="791" spans="1:65" s="2" customFormat="1" ht="11.25">
      <c r="A791" s="36"/>
      <c r="B791" s="37"/>
      <c r="C791" s="38"/>
      <c r="D791" s="188" t="s">
        <v>211</v>
      </c>
      <c r="E791" s="38"/>
      <c r="F791" s="189" t="s">
        <v>2318</v>
      </c>
      <c r="G791" s="38"/>
      <c r="H791" s="38"/>
      <c r="I791" s="190"/>
      <c r="J791" s="38"/>
      <c r="K791" s="38"/>
      <c r="L791" s="41"/>
      <c r="M791" s="191"/>
      <c r="N791" s="192"/>
      <c r="O791" s="66"/>
      <c r="P791" s="66"/>
      <c r="Q791" s="66"/>
      <c r="R791" s="66"/>
      <c r="S791" s="66"/>
      <c r="T791" s="67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T791" s="19" t="s">
        <v>211</v>
      </c>
      <c r="AU791" s="19" t="s">
        <v>84</v>
      </c>
    </row>
    <row r="792" spans="1:65" s="13" customFormat="1" ht="22.5">
      <c r="B792" s="195"/>
      <c r="C792" s="196"/>
      <c r="D792" s="188" t="s">
        <v>215</v>
      </c>
      <c r="E792" s="197" t="s">
        <v>19</v>
      </c>
      <c r="F792" s="198" t="s">
        <v>2318</v>
      </c>
      <c r="G792" s="196"/>
      <c r="H792" s="197" t="s">
        <v>19</v>
      </c>
      <c r="I792" s="199"/>
      <c r="J792" s="196"/>
      <c r="K792" s="196"/>
      <c r="L792" s="200"/>
      <c r="M792" s="201"/>
      <c r="N792" s="202"/>
      <c r="O792" s="202"/>
      <c r="P792" s="202"/>
      <c r="Q792" s="202"/>
      <c r="R792" s="202"/>
      <c r="S792" s="202"/>
      <c r="T792" s="203"/>
      <c r="AT792" s="204" t="s">
        <v>215</v>
      </c>
      <c r="AU792" s="204" t="s">
        <v>84</v>
      </c>
      <c r="AV792" s="13" t="s">
        <v>82</v>
      </c>
      <c r="AW792" s="13" t="s">
        <v>35</v>
      </c>
      <c r="AX792" s="13" t="s">
        <v>74</v>
      </c>
      <c r="AY792" s="204" t="s">
        <v>202</v>
      </c>
    </row>
    <row r="793" spans="1:65" s="14" customFormat="1" ht="11.25">
      <c r="B793" s="205"/>
      <c r="C793" s="206"/>
      <c r="D793" s="188" t="s">
        <v>215</v>
      </c>
      <c r="E793" s="207" t="s">
        <v>19</v>
      </c>
      <c r="F793" s="208" t="s">
        <v>84</v>
      </c>
      <c r="G793" s="206"/>
      <c r="H793" s="209">
        <v>2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215</v>
      </c>
      <c r="AU793" s="215" t="s">
        <v>84</v>
      </c>
      <c r="AV793" s="14" t="s">
        <v>84</v>
      </c>
      <c r="AW793" s="14" t="s">
        <v>35</v>
      </c>
      <c r="AX793" s="14" t="s">
        <v>74</v>
      </c>
      <c r="AY793" s="215" t="s">
        <v>202</v>
      </c>
    </row>
    <row r="794" spans="1:65" s="15" customFormat="1" ht="11.25">
      <c r="B794" s="216"/>
      <c r="C794" s="217"/>
      <c r="D794" s="188" t="s">
        <v>215</v>
      </c>
      <c r="E794" s="218" t="s">
        <v>19</v>
      </c>
      <c r="F794" s="219" t="s">
        <v>220</v>
      </c>
      <c r="G794" s="217"/>
      <c r="H794" s="220">
        <v>2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215</v>
      </c>
      <c r="AU794" s="226" t="s">
        <v>84</v>
      </c>
      <c r="AV794" s="15" t="s">
        <v>209</v>
      </c>
      <c r="AW794" s="15" t="s">
        <v>35</v>
      </c>
      <c r="AX794" s="15" t="s">
        <v>82</v>
      </c>
      <c r="AY794" s="226" t="s">
        <v>202</v>
      </c>
    </row>
    <row r="795" spans="1:65" s="2" customFormat="1" ht="16.5" customHeight="1">
      <c r="A795" s="36"/>
      <c r="B795" s="37"/>
      <c r="C795" s="175" t="s">
        <v>682</v>
      </c>
      <c r="D795" s="175" t="s">
        <v>204</v>
      </c>
      <c r="E795" s="176" t="s">
        <v>2320</v>
      </c>
      <c r="F795" s="177" t="s">
        <v>2321</v>
      </c>
      <c r="G795" s="178" t="s">
        <v>685</v>
      </c>
      <c r="H795" s="251"/>
      <c r="I795" s="180"/>
      <c r="J795" s="181">
        <f>ROUND(I795*H795,2)</f>
        <v>0</v>
      </c>
      <c r="K795" s="177" t="s">
        <v>208</v>
      </c>
      <c r="L795" s="41"/>
      <c r="M795" s="182" t="s">
        <v>19</v>
      </c>
      <c r="N795" s="183" t="s">
        <v>45</v>
      </c>
      <c r="O795" s="66"/>
      <c r="P795" s="184">
        <f>O795*H795</f>
        <v>0</v>
      </c>
      <c r="Q795" s="184">
        <v>0</v>
      </c>
      <c r="R795" s="184">
        <f>Q795*H795</f>
        <v>0</v>
      </c>
      <c r="S795" s="184">
        <v>0</v>
      </c>
      <c r="T795" s="185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86" t="s">
        <v>333</v>
      </c>
      <c r="AT795" s="186" t="s">
        <v>204</v>
      </c>
      <c r="AU795" s="186" t="s">
        <v>84</v>
      </c>
      <c r="AY795" s="19" t="s">
        <v>202</v>
      </c>
      <c r="BE795" s="187">
        <f>IF(N795="základní",J795,0)</f>
        <v>0</v>
      </c>
      <c r="BF795" s="187">
        <f>IF(N795="snížená",J795,0)</f>
        <v>0</v>
      </c>
      <c r="BG795" s="187">
        <f>IF(N795="zákl. přenesená",J795,0)</f>
        <v>0</v>
      </c>
      <c r="BH795" s="187">
        <f>IF(N795="sníž. přenesená",J795,0)</f>
        <v>0</v>
      </c>
      <c r="BI795" s="187">
        <f>IF(N795="nulová",J795,0)</f>
        <v>0</v>
      </c>
      <c r="BJ795" s="19" t="s">
        <v>82</v>
      </c>
      <c r="BK795" s="187">
        <f>ROUND(I795*H795,2)</f>
        <v>0</v>
      </c>
      <c r="BL795" s="19" t="s">
        <v>333</v>
      </c>
      <c r="BM795" s="186" t="s">
        <v>2322</v>
      </c>
    </row>
    <row r="796" spans="1:65" s="2" customFormat="1" ht="19.5">
      <c r="A796" s="36"/>
      <c r="B796" s="37"/>
      <c r="C796" s="38"/>
      <c r="D796" s="188" t="s">
        <v>211</v>
      </c>
      <c r="E796" s="38"/>
      <c r="F796" s="189" t="s">
        <v>2323</v>
      </c>
      <c r="G796" s="38"/>
      <c r="H796" s="38"/>
      <c r="I796" s="190"/>
      <c r="J796" s="38"/>
      <c r="K796" s="38"/>
      <c r="L796" s="41"/>
      <c r="M796" s="191"/>
      <c r="N796" s="192"/>
      <c r="O796" s="66"/>
      <c r="P796" s="66"/>
      <c r="Q796" s="66"/>
      <c r="R796" s="66"/>
      <c r="S796" s="66"/>
      <c r="T796" s="67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T796" s="19" t="s">
        <v>211</v>
      </c>
      <c r="AU796" s="19" t="s">
        <v>84</v>
      </c>
    </row>
    <row r="797" spans="1:65" s="2" customFormat="1" ht="11.25">
      <c r="A797" s="36"/>
      <c r="B797" s="37"/>
      <c r="C797" s="38"/>
      <c r="D797" s="193" t="s">
        <v>213</v>
      </c>
      <c r="E797" s="38"/>
      <c r="F797" s="194" t="s">
        <v>2324</v>
      </c>
      <c r="G797" s="38"/>
      <c r="H797" s="38"/>
      <c r="I797" s="190"/>
      <c r="J797" s="38"/>
      <c r="K797" s="38"/>
      <c r="L797" s="41"/>
      <c r="M797" s="252"/>
      <c r="N797" s="253"/>
      <c r="O797" s="254"/>
      <c r="P797" s="254"/>
      <c r="Q797" s="254"/>
      <c r="R797" s="254"/>
      <c r="S797" s="254"/>
      <c r="T797" s="255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213</v>
      </c>
      <c r="AU797" s="19" t="s">
        <v>84</v>
      </c>
    </row>
    <row r="798" spans="1:65" s="2" customFormat="1" ht="6.95" customHeight="1">
      <c r="A798" s="36"/>
      <c r="B798" s="49"/>
      <c r="C798" s="50"/>
      <c r="D798" s="50"/>
      <c r="E798" s="50"/>
      <c r="F798" s="50"/>
      <c r="G798" s="50"/>
      <c r="H798" s="50"/>
      <c r="I798" s="50"/>
      <c r="J798" s="50"/>
      <c r="K798" s="50"/>
      <c r="L798" s="41"/>
      <c r="M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</row>
  </sheetData>
  <sheetProtection algorithmName="SHA-512" hashValue="6SEIRvyXJZk6iR5RXIXqU5nOmC/h3Z8fG35jMzal6bujHfZLX46VRvZvMxM554W2gHNGPBXbRuT0Xln/1G1v7g==" saltValue="fwTZiIAK7M33McJow/58kwnmVa1s5rOty+Z5SkEl+GjezGYZV919a/x8iXEuv82x2fOn6nO7jsvyDneMj5QzRQ==" spinCount="100000" sheet="1" objects="1" scenarios="1" formatColumns="0" formatRows="0" autoFilter="0"/>
  <autoFilter ref="C86:K79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120" r:id="rId2"/>
    <hyperlink ref="F134" r:id="rId3"/>
    <hyperlink ref="F190" r:id="rId4"/>
    <hyperlink ref="F212" r:id="rId5"/>
    <hyperlink ref="F226" r:id="rId6"/>
    <hyperlink ref="F331" r:id="rId7"/>
    <hyperlink ref="F344" r:id="rId8"/>
    <hyperlink ref="F395" r:id="rId9"/>
    <hyperlink ref="F448" r:id="rId10"/>
    <hyperlink ref="F498" r:id="rId11"/>
    <hyperlink ref="F549" r:id="rId12"/>
    <hyperlink ref="F599" r:id="rId13"/>
    <hyperlink ref="F649" r:id="rId14"/>
    <hyperlink ref="F700" r:id="rId15"/>
    <hyperlink ref="F750" r:id="rId16"/>
    <hyperlink ref="F756" r:id="rId17"/>
    <hyperlink ref="F763" r:id="rId18"/>
    <hyperlink ref="F770" r:id="rId19"/>
    <hyperlink ref="F775" r:id="rId20"/>
    <hyperlink ref="F786" r:id="rId21"/>
    <hyperlink ref="F797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165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2325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ROUND((SUM(BE82:BE111)),  2)</f>
        <v>0</v>
      </c>
      <c r="G33" s="36"/>
      <c r="H33" s="36"/>
      <c r="I33" s="120">
        <v>0.21</v>
      </c>
      <c r="J33" s="119">
        <f>ROUND(((SUM(BE82:BE111))*I33),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ROUND((SUM(BF82:BF111)),  2)</f>
        <v>0</v>
      </c>
      <c r="G34" s="36"/>
      <c r="H34" s="36"/>
      <c r="I34" s="120">
        <v>0.15</v>
      </c>
      <c r="J34" s="119">
        <f>ROUND(((SUM(BF82:BF111))*I34),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ROUND((SUM(BG82:BG111)),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ROUND((SUM(BH82:BH111)),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ROUND((SUM(BI82:BI111)),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 xml:space="preserve">2021-112-15 - Herní prvek - Mlhoviště velryba 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463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9" customFormat="1" ht="24.95" customHeight="1">
      <c r="B62" s="136"/>
      <c r="C62" s="137"/>
      <c r="D62" s="138" t="s">
        <v>978</v>
      </c>
      <c r="E62" s="139"/>
      <c r="F62" s="139"/>
      <c r="G62" s="139"/>
      <c r="H62" s="139"/>
      <c r="I62" s="139"/>
      <c r="J62" s="140">
        <f>J95</f>
        <v>0</v>
      </c>
      <c r="K62" s="137"/>
      <c r="L62" s="141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5" t="str">
        <f>E9</f>
        <v xml:space="preserve">2021-112-15 - Herní prvek - Mlhoviště velryba 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P83+P95</f>
        <v>0</v>
      </c>
      <c r="Q82" s="74"/>
      <c r="R82" s="156">
        <f>R83+R95</f>
        <v>0.216</v>
      </c>
      <c r="S82" s="74"/>
      <c r="T82" s="157">
        <f>T83+T95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BK83+BK95</f>
        <v>0</v>
      </c>
    </row>
    <row r="83" spans="1:65" s="12" customFormat="1" ht="25.9" customHeight="1">
      <c r="B83" s="159"/>
      <c r="C83" s="160"/>
      <c r="D83" s="161" t="s">
        <v>73</v>
      </c>
      <c r="E83" s="162" t="s">
        <v>200</v>
      </c>
      <c r="F83" s="162" t="s">
        <v>201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0.216</v>
      </c>
      <c r="S83" s="167"/>
      <c r="T83" s="169">
        <f>T84</f>
        <v>0</v>
      </c>
      <c r="AR83" s="170" t="s">
        <v>82</v>
      </c>
      <c r="AT83" s="171" t="s">
        <v>73</v>
      </c>
      <c r="AU83" s="171" t="s">
        <v>74</v>
      </c>
      <c r="AY83" s="170" t="s">
        <v>202</v>
      </c>
      <c r="BK83" s="172">
        <f>BK84</f>
        <v>0</v>
      </c>
    </row>
    <row r="84" spans="1:65" s="12" customFormat="1" ht="22.9" customHeight="1">
      <c r="B84" s="159"/>
      <c r="C84" s="160"/>
      <c r="D84" s="161" t="s">
        <v>73</v>
      </c>
      <c r="E84" s="173" t="s">
        <v>561</v>
      </c>
      <c r="F84" s="173" t="s">
        <v>562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SUM(P85:P94)</f>
        <v>0</v>
      </c>
      <c r="Q84" s="167"/>
      <c r="R84" s="168">
        <f>SUM(R85:R94)</f>
        <v>0.216</v>
      </c>
      <c r="S84" s="167"/>
      <c r="T84" s="169">
        <f>SUM(T85:T94)</f>
        <v>0</v>
      </c>
      <c r="AR84" s="170" t="s">
        <v>82</v>
      </c>
      <c r="AT84" s="171" t="s">
        <v>73</v>
      </c>
      <c r="AU84" s="171" t="s">
        <v>82</v>
      </c>
      <c r="AY84" s="170" t="s">
        <v>202</v>
      </c>
      <c r="BK84" s="172">
        <f>SUM(BK85:BK94)</f>
        <v>0</v>
      </c>
    </row>
    <row r="85" spans="1:65" s="2" customFormat="1" ht="37.9" customHeight="1">
      <c r="A85" s="36"/>
      <c r="B85" s="37"/>
      <c r="C85" s="175" t="s">
        <v>82</v>
      </c>
      <c r="D85" s="175" t="s">
        <v>204</v>
      </c>
      <c r="E85" s="176" t="s">
        <v>2326</v>
      </c>
      <c r="F85" s="177" t="s">
        <v>2327</v>
      </c>
      <c r="G85" s="178" t="s">
        <v>545</v>
      </c>
      <c r="H85" s="179">
        <v>1</v>
      </c>
      <c r="I85" s="180"/>
      <c r="J85" s="181">
        <f>ROUND(I85*H85,2)</f>
        <v>0</v>
      </c>
      <c r="K85" s="177" t="s">
        <v>19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0.216</v>
      </c>
      <c r="R85" s="184">
        <f>Q85*H85</f>
        <v>0.216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209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209</v>
      </c>
      <c r="BM85" s="186" t="s">
        <v>2328</v>
      </c>
    </row>
    <row r="86" spans="1:65" s="2" customFormat="1" ht="29.25">
      <c r="A86" s="36"/>
      <c r="B86" s="37"/>
      <c r="C86" s="38"/>
      <c r="D86" s="188" t="s">
        <v>211</v>
      </c>
      <c r="E86" s="38"/>
      <c r="F86" s="189" t="s">
        <v>2329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13" customFormat="1" ht="22.5">
      <c r="B87" s="195"/>
      <c r="C87" s="196"/>
      <c r="D87" s="188" t="s">
        <v>215</v>
      </c>
      <c r="E87" s="197" t="s">
        <v>19</v>
      </c>
      <c r="F87" s="198" t="s">
        <v>2330</v>
      </c>
      <c r="G87" s="196"/>
      <c r="H87" s="197" t="s">
        <v>19</v>
      </c>
      <c r="I87" s="199"/>
      <c r="J87" s="196"/>
      <c r="K87" s="196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215</v>
      </c>
      <c r="AU87" s="204" t="s">
        <v>84</v>
      </c>
      <c r="AV87" s="13" t="s">
        <v>82</v>
      </c>
      <c r="AW87" s="13" t="s">
        <v>35</v>
      </c>
      <c r="AX87" s="13" t="s">
        <v>74</v>
      </c>
      <c r="AY87" s="204" t="s">
        <v>202</v>
      </c>
    </row>
    <row r="88" spans="1:65" s="13" customFormat="1" ht="22.5">
      <c r="B88" s="195"/>
      <c r="C88" s="196"/>
      <c r="D88" s="188" t="s">
        <v>215</v>
      </c>
      <c r="E88" s="197" t="s">
        <v>19</v>
      </c>
      <c r="F88" s="198" t="s">
        <v>2331</v>
      </c>
      <c r="G88" s="196"/>
      <c r="H88" s="197" t="s">
        <v>19</v>
      </c>
      <c r="I88" s="199"/>
      <c r="J88" s="196"/>
      <c r="K88" s="196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215</v>
      </c>
      <c r="AU88" s="204" t="s">
        <v>84</v>
      </c>
      <c r="AV88" s="13" t="s">
        <v>82</v>
      </c>
      <c r="AW88" s="13" t="s">
        <v>35</v>
      </c>
      <c r="AX88" s="13" t="s">
        <v>74</v>
      </c>
      <c r="AY88" s="204" t="s">
        <v>202</v>
      </c>
    </row>
    <row r="89" spans="1:65" s="13" customFormat="1" ht="11.25">
      <c r="B89" s="195"/>
      <c r="C89" s="196"/>
      <c r="D89" s="188" t="s">
        <v>215</v>
      </c>
      <c r="E89" s="197" t="s">
        <v>19</v>
      </c>
      <c r="F89" s="198" t="s">
        <v>2332</v>
      </c>
      <c r="G89" s="196"/>
      <c r="H89" s="197" t="s">
        <v>19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215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202</v>
      </c>
    </row>
    <row r="90" spans="1:65" s="14" customFormat="1" ht="11.25">
      <c r="B90" s="205"/>
      <c r="C90" s="206"/>
      <c r="D90" s="188" t="s">
        <v>215</v>
      </c>
      <c r="E90" s="207" t="s">
        <v>19</v>
      </c>
      <c r="F90" s="208" t="s">
        <v>82</v>
      </c>
      <c r="G90" s="206"/>
      <c r="H90" s="209">
        <v>1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215</v>
      </c>
      <c r="AU90" s="215" t="s">
        <v>84</v>
      </c>
      <c r="AV90" s="14" t="s">
        <v>84</v>
      </c>
      <c r="AW90" s="14" t="s">
        <v>35</v>
      </c>
      <c r="AX90" s="14" t="s">
        <v>74</v>
      </c>
      <c r="AY90" s="215" t="s">
        <v>202</v>
      </c>
    </row>
    <row r="91" spans="1:65" s="15" customFormat="1" ht="11.25">
      <c r="B91" s="216"/>
      <c r="C91" s="217"/>
      <c r="D91" s="188" t="s">
        <v>215</v>
      </c>
      <c r="E91" s="218" t="s">
        <v>19</v>
      </c>
      <c r="F91" s="219" t="s">
        <v>220</v>
      </c>
      <c r="G91" s="217"/>
      <c r="H91" s="220">
        <v>1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215</v>
      </c>
      <c r="AU91" s="226" t="s">
        <v>84</v>
      </c>
      <c r="AV91" s="15" t="s">
        <v>209</v>
      </c>
      <c r="AW91" s="15" t="s">
        <v>35</v>
      </c>
      <c r="AX91" s="15" t="s">
        <v>82</v>
      </c>
      <c r="AY91" s="226" t="s">
        <v>202</v>
      </c>
    </row>
    <row r="92" spans="1:65" s="2" customFormat="1" ht="16.5" customHeight="1">
      <c r="A92" s="36"/>
      <c r="B92" s="37"/>
      <c r="C92" s="175" t="s">
        <v>84</v>
      </c>
      <c r="D92" s="175" t="s">
        <v>204</v>
      </c>
      <c r="E92" s="176" t="s">
        <v>2333</v>
      </c>
      <c r="F92" s="177" t="s">
        <v>2334</v>
      </c>
      <c r="G92" s="178" t="s">
        <v>301</v>
      </c>
      <c r="H92" s="179">
        <v>0.216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2335</v>
      </c>
    </row>
    <row r="93" spans="1:65" s="2" customFormat="1" ht="11.25">
      <c r="A93" s="36"/>
      <c r="B93" s="37"/>
      <c r="C93" s="38"/>
      <c r="D93" s="188" t="s">
        <v>211</v>
      </c>
      <c r="E93" s="38"/>
      <c r="F93" s="189" t="s">
        <v>2336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2" customFormat="1" ht="11.25">
      <c r="A94" s="36"/>
      <c r="B94" s="37"/>
      <c r="C94" s="38"/>
      <c r="D94" s="193" t="s">
        <v>213</v>
      </c>
      <c r="E94" s="38"/>
      <c r="F94" s="194" t="s">
        <v>2337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213</v>
      </c>
      <c r="AU94" s="19" t="s">
        <v>84</v>
      </c>
    </row>
    <row r="95" spans="1:65" s="12" customFormat="1" ht="25.9" customHeight="1">
      <c r="B95" s="159"/>
      <c r="C95" s="160"/>
      <c r="D95" s="161" t="s">
        <v>73</v>
      </c>
      <c r="E95" s="162" t="s">
        <v>1068</v>
      </c>
      <c r="F95" s="162" t="s">
        <v>1069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SUM(P96:P111)</f>
        <v>0</v>
      </c>
      <c r="Q95" s="167"/>
      <c r="R95" s="168">
        <f>SUM(R96:R111)</f>
        <v>0</v>
      </c>
      <c r="S95" s="167"/>
      <c r="T95" s="169">
        <f>SUM(T96:T111)</f>
        <v>0</v>
      </c>
      <c r="AR95" s="170" t="s">
        <v>209</v>
      </c>
      <c r="AT95" s="171" t="s">
        <v>73</v>
      </c>
      <c r="AU95" s="171" t="s">
        <v>74</v>
      </c>
      <c r="AY95" s="170" t="s">
        <v>202</v>
      </c>
      <c r="BK95" s="172">
        <f>SUM(BK96:BK111)</f>
        <v>0</v>
      </c>
    </row>
    <row r="96" spans="1:65" s="2" customFormat="1" ht="24.2" customHeight="1">
      <c r="A96" s="36"/>
      <c r="B96" s="37"/>
      <c r="C96" s="175" t="s">
        <v>226</v>
      </c>
      <c r="D96" s="175" t="s">
        <v>204</v>
      </c>
      <c r="E96" s="176" t="s">
        <v>1070</v>
      </c>
      <c r="F96" s="177" t="s">
        <v>2338</v>
      </c>
      <c r="G96" s="178" t="s">
        <v>1072</v>
      </c>
      <c r="H96" s="179">
        <v>32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1073</v>
      </c>
      <c r="AT96" s="186" t="s">
        <v>204</v>
      </c>
      <c r="AU96" s="186" t="s">
        <v>82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1073</v>
      </c>
      <c r="BM96" s="186" t="s">
        <v>2339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2340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82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1076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82</v>
      </c>
    </row>
    <row r="99" spans="1:65" s="13" customFormat="1" ht="11.25">
      <c r="B99" s="195"/>
      <c r="C99" s="196"/>
      <c r="D99" s="188" t="s">
        <v>215</v>
      </c>
      <c r="E99" s="197" t="s">
        <v>19</v>
      </c>
      <c r="F99" s="198" t="s">
        <v>2341</v>
      </c>
      <c r="G99" s="196"/>
      <c r="H99" s="197" t="s">
        <v>19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215</v>
      </c>
      <c r="AU99" s="204" t="s">
        <v>82</v>
      </c>
      <c r="AV99" s="13" t="s">
        <v>82</v>
      </c>
      <c r="AW99" s="13" t="s">
        <v>35</v>
      </c>
      <c r="AX99" s="13" t="s">
        <v>74</v>
      </c>
      <c r="AY99" s="204" t="s">
        <v>202</v>
      </c>
    </row>
    <row r="100" spans="1:65" s="13" customFormat="1" ht="11.25">
      <c r="B100" s="195"/>
      <c r="C100" s="196"/>
      <c r="D100" s="188" t="s">
        <v>215</v>
      </c>
      <c r="E100" s="197" t="s">
        <v>19</v>
      </c>
      <c r="F100" s="198" t="s">
        <v>2342</v>
      </c>
      <c r="G100" s="196"/>
      <c r="H100" s="197" t="s">
        <v>19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215</v>
      </c>
      <c r="AU100" s="204" t="s">
        <v>82</v>
      </c>
      <c r="AV100" s="13" t="s">
        <v>82</v>
      </c>
      <c r="AW100" s="13" t="s">
        <v>35</v>
      </c>
      <c r="AX100" s="13" t="s">
        <v>74</v>
      </c>
      <c r="AY100" s="204" t="s">
        <v>202</v>
      </c>
    </row>
    <row r="101" spans="1:65" s="13" customFormat="1" ht="11.25">
      <c r="B101" s="195"/>
      <c r="C101" s="196"/>
      <c r="D101" s="188" t="s">
        <v>215</v>
      </c>
      <c r="E101" s="197" t="s">
        <v>19</v>
      </c>
      <c r="F101" s="198" t="s">
        <v>2343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215</v>
      </c>
      <c r="AU101" s="204" t="s">
        <v>82</v>
      </c>
      <c r="AV101" s="13" t="s">
        <v>82</v>
      </c>
      <c r="AW101" s="13" t="s">
        <v>35</v>
      </c>
      <c r="AX101" s="13" t="s">
        <v>74</v>
      </c>
      <c r="AY101" s="204" t="s">
        <v>202</v>
      </c>
    </row>
    <row r="102" spans="1:65" s="14" customFormat="1" ht="11.25">
      <c r="B102" s="205"/>
      <c r="C102" s="206"/>
      <c r="D102" s="188" t="s">
        <v>215</v>
      </c>
      <c r="E102" s="207" t="s">
        <v>19</v>
      </c>
      <c r="F102" s="208" t="s">
        <v>2344</v>
      </c>
      <c r="G102" s="206"/>
      <c r="H102" s="209">
        <v>32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215</v>
      </c>
      <c r="AU102" s="215" t="s">
        <v>82</v>
      </c>
      <c r="AV102" s="14" t="s">
        <v>84</v>
      </c>
      <c r="AW102" s="14" t="s">
        <v>35</v>
      </c>
      <c r="AX102" s="14" t="s">
        <v>74</v>
      </c>
      <c r="AY102" s="215" t="s">
        <v>202</v>
      </c>
    </row>
    <row r="103" spans="1:65" s="15" customFormat="1" ht="11.25">
      <c r="B103" s="216"/>
      <c r="C103" s="217"/>
      <c r="D103" s="188" t="s">
        <v>215</v>
      </c>
      <c r="E103" s="218" t="s">
        <v>19</v>
      </c>
      <c r="F103" s="219" t="s">
        <v>220</v>
      </c>
      <c r="G103" s="217"/>
      <c r="H103" s="220">
        <v>32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215</v>
      </c>
      <c r="AU103" s="226" t="s">
        <v>82</v>
      </c>
      <c r="AV103" s="15" t="s">
        <v>209</v>
      </c>
      <c r="AW103" s="15" t="s">
        <v>35</v>
      </c>
      <c r="AX103" s="15" t="s">
        <v>82</v>
      </c>
      <c r="AY103" s="226" t="s">
        <v>202</v>
      </c>
    </row>
    <row r="104" spans="1:65" s="2" customFormat="1" ht="16.5" customHeight="1">
      <c r="A104" s="36"/>
      <c r="B104" s="37"/>
      <c r="C104" s="175" t="s">
        <v>209</v>
      </c>
      <c r="D104" s="175" t="s">
        <v>204</v>
      </c>
      <c r="E104" s="176" t="s">
        <v>2345</v>
      </c>
      <c r="F104" s="177" t="s">
        <v>2346</v>
      </c>
      <c r="G104" s="178" t="s">
        <v>1072</v>
      </c>
      <c r="H104" s="179">
        <v>4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1073</v>
      </c>
      <c r="AT104" s="186" t="s">
        <v>204</v>
      </c>
      <c r="AU104" s="186" t="s">
        <v>82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1073</v>
      </c>
      <c r="BM104" s="186" t="s">
        <v>2347</v>
      </c>
    </row>
    <row r="105" spans="1:65" s="2" customFormat="1" ht="19.5">
      <c r="A105" s="36"/>
      <c r="B105" s="37"/>
      <c r="C105" s="38"/>
      <c r="D105" s="188" t="s">
        <v>211</v>
      </c>
      <c r="E105" s="38"/>
      <c r="F105" s="189" t="s">
        <v>2348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82</v>
      </c>
    </row>
    <row r="106" spans="1:65" s="2" customFormat="1" ht="11.25">
      <c r="A106" s="36"/>
      <c r="B106" s="37"/>
      <c r="C106" s="38"/>
      <c r="D106" s="193" t="s">
        <v>213</v>
      </c>
      <c r="E106" s="38"/>
      <c r="F106" s="194" t="s">
        <v>2349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213</v>
      </c>
      <c r="AU106" s="19" t="s">
        <v>82</v>
      </c>
    </row>
    <row r="107" spans="1:65" s="13" customFormat="1" ht="11.25">
      <c r="B107" s="195"/>
      <c r="C107" s="196"/>
      <c r="D107" s="188" t="s">
        <v>215</v>
      </c>
      <c r="E107" s="197" t="s">
        <v>19</v>
      </c>
      <c r="F107" s="198" t="s">
        <v>2342</v>
      </c>
      <c r="G107" s="196"/>
      <c r="H107" s="197" t="s">
        <v>19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215</v>
      </c>
      <c r="AU107" s="204" t="s">
        <v>82</v>
      </c>
      <c r="AV107" s="13" t="s">
        <v>82</v>
      </c>
      <c r="AW107" s="13" t="s">
        <v>35</v>
      </c>
      <c r="AX107" s="13" t="s">
        <v>74</v>
      </c>
      <c r="AY107" s="204" t="s">
        <v>202</v>
      </c>
    </row>
    <row r="108" spans="1:65" s="13" customFormat="1" ht="11.25">
      <c r="B108" s="195"/>
      <c r="C108" s="196"/>
      <c r="D108" s="188" t="s">
        <v>215</v>
      </c>
      <c r="E108" s="197" t="s">
        <v>19</v>
      </c>
      <c r="F108" s="198" t="s">
        <v>2350</v>
      </c>
      <c r="G108" s="196"/>
      <c r="H108" s="197" t="s">
        <v>19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215</v>
      </c>
      <c r="AU108" s="204" t="s">
        <v>82</v>
      </c>
      <c r="AV108" s="13" t="s">
        <v>82</v>
      </c>
      <c r="AW108" s="13" t="s">
        <v>35</v>
      </c>
      <c r="AX108" s="13" t="s">
        <v>74</v>
      </c>
      <c r="AY108" s="204" t="s">
        <v>202</v>
      </c>
    </row>
    <row r="109" spans="1:65" s="13" customFormat="1" ht="11.25">
      <c r="B109" s="195"/>
      <c r="C109" s="196"/>
      <c r="D109" s="188" t="s">
        <v>215</v>
      </c>
      <c r="E109" s="197" t="s">
        <v>19</v>
      </c>
      <c r="F109" s="198" t="s">
        <v>2351</v>
      </c>
      <c r="G109" s="196"/>
      <c r="H109" s="197" t="s">
        <v>19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215</v>
      </c>
      <c r="AU109" s="204" t="s">
        <v>82</v>
      </c>
      <c r="AV109" s="13" t="s">
        <v>82</v>
      </c>
      <c r="AW109" s="13" t="s">
        <v>35</v>
      </c>
      <c r="AX109" s="13" t="s">
        <v>74</v>
      </c>
      <c r="AY109" s="204" t="s">
        <v>202</v>
      </c>
    </row>
    <row r="110" spans="1:65" s="14" customFormat="1" ht="11.25">
      <c r="B110" s="205"/>
      <c r="C110" s="206"/>
      <c r="D110" s="188" t="s">
        <v>215</v>
      </c>
      <c r="E110" s="207" t="s">
        <v>19</v>
      </c>
      <c r="F110" s="208" t="s">
        <v>2352</v>
      </c>
      <c r="G110" s="206"/>
      <c r="H110" s="209">
        <v>4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215</v>
      </c>
      <c r="AU110" s="215" t="s">
        <v>82</v>
      </c>
      <c r="AV110" s="14" t="s">
        <v>84</v>
      </c>
      <c r="AW110" s="14" t="s">
        <v>35</v>
      </c>
      <c r="AX110" s="14" t="s">
        <v>74</v>
      </c>
      <c r="AY110" s="215" t="s">
        <v>202</v>
      </c>
    </row>
    <row r="111" spans="1:65" s="15" customFormat="1" ht="11.25">
      <c r="B111" s="216"/>
      <c r="C111" s="217"/>
      <c r="D111" s="188" t="s">
        <v>215</v>
      </c>
      <c r="E111" s="218" t="s">
        <v>19</v>
      </c>
      <c r="F111" s="219" t="s">
        <v>220</v>
      </c>
      <c r="G111" s="217"/>
      <c r="H111" s="220">
        <v>4</v>
      </c>
      <c r="I111" s="221"/>
      <c r="J111" s="217"/>
      <c r="K111" s="217"/>
      <c r="L111" s="222"/>
      <c r="M111" s="238"/>
      <c r="N111" s="239"/>
      <c r="O111" s="239"/>
      <c r="P111" s="239"/>
      <c r="Q111" s="239"/>
      <c r="R111" s="239"/>
      <c r="S111" s="239"/>
      <c r="T111" s="240"/>
      <c r="AT111" s="226" t="s">
        <v>215</v>
      </c>
      <c r="AU111" s="226" t="s">
        <v>82</v>
      </c>
      <c r="AV111" s="15" t="s">
        <v>209</v>
      </c>
      <c r="AW111" s="15" t="s">
        <v>35</v>
      </c>
      <c r="AX111" s="15" t="s">
        <v>82</v>
      </c>
      <c r="AY111" s="226" t="s">
        <v>202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5E2WE8W0du0ErAclixQGOMh4LhgH9/NRTpIsR6gXccBFLNWCcYI8Bai3INl1H6nCF6BTqVjlqTfi299w7SZqXA==" saltValue="ti3mB82tjfknPVrlvixNXu5n+GDwgmFFLEn6Pgtq3A3fgr4XCpcoZn/ftWrwGvBxA8bh5qOFPeTTXE+YXfDFJA==" spinCount="100000" sheet="1" objects="1" scenarios="1" formatColumns="0" formatRows="0" autoFilter="0"/>
  <autoFilter ref="C81:K11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94" r:id="rId1"/>
    <hyperlink ref="F98" r:id="rId2"/>
    <hyperlink ref="F106" r:id="rId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168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2353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ROUND((SUM(BE85:BE137)),  2)</f>
        <v>0</v>
      </c>
      <c r="G33" s="36"/>
      <c r="H33" s="36"/>
      <c r="I33" s="120">
        <v>0.21</v>
      </c>
      <c r="J33" s="119">
        <f>ROUND(((SUM(BE85:BE137))*I33),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ROUND((SUM(BF85:BF137)),  2)</f>
        <v>0</v>
      </c>
      <c r="G34" s="36"/>
      <c r="H34" s="36"/>
      <c r="I34" s="120">
        <v>0.15</v>
      </c>
      <c r="J34" s="119">
        <f>ROUND(((SUM(BF85:BF137))*I34),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ROUND((SUM(BG85:BG137)),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ROUND((SUM(BH85:BH137)),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ROUND((SUM(BI85:BI137)),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E9</f>
        <v>2021-112-16 - VRN -   vedlejší rozpočtové náklady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>
      <c r="B60" s="136"/>
      <c r="C60" s="137"/>
      <c r="D60" s="138" t="s">
        <v>2354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2355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2356</v>
      </c>
      <c r="E62" s="145"/>
      <c r="F62" s="145"/>
      <c r="G62" s="145"/>
      <c r="H62" s="145"/>
      <c r="I62" s="145"/>
      <c r="J62" s="146">
        <f>J103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2357</v>
      </c>
      <c r="E63" s="145"/>
      <c r="F63" s="145"/>
      <c r="G63" s="145"/>
      <c r="H63" s="145"/>
      <c r="I63" s="145"/>
      <c r="J63" s="146">
        <f>J115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2358</v>
      </c>
      <c r="E64" s="145"/>
      <c r="F64" s="145"/>
      <c r="G64" s="145"/>
      <c r="H64" s="145"/>
      <c r="I64" s="145"/>
      <c r="J64" s="146">
        <f>J130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2359</v>
      </c>
      <c r="E65" s="145"/>
      <c r="F65" s="145"/>
      <c r="G65" s="145"/>
      <c r="H65" s="145"/>
      <c r="I65" s="145"/>
      <c r="J65" s="146">
        <f>J134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187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7" t="str">
        <f>E7</f>
        <v>MŠ Šponarova - zateplení a zpevněné plochy</v>
      </c>
      <c r="F75" s="398"/>
      <c r="G75" s="398"/>
      <c r="H75" s="39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170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5" t="str">
        <f>E9</f>
        <v>2021-112-16 - VRN -   vedlejší rozpočtové náklady</v>
      </c>
      <c r="F77" s="399"/>
      <c r="G77" s="399"/>
      <c r="H77" s="39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MŠ Šponarova 16, Ostrava - Hrabůvka</v>
      </c>
      <c r="G79" s="38"/>
      <c r="H79" s="38"/>
      <c r="I79" s="31" t="s">
        <v>23</v>
      </c>
      <c r="J79" s="61" t="str">
        <f>IF(J12="","",J12)</f>
        <v>27. 11. 2021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>
      <c r="A81" s="36"/>
      <c r="B81" s="37"/>
      <c r="C81" s="31" t="s">
        <v>25</v>
      </c>
      <c r="D81" s="38"/>
      <c r="E81" s="38"/>
      <c r="F81" s="29" t="str">
        <f>E15</f>
        <v>Ostrava, městský obvod Ostrava-Jih,Horní 791/3,</v>
      </c>
      <c r="G81" s="38"/>
      <c r="H81" s="38"/>
      <c r="I81" s="31" t="s">
        <v>33</v>
      </c>
      <c r="J81" s="34" t="str">
        <f>E21</f>
        <v>ČOS exim s.r.o, Alešova 26, České Budějovice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Dana Mlejnková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188</v>
      </c>
      <c r="D84" s="151" t="s">
        <v>59</v>
      </c>
      <c r="E84" s="151" t="s">
        <v>55</v>
      </c>
      <c r="F84" s="151" t="s">
        <v>56</v>
      </c>
      <c r="G84" s="151" t="s">
        <v>189</v>
      </c>
      <c r="H84" s="151" t="s">
        <v>190</v>
      </c>
      <c r="I84" s="151" t="s">
        <v>191</v>
      </c>
      <c r="J84" s="151" t="s">
        <v>175</v>
      </c>
      <c r="K84" s="152" t="s">
        <v>192</v>
      </c>
      <c r="L84" s="153"/>
      <c r="M84" s="70" t="s">
        <v>19</v>
      </c>
      <c r="N84" s="71" t="s">
        <v>44</v>
      </c>
      <c r="O84" s="71" t="s">
        <v>193</v>
      </c>
      <c r="P84" s="71" t="s">
        <v>194</v>
      </c>
      <c r="Q84" s="71" t="s">
        <v>195</v>
      </c>
      <c r="R84" s="71" t="s">
        <v>196</v>
      </c>
      <c r="S84" s="71" t="s">
        <v>197</v>
      </c>
      <c r="T84" s="72" t="s">
        <v>198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199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176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73</v>
      </c>
      <c r="E86" s="162" t="s">
        <v>2360</v>
      </c>
      <c r="F86" s="162" t="s">
        <v>2361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P87+P103+P115+P130+P134</f>
        <v>0</v>
      </c>
      <c r="Q86" s="167"/>
      <c r="R86" s="168">
        <f>R87+R103+R115+R130+R134</f>
        <v>0</v>
      </c>
      <c r="S86" s="167"/>
      <c r="T86" s="169">
        <f>T87+T103+T115+T130+T134</f>
        <v>0</v>
      </c>
      <c r="AR86" s="170" t="s">
        <v>239</v>
      </c>
      <c r="AT86" s="171" t="s">
        <v>73</v>
      </c>
      <c r="AU86" s="171" t="s">
        <v>74</v>
      </c>
      <c r="AY86" s="170" t="s">
        <v>202</v>
      </c>
      <c r="BK86" s="172">
        <f>BK87+BK103+BK115+BK130+BK134</f>
        <v>0</v>
      </c>
    </row>
    <row r="87" spans="1:65" s="12" customFormat="1" ht="22.9" customHeight="1">
      <c r="B87" s="159"/>
      <c r="C87" s="160"/>
      <c r="D87" s="161" t="s">
        <v>73</v>
      </c>
      <c r="E87" s="173" t="s">
        <v>2362</v>
      </c>
      <c r="F87" s="173" t="s">
        <v>2363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SUM(P88:P102)</f>
        <v>0</v>
      </c>
      <c r="Q87" s="167"/>
      <c r="R87" s="168">
        <f>SUM(R88:R102)</f>
        <v>0</v>
      </c>
      <c r="S87" s="167"/>
      <c r="T87" s="169">
        <f>SUM(T88:T102)</f>
        <v>0</v>
      </c>
      <c r="AR87" s="170" t="s">
        <v>239</v>
      </c>
      <c r="AT87" s="171" t="s">
        <v>73</v>
      </c>
      <c r="AU87" s="171" t="s">
        <v>82</v>
      </c>
      <c r="AY87" s="170" t="s">
        <v>202</v>
      </c>
      <c r="BK87" s="172">
        <f>SUM(BK88:BK102)</f>
        <v>0</v>
      </c>
    </row>
    <row r="88" spans="1:65" s="2" customFormat="1" ht="16.5" customHeight="1">
      <c r="A88" s="36"/>
      <c r="B88" s="37"/>
      <c r="C88" s="175" t="s">
        <v>82</v>
      </c>
      <c r="D88" s="175" t="s">
        <v>204</v>
      </c>
      <c r="E88" s="176" t="s">
        <v>2364</v>
      </c>
      <c r="F88" s="177" t="s">
        <v>2365</v>
      </c>
      <c r="G88" s="178" t="s">
        <v>545</v>
      </c>
      <c r="H88" s="179">
        <v>1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2366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2366</v>
      </c>
      <c r="BM88" s="186" t="s">
        <v>2367</v>
      </c>
    </row>
    <row r="89" spans="1:65" s="2" customFormat="1" ht="11.25">
      <c r="A89" s="36"/>
      <c r="B89" s="37"/>
      <c r="C89" s="38"/>
      <c r="D89" s="188" t="s">
        <v>211</v>
      </c>
      <c r="E89" s="38"/>
      <c r="F89" s="189" t="s">
        <v>2368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16.5" customHeight="1">
      <c r="A90" s="36"/>
      <c r="B90" s="37"/>
      <c r="C90" s="175" t="s">
        <v>84</v>
      </c>
      <c r="D90" s="175" t="s">
        <v>204</v>
      </c>
      <c r="E90" s="176" t="s">
        <v>2369</v>
      </c>
      <c r="F90" s="177" t="s">
        <v>2370</v>
      </c>
      <c r="G90" s="178" t="s">
        <v>545</v>
      </c>
      <c r="H90" s="179">
        <v>1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2366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2366</v>
      </c>
      <c r="BM90" s="186" t="s">
        <v>2371</v>
      </c>
    </row>
    <row r="91" spans="1:65" s="2" customFormat="1" ht="11.25">
      <c r="A91" s="36"/>
      <c r="B91" s="37"/>
      <c r="C91" s="38"/>
      <c r="D91" s="188" t="s">
        <v>211</v>
      </c>
      <c r="E91" s="38"/>
      <c r="F91" s="189" t="s">
        <v>2370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2" customFormat="1" ht="11.25">
      <c r="A92" s="36"/>
      <c r="B92" s="37"/>
      <c r="C92" s="38"/>
      <c r="D92" s="193" t="s">
        <v>213</v>
      </c>
      <c r="E92" s="38"/>
      <c r="F92" s="194" t="s">
        <v>2372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213</v>
      </c>
      <c r="AU92" s="19" t="s">
        <v>84</v>
      </c>
    </row>
    <row r="93" spans="1:65" s="2" customFormat="1" ht="16.5" customHeight="1">
      <c r="A93" s="36"/>
      <c r="B93" s="37"/>
      <c r="C93" s="175" t="s">
        <v>226</v>
      </c>
      <c r="D93" s="175" t="s">
        <v>204</v>
      </c>
      <c r="E93" s="176" t="s">
        <v>2373</v>
      </c>
      <c r="F93" s="177" t="s">
        <v>2374</v>
      </c>
      <c r="G93" s="178" t="s">
        <v>545</v>
      </c>
      <c r="H93" s="179">
        <v>1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2366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2366</v>
      </c>
      <c r="BM93" s="186" t="s">
        <v>2375</v>
      </c>
    </row>
    <row r="94" spans="1:65" s="2" customFormat="1" ht="11.25">
      <c r="A94" s="36"/>
      <c r="B94" s="37"/>
      <c r="C94" s="38"/>
      <c r="D94" s="188" t="s">
        <v>211</v>
      </c>
      <c r="E94" s="38"/>
      <c r="F94" s="189" t="s">
        <v>2374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2" customFormat="1" ht="11.25">
      <c r="A95" s="36"/>
      <c r="B95" s="37"/>
      <c r="C95" s="38"/>
      <c r="D95" s="193" t="s">
        <v>213</v>
      </c>
      <c r="E95" s="38"/>
      <c r="F95" s="194" t="s">
        <v>2376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213</v>
      </c>
      <c r="AU95" s="19" t="s">
        <v>84</v>
      </c>
    </row>
    <row r="96" spans="1:65" s="2" customFormat="1" ht="24.2" customHeight="1">
      <c r="A96" s="36"/>
      <c r="B96" s="37"/>
      <c r="C96" s="175" t="s">
        <v>209</v>
      </c>
      <c r="D96" s="175" t="s">
        <v>204</v>
      </c>
      <c r="E96" s="176" t="s">
        <v>2377</v>
      </c>
      <c r="F96" s="177" t="s">
        <v>2378</v>
      </c>
      <c r="G96" s="178" t="s">
        <v>545</v>
      </c>
      <c r="H96" s="179">
        <v>1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2366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2366</v>
      </c>
      <c r="BM96" s="186" t="s">
        <v>2379</v>
      </c>
    </row>
    <row r="97" spans="1:65" s="2" customFormat="1" ht="19.5">
      <c r="A97" s="36"/>
      <c r="B97" s="37"/>
      <c r="C97" s="38"/>
      <c r="D97" s="188" t="s">
        <v>211</v>
      </c>
      <c r="E97" s="38"/>
      <c r="F97" s="189" t="s">
        <v>2378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2" customFormat="1" ht="11.25">
      <c r="A98" s="36"/>
      <c r="B98" s="37"/>
      <c r="C98" s="38"/>
      <c r="D98" s="193" t="s">
        <v>213</v>
      </c>
      <c r="E98" s="38"/>
      <c r="F98" s="194" t="s">
        <v>2380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213</v>
      </c>
      <c r="AU98" s="19" t="s">
        <v>84</v>
      </c>
    </row>
    <row r="99" spans="1:65" s="2" customFormat="1" ht="16.5" customHeight="1">
      <c r="A99" s="36"/>
      <c r="B99" s="37"/>
      <c r="C99" s="175" t="s">
        <v>239</v>
      </c>
      <c r="D99" s="175" t="s">
        <v>204</v>
      </c>
      <c r="E99" s="176" t="s">
        <v>2381</v>
      </c>
      <c r="F99" s="177" t="s">
        <v>2382</v>
      </c>
      <c r="G99" s="178" t="s">
        <v>545</v>
      </c>
      <c r="H99" s="179">
        <v>1</v>
      </c>
      <c r="I99" s="180"/>
      <c r="J99" s="181">
        <f>ROUND(I99*H99,2)</f>
        <v>0</v>
      </c>
      <c r="K99" s="177" t="s">
        <v>19</v>
      </c>
      <c r="L99" s="41"/>
      <c r="M99" s="182" t="s">
        <v>19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2366</v>
      </c>
      <c r="AT99" s="186" t="s">
        <v>204</v>
      </c>
      <c r="AU99" s="186" t="s">
        <v>84</v>
      </c>
      <c r="AY99" s="19" t="s">
        <v>202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2366</v>
      </c>
      <c r="BM99" s="186" t="s">
        <v>2383</v>
      </c>
    </row>
    <row r="100" spans="1:65" s="2" customFormat="1" ht="11.25">
      <c r="A100" s="36"/>
      <c r="B100" s="37"/>
      <c r="C100" s="38"/>
      <c r="D100" s="188" t="s">
        <v>211</v>
      </c>
      <c r="E100" s="38"/>
      <c r="F100" s="189" t="s">
        <v>2382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211</v>
      </c>
      <c r="AU100" s="19" t="s">
        <v>84</v>
      </c>
    </row>
    <row r="101" spans="1:65" s="2" customFormat="1" ht="16.5" customHeight="1">
      <c r="A101" s="36"/>
      <c r="B101" s="37"/>
      <c r="C101" s="175" t="s">
        <v>249</v>
      </c>
      <c r="D101" s="175" t="s">
        <v>204</v>
      </c>
      <c r="E101" s="176" t="s">
        <v>2384</v>
      </c>
      <c r="F101" s="177" t="s">
        <v>2385</v>
      </c>
      <c r="G101" s="178" t="s">
        <v>545</v>
      </c>
      <c r="H101" s="179">
        <v>1</v>
      </c>
      <c r="I101" s="180"/>
      <c r="J101" s="181">
        <f>ROUND(I101*H101,2)</f>
        <v>0</v>
      </c>
      <c r="K101" s="177" t="s">
        <v>19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2366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2366</v>
      </c>
      <c r="BM101" s="186" t="s">
        <v>2386</v>
      </c>
    </row>
    <row r="102" spans="1:65" s="2" customFormat="1" ht="11.25">
      <c r="A102" s="36"/>
      <c r="B102" s="37"/>
      <c r="C102" s="38"/>
      <c r="D102" s="188" t="s">
        <v>211</v>
      </c>
      <c r="E102" s="38"/>
      <c r="F102" s="189" t="s">
        <v>2385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12" customFormat="1" ht="22.9" customHeight="1">
      <c r="B103" s="159"/>
      <c r="C103" s="160"/>
      <c r="D103" s="161" t="s">
        <v>73</v>
      </c>
      <c r="E103" s="173" t="s">
        <v>2387</v>
      </c>
      <c r="F103" s="173" t="s">
        <v>2388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SUM(P104:P114)</f>
        <v>0</v>
      </c>
      <c r="Q103" s="167"/>
      <c r="R103" s="168">
        <f>SUM(R104:R114)</f>
        <v>0</v>
      </c>
      <c r="S103" s="167"/>
      <c r="T103" s="169">
        <f>SUM(T104:T114)</f>
        <v>0</v>
      </c>
      <c r="AR103" s="170" t="s">
        <v>239</v>
      </c>
      <c r="AT103" s="171" t="s">
        <v>73</v>
      </c>
      <c r="AU103" s="171" t="s">
        <v>82</v>
      </c>
      <c r="AY103" s="170" t="s">
        <v>202</v>
      </c>
      <c r="BK103" s="172">
        <f>SUM(BK104:BK114)</f>
        <v>0</v>
      </c>
    </row>
    <row r="104" spans="1:65" s="2" customFormat="1" ht="21.75" customHeight="1">
      <c r="A104" s="36"/>
      <c r="B104" s="37"/>
      <c r="C104" s="175" t="s">
        <v>260</v>
      </c>
      <c r="D104" s="175" t="s">
        <v>204</v>
      </c>
      <c r="E104" s="176" t="s">
        <v>2389</v>
      </c>
      <c r="F104" s="177" t="s">
        <v>2390</v>
      </c>
      <c r="G104" s="178" t="s">
        <v>685</v>
      </c>
      <c r="H104" s="251"/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2366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2366</v>
      </c>
      <c r="BM104" s="186" t="s">
        <v>2391</v>
      </c>
    </row>
    <row r="105" spans="1:65" s="2" customFormat="1" ht="11.25">
      <c r="A105" s="36"/>
      <c r="B105" s="37"/>
      <c r="C105" s="38"/>
      <c r="D105" s="188" t="s">
        <v>211</v>
      </c>
      <c r="E105" s="38"/>
      <c r="F105" s="189" t="s">
        <v>2390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2" customFormat="1" ht="11.25">
      <c r="A106" s="36"/>
      <c r="B106" s="37"/>
      <c r="C106" s="38"/>
      <c r="D106" s="193" t="s">
        <v>213</v>
      </c>
      <c r="E106" s="38"/>
      <c r="F106" s="194" t="s">
        <v>2392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213</v>
      </c>
      <c r="AU106" s="19" t="s">
        <v>84</v>
      </c>
    </row>
    <row r="107" spans="1:65" s="2" customFormat="1" ht="21.75" customHeight="1">
      <c r="A107" s="36"/>
      <c r="B107" s="37"/>
      <c r="C107" s="175" t="s">
        <v>268</v>
      </c>
      <c r="D107" s="175" t="s">
        <v>204</v>
      </c>
      <c r="E107" s="176" t="s">
        <v>2393</v>
      </c>
      <c r="F107" s="177" t="s">
        <v>2394</v>
      </c>
      <c r="G107" s="178" t="s">
        <v>545</v>
      </c>
      <c r="H107" s="179">
        <v>1</v>
      </c>
      <c r="I107" s="180"/>
      <c r="J107" s="181">
        <f>ROUND(I107*H107,2)</f>
        <v>0</v>
      </c>
      <c r="K107" s="177" t="s">
        <v>208</v>
      </c>
      <c r="L107" s="41"/>
      <c r="M107" s="182" t="s">
        <v>19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2366</v>
      </c>
      <c r="AT107" s="186" t="s">
        <v>204</v>
      </c>
      <c r="AU107" s="186" t="s">
        <v>84</v>
      </c>
      <c r="AY107" s="19" t="s">
        <v>202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2366</v>
      </c>
      <c r="BM107" s="186" t="s">
        <v>2395</v>
      </c>
    </row>
    <row r="108" spans="1:65" s="2" customFormat="1" ht="11.25">
      <c r="A108" s="36"/>
      <c r="B108" s="37"/>
      <c r="C108" s="38"/>
      <c r="D108" s="188" t="s">
        <v>211</v>
      </c>
      <c r="E108" s="38"/>
      <c r="F108" s="189" t="s">
        <v>2394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211</v>
      </c>
      <c r="AU108" s="19" t="s">
        <v>84</v>
      </c>
    </row>
    <row r="109" spans="1:65" s="2" customFormat="1" ht="11.25">
      <c r="A109" s="36"/>
      <c r="B109" s="37"/>
      <c r="C109" s="38"/>
      <c r="D109" s="193" t="s">
        <v>213</v>
      </c>
      <c r="E109" s="38"/>
      <c r="F109" s="194" t="s">
        <v>2396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213</v>
      </c>
      <c r="AU109" s="19" t="s">
        <v>84</v>
      </c>
    </row>
    <row r="110" spans="1:65" s="2" customFormat="1" ht="16.5" customHeight="1">
      <c r="A110" s="36"/>
      <c r="B110" s="37"/>
      <c r="C110" s="175" t="s">
        <v>237</v>
      </c>
      <c r="D110" s="175" t="s">
        <v>204</v>
      </c>
      <c r="E110" s="176" t="s">
        <v>2397</v>
      </c>
      <c r="F110" s="177" t="s">
        <v>2398</v>
      </c>
      <c r="G110" s="178" t="s">
        <v>545</v>
      </c>
      <c r="H110" s="179">
        <v>1</v>
      </c>
      <c r="I110" s="180"/>
      <c r="J110" s="181">
        <f>ROUND(I110*H110,2)</f>
        <v>0</v>
      </c>
      <c r="K110" s="177" t="s">
        <v>19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2366</v>
      </c>
      <c r="AT110" s="186" t="s">
        <v>204</v>
      </c>
      <c r="AU110" s="186" t="s">
        <v>84</v>
      </c>
      <c r="AY110" s="19" t="s">
        <v>202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2366</v>
      </c>
      <c r="BM110" s="186" t="s">
        <v>2399</v>
      </c>
    </row>
    <row r="111" spans="1:65" s="2" customFormat="1" ht="11.25">
      <c r="A111" s="36"/>
      <c r="B111" s="37"/>
      <c r="C111" s="38"/>
      <c r="D111" s="188" t="s">
        <v>211</v>
      </c>
      <c r="E111" s="38"/>
      <c r="F111" s="189" t="s">
        <v>2398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211</v>
      </c>
      <c r="AU111" s="19" t="s">
        <v>84</v>
      </c>
    </row>
    <row r="112" spans="1:65" s="2" customFormat="1" ht="16.5" customHeight="1">
      <c r="A112" s="36"/>
      <c r="B112" s="37"/>
      <c r="C112" s="175" t="s">
        <v>288</v>
      </c>
      <c r="D112" s="175" t="s">
        <v>204</v>
      </c>
      <c r="E112" s="176" t="s">
        <v>2400</v>
      </c>
      <c r="F112" s="177" t="s">
        <v>2401</v>
      </c>
      <c r="G112" s="178" t="s">
        <v>545</v>
      </c>
      <c r="H112" s="179">
        <v>1</v>
      </c>
      <c r="I112" s="180"/>
      <c r="J112" s="181">
        <f>ROUND(I112*H112,2)</f>
        <v>0</v>
      </c>
      <c r="K112" s="177" t="s">
        <v>208</v>
      </c>
      <c r="L112" s="41"/>
      <c r="M112" s="182" t="s">
        <v>19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2366</v>
      </c>
      <c r="AT112" s="186" t="s">
        <v>204</v>
      </c>
      <c r="AU112" s="186" t="s">
        <v>84</v>
      </c>
      <c r="AY112" s="19" t="s">
        <v>202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2366</v>
      </c>
      <c r="BM112" s="186" t="s">
        <v>2402</v>
      </c>
    </row>
    <row r="113" spans="1:65" s="2" customFormat="1" ht="11.25">
      <c r="A113" s="36"/>
      <c r="B113" s="37"/>
      <c r="C113" s="38"/>
      <c r="D113" s="188" t="s">
        <v>211</v>
      </c>
      <c r="E113" s="38"/>
      <c r="F113" s="189" t="s">
        <v>2401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211</v>
      </c>
      <c r="AU113" s="19" t="s">
        <v>84</v>
      </c>
    </row>
    <row r="114" spans="1:65" s="2" customFormat="1" ht="11.25">
      <c r="A114" s="36"/>
      <c r="B114" s="37"/>
      <c r="C114" s="38"/>
      <c r="D114" s="193" t="s">
        <v>213</v>
      </c>
      <c r="E114" s="38"/>
      <c r="F114" s="194" t="s">
        <v>2403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213</v>
      </c>
      <c r="AU114" s="19" t="s">
        <v>84</v>
      </c>
    </row>
    <row r="115" spans="1:65" s="12" customFormat="1" ht="22.9" customHeight="1">
      <c r="B115" s="159"/>
      <c r="C115" s="160"/>
      <c r="D115" s="161" t="s">
        <v>73</v>
      </c>
      <c r="E115" s="173" t="s">
        <v>2404</v>
      </c>
      <c r="F115" s="173" t="s">
        <v>2405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SUM(P116:P129)</f>
        <v>0</v>
      </c>
      <c r="Q115" s="167"/>
      <c r="R115" s="168">
        <f>SUM(R116:R129)</f>
        <v>0</v>
      </c>
      <c r="S115" s="167"/>
      <c r="T115" s="169">
        <f>SUM(T116:T129)</f>
        <v>0</v>
      </c>
      <c r="AR115" s="170" t="s">
        <v>239</v>
      </c>
      <c r="AT115" s="171" t="s">
        <v>73</v>
      </c>
      <c r="AU115" s="171" t="s">
        <v>82</v>
      </c>
      <c r="AY115" s="170" t="s">
        <v>202</v>
      </c>
      <c r="BK115" s="172">
        <f>SUM(BK116:BK129)</f>
        <v>0</v>
      </c>
    </row>
    <row r="116" spans="1:65" s="2" customFormat="1" ht="16.5" customHeight="1">
      <c r="A116" s="36"/>
      <c r="B116" s="37"/>
      <c r="C116" s="175" t="s">
        <v>298</v>
      </c>
      <c r="D116" s="175" t="s">
        <v>204</v>
      </c>
      <c r="E116" s="176" t="s">
        <v>2406</v>
      </c>
      <c r="F116" s="177" t="s">
        <v>2407</v>
      </c>
      <c r="G116" s="178" t="s">
        <v>1072</v>
      </c>
      <c r="H116" s="179">
        <v>16</v>
      </c>
      <c r="I116" s="180"/>
      <c r="J116" s="181">
        <f>ROUND(I116*H116,2)</f>
        <v>0</v>
      </c>
      <c r="K116" s="177" t="s">
        <v>208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2366</v>
      </c>
      <c r="AT116" s="186" t="s">
        <v>204</v>
      </c>
      <c r="AU116" s="186" t="s">
        <v>84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2366</v>
      </c>
      <c r="BM116" s="186" t="s">
        <v>2408</v>
      </c>
    </row>
    <row r="117" spans="1:65" s="2" customFormat="1" ht="11.25">
      <c r="A117" s="36"/>
      <c r="B117" s="37"/>
      <c r="C117" s="38"/>
      <c r="D117" s="188" t="s">
        <v>211</v>
      </c>
      <c r="E117" s="38"/>
      <c r="F117" s="189" t="s">
        <v>2407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211</v>
      </c>
      <c r="AU117" s="19" t="s">
        <v>84</v>
      </c>
    </row>
    <row r="118" spans="1:65" s="2" customFormat="1" ht="11.25">
      <c r="A118" s="36"/>
      <c r="B118" s="37"/>
      <c r="C118" s="38"/>
      <c r="D118" s="193" t="s">
        <v>213</v>
      </c>
      <c r="E118" s="38"/>
      <c r="F118" s="194" t="s">
        <v>2409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213</v>
      </c>
      <c r="AU118" s="19" t="s">
        <v>84</v>
      </c>
    </row>
    <row r="119" spans="1:65" s="2" customFormat="1" ht="16.5" customHeight="1">
      <c r="A119" s="36"/>
      <c r="B119" s="37"/>
      <c r="C119" s="175" t="s">
        <v>305</v>
      </c>
      <c r="D119" s="175" t="s">
        <v>204</v>
      </c>
      <c r="E119" s="176" t="s">
        <v>2410</v>
      </c>
      <c r="F119" s="177" t="s">
        <v>2411</v>
      </c>
      <c r="G119" s="178" t="s">
        <v>545</v>
      </c>
      <c r="H119" s="179">
        <v>1</v>
      </c>
      <c r="I119" s="180"/>
      <c r="J119" s="181">
        <f>ROUND(I119*H119,2)</f>
        <v>0</v>
      </c>
      <c r="K119" s="177" t="s">
        <v>208</v>
      </c>
      <c r="L119" s="41"/>
      <c r="M119" s="182" t="s">
        <v>19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2366</v>
      </c>
      <c r="AT119" s="186" t="s">
        <v>204</v>
      </c>
      <c r="AU119" s="186" t="s">
        <v>84</v>
      </c>
      <c r="AY119" s="19" t="s">
        <v>202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2366</v>
      </c>
      <c r="BM119" s="186" t="s">
        <v>2412</v>
      </c>
    </row>
    <row r="120" spans="1:65" s="2" customFormat="1" ht="11.25">
      <c r="A120" s="36"/>
      <c r="B120" s="37"/>
      <c r="C120" s="38"/>
      <c r="D120" s="188" t="s">
        <v>211</v>
      </c>
      <c r="E120" s="38"/>
      <c r="F120" s="189" t="s">
        <v>2411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211</v>
      </c>
      <c r="AU120" s="19" t="s">
        <v>84</v>
      </c>
    </row>
    <row r="121" spans="1:65" s="2" customFormat="1" ht="11.25">
      <c r="A121" s="36"/>
      <c r="B121" s="37"/>
      <c r="C121" s="38"/>
      <c r="D121" s="193" t="s">
        <v>213</v>
      </c>
      <c r="E121" s="38"/>
      <c r="F121" s="194" t="s">
        <v>2413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213</v>
      </c>
      <c r="AU121" s="19" t="s">
        <v>84</v>
      </c>
    </row>
    <row r="122" spans="1:65" s="2" customFormat="1" ht="24.2" customHeight="1">
      <c r="A122" s="36"/>
      <c r="B122" s="37"/>
      <c r="C122" s="175" t="s">
        <v>311</v>
      </c>
      <c r="D122" s="175" t="s">
        <v>204</v>
      </c>
      <c r="E122" s="176" t="s">
        <v>2414</v>
      </c>
      <c r="F122" s="177" t="s">
        <v>2415</v>
      </c>
      <c r="G122" s="178" t="s">
        <v>545</v>
      </c>
      <c r="H122" s="179">
        <v>1</v>
      </c>
      <c r="I122" s="180"/>
      <c r="J122" s="181">
        <f>ROUND(I122*H122,2)</f>
        <v>0</v>
      </c>
      <c r="K122" s="177" t="s">
        <v>19</v>
      </c>
      <c r="L122" s="41"/>
      <c r="M122" s="182" t="s">
        <v>19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2366</v>
      </c>
      <c r="AT122" s="186" t="s">
        <v>204</v>
      </c>
      <c r="AU122" s="186" t="s">
        <v>84</v>
      </c>
      <c r="AY122" s="19" t="s">
        <v>202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2366</v>
      </c>
      <c r="BM122" s="186" t="s">
        <v>2416</v>
      </c>
    </row>
    <row r="123" spans="1:65" s="2" customFormat="1" ht="11.25">
      <c r="A123" s="36"/>
      <c r="B123" s="37"/>
      <c r="C123" s="38"/>
      <c r="D123" s="188" t="s">
        <v>211</v>
      </c>
      <c r="E123" s="38"/>
      <c r="F123" s="189" t="s">
        <v>2417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211</v>
      </c>
      <c r="AU123" s="19" t="s">
        <v>84</v>
      </c>
    </row>
    <row r="124" spans="1:65" s="2" customFormat="1" ht="16.5" customHeight="1">
      <c r="A124" s="36"/>
      <c r="B124" s="37"/>
      <c r="C124" s="175" t="s">
        <v>318</v>
      </c>
      <c r="D124" s="175" t="s">
        <v>204</v>
      </c>
      <c r="E124" s="176" t="s">
        <v>2418</v>
      </c>
      <c r="F124" s="177" t="s">
        <v>2419</v>
      </c>
      <c r="G124" s="178" t="s">
        <v>685</v>
      </c>
      <c r="H124" s="251"/>
      <c r="I124" s="180"/>
      <c r="J124" s="181">
        <f>ROUND(I124*H124,2)</f>
        <v>0</v>
      </c>
      <c r="K124" s="177" t="s">
        <v>208</v>
      </c>
      <c r="L124" s="41"/>
      <c r="M124" s="182" t="s">
        <v>19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2366</v>
      </c>
      <c r="AT124" s="186" t="s">
        <v>204</v>
      </c>
      <c r="AU124" s="186" t="s">
        <v>84</v>
      </c>
      <c r="AY124" s="19" t="s">
        <v>202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2366</v>
      </c>
      <c r="BM124" s="186" t="s">
        <v>2420</v>
      </c>
    </row>
    <row r="125" spans="1:65" s="2" customFormat="1" ht="11.25">
      <c r="A125" s="36"/>
      <c r="B125" s="37"/>
      <c r="C125" s="38"/>
      <c r="D125" s="188" t="s">
        <v>211</v>
      </c>
      <c r="E125" s="38"/>
      <c r="F125" s="189" t="s">
        <v>2419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211</v>
      </c>
      <c r="AU125" s="19" t="s">
        <v>84</v>
      </c>
    </row>
    <row r="126" spans="1:65" s="2" customFormat="1" ht="11.25">
      <c r="A126" s="36"/>
      <c r="B126" s="37"/>
      <c r="C126" s="38"/>
      <c r="D126" s="193" t="s">
        <v>213</v>
      </c>
      <c r="E126" s="38"/>
      <c r="F126" s="194" t="s">
        <v>2421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213</v>
      </c>
      <c r="AU126" s="19" t="s">
        <v>84</v>
      </c>
    </row>
    <row r="127" spans="1:65" s="2" customFormat="1" ht="21.75" customHeight="1">
      <c r="A127" s="36"/>
      <c r="B127" s="37"/>
      <c r="C127" s="175" t="s">
        <v>8</v>
      </c>
      <c r="D127" s="175" t="s">
        <v>204</v>
      </c>
      <c r="E127" s="176" t="s">
        <v>2422</v>
      </c>
      <c r="F127" s="177" t="s">
        <v>2423</v>
      </c>
      <c r="G127" s="178" t="s">
        <v>545</v>
      </c>
      <c r="H127" s="179">
        <v>1</v>
      </c>
      <c r="I127" s="180"/>
      <c r="J127" s="181">
        <f>ROUND(I127*H127,2)</f>
        <v>0</v>
      </c>
      <c r="K127" s="177" t="s">
        <v>208</v>
      </c>
      <c r="L127" s="41"/>
      <c r="M127" s="182" t="s">
        <v>19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2366</v>
      </c>
      <c r="AT127" s="186" t="s">
        <v>204</v>
      </c>
      <c r="AU127" s="186" t="s">
        <v>84</v>
      </c>
      <c r="AY127" s="19" t="s">
        <v>202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2366</v>
      </c>
      <c r="BM127" s="186" t="s">
        <v>2424</v>
      </c>
    </row>
    <row r="128" spans="1:65" s="2" customFormat="1" ht="11.25">
      <c r="A128" s="36"/>
      <c r="B128" s="37"/>
      <c r="C128" s="38"/>
      <c r="D128" s="188" t="s">
        <v>211</v>
      </c>
      <c r="E128" s="38"/>
      <c r="F128" s="189" t="s">
        <v>2423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211</v>
      </c>
      <c r="AU128" s="19" t="s">
        <v>84</v>
      </c>
    </row>
    <row r="129" spans="1:65" s="2" customFormat="1" ht="11.25">
      <c r="A129" s="36"/>
      <c r="B129" s="37"/>
      <c r="C129" s="38"/>
      <c r="D129" s="193" t="s">
        <v>213</v>
      </c>
      <c r="E129" s="38"/>
      <c r="F129" s="194" t="s">
        <v>2425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213</v>
      </c>
      <c r="AU129" s="19" t="s">
        <v>84</v>
      </c>
    </row>
    <row r="130" spans="1:65" s="12" customFormat="1" ht="22.9" customHeight="1">
      <c r="B130" s="159"/>
      <c r="C130" s="160"/>
      <c r="D130" s="161" t="s">
        <v>73</v>
      </c>
      <c r="E130" s="173" t="s">
        <v>2426</v>
      </c>
      <c r="F130" s="173" t="s">
        <v>2427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SUM(P131:P133)</f>
        <v>0</v>
      </c>
      <c r="Q130" s="167"/>
      <c r="R130" s="168">
        <f>SUM(R131:R133)</f>
        <v>0</v>
      </c>
      <c r="S130" s="167"/>
      <c r="T130" s="169">
        <f>SUM(T131:T133)</f>
        <v>0</v>
      </c>
      <c r="AR130" s="170" t="s">
        <v>239</v>
      </c>
      <c r="AT130" s="171" t="s">
        <v>73</v>
      </c>
      <c r="AU130" s="171" t="s">
        <v>82</v>
      </c>
      <c r="AY130" s="170" t="s">
        <v>202</v>
      </c>
      <c r="BK130" s="172">
        <f>SUM(BK131:BK133)</f>
        <v>0</v>
      </c>
    </row>
    <row r="131" spans="1:65" s="2" customFormat="1" ht="16.5" customHeight="1">
      <c r="A131" s="36"/>
      <c r="B131" s="37"/>
      <c r="C131" s="175" t="s">
        <v>333</v>
      </c>
      <c r="D131" s="175" t="s">
        <v>204</v>
      </c>
      <c r="E131" s="176" t="s">
        <v>2428</v>
      </c>
      <c r="F131" s="177" t="s">
        <v>2429</v>
      </c>
      <c r="G131" s="178" t="s">
        <v>685</v>
      </c>
      <c r="H131" s="251"/>
      <c r="I131" s="180"/>
      <c r="J131" s="181">
        <f>ROUND(I131*H131,2)</f>
        <v>0</v>
      </c>
      <c r="K131" s="177" t="s">
        <v>208</v>
      </c>
      <c r="L131" s="41"/>
      <c r="M131" s="182" t="s">
        <v>19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2366</v>
      </c>
      <c r="AT131" s="186" t="s">
        <v>204</v>
      </c>
      <c r="AU131" s="186" t="s">
        <v>84</v>
      </c>
      <c r="AY131" s="19" t="s">
        <v>202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2366</v>
      </c>
      <c r="BM131" s="186" t="s">
        <v>2430</v>
      </c>
    </row>
    <row r="132" spans="1:65" s="2" customFormat="1" ht="11.25">
      <c r="A132" s="36"/>
      <c r="B132" s="37"/>
      <c r="C132" s="38"/>
      <c r="D132" s="188" t="s">
        <v>211</v>
      </c>
      <c r="E132" s="38"/>
      <c r="F132" s="189" t="s">
        <v>2429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211</v>
      </c>
      <c r="AU132" s="19" t="s">
        <v>84</v>
      </c>
    </row>
    <row r="133" spans="1:65" s="2" customFormat="1" ht="11.25">
      <c r="A133" s="36"/>
      <c r="B133" s="37"/>
      <c r="C133" s="38"/>
      <c r="D133" s="193" t="s">
        <v>213</v>
      </c>
      <c r="E133" s="38"/>
      <c r="F133" s="194" t="s">
        <v>2431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213</v>
      </c>
      <c r="AU133" s="19" t="s">
        <v>84</v>
      </c>
    </row>
    <row r="134" spans="1:65" s="12" customFormat="1" ht="22.9" customHeight="1">
      <c r="B134" s="159"/>
      <c r="C134" s="160"/>
      <c r="D134" s="161" t="s">
        <v>73</v>
      </c>
      <c r="E134" s="173" t="s">
        <v>2432</v>
      </c>
      <c r="F134" s="173" t="s">
        <v>2433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SUM(P135:P137)</f>
        <v>0</v>
      </c>
      <c r="Q134" s="167"/>
      <c r="R134" s="168">
        <f>SUM(R135:R137)</f>
        <v>0</v>
      </c>
      <c r="S134" s="167"/>
      <c r="T134" s="169">
        <f>SUM(T135:T137)</f>
        <v>0</v>
      </c>
      <c r="AR134" s="170" t="s">
        <v>239</v>
      </c>
      <c r="AT134" s="171" t="s">
        <v>73</v>
      </c>
      <c r="AU134" s="171" t="s">
        <v>82</v>
      </c>
      <c r="AY134" s="170" t="s">
        <v>202</v>
      </c>
      <c r="BK134" s="172">
        <f>SUM(BK135:BK137)</f>
        <v>0</v>
      </c>
    </row>
    <row r="135" spans="1:65" s="2" customFormat="1" ht="16.5" customHeight="1">
      <c r="A135" s="36"/>
      <c r="B135" s="37"/>
      <c r="C135" s="175" t="s">
        <v>341</v>
      </c>
      <c r="D135" s="175" t="s">
        <v>204</v>
      </c>
      <c r="E135" s="176" t="s">
        <v>2434</v>
      </c>
      <c r="F135" s="177" t="s">
        <v>2435</v>
      </c>
      <c r="G135" s="178" t="s">
        <v>1841</v>
      </c>
      <c r="H135" s="179">
        <v>1</v>
      </c>
      <c r="I135" s="180"/>
      <c r="J135" s="181">
        <f>ROUND(I135*H135,2)</f>
        <v>0</v>
      </c>
      <c r="K135" s="177" t="s">
        <v>208</v>
      </c>
      <c r="L135" s="41"/>
      <c r="M135" s="182" t="s">
        <v>19</v>
      </c>
      <c r="N135" s="183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2366</v>
      </c>
      <c r="AT135" s="186" t="s">
        <v>204</v>
      </c>
      <c r="AU135" s="186" t="s">
        <v>84</v>
      </c>
      <c r="AY135" s="19" t="s">
        <v>202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2366</v>
      </c>
      <c r="BM135" s="186" t="s">
        <v>2436</v>
      </c>
    </row>
    <row r="136" spans="1:65" s="2" customFormat="1" ht="11.25">
      <c r="A136" s="36"/>
      <c r="B136" s="37"/>
      <c r="C136" s="38"/>
      <c r="D136" s="188" t="s">
        <v>211</v>
      </c>
      <c r="E136" s="38"/>
      <c r="F136" s="189" t="s">
        <v>2435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211</v>
      </c>
      <c r="AU136" s="19" t="s">
        <v>84</v>
      </c>
    </row>
    <row r="137" spans="1:65" s="2" customFormat="1" ht="11.25">
      <c r="A137" s="36"/>
      <c r="B137" s="37"/>
      <c r="C137" s="38"/>
      <c r="D137" s="193" t="s">
        <v>213</v>
      </c>
      <c r="E137" s="38"/>
      <c r="F137" s="194" t="s">
        <v>2437</v>
      </c>
      <c r="G137" s="38"/>
      <c r="H137" s="38"/>
      <c r="I137" s="190"/>
      <c r="J137" s="38"/>
      <c r="K137" s="38"/>
      <c r="L137" s="41"/>
      <c r="M137" s="252"/>
      <c r="N137" s="253"/>
      <c r="O137" s="254"/>
      <c r="P137" s="254"/>
      <c r="Q137" s="254"/>
      <c r="R137" s="254"/>
      <c r="S137" s="254"/>
      <c r="T137" s="255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213</v>
      </c>
      <c r="AU137" s="19" t="s">
        <v>84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srVVC9byw0OnLegJMhbuJBSy4LqdxUzhyazvVyRDr1U9j3voASKweHuerZx+GnoCCCtA72Rp17tKDEcU8viaDA==" saltValue="Ielh3eLQbFhQ9NjZh7D8zegGm+jIPVv0eNvnhoZijBN0V/XxiomCb/7qjJd/x0zbdw72b/U4+Geq/YQhkcFgbg==" spinCount="100000" sheet="1" objects="1" scenarios="1" formatColumns="0" formatRows="0" autoFilter="0"/>
  <autoFilter ref="C84:K13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98" r:id="rId3"/>
    <hyperlink ref="F106" r:id="rId4"/>
    <hyperlink ref="F109" r:id="rId5"/>
    <hyperlink ref="F114" r:id="rId6"/>
    <hyperlink ref="F118" r:id="rId7"/>
    <hyperlink ref="F121" r:id="rId8"/>
    <hyperlink ref="F126" r:id="rId9"/>
    <hyperlink ref="F129" r:id="rId10"/>
    <hyperlink ref="F133" r:id="rId11"/>
    <hyperlink ref="F137" r:id="rId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3"/>
      <c r="C3" s="104"/>
      <c r="D3" s="104"/>
      <c r="E3" s="104"/>
      <c r="F3" s="104"/>
      <c r="G3" s="104"/>
      <c r="H3" s="22"/>
    </row>
    <row r="4" spans="1:8" s="1" customFormat="1" ht="24.95" customHeight="1">
      <c r="B4" s="22"/>
      <c r="C4" s="105" t="s">
        <v>2438</v>
      </c>
      <c r="H4" s="22"/>
    </row>
    <row r="5" spans="1:8" s="1" customFormat="1" ht="12" customHeight="1">
      <c r="B5" s="22"/>
      <c r="C5" s="256" t="s">
        <v>13</v>
      </c>
      <c r="D5" s="396" t="s">
        <v>14</v>
      </c>
      <c r="E5" s="379"/>
      <c r="F5" s="379"/>
      <c r="H5" s="22"/>
    </row>
    <row r="6" spans="1:8" s="1" customFormat="1" ht="36.950000000000003" customHeight="1">
      <c r="B6" s="22"/>
      <c r="C6" s="257" t="s">
        <v>16</v>
      </c>
      <c r="D6" s="400" t="s">
        <v>17</v>
      </c>
      <c r="E6" s="379"/>
      <c r="F6" s="379"/>
      <c r="H6" s="22"/>
    </row>
    <row r="7" spans="1:8" s="1" customFormat="1" ht="16.5" customHeight="1">
      <c r="B7" s="22"/>
      <c r="C7" s="107" t="s">
        <v>23</v>
      </c>
      <c r="D7" s="110" t="str">
        <f>'Rekapitulace stavby'!AN8</f>
        <v>27. 11. 2021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48"/>
      <c r="B9" s="258"/>
      <c r="C9" s="259" t="s">
        <v>55</v>
      </c>
      <c r="D9" s="260" t="s">
        <v>56</v>
      </c>
      <c r="E9" s="260" t="s">
        <v>189</v>
      </c>
      <c r="F9" s="261" t="s">
        <v>2439</v>
      </c>
      <c r="G9" s="148"/>
      <c r="H9" s="258"/>
    </row>
    <row r="10" spans="1:8" s="2" customFormat="1" ht="26.45" customHeight="1">
      <c r="A10" s="36"/>
      <c r="B10" s="41"/>
      <c r="C10" s="262" t="s">
        <v>2440</v>
      </c>
      <c r="D10" s="262" t="s">
        <v>104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63" t="s">
        <v>2441</v>
      </c>
      <c r="D11" s="264" t="s">
        <v>2441</v>
      </c>
      <c r="E11" s="265" t="s">
        <v>263</v>
      </c>
      <c r="F11" s="266">
        <v>4.5</v>
      </c>
      <c r="G11" s="36"/>
      <c r="H11" s="41"/>
    </row>
    <row r="12" spans="1:8" s="2" customFormat="1" ht="16.899999999999999" customHeight="1">
      <c r="A12" s="36"/>
      <c r="B12" s="41"/>
      <c r="C12" s="267" t="s">
        <v>19</v>
      </c>
      <c r="D12" s="267" t="s">
        <v>2442</v>
      </c>
      <c r="E12" s="19" t="s">
        <v>19</v>
      </c>
      <c r="F12" s="268">
        <v>4.5</v>
      </c>
      <c r="G12" s="36"/>
      <c r="H12" s="41"/>
    </row>
    <row r="13" spans="1:8" s="2" customFormat="1" ht="26.45" customHeight="1">
      <c r="A13" s="36"/>
      <c r="B13" s="41"/>
      <c r="C13" s="262" t="s">
        <v>2443</v>
      </c>
      <c r="D13" s="262" t="s">
        <v>140</v>
      </c>
      <c r="E13" s="36"/>
      <c r="F13" s="36"/>
      <c r="G13" s="36"/>
      <c r="H13" s="41"/>
    </row>
    <row r="14" spans="1:8" s="2" customFormat="1" ht="16.899999999999999" customHeight="1">
      <c r="A14" s="36"/>
      <c r="B14" s="41"/>
      <c r="C14" s="263" t="s">
        <v>2444</v>
      </c>
      <c r="D14" s="264" t="s">
        <v>2445</v>
      </c>
      <c r="E14" s="265" t="s">
        <v>280</v>
      </c>
      <c r="F14" s="266">
        <v>71.03</v>
      </c>
      <c r="G14" s="36"/>
      <c r="H14" s="41"/>
    </row>
    <row r="15" spans="1:8" s="2" customFormat="1" ht="16.899999999999999" customHeight="1">
      <c r="A15" s="36"/>
      <c r="B15" s="41"/>
      <c r="C15" s="267" t="s">
        <v>19</v>
      </c>
      <c r="D15" s="267" t="s">
        <v>2446</v>
      </c>
      <c r="E15" s="19" t="s">
        <v>19</v>
      </c>
      <c r="F15" s="268">
        <v>71.03</v>
      </c>
      <c r="G15" s="36"/>
      <c r="H15" s="41"/>
    </row>
    <row r="16" spans="1:8" s="2" customFormat="1" ht="7.35" customHeight="1">
      <c r="A16" s="36"/>
      <c r="B16" s="128"/>
      <c r="C16" s="129"/>
      <c r="D16" s="129"/>
      <c r="E16" s="129"/>
      <c r="F16" s="129"/>
      <c r="G16" s="129"/>
      <c r="H16" s="41"/>
    </row>
    <row r="17" spans="1:8" s="2" customFormat="1" ht="11.25">
      <c r="A17" s="36"/>
      <c r="B17" s="36"/>
      <c r="C17" s="36"/>
      <c r="D17" s="36"/>
      <c r="E17" s="36"/>
      <c r="F17" s="36"/>
      <c r="G17" s="36"/>
      <c r="H17" s="36"/>
    </row>
  </sheetData>
  <sheetProtection algorithmName="SHA-512" hashValue="MQ2tdxNBEu2ah3mTSw5PkcwzDRBNzBomkF9Rqt37IlBIsKJU0Nff0TSj2Jctgtb4kM2VSBZGW2n11X6LpJzTpA==" saltValue="W+NW3ZD7i2zk0SGgZoEDFbPZEebeeAwbZ1aAGA8dcU7PXG3ykw3riwQ7tHGAXTYJRe4VLUjb/UGPrzegJJxeP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9" customWidth="1"/>
    <col min="2" max="2" width="1.6640625" style="269" customWidth="1"/>
    <col min="3" max="4" width="5" style="269" customWidth="1"/>
    <col min="5" max="5" width="11.6640625" style="269" customWidth="1"/>
    <col min="6" max="6" width="9.1640625" style="269" customWidth="1"/>
    <col min="7" max="7" width="5" style="269" customWidth="1"/>
    <col min="8" max="8" width="77.83203125" style="269" customWidth="1"/>
    <col min="9" max="10" width="20" style="269" customWidth="1"/>
    <col min="11" max="11" width="1.6640625" style="269" customWidth="1"/>
  </cols>
  <sheetData>
    <row r="1" spans="2:11" s="1" customFormat="1" ht="37.5" customHeight="1"/>
    <row r="2" spans="2:11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17" customFormat="1" ht="45" customHeight="1">
      <c r="B3" s="273"/>
      <c r="C3" s="402" t="s">
        <v>2447</v>
      </c>
      <c r="D3" s="402"/>
      <c r="E3" s="402"/>
      <c r="F3" s="402"/>
      <c r="G3" s="402"/>
      <c r="H3" s="402"/>
      <c r="I3" s="402"/>
      <c r="J3" s="402"/>
      <c r="K3" s="274"/>
    </row>
    <row r="4" spans="2:11" s="1" customFormat="1" ht="25.5" customHeight="1">
      <c r="B4" s="275"/>
      <c r="C4" s="407" t="s">
        <v>2448</v>
      </c>
      <c r="D4" s="407"/>
      <c r="E4" s="407"/>
      <c r="F4" s="407"/>
      <c r="G4" s="407"/>
      <c r="H4" s="407"/>
      <c r="I4" s="407"/>
      <c r="J4" s="407"/>
      <c r="K4" s="276"/>
    </row>
    <row r="5" spans="2:11" s="1" customFormat="1" ht="5.25" customHeight="1">
      <c r="B5" s="275"/>
      <c r="C5" s="277"/>
      <c r="D5" s="277"/>
      <c r="E5" s="277"/>
      <c r="F5" s="277"/>
      <c r="G5" s="277"/>
      <c r="H5" s="277"/>
      <c r="I5" s="277"/>
      <c r="J5" s="277"/>
      <c r="K5" s="276"/>
    </row>
    <row r="6" spans="2:11" s="1" customFormat="1" ht="15" customHeight="1">
      <c r="B6" s="275"/>
      <c r="C6" s="406" t="s">
        <v>2449</v>
      </c>
      <c r="D6" s="406"/>
      <c r="E6" s="406"/>
      <c r="F6" s="406"/>
      <c r="G6" s="406"/>
      <c r="H6" s="406"/>
      <c r="I6" s="406"/>
      <c r="J6" s="406"/>
      <c r="K6" s="276"/>
    </row>
    <row r="7" spans="2:11" s="1" customFormat="1" ht="15" customHeight="1">
      <c r="B7" s="279"/>
      <c r="C7" s="406" t="s">
        <v>2450</v>
      </c>
      <c r="D7" s="406"/>
      <c r="E7" s="406"/>
      <c r="F7" s="406"/>
      <c r="G7" s="406"/>
      <c r="H7" s="406"/>
      <c r="I7" s="406"/>
      <c r="J7" s="406"/>
      <c r="K7" s="276"/>
    </row>
    <row r="8" spans="2:11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pans="2:11" s="1" customFormat="1" ht="15" customHeight="1">
      <c r="B9" s="279"/>
      <c r="C9" s="406" t="s">
        <v>2451</v>
      </c>
      <c r="D9" s="406"/>
      <c r="E9" s="406"/>
      <c r="F9" s="406"/>
      <c r="G9" s="406"/>
      <c r="H9" s="406"/>
      <c r="I9" s="406"/>
      <c r="J9" s="406"/>
      <c r="K9" s="276"/>
    </row>
    <row r="10" spans="2:11" s="1" customFormat="1" ht="15" customHeight="1">
      <c r="B10" s="279"/>
      <c r="C10" s="278"/>
      <c r="D10" s="406" t="s">
        <v>2452</v>
      </c>
      <c r="E10" s="406"/>
      <c r="F10" s="406"/>
      <c r="G10" s="406"/>
      <c r="H10" s="406"/>
      <c r="I10" s="406"/>
      <c r="J10" s="406"/>
      <c r="K10" s="276"/>
    </row>
    <row r="11" spans="2:11" s="1" customFormat="1" ht="15" customHeight="1">
      <c r="B11" s="279"/>
      <c r="C11" s="280"/>
      <c r="D11" s="406" t="s">
        <v>2453</v>
      </c>
      <c r="E11" s="406"/>
      <c r="F11" s="406"/>
      <c r="G11" s="406"/>
      <c r="H11" s="406"/>
      <c r="I11" s="406"/>
      <c r="J11" s="406"/>
      <c r="K11" s="276"/>
    </row>
    <row r="12" spans="2:11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pans="2:11" s="1" customFormat="1" ht="15" customHeight="1">
      <c r="B13" s="279"/>
      <c r="C13" s="280"/>
      <c r="D13" s="281" t="s">
        <v>2454</v>
      </c>
      <c r="E13" s="278"/>
      <c r="F13" s="278"/>
      <c r="G13" s="278"/>
      <c r="H13" s="278"/>
      <c r="I13" s="278"/>
      <c r="J13" s="278"/>
      <c r="K13" s="276"/>
    </row>
    <row r="14" spans="2:11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pans="2:11" s="1" customFormat="1" ht="15" customHeight="1">
      <c r="B15" s="279"/>
      <c r="C15" s="280"/>
      <c r="D15" s="406" t="s">
        <v>2455</v>
      </c>
      <c r="E15" s="406"/>
      <c r="F15" s="406"/>
      <c r="G15" s="406"/>
      <c r="H15" s="406"/>
      <c r="I15" s="406"/>
      <c r="J15" s="406"/>
      <c r="K15" s="276"/>
    </row>
    <row r="16" spans="2:11" s="1" customFormat="1" ht="15" customHeight="1">
      <c r="B16" s="279"/>
      <c r="C16" s="280"/>
      <c r="D16" s="406" t="s">
        <v>2456</v>
      </c>
      <c r="E16" s="406"/>
      <c r="F16" s="406"/>
      <c r="G16" s="406"/>
      <c r="H16" s="406"/>
      <c r="I16" s="406"/>
      <c r="J16" s="406"/>
      <c r="K16" s="276"/>
    </row>
    <row r="17" spans="2:11" s="1" customFormat="1" ht="15" customHeight="1">
      <c r="B17" s="279"/>
      <c r="C17" s="280"/>
      <c r="D17" s="406" t="s">
        <v>2457</v>
      </c>
      <c r="E17" s="406"/>
      <c r="F17" s="406"/>
      <c r="G17" s="406"/>
      <c r="H17" s="406"/>
      <c r="I17" s="406"/>
      <c r="J17" s="406"/>
      <c r="K17" s="276"/>
    </row>
    <row r="18" spans="2:11" s="1" customFormat="1" ht="15" customHeight="1">
      <c r="B18" s="279"/>
      <c r="C18" s="280"/>
      <c r="D18" s="280"/>
      <c r="E18" s="282" t="s">
        <v>81</v>
      </c>
      <c r="F18" s="406" t="s">
        <v>2458</v>
      </c>
      <c r="G18" s="406"/>
      <c r="H18" s="406"/>
      <c r="I18" s="406"/>
      <c r="J18" s="406"/>
      <c r="K18" s="276"/>
    </row>
    <row r="19" spans="2:11" s="1" customFormat="1" ht="15" customHeight="1">
      <c r="B19" s="279"/>
      <c r="C19" s="280"/>
      <c r="D19" s="280"/>
      <c r="E19" s="282" t="s">
        <v>2459</v>
      </c>
      <c r="F19" s="406" t="s">
        <v>2460</v>
      </c>
      <c r="G19" s="406"/>
      <c r="H19" s="406"/>
      <c r="I19" s="406"/>
      <c r="J19" s="406"/>
      <c r="K19" s="276"/>
    </row>
    <row r="20" spans="2:11" s="1" customFormat="1" ht="15" customHeight="1">
      <c r="B20" s="279"/>
      <c r="C20" s="280"/>
      <c r="D20" s="280"/>
      <c r="E20" s="282" t="s">
        <v>2461</v>
      </c>
      <c r="F20" s="406" t="s">
        <v>2462</v>
      </c>
      <c r="G20" s="406"/>
      <c r="H20" s="406"/>
      <c r="I20" s="406"/>
      <c r="J20" s="406"/>
      <c r="K20" s="276"/>
    </row>
    <row r="21" spans="2:11" s="1" customFormat="1" ht="15" customHeight="1">
      <c r="B21" s="279"/>
      <c r="C21" s="280"/>
      <c r="D21" s="280"/>
      <c r="E21" s="282" t="s">
        <v>2463</v>
      </c>
      <c r="F21" s="406" t="s">
        <v>2464</v>
      </c>
      <c r="G21" s="406"/>
      <c r="H21" s="406"/>
      <c r="I21" s="406"/>
      <c r="J21" s="406"/>
      <c r="K21" s="276"/>
    </row>
    <row r="22" spans="2:11" s="1" customFormat="1" ht="15" customHeight="1">
      <c r="B22" s="279"/>
      <c r="C22" s="280"/>
      <c r="D22" s="280"/>
      <c r="E22" s="282" t="s">
        <v>2465</v>
      </c>
      <c r="F22" s="406" t="s">
        <v>2466</v>
      </c>
      <c r="G22" s="406"/>
      <c r="H22" s="406"/>
      <c r="I22" s="406"/>
      <c r="J22" s="406"/>
      <c r="K22" s="276"/>
    </row>
    <row r="23" spans="2:11" s="1" customFormat="1" ht="15" customHeight="1">
      <c r="B23" s="279"/>
      <c r="C23" s="280"/>
      <c r="D23" s="280"/>
      <c r="E23" s="282" t="s">
        <v>2467</v>
      </c>
      <c r="F23" s="406" t="s">
        <v>2468</v>
      </c>
      <c r="G23" s="406"/>
      <c r="H23" s="406"/>
      <c r="I23" s="406"/>
      <c r="J23" s="406"/>
      <c r="K23" s="276"/>
    </row>
    <row r="24" spans="2:11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pans="2:11" s="1" customFormat="1" ht="15" customHeight="1">
      <c r="B25" s="279"/>
      <c r="C25" s="406" t="s">
        <v>2469</v>
      </c>
      <c r="D25" s="406"/>
      <c r="E25" s="406"/>
      <c r="F25" s="406"/>
      <c r="G25" s="406"/>
      <c r="H25" s="406"/>
      <c r="I25" s="406"/>
      <c r="J25" s="406"/>
      <c r="K25" s="276"/>
    </row>
    <row r="26" spans="2:11" s="1" customFormat="1" ht="15" customHeight="1">
      <c r="B26" s="279"/>
      <c r="C26" s="406" t="s">
        <v>2470</v>
      </c>
      <c r="D26" s="406"/>
      <c r="E26" s="406"/>
      <c r="F26" s="406"/>
      <c r="G26" s="406"/>
      <c r="H26" s="406"/>
      <c r="I26" s="406"/>
      <c r="J26" s="406"/>
      <c r="K26" s="276"/>
    </row>
    <row r="27" spans="2:11" s="1" customFormat="1" ht="15" customHeight="1">
      <c r="B27" s="279"/>
      <c r="C27" s="278"/>
      <c r="D27" s="406" t="s">
        <v>2471</v>
      </c>
      <c r="E27" s="406"/>
      <c r="F27" s="406"/>
      <c r="G27" s="406"/>
      <c r="H27" s="406"/>
      <c r="I27" s="406"/>
      <c r="J27" s="406"/>
      <c r="K27" s="276"/>
    </row>
    <row r="28" spans="2:11" s="1" customFormat="1" ht="15" customHeight="1">
      <c r="B28" s="279"/>
      <c r="C28" s="280"/>
      <c r="D28" s="406" t="s">
        <v>2472</v>
      </c>
      <c r="E28" s="406"/>
      <c r="F28" s="406"/>
      <c r="G28" s="406"/>
      <c r="H28" s="406"/>
      <c r="I28" s="406"/>
      <c r="J28" s="406"/>
      <c r="K28" s="276"/>
    </row>
    <row r="29" spans="2:11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pans="2:11" s="1" customFormat="1" ht="15" customHeight="1">
      <c r="B30" s="279"/>
      <c r="C30" s="280"/>
      <c r="D30" s="406" t="s">
        <v>2473</v>
      </c>
      <c r="E30" s="406"/>
      <c r="F30" s="406"/>
      <c r="G30" s="406"/>
      <c r="H30" s="406"/>
      <c r="I30" s="406"/>
      <c r="J30" s="406"/>
      <c r="K30" s="276"/>
    </row>
    <row r="31" spans="2:11" s="1" customFormat="1" ht="15" customHeight="1">
      <c r="B31" s="279"/>
      <c r="C31" s="280"/>
      <c r="D31" s="406" t="s">
        <v>2474</v>
      </c>
      <c r="E31" s="406"/>
      <c r="F31" s="406"/>
      <c r="G31" s="406"/>
      <c r="H31" s="406"/>
      <c r="I31" s="406"/>
      <c r="J31" s="406"/>
      <c r="K31" s="276"/>
    </row>
    <row r="32" spans="2:11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pans="2:11" s="1" customFormat="1" ht="15" customHeight="1">
      <c r="B33" s="279"/>
      <c r="C33" s="280"/>
      <c r="D33" s="406" t="s">
        <v>2475</v>
      </c>
      <c r="E33" s="406"/>
      <c r="F33" s="406"/>
      <c r="G33" s="406"/>
      <c r="H33" s="406"/>
      <c r="I33" s="406"/>
      <c r="J33" s="406"/>
      <c r="K33" s="276"/>
    </row>
    <row r="34" spans="2:11" s="1" customFormat="1" ht="15" customHeight="1">
      <c r="B34" s="279"/>
      <c r="C34" s="280"/>
      <c r="D34" s="406" t="s">
        <v>2476</v>
      </c>
      <c r="E34" s="406"/>
      <c r="F34" s="406"/>
      <c r="G34" s="406"/>
      <c r="H34" s="406"/>
      <c r="I34" s="406"/>
      <c r="J34" s="406"/>
      <c r="K34" s="276"/>
    </row>
    <row r="35" spans="2:11" s="1" customFormat="1" ht="15" customHeight="1">
      <c r="B35" s="279"/>
      <c r="C35" s="280"/>
      <c r="D35" s="406" t="s">
        <v>2477</v>
      </c>
      <c r="E35" s="406"/>
      <c r="F35" s="406"/>
      <c r="G35" s="406"/>
      <c r="H35" s="406"/>
      <c r="I35" s="406"/>
      <c r="J35" s="406"/>
      <c r="K35" s="276"/>
    </row>
    <row r="36" spans="2:11" s="1" customFormat="1" ht="15" customHeight="1">
      <c r="B36" s="279"/>
      <c r="C36" s="280"/>
      <c r="D36" s="278"/>
      <c r="E36" s="281" t="s">
        <v>188</v>
      </c>
      <c r="F36" s="278"/>
      <c r="G36" s="406" t="s">
        <v>2478</v>
      </c>
      <c r="H36" s="406"/>
      <c r="I36" s="406"/>
      <c r="J36" s="406"/>
      <c r="K36" s="276"/>
    </row>
    <row r="37" spans="2:11" s="1" customFormat="1" ht="30.75" customHeight="1">
      <c r="B37" s="279"/>
      <c r="C37" s="280"/>
      <c r="D37" s="278"/>
      <c r="E37" s="281" t="s">
        <v>2479</v>
      </c>
      <c r="F37" s="278"/>
      <c r="G37" s="406" t="s">
        <v>2480</v>
      </c>
      <c r="H37" s="406"/>
      <c r="I37" s="406"/>
      <c r="J37" s="406"/>
      <c r="K37" s="276"/>
    </row>
    <row r="38" spans="2:11" s="1" customFormat="1" ht="15" customHeight="1">
      <c r="B38" s="279"/>
      <c r="C38" s="280"/>
      <c r="D38" s="278"/>
      <c r="E38" s="281" t="s">
        <v>55</v>
      </c>
      <c r="F38" s="278"/>
      <c r="G38" s="406" t="s">
        <v>2481</v>
      </c>
      <c r="H38" s="406"/>
      <c r="I38" s="406"/>
      <c r="J38" s="406"/>
      <c r="K38" s="276"/>
    </row>
    <row r="39" spans="2:11" s="1" customFormat="1" ht="15" customHeight="1">
      <c r="B39" s="279"/>
      <c r="C39" s="280"/>
      <c r="D39" s="278"/>
      <c r="E39" s="281" t="s">
        <v>56</v>
      </c>
      <c r="F39" s="278"/>
      <c r="G39" s="406" t="s">
        <v>2482</v>
      </c>
      <c r="H39" s="406"/>
      <c r="I39" s="406"/>
      <c r="J39" s="406"/>
      <c r="K39" s="276"/>
    </row>
    <row r="40" spans="2:11" s="1" customFormat="1" ht="15" customHeight="1">
      <c r="B40" s="279"/>
      <c r="C40" s="280"/>
      <c r="D40" s="278"/>
      <c r="E40" s="281" t="s">
        <v>189</v>
      </c>
      <c r="F40" s="278"/>
      <c r="G40" s="406" t="s">
        <v>2483</v>
      </c>
      <c r="H40" s="406"/>
      <c r="I40" s="406"/>
      <c r="J40" s="406"/>
      <c r="K40" s="276"/>
    </row>
    <row r="41" spans="2:11" s="1" customFormat="1" ht="15" customHeight="1">
      <c r="B41" s="279"/>
      <c r="C41" s="280"/>
      <c r="D41" s="278"/>
      <c r="E41" s="281" t="s">
        <v>190</v>
      </c>
      <c r="F41" s="278"/>
      <c r="G41" s="406" t="s">
        <v>2484</v>
      </c>
      <c r="H41" s="406"/>
      <c r="I41" s="406"/>
      <c r="J41" s="406"/>
      <c r="K41" s="276"/>
    </row>
    <row r="42" spans="2:11" s="1" customFormat="1" ht="15" customHeight="1">
      <c r="B42" s="279"/>
      <c r="C42" s="280"/>
      <c r="D42" s="278"/>
      <c r="E42" s="281" t="s">
        <v>2485</v>
      </c>
      <c r="F42" s="278"/>
      <c r="G42" s="406" t="s">
        <v>2486</v>
      </c>
      <c r="H42" s="406"/>
      <c r="I42" s="406"/>
      <c r="J42" s="406"/>
      <c r="K42" s="276"/>
    </row>
    <row r="43" spans="2:11" s="1" customFormat="1" ht="15" customHeight="1">
      <c r="B43" s="279"/>
      <c r="C43" s="280"/>
      <c r="D43" s="278"/>
      <c r="E43" s="281"/>
      <c r="F43" s="278"/>
      <c r="G43" s="406" t="s">
        <v>2487</v>
      </c>
      <c r="H43" s="406"/>
      <c r="I43" s="406"/>
      <c r="J43" s="406"/>
      <c r="K43" s="276"/>
    </row>
    <row r="44" spans="2:11" s="1" customFormat="1" ht="15" customHeight="1">
      <c r="B44" s="279"/>
      <c r="C44" s="280"/>
      <c r="D44" s="278"/>
      <c r="E44" s="281" t="s">
        <v>2488</v>
      </c>
      <c r="F44" s="278"/>
      <c r="G44" s="406" t="s">
        <v>2489</v>
      </c>
      <c r="H44" s="406"/>
      <c r="I44" s="406"/>
      <c r="J44" s="406"/>
      <c r="K44" s="276"/>
    </row>
    <row r="45" spans="2:11" s="1" customFormat="1" ht="15" customHeight="1">
      <c r="B45" s="279"/>
      <c r="C45" s="280"/>
      <c r="D45" s="278"/>
      <c r="E45" s="281" t="s">
        <v>192</v>
      </c>
      <c r="F45" s="278"/>
      <c r="G45" s="406" t="s">
        <v>2490</v>
      </c>
      <c r="H45" s="406"/>
      <c r="I45" s="406"/>
      <c r="J45" s="406"/>
      <c r="K45" s="276"/>
    </row>
    <row r="46" spans="2:11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pans="2:11" s="1" customFormat="1" ht="15" customHeight="1">
      <c r="B47" s="279"/>
      <c r="C47" s="280"/>
      <c r="D47" s="406" t="s">
        <v>2491</v>
      </c>
      <c r="E47" s="406"/>
      <c r="F47" s="406"/>
      <c r="G47" s="406"/>
      <c r="H47" s="406"/>
      <c r="I47" s="406"/>
      <c r="J47" s="406"/>
      <c r="K47" s="276"/>
    </row>
    <row r="48" spans="2:11" s="1" customFormat="1" ht="15" customHeight="1">
      <c r="B48" s="279"/>
      <c r="C48" s="280"/>
      <c r="D48" s="280"/>
      <c r="E48" s="406" t="s">
        <v>2492</v>
      </c>
      <c r="F48" s="406"/>
      <c r="G48" s="406"/>
      <c r="H48" s="406"/>
      <c r="I48" s="406"/>
      <c r="J48" s="406"/>
      <c r="K48" s="276"/>
    </row>
    <row r="49" spans="2:11" s="1" customFormat="1" ht="15" customHeight="1">
      <c r="B49" s="279"/>
      <c r="C49" s="280"/>
      <c r="D49" s="280"/>
      <c r="E49" s="406" t="s">
        <v>2493</v>
      </c>
      <c r="F49" s="406"/>
      <c r="G49" s="406"/>
      <c r="H49" s="406"/>
      <c r="I49" s="406"/>
      <c r="J49" s="406"/>
      <c r="K49" s="276"/>
    </row>
    <row r="50" spans="2:11" s="1" customFormat="1" ht="15" customHeight="1">
      <c r="B50" s="279"/>
      <c r="C50" s="280"/>
      <c r="D50" s="280"/>
      <c r="E50" s="406" t="s">
        <v>2494</v>
      </c>
      <c r="F50" s="406"/>
      <c r="G50" s="406"/>
      <c r="H50" s="406"/>
      <c r="I50" s="406"/>
      <c r="J50" s="406"/>
      <c r="K50" s="276"/>
    </row>
    <row r="51" spans="2:11" s="1" customFormat="1" ht="15" customHeight="1">
      <c r="B51" s="279"/>
      <c r="C51" s="280"/>
      <c r="D51" s="406" t="s">
        <v>2495</v>
      </c>
      <c r="E51" s="406"/>
      <c r="F51" s="406"/>
      <c r="G51" s="406"/>
      <c r="H51" s="406"/>
      <c r="I51" s="406"/>
      <c r="J51" s="406"/>
      <c r="K51" s="276"/>
    </row>
    <row r="52" spans="2:11" s="1" customFormat="1" ht="25.5" customHeight="1">
      <c r="B52" s="275"/>
      <c r="C52" s="407" t="s">
        <v>2496</v>
      </c>
      <c r="D52" s="407"/>
      <c r="E52" s="407"/>
      <c r="F52" s="407"/>
      <c r="G52" s="407"/>
      <c r="H52" s="407"/>
      <c r="I52" s="407"/>
      <c r="J52" s="407"/>
      <c r="K52" s="276"/>
    </row>
    <row r="53" spans="2:11" s="1" customFormat="1" ht="5.25" customHeight="1">
      <c r="B53" s="275"/>
      <c r="C53" s="277"/>
      <c r="D53" s="277"/>
      <c r="E53" s="277"/>
      <c r="F53" s="277"/>
      <c r="G53" s="277"/>
      <c r="H53" s="277"/>
      <c r="I53" s="277"/>
      <c r="J53" s="277"/>
      <c r="K53" s="276"/>
    </row>
    <row r="54" spans="2:11" s="1" customFormat="1" ht="15" customHeight="1">
      <c r="B54" s="275"/>
      <c r="C54" s="406" t="s">
        <v>2497</v>
      </c>
      <c r="D54" s="406"/>
      <c r="E54" s="406"/>
      <c r="F54" s="406"/>
      <c r="G54" s="406"/>
      <c r="H54" s="406"/>
      <c r="I54" s="406"/>
      <c r="J54" s="406"/>
      <c r="K54" s="276"/>
    </row>
    <row r="55" spans="2:11" s="1" customFormat="1" ht="15" customHeight="1">
      <c r="B55" s="275"/>
      <c r="C55" s="406" t="s">
        <v>2498</v>
      </c>
      <c r="D55" s="406"/>
      <c r="E55" s="406"/>
      <c r="F55" s="406"/>
      <c r="G55" s="406"/>
      <c r="H55" s="406"/>
      <c r="I55" s="406"/>
      <c r="J55" s="406"/>
      <c r="K55" s="276"/>
    </row>
    <row r="56" spans="2:11" s="1" customFormat="1" ht="12.75" customHeight="1">
      <c r="B56" s="275"/>
      <c r="C56" s="278"/>
      <c r="D56" s="278"/>
      <c r="E56" s="278"/>
      <c r="F56" s="278"/>
      <c r="G56" s="278"/>
      <c r="H56" s="278"/>
      <c r="I56" s="278"/>
      <c r="J56" s="278"/>
      <c r="K56" s="276"/>
    </row>
    <row r="57" spans="2:11" s="1" customFormat="1" ht="15" customHeight="1">
      <c r="B57" s="275"/>
      <c r="C57" s="406" t="s">
        <v>2499</v>
      </c>
      <c r="D57" s="406"/>
      <c r="E57" s="406"/>
      <c r="F57" s="406"/>
      <c r="G57" s="406"/>
      <c r="H57" s="406"/>
      <c r="I57" s="406"/>
      <c r="J57" s="406"/>
      <c r="K57" s="276"/>
    </row>
    <row r="58" spans="2:11" s="1" customFormat="1" ht="15" customHeight="1">
      <c r="B58" s="275"/>
      <c r="C58" s="280"/>
      <c r="D58" s="406" t="s">
        <v>2500</v>
      </c>
      <c r="E58" s="406"/>
      <c r="F58" s="406"/>
      <c r="G58" s="406"/>
      <c r="H58" s="406"/>
      <c r="I58" s="406"/>
      <c r="J58" s="406"/>
      <c r="K58" s="276"/>
    </row>
    <row r="59" spans="2:11" s="1" customFormat="1" ht="15" customHeight="1">
      <c r="B59" s="275"/>
      <c r="C59" s="280"/>
      <c r="D59" s="406" t="s">
        <v>2501</v>
      </c>
      <c r="E59" s="406"/>
      <c r="F59" s="406"/>
      <c r="G59" s="406"/>
      <c r="H59" s="406"/>
      <c r="I59" s="406"/>
      <c r="J59" s="406"/>
      <c r="K59" s="276"/>
    </row>
    <row r="60" spans="2:11" s="1" customFormat="1" ht="15" customHeight="1">
      <c r="B60" s="275"/>
      <c r="C60" s="280"/>
      <c r="D60" s="406" t="s">
        <v>2502</v>
      </c>
      <c r="E60" s="406"/>
      <c r="F60" s="406"/>
      <c r="G60" s="406"/>
      <c r="H60" s="406"/>
      <c r="I60" s="406"/>
      <c r="J60" s="406"/>
      <c r="K60" s="276"/>
    </row>
    <row r="61" spans="2:11" s="1" customFormat="1" ht="15" customHeight="1">
      <c r="B61" s="275"/>
      <c r="C61" s="280"/>
      <c r="D61" s="406" t="s">
        <v>2503</v>
      </c>
      <c r="E61" s="406"/>
      <c r="F61" s="406"/>
      <c r="G61" s="406"/>
      <c r="H61" s="406"/>
      <c r="I61" s="406"/>
      <c r="J61" s="406"/>
      <c r="K61" s="276"/>
    </row>
    <row r="62" spans="2:11" s="1" customFormat="1" ht="15" customHeight="1">
      <c r="B62" s="275"/>
      <c r="C62" s="280"/>
      <c r="D62" s="408" t="s">
        <v>2504</v>
      </c>
      <c r="E62" s="408"/>
      <c r="F62" s="408"/>
      <c r="G62" s="408"/>
      <c r="H62" s="408"/>
      <c r="I62" s="408"/>
      <c r="J62" s="408"/>
      <c r="K62" s="276"/>
    </row>
    <row r="63" spans="2:11" s="1" customFormat="1" ht="15" customHeight="1">
      <c r="B63" s="275"/>
      <c r="C63" s="280"/>
      <c r="D63" s="406" t="s">
        <v>2505</v>
      </c>
      <c r="E63" s="406"/>
      <c r="F63" s="406"/>
      <c r="G63" s="406"/>
      <c r="H63" s="406"/>
      <c r="I63" s="406"/>
      <c r="J63" s="406"/>
      <c r="K63" s="276"/>
    </row>
    <row r="64" spans="2:11" s="1" customFormat="1" ht="12.75" customHeight="1">
      <c r="B64" s="275"/>
      <c r="C64" s="280"/>
      <c r="D64" s="280"/>
      <c r="E64" s="283"/>
      <c r="F64" s="280"/>
      <c r="G64" s="280"/>
      <c r="H64" s="280"/>
      <c r="I64" s="280"/>
      <c r="J64" s="280"/>
      <c r="K64" s="276"/>
    </row>
    <row r="65" spans="2:11" s="1" customFormat="1" ht="15" customHeight="1">
      <c r="B65" s="275"/>
      <c r="C65" s="280"/>
      <c r="D65" s="406" t="s">
        <v>2506</v>
      </c>
      <c r="E65" s="406"/>
      <c r="F65" s="406"/>
      <c r="G65" s="406"/>
      <c r="H65" s="406"/>
      <c r="I65" s="406"/>
      <c r="J65" s="406"/>
      <c r="K65" s="276"/>
    </row>
    <row r="66" spans="2:11" s="1" customFormat="1" ht="15" customHeight="1">
      <c r="B66" s="275"/>
      <c r="C66" s="280"/>
      <c r="D66" s="408" t="s">
        <v>2507</v>
      </c>
      <c r="E66" s="408"/>
      <c r="F66" s="408"/>
      <c r="G66" s="408"/>
      <c r="H66" s="408"/>
      <c r="I66" s="408"/>
      <c r="J66" s="408"/>
      <c r="K66" s="276"/>
    </row>
    <row r="67" spans="2:11" s="1" customFormat="1" ht="15" customHeight="1">
      <c r="B67" s="275"/>
      <c r="C67" s="280"/>
      <c r="D67" s="406" t="s">
        <v>2508</v>
      </c>
      <c r="E67" s="406"/>
      <c r="F67" s="406"/>
      <c r="G67" s="406"/>
      <c r="H67" s="406"/>
      <c r="I67" s="406"/>
      <c r="J67" s="406"/>
      <c r="K67" s="276"/>
    </row>
    <row r="68" spans="2:11" s="1" customFormat="1" ht="15" customHeight="1">
      <c r="B68" s="275"/>
      <c r="C68" s="280"/>
      <c r="D68" s="406" t="s">
        <v>2509</v>
      </c>
      <c r="E68" s="406"/>
      <c r="F68" s="406"/>
      <c r="G68" s="406"/>
      <c r="H68" s="406"/>
      <c r="I68" s="406"/>
      <c r="J68" s="406"/>
      <c r="K68" s="276"/>
    </row>
    <row r="69" spans="2:11" s="1" customFormat="1" ht="15" customHeight="1">
      <c r="B69" s="275"/>
      <c r="C69" s="280"/>
      <c r="D69" s="406" t="s">
        <v>2510</v>
      </c>
      <c r="E69" s="406"/>
      <c r="F69" s="406"/>
      <c r="G69" s="406"/>
      <c r="H69" s="406"/>
      <c r="I69" s="406"/>
      <c r="J69" s="406"/>
      <c r="K69" s="276"/>
    </row>
    <row r="70" spans="2:11" s="1" customFormat="1" ht="15" customHeight="1">
      <c r="B70" s="275"/>
      <c r="C70" s="280"/>
      <c r="D70" s="406" t="s">
        <v>2511</v>
      </c>
      <c r="E70" s="406"/>
      <c r="F70" s="406"/>
      <c r="G70" s="406"/>
      <c r="H70" s="406"/>
      <c r="I70" s="406"/>
      <c r="J70" s="406"/>
      <c r="K70" s="276"/>
    </row>
    <row r="71" spans="2:1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pans="2:11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pans="2:11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pans="2:11" s="1" customFormat="1" ht="45" customHeight="1">
      <c r="B75" s="292"/>
      <c r="C75" s="401" t="s">
        <v>2512</v>
      </c>
      <c r="D75" s="401"/>
      <c r="E75" s="401"/>
      <c r="F75" s="401"/>
      <c r="G75" s="401"/>
      <c r="H75" s="401"/>
      <c r="I75" s="401"/>
      <c r="J75" s="401"/>
      <c r="K75" s="293"/>
    </row>
    <row r="76" spans="2:11" s="1" customFormat="1" ht="17.25" customHeight="1">
      <c r="B76" s="292"/>
      <c r="C76" s="294" t="s">
        <v>2513</v>
      </c>
      <c r="D76" s="294"/>
      <c r="E76" s="294"/>
      <c r="F76" s="294" t="s">
        <v>2514</v>
      </c>
      <c r="G76" s="295"/>
      <c r="H76" s="294" t="s">
        <v>56</v>
      </c>
      <c r="I76" s="294" t="s">
        <v>59</v>
      </c>
      <c r="J76" s="294" t="s">
        <v>2515</v>
      </c>
      <c r="K76" s="293"/>
    </row>
    <row r="77" spans="2:11" s="1" customFormat="1" ht="17.25" customHeight="1">
      <c r="B77" s="292"/>
      <c r="C77" s="296" t="s">
        <v>2516</v>
      </c>
      <c r="D77" s="296"/>
      <c r="E77" s="296"/>
      <c r="F77" s="297" t="s">
        <v>2517</v>
      </c>
      <c r="G77" s="298"/>
      <c r="H77" s="296"/>
      <c r="I77" s="296"/>
      <c r="J77" s="296" t="s">
        <v>2518</v>
      </c>
      <c r="K77" s="293"/>
    </row>
    <row r="78" spans="2:11" s="1" customFormat="1" ht="5.25" customHeight="1">
      <c r="B78" s="292"/>
      <c r="C78" s="299"/>
      <c r="D78" s="299"/>
      <c r="E78" s="299"/>
      <c r="F78" s="299"/>
      <c r="G78" s="300"/>
      <c r="H78" s="299"/>
      <c r="I78" s="299"/>
      <c r="J78" s="299"/>
      <c r="K78" s="293"/>
    </row>
    <row r="79" spans="2:11" s="1" customFormat="1" ht="15" customHeight="1">
      <c r="B79" s="292"/>
      <c r="C79" s="281" t="s">
        <v>55</v>
      </c>
      <c r="D79" s="301"/>
      <c r="E79" s="301"/>
      <c r="F79" s="302" t="s">
        <v>2519</v>
      </c>
      <c r="G79" s="303"/>
      <c r="H79" s="281" t="s">
        <v>2520</v>
      </c>
      <c r="I79" s="281" t="s">
        <v>2521</v>
      </c>
      <c r="J79" s="281">
        <v>20</v>
      </c>
      <c r="K79" s="293"/>
    </row>
    <row r="80" spans="2:11" s="1" customFormat="1" ht="15" customHeight="1">
      <c r="B80" s="292"/>
      <c r="C80" s="281" t="s">
        <v>2522</v>
      </c>
      <c r="D80" s="281"/>
      <c r="E80" s="281"/>
      <c r="F80" s="302" t="s">
        <v>2519</v>
      </c>
      <c r="G80" s="303"/>
      <c r="H80" s="281" t="s">
        <v>2523</v>
      </c>
      <c r="I80" s="281" t="s">
        <v>2521</v>
      </c>
      <c r="J80" s="281">
        <v>120</v>
      </c>
      <c r="K80" s="293"/>
    </row>
    <row r="81" spans="2:11" s="1" customFormat="1" ht="15" customHeight="1">
      <c r="B81" s="304"/>
      <c r="C81" s="281" t="s">
        <v>2524</v>
      </c>
      <c r="D81" s="281"/>
      <c r="E81" s="281"/>
      <c r="F81" s="302" t="s">
        <v>2525</v>
      </c>
      <c r="G81" s="303"/>
      <c r="H81" s="281" t="s">
        <v>2526</v>
      </c>
      <c r="I81" s="281" t="s">
        <v>2521</v>
      </c>
      <c r="J81" s="281">
        <v>50</v>
      </c>
      <c r="K81" s="293"/>
    </row>
    <row r="82" spans="2:11" s="1" customFormat="1" ht="15" customHeight="1">
      <c r="B82" s="304"/>
      <c r="C82" s="281" t="s">
        <v>2527</v>
      </c>
      <c r="D82" s="281"/>
      <c r="E82" s="281"/>
      <c r="F82" s="302" t="s">
        <v>2519</v>
      </c>
      <c r="G82" s="303"/>
      <c r="H82" s="281" t="s">
        <v>2528</v>
      </c>
      <c r="I82" s="281" t="s">
        <v>2529</v>
      </c>
      <c r="J82" s="281"/>
      <c r="K82" s="293"/>
    </row>
    <row r="83" spans="2:11" s="1" customFormat="1" ht="15" customHeight="1">
      <c r="B83" s="304"/>
      <c r="C83" s="305" t="s">
        <v>2530</v>
      </c>
      <c r="D83" s="305"/>
      <c r="E83" s="305"/>
      <c r="F83" s="306" t="s">
        <v>2525</v>
      </c>
      <c r="G83" s="305"/>
      <c r="H83" s="305" t="s">
        <v>2531</v>
      </c>
      <c r="I83" s="305" t="s">
        <v>2521</v>
      </c>
      <c r="J83" s="305">
        <v>15</v>
      </c>
      <c r="K83" s="293"/>
    </row>
    <row r="84" spans="2:11" s="1" customFormat="1" ht="15" customHeight="1">
      <c r="B84" s="304"/>
      <c r="C84" s="305" t="s">
        <v>2532</v>
      </c>
      <c r="D84" s="305"/>
      <c r="E84" s="305"/>
      <c r="F84" s="306" t="s">
        <v>2525</v>
      </c>
      <c r="G84" s="305"/>
      <c r="H84" s="305" t="s">
        <v>2533</v>
      </c>
      <c r="I84" s="305" t="s">
        <v>2521</v>
      </c>
      <c r="J84" s="305">
        <v>15</v>
      </c>
      <c r="K84" s="293"/>
    </row>
    <row r="85" spans="2:11" s="1" customFormat="1" ht="15" customHeight="1">
      <c r="B85" s="304"/>
      <c r="C85" s="305" t="s">
        <v>2534</v>
      </c>
      <c r="D85" s="305"/>
      <c r="E85" s="305"/>
      <c r="F85" s="306" t="s">
        <v>2525</v>
      </c>
      <c r="G85" s="305"/>
      <c r="H85" s="305" t="s">
        <v>2535</v>
      </c>
      <c r="I85" s="305" t="s">
        <v>2521</v>
      </c>
      <c r="J85" s="305">
        <v>20</v>
      </c>
      <c r="K85" s="293"/>
    </row>
    <row r="86" spans="2:11" s="1" customFormat="1" ht="15" customHeight="1">
      <c r="B86" s="304"/>
      <c r="C86" s="305" t="s">
        <v>2536</v>
      </c>
      <c r="D86" s="305"/>
      <c r="E86" s="305"/>
      <c r="F86" s="306" t="s">
        <v>2525</v>
      </c>
      <c r="G86" s="305"/>
      <c r="H86" s="305" t="s">
        <v>2537</v>
      </c>
      <c r="I86" s="305" t="s">
        <v>2521</v>
      </c>
      <c r="J86" s="305">
        <v>20</v>
      </c>
      <c r="K86" s="293"/>
    </row>
    <row r="87" spans="2:11" s="1" customFormat="1" ht="15" customHeight="1">
      <c r="B87" s="304"/>
      <c r="C87" s="281" t="s">
        <v>2538</v>
      </c>
      <c r="D87" s="281"/>
      <c r="E87" s="281"/>
      <c r="F87" s="302" t="s">
        <v>2525</v>
      </c>
      <c r="G87" s="303"/>
      <c r="H87" s="281" t="s">
        <v>2539</v>
      </c>
      <c r="I87" s="281" t="s">
        <v>2521</v>
      </c>
      <c r="J87" s="281">
        <v>50</v>
      </c>
      <c r="K87" s="293"/>
    </row>
    <row r="88" spans="2:11" s="1" customFormat="1" ht="15" customHeight="1">
      <c r="B88" s="304"/>
      <c r="C88" s="281" t="s">
        <v>2540</v>
      </c>
      <c r="D88" s="281"/>
      <c r="E88" s="281"/>
      <c r="F88" s="302" t="s">
        <v>2525</v>
      </c>
      <c r="G88" s="303"/>
      <c r="H88" s="281" t="s">
        <v>2541</v>
      </c>
      <c r="I88" s="281" t="s">
        <v>2521</v>
      </c>
      <c r="J88" s="281">
        <v>20</v>
      </c>
      <c r="K88" s="293"/>
    </row>
    <row r="89" spans="2:11" s="1" customFormat="1" ht="15" customHeight="1">
      <c r="B89" s="304"/>
      <c r="C89" s="281" t="s">
        <v>2542</v>
      </c>
      <c r="D89" s="281"/>
      <c r="E89" s="281"/>
      <c r="F89" s="302" t="s">
        <v>2525</v>
      </c>
      <c r="G89" s="303"/>
      <c r="H89" s="281" t="s">
        <v>2543</v>
      </c>
      <c r="I89" s="281" t="s">
        <v>2521</v>
      </c>
      <c r="J89" s="281">
        <v>20</v>
      </c>
      <c r="K89" s="293"/>
    </row>
    <row r="90" spans="2:11" s="1" customFormat="1" ht="15" customHeight="1">
      <c r="B90" s="304"/>
      <c r="C90" s="281" t="s">
        <v>2544</v>
      </c>
      <c r="D90" s="281"/>
      <c r="E90" s="281"/>
      <c r="F90" s="302" t="s">
        <v>2525</v>
      </c>
      <c r="G90" s="303"/>
      <c r="H90" s="281" t="s">
        <v>2545</v>
      </c>
      <c r="I90" s="281" t="s">
        <v>2521</v>
      </c>
      <c r="J90" s="281">
        <v>50</v>
      </c>
      <c r="K90" s="293"/>
    </row>
    <row r="91" spans="2:11" s="1" customFormat="1" ht="15" customHeight="1">
      <c r="B91" s="304"/>
      <c r="C91" s="281" t="s">
        <v>2546</v>
      </c>
      <c r="D91" s="281"/>
      <c r="E91" s="281"/>
      <c r="F91" s="302" t="s">
        <v>2525</v>
      </c>
      <c r="G91" s="303"/>
      <c r="H91" s="281" t="s">
        <v>2546</v>
      </c>
      <c r="I91" s="281" t="s">
        <v>2521</v>
      </c>
      <c r="J91" s="281">
        <v>50</v>
      </c>
      <c r="K91" s="293"/>
    </row>
    <row r="92" spans="2:11" s="1" customFormat="1" ht="15" customHeight="1">
      <c r="B92" s="304"/>
      <c r="C92" s="281" t="s">
        <v>2547</v>
      </c>
      <c r="D92" s="281"/>
      <c r="E92" s="281"/>
      <c r="F92" s="302" t="s">
        <v>2525</v>
      </c>
      <c r="G92" s="303"/>
      <c r="H92" s="281" t="s">
        <v>2548</v>
      </c>
      <c r="I92" s="281" t="s">
        <v>2521</v>
      </c>
      <c r="J92" s="281">
        <v>255</v>
      </c>
      <c r="K92" s="293"/>
    </row>
    <row r="93" spans="2:11" s="1" customFormat="1" ht="15" customHeight="1">
      <c r="B93" s="304"/>
      <c r="C93" s="281" t="s">
        <v>2549</v>
      </c>
      <c r="D93" s="281"/>
      <c r="E93" s="281"/>
      <c r="F93" s="302" t="s">
        <v>2519</v>
      </c>
      <c r="G93" s="303"/>
      <c r="H93" s="281" t="s">
        <v>2550</v>
      </c>
      <c r="I93" s="281" t="s">
        <v>2551</v>
      </c>
      <c r="J93" s="281"/>
      <c r="K93" s="293"/>
    </row>
    <row r="94" spans="2:11" s="1" customFormat="1" ht="15" customHeight="1">
      <c r="B94" s="304"/>
      <c r="C94" s="281" t="s">
        <v>2552</v>
      </c>
      <c r="D94" s="281"/>
      <c r="E94" s="281"/>
      <c r="F94" s="302" t="s">
        <v>2519</v>
      </c>
      <c r="G94" s="303"/>
      <c r="H94" s="281" t="s">
        <v>2553</v>
      </c>
      <c r="I94" s="281" t="s">
        <v>2554</v>
      </c>
      <c r="J94" s="281"/>
      <c r="K94" s="293"/>
    </row>
    <row r="95" spans="2:11" s="1" customFormat="1" ht="15" customHeight="1">
      <c r="B95" s="304"/>
      <c r="C95" s="281" t="s">
        <v>2555</v>
      </c>
      <c r="D95" s="281"/>
      <c r="E95" s="281"/>
      <c r="F95" s="302" t="s">
        <v>2519</v>
      </c>
      <c r="G95" s="303"/>
      <c r="H95" s="281" t="s">
        <v>2555</v>
      </c>
      <c r="I95" s="281" t="s">
        <v>2554</v>
      </c>
      <c r="J95" s="281"/>
      <c r="K95" s="293"/>
    </row>
    <row r="96" spans="2:11" s="1" customFormat="1" ht="15" customHeight="1">
      <c r="B96" s="304"/>
      <c r="C96" s="281" t="s">
        <v>40</v>
      </c>
      <c r="D96" s="281"/>
      <c r="E96" s="281"/>
      <c r="F96" s="302" t="s">
        <v>2519</v>
      </c>
      <c r="G96" s="303"/>
      <c r="H96" s="281" t="s">
        <v>2556</v>
      </c>
      <c r="I96" s="281" t="s">
        <v>2554</v>
      </c>
      <c r="J96" s="281"/>
      <c r="K96" s="293"/>
    </row>
    <row r="97" spans="2:11" s="1" customFormat="1" ht="15" customHeight="1">
      <c r="B97" s="304"/>
      <c r="C97" s="281" t="s">
        <v>50</v>
      </c>
      <c r="D97" s="281"/>
      <c r="E97" s="281"/>
      <c r="F97" s="302" t="s">
        <v>2519</v>
      </c>
      <c r="G97" s="303"/>
      <c r="H97" s="281" t="s">
        <v>2557</v>
      </c>
      <c r="I97" s="281" t="s">
        <v>2554</v>
      </c>
      <c r="J97" s="281"/>
      <c r="K97" s="293"/>
    </row>
    <row r="98" spans="2:11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pans="2:11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pans="2:11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pans="2:1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pans="2:11" s="1" customFormat="1" ht="45" customHeight="1">
      <c r="B102" s="292"/>
      <c r="C102" s="401" t="s">
        <v>2558</v>
      </c>
      <c r="D102" s="401"/>
      <c r="E102" s="401"/>
      <c r="F102" s="401"/>
      <c r="G102" s="401"/>
      <c r="H102" s="401"/>
      <c r="I102" s="401"/>
      <c r="J102" s="401"/>
      <c r="K102" s="293"/>
    </row>
    <row r="103" spans="2:11" s="1" customFormat="1" ht="17.25" customHeight="1">
      <c r="B103" s="292"/>
      <c r="C103" s="294" t="s">
        <v>2513</v>
      </c>
      <c r="D103" s="294"/>
      <c r="E103" s="294"/>
      <c r="F103" s="294" t="s">
        <v>2514</v>
      </c>
      <c r="G103" s="295"/>
      <c r="H103" s="294" t="s">
        <v>56</v>
      </c>
      <c r="I103" s="294" t="s">
        <v>59</v>
      </c>
      <c r="J103" s="294" t="s">
        <v>2515</v>
      </c>
      <c r="K103" s="293"/>
    </row>
    <row r="104" spans="2:11" s="1" customFormat="1" ht="17.25" customHeight="1">
      <c r="B104" s="292"/>
      <c r="C104" s="296" t="s">
        <v>2516</v>
      </c>
      <c r="D104" s="296"/>
      <c r="E104" s="296"/>
      <c r="F104" s="297" t="s">
        <v>2517</v>
      </c>
      <c r="G104" s="298"/>
      <c r="H104" s="296"/>
      <c r="I104" s="296"/>
      <c r="J104" s="296" t="s">
        <v>2518</v>
      </c>
      <c r="K104" s="293"/>
    </row>
    <row r="105" spans="2:11" s="1" customFormat="1" ht="5.25" customHeight="1">
      <c r="B105" s="292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pans="2:11" s="1" customFormat="1" ht="15" customHeight="1">
      <c r="B106" s="292"/>
      <c r="C106" s="281" t="s">
        <v>55</v>
      </c>
      <c r="D106" s="301"/>
      <c r="E106" s="301"/>
      <c r="F106" s="302" t="s">
        <v>2519</v>
      </c>
      <c r="G106" s="281"/>
      <c r="H106" s="281" t="s">
        <v>2559</v>
      </c>
      <c r="I106" s="281" t="s">
        <v>2521</v>
      </c>
      <c r="J106" s="281">
        <v>20</v>
      </c>
      <c r="K106" s="293"/>
    </row>
    <row r="107" spans="2:11" s="1" customFormat="1" ht="15" customHeight="1">
      <c r="B107" s="292"/>
      <c r="C107" s="281" t="s">
        <v>2522</v>
      </c>
      <c r="D107" s="281"/>
      <c r="E107" s="281"/>
      <c r="F107" s="302" t="s">
        <v>2519</v>
      </c>
      <c r="G107" s="281"/>
      <c r="H107" s="281" t="s">
        <v>2559</v>
      </c>
      <c r="I107" s="281" t="s">
        <v>2521</v>
      </c>
      <c r="J107" s="281">
        <v>120</v>
      </c>
      <c r="K107" s="293"/>
    </row>
    <row r="108" spans="2:11" s="1" customFormat="1" ht="15" customHeight="1">
      <c r="B108" s="304"/>
      <c r="C108" s="281" t="s">
        <v>2524</v>
      </c>
      <c r="D108" s="281"/>
      <c r="E108" s="281"/>
      <c r="F108" s="302" t="s">
        <v>2525</v>
      </c>
      <c r="G108" s="281"/>
      <c r="H108" s="281" t="s">
        <v>2559</v>
      </c>
      <c r="I108" s="281" t="s">
        <v>2521</v>
      </c>
      <c r="J108" s="281">
        <v>50</v>
      </c>
      <c r="K108" s="293"/>
    </row>
    <row r="109" spans="2:11" s="1" customFormat="1" ht="15" customHeight="1">
      <c r="B109" s="304"/>
      <c r="C109" s="281" t="s">
        <v>2527</v>
      </c>
      <c r="D109" s="281"/>
      <c r="E109" s="281"/>
      <c r="F109" s="302" t="s">
        <v>2519</v>
      </c>
      <c r="G109" s="281"/>
      <c r="H109" s="281" t="s">
        <v>2559</v>
      </c>
      <c r="I109" s="281" t="s">
        <v>2529</v>
      </c>
      <c r="J109" s="281"/>
      <c r="K109" s="293"/>
    </row>
    <row r="110" spans="2:11" s="1" customFormat="1" ht="15" customHeight="1">
      <c r="B110" s="304"/>
      <c r="C110" s="281" t="s">
        <v>2538</v>
      </c>
      <c r="D110" s="281"/>
      <c r="E110" s="281"/>
      <c r="F110" s="302" t="s">
        <v>2525</v>
      </c>
      <c r="G110" s="281"/>
      <c r="H110" s="281" t="s">
        <v>2559</v>
      </c>
      <c r="I110" s="281" t="s">
        <v>2521</v>
      </c>
      <c r="J110" s="281">
        <v>50</v>
      </c>
      <c r="K110" s="293"/>
    </row>
    <row r="111" spans="2:11" s="1" customFormat="1" ht="15" customHeight="1">
      <c r="B111" s="304"/>
      <c r="C111" s="281" t="s">
        <v>2546</v>
      </c>
      <c r="D111" s="281"/>
      <c r="E111" s="281"/>
      <c r="F111" s="302" t="s">
        <v>2525</v>
      </c>
      <c r="G111" s="281"/>
      <c r="H111" s="281" t="s">
        <v>2559</v>
      </c>
      <c r="I111" s="281" t="s">
        <v>2521</v>
      </c>
      <c r="J111" s="281">
        <v>50</v>
      </c>
      <c r="K111" s="293"/>
    </row>
    <row r="112" spans="2:11" s="1" customFormat="1" ht="15" customHeight="1">
      <c r="B112" s="304"/>
      <c r="C112" s="281" t="s">
        <v>2544</v>
      </c>
      <c r="D112" s="281"/>
      <c r="E112" s="281"/>
      <c r="F112" s="302" t="s">
        <v>2525</v>
      </c>
      <c r="G112" s="281"/>
      <c r="H112" s="281" t="s">
        <v>2559</v>
      </c>
      <c r="I112" s="281" t="s">
        <v>2521</v>
      </c>
      <c r="J112" s="281">
        <v>50</v>
      </c>
      <c r="K112" s="293"/>
    </row>
    <row r="113" spans="2:11" s="1" customFormat="1" ht="15" customHeight="1">
      <c r="B113" s="304"/>
      <c r="C113" s="281" t="s">
        <v>55</v>
      </c>
      <c r="D113" s="281"/>
      <c r="E113" s="281"/>
      <c r="F113" s="302" t="s">
        <v>2519</v>
      </c>
      <c r="G113" s="281"/>
      <c r="H113" s="281" t="s">
        <v>2560</v>
      </c>
      <c r="I113" s="281" t="s">
        <v>2521</v>
      </c>
      <c r="J113" s="281">
        <v>20</v>
      </c>
      <c r="K113" s="293"/>
    </row>
    <row r="114" spans="2:11" s="1" customFormat="1" ht="15" customHeight="1">
      <c r="B114" s="304"/>
      <c r="C114" s="281" t="s">
        <v>2561</v>
      </c>
      <c r="D114" s="281"/>
      <c r="E114" s="281"/>
      <c r="F114" s="302" t="s">
        <v>2519</v>
      </c>
      <c r="G114" s="281"/>
      <c r="H114" s="281" t="s">
        <v>2562</v>
      </c>
      <c r="I114" s="281" t="s">
        <v>2521</v>
      </c>
      <c r="J114" s="281">
        <v>120</v>
      </c>
      <c r="K114" s="293"/>
    </row>
    <row r="115" spans="2:11" s="1" customFormat="1" ht="15" customHeight="1">
      <c r="B115" s="304"/>
      <c r="C115" s="281" t="s">
        <v>40</v>
      </c>
      <c r="D115" s="281"/>
      <c r="E115" s="281"/>
      <c r="F115" s="302" t="s">
        <v>2519</v>
      </c>
      <c r="G115" s="281"/>
      <c r="H115" s="281" t="s">
        <v>2563</v>
      </c>
      <c r="I115" s="281" t="s">
        <v>2554</v>
      </c>
      <c r="J115" s="281"/>
      <c r="K115" s="293"/>
    </row>
    <row r="116" spans="2:11" s="1" customFormat="1" ht="15" customHeight="1">
      <c r="B116" s="304"/>
      <c r="C116" s="281" t="s">
        <v>50</v>
      </c>
      <c r="D116" s="281"/>
      <c r="E116" s="281"/>
      <c r="F116" s="302" t="s">
        <v>2519</v>
      </c>
      <c r="G116" s="281"/>
      <c r="H116" s="281" t="s">
        <v>2564</v>
      </c>
      <c r="I116" s="281" t="s">
        <v>2554</v>
      </c>
      <c r="J116" s="281"/>
      <c r="K116" s="293"/>
    </row>
    <row r="117" spans="2:11" s="1" customFormat="1" ht="15" customHeight="1">
      <c r="B117" s="304"/>
      <c r="C117" s="281" t="s">
        <v>59</v>
      </c>
      <c r="D117" s="281"/>
      <c r="E117" s="281"/>
      <c r="F117" s="302" t="s">
        <v>2519</v>
      </c>
      <c r="G117" s="281"/>
      <c r="H117" s="281" t="s">
        <v>2565</v>
      </c>
      <c r="I117" s="281" t="s">
        <v>2566</v>
      </c>
      <c r="J117" s="281"/>
      <c r="K117" s="293"/>
    </row>
    <row r="118" spans="2:11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pans="2:11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pans="2:11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pans="2:1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s="1" customFormat="1" ht="45" customHeight="1">
      <c r="B122" s="320"/>
      <c r="C122" s="402" t="s">
        <v>2567</v>
      </c>
      <c r="D122" s="402"/>
      <c r="E122" s="402"/>
      <c r="F122" s="402"/>
      <c r="G122" s="402"/>
      <c r="H122" s="402"/>
      <c r="I122" s="402"/>
      <c r="J122" s="402"/>
      <c r="K122" s="321"/>
    </row>
    <row r="123" spans="2:11" s="1" customFormat="1" ht="17.25" customHeight="1">
      <c r="B123" s="322"/>
      <c r="C123" s="294" t="s">
        <v>2513</v>
      </c>
      <c r="D123" s="294"/>
      <c r="E123" s="294"/>
      <c r="F123" s="294" t="s">
        <v>2514</v>
      </c>
      <c r="G123" s="295"/>
      <c r="H123" s="294" t="s">
        <v>56</v>
      </c>
      <c r="I123" s="294" t="s">
        <v>59</v>
      </c>
      <c r="J123" s="294" t="s">
        <v>2515</v>
      </c>
      <c r="K123" s="323"/>
    </row>
    <row r="124" spans="2:11" s="1" customFormat="1" ht="17.25" customHeight="1">
      <c r="B124" s="322"/>
      <c r="C124" s="296" t="s">
        <v>2516</v>
      </c>
      <c r="D124" s="296"/>
      <c r="E124" s="296"/>
      <c r="F124" s="297" t="s">
        <v>2517</v>
      </c>
      <c r="G124" s="298"/>
      <c r="H124" s="296"/>
      <c r="I124" s="296"/>
      <c r="J124" s="296" t="s">
        <v>2518</v>
      </c>
      <c r="K124" s="323"/>
    </row>
    <row r="125" spans="2:11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pans="2:11" s="1" customFormat="1" ht="15" customHeight="1">
      <c r="B126" s="324"/>
      <c r="C126" s="281" t="s">
        <v>2522</v>
      </c>
      <c r="D126" s="301"/>
      <c r="E126" s="301"/>
      <c r="F126" s="302" t="s">
        <v>2519</v>
      </c>
      <c r="G126" s="281"/>
      <c r="H126" s="281" t="s">
        <v>2559</v>
      </c>
      <c r="I126" s="281" t="s">
        <v>2521</v>
      </c>
      <c r="J126" s="281">
        <v>120</v>
      </c>
      <c r="K126" s="327"/>
    </row>
    <row r="127" spans="2:11" s="1" customFormat="1" ht="15" customHeight="1">
      <c r="B127" s="324"/>
      <c r="C127" s="281" t="s">
        <v>2568</v>
      </c>
      <c r="D127" s="281"/>
      <c r="E127" s="281"/>
      <c r="F127" s="302" t="s">
        <v>2519</v>
      </c>
      <c r="G127" s="281"/>
      <c r="H127" s="281" t="s">
        <v>2569</v>
      </c>
      <c r="I127" s="281" t="s">
        <v>2521</v>
      </c>
      <c r="J127" s="281" t="s">
        <v>2570</v>
      </c>
      <c r="K127" s="327"/>
    </row>
    <row r="128" spans="2:11" s="1" customFormat="1" ht="15" customHeight="1">
      <c r="B128" s="324"/>
      <c r="C128" s="281" t="s">
        <v>2467</v>
      </c>
      <c r="D128" s="281"/>
      <c r="E128" s="281"/>
      <c r="F128" s="302" t="s">
        <v>2519</v>
      </c>
      <c r="G128" s="281"/>
      <c r="H128" s="281" t="s">
        <v>2571</v>
      </c>
      <c r="I128" s="281" t="s">
        <v>2521</v>
      </c>
      <c r="J128" s="281" t="s">
        <v>2570</v>
      </c>
      <c r="K128" s="327"/>
    </row>
    <row r="129" spans="2:11" s="1" customFormat="1" ht="15" customHeight="1">
      <c r="B129" s="324"/>
      <c r="C129" s="281" t="s">
        <v>2530</v>
      </c>
      <c r="D129" s="281"/>
      <c r="E129" s="281"/>
      <c r="F129" s="302" t="s">
        <v>2525</v>
      </c>
      <c r="G129" s="281"/>
      <c r="H129" s="281" t="s">
        <v>2531</v>
      </c>
      <c r="I129" s="281" t="s">
        <v>2521</v>
      </c>
      <c r="J129" s="281">
        <v>15</v>
      </c>
      <c r="K129" s="327"/>
    </row>
    <row r="130" spans="2:11" s="1" customFormat="1" ht="15" customHeight="1">
      <c r="B130" s="324"/>
      <c r="C130" s="305" t="s">
        <v>2532</v>
      </c>
      <c r="D130" s="305"/>
      <c r="E130" s="305"/>
      <c r="F130" s="306" t="s">
        <v>2525</v>
      </c>
      <c r="G130" s="305"/>
      <c r="H130" s="305" t="s">
        <v>2533</v>
      </c>
      <c r="I130" s="305" t="s">
        <v>2521</v>
      </c>
      <c r="J130" s="305">
        <v>15</v>
      </c>
      <c r="K130" s="327"/>
    </row>
    <row r="131" spans="2:11" s="1" customFormat="1" ht="15" customHeight="1">
      <c r="B131" s="324"/>
      <c r="C131" s="305" t="s">
        <v>2534</v>
      </c>
      <c r="D131" s="305"/>
      <c r="E131" s="305"/>
      <c r="F131" s="306" t="s">
        <v>2525</v>
      </c>
      <c r="G131" s="305"/>
      <c r="H131" s="305" t="s">
        <v>2535</v>
      </c>
      <c r="I131" s="305" t="s">
        <v>2521</v>
      </c>
      <c r="J131" s="305">
        <v>20</v>
      </c>
      <c r="K131" s="327"/>
    </row>
    <row r="132" spans="2:11" s="1" customFormat="1" ht="15" customHeight="1">
      <c r="B132" s="324"/>
      <c r="C132" s="305" t="s">
        <v>2536</v>
      </c>
      <c r="D132" s="305"/>
      <c r="E132" s="305"/>
      <c r="F132" s="306" t="s">
        <v>2525</v>
      </c>
      <c r="G132" s="305"/>
      <c r="H132" s="305" t="s">
        <v>2537</v>
      </c>
      <c r="I132" s="305" t="s">
        <v>2521</v>
      </c>
      <c r="J132" s="305">
        <v>20</v>
      </c>
      <c r="K132" s="327"/>
    </row>
    <row r="133" spans="2:11" s="1" customFormat="1" ht="15" customHeight="1">
      <c r="B133" s="324"/>
      <c r="C133" s="281" t="s">
        <v>2524</v>
      </c>
      <c r="D133" s="281"/>
      <c r="E133" s="281"/>
      <c r="F133" s="302" t="s">
        <v>2525</v>
      </c>
      <c r="G133" s="281"/>
      <c r="H133" s="281" t="s">
        <v>2559</v>
      </c>
      <c r="I133" s="281" t="s">
        <v>2521</v>
      </c>
      <c r="J133" s="281">
        <v>50</v>
      </c>
      <c r="K133" s="327"/>
    </row>
    <row r="134" spans="2:11" s="1" customFormat="1" ht="15" customHeight="1">
      <c r="B134" s="324"/>
      <c r="C134" s="281" t="s">
        <v>2538</v>
      </c>
      <c r="D134" s="281"/>
      <c r="E134" s="281"/>
      <c r="F134" s="302" t="s">
        <v>2525</v>
      </c>
      <c r="G134" s="281"/>
      <c r="H134" s="281" t="s">
        <v>2559</v>
      </c>
      <c r="I134" s="281" t="s">
        <v>2521</v>
      </c>
      <c r="J134" s="281">
        <v>50</v>
      </c>
      <c r="K134" s="327"/>
    </row>
    <row r="135" spans="2:11" s="1" customFormat="1" ht="15" customHeight="1">
      <c r="B135" s="324"/>
      <c r="C135" s="281" t="s">
        <v>2544</v>
      </c>
      <c r="D135" s="281"/>
      <c r="E135" s="281"/>
      <c r="F135" s="302" t="s">
        <v>2525</v>
      </c>
      <c r="G135" s="281"/>
      <c r="H135" s="281" t="s">
        <v>2559</v>
      </c>
      <c r="I135" s="281" t="s">
        <v>2521</v>
      </c>
      <c r="J135" s="281">
        <v>50</v>
      </c>
      <c r="K135" s="327"/>
    </row>
    <row r="136" spans="2:11" s="1" customFormat="1" ht="15" customHeight="1">
      <c r="B136" s="324"/>
      <c r="C136" s="281" t="s">
        <v>2546</v>
      </c>
      <c r="D136" s="281"/>
      <c r="E136" s="281"/>
      <c r="F136" s="302" t="s">
        <v>2525</v>
      </c>
      <c r="G136" s="281"/>
      <c r="H136" s="281" t="s">
        <v>2559</v>
      </c>
      <c r="I136" s="281" t="s">
        <v>2521</v>
      </c>
      <c r="J136" s="281">
        <v>50</v>
      </c>
      <c r="K136" s="327"/>
    </row>
    <row r="137" spans="2:11" s="1" customFormat="1" ht="15" customHeight="1">
      <c r="B137" s="324"/>
      <c r="C137" s="281" t="s">
        <v>2547</v>
      </c>
      <c r="D137" s="281"/>
      <c r="E137" s="281"/>
      <c r="F137" s="302" t="s">
        <v>2525</v>
      </c>
      <c r="G137" s="281"/>
      <c r="H137" s="281" t="s">
        <v>2572</v>
      </c>
      <c r="I137" s="281" t="s">
        <v>2521</v>
      </c>
      <c r="J137" s="281">
        <v>255</v>
      </c>
      <c r="K137" s="327"/>
    </row>
    <row r="138" spans="2:11" s="1" customFormat="1" ht="15" customHeight="1">
      <c r="B138" s="324"/>
      <c r="C138" s="281" t="s">
        <v>2549</v>
      </c>
      <c r="D138" s="281"/>
      <c r="E138" s="281"/>
      <c r="F138" s="302" t="s">
        <v>2519</v>
      </c>
      <c r="G138" s="281"/>
      <c r="H138" s="281" t="s">
        <v>2573</v>
      </c>
      <c r="I138" s="281" t="s">
        <v>2551</v>
      </c>
      <c r="J138" s="281"/>
      <c r="K138" s="327"/>
    </row>
    <row r="139" spans="2:11" s="1" customFormat="1" ht="15" customHeight="1">
      <c r="B139" s="324"/>
      <c r="C139" s="281" t="s">
        <v>2552</v>
      </c>
      <c r="D139" s="281"/>
      <c r="E139" s="281"/>
      <c r="F139" s="302" t="s">
        <v>2519</v>
      </c>
      <c r="G139" s="281"/>
      <c r="H139" s="281" t="s">
        <v>2574</v>
      </c>
      <c r="I139" s="281" t="s">
        <v>2554</v>
      </c>
      <c r="J139" s="281"/>
      <c r="K139" s="327"/>
    </row>
    <row r="140" spans="2:11" s="1" customFormat="1" ht="15" customHeight="1">
      <c r="B140" s="324"/>
      <c r="C140" s="281" t="s">
        <v>2555</v>
      </c>
      <c r="D140" s="281"/>
      <c r="E140" s="281"/>
      <c r="F140" s="302" t="s">
        <v>2519</v>
      </c>
      <c r="G140" s="281"/>
      <c r="H140" s="281" t="s">
        <v>2555</v>
      </c>
      <c r="I140" s="281" t="s">
        <v>2554</v>
      </c>
      <c r="J140" s="281"/>
      <c r="K140" s="327"/>
    </row>
    <row r="141" spans="2:11" s="1" customFormat="1" ht="15" customHeight="1">
      <c r="B141" s="324"/>
      <c r="C141" s="281" t="s">
        <v>40</v>
      </c>
      <c r="D141" s="281"/>
      <c r="E141" s="281"/>
      <c r="F141" s="302" t="s">
        <v>2519</v>
      </c>
      <c r="G141" s="281"/>
      <c r="H141" s="281" t="s">
        <v>2575</v>
      </c>
      <c r="I141" s="281" t="s">
        <v>2554</v>
      </c>
      <c r="J141" s="281"/>
      <c r="K141" s="327"/>
    </row>
    <row r="142" spans="2:11" s="1" customFormat="1" ht="15" customHeight="1">
      <c r="B142" s="324"/>
      <c r="C142" s="281" t="s">
        <v>2576</v>
      </c>
      <c r="D142" s="281"/>
      <c r="E142" s="281"/>
      <c r="F142" s="302" t="s">
        <v>2519</v>
      </c>
      <c r="G142" s="281"/>
      <c r="H142" s="281" t="s">
        <v>2577</v>
      </c>
      <c r="I142" s="281" t="s">
        <v>2554</v>
      </c>
      <c r="J142" s="281"/>
      <c r="K142" s="327"/>
    </row>
    <row r="143" spans="2:11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pans="2:11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pans="2:11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pans="2:11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pans="2:11" s="1" customFormat="1" ht="45" customHeight="1">
      <c r="B147" s="292"/>
      <c r="C147" s="401" t="s">
        <v>2578</v>
      </c>
      <c r="D147" s="401"/>
      <c r="E147" s="401"/>
      <c r="F147" s="401"/>
      <c r="G147" s="401"/>
      <c r="H147" s="401"/>
      <c r="I147" s="401"/>
      <c r="J147" s="401"/>
      <c r="K147" s="293"/>
    </row>
    <row r="148" spans="2:11" s="1" customFormat="1" ht="17.25" customHeight="1">
      <c r="B148" s="292"/>
      <c r="C148" s="294" t="s">
        <v>2513</v>
      </c>
      <c r="D148" s="294"/>
      <c r="E148" s="294"/>
      <c r="F148" s="294" t="s">
        <v>2514</v>
      </c>
      <c r="G148" s="295"/>
      <c r="H148" s="294" t="s">
        <v>56</v>
      </c>
      <c r="I148" s="294" t="s">
        <v>59</v>
      </c>
      <c r="J148" s="294" t="s">
        <v>2515</v>
      </c>
      <c r="K148" s="293"/>
    </row>
    <row r="149" spans="2:11" s="1" customFormat="1" ht="17.25" customHeight="1">
      <c r="B149" s="292"/>
      <c r="C149" s="296" t="s">
        <v>2516</v>
      </c>
      <c r="D149" s="296"/>
      <c r="E149" s="296"/>
      <c r="F149" s="297" t="s">
        <v>2517</v>
      </c>
      <c r="G149" s="298"/>
      <c r="H149" s="296"/>
      <c r="I149" s="296"/>
      <c r="J149" s="296" t="s">
        <v>2518</v>
      </c>
      <c r="K149" s="293"/>
    </row>
    <row r="150" spans="2:11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pans="2:11" s="1" customFormat="1" ht="15" customHeight="1">
      <c r="B151" s="304"/>
      <c r="C151" s="331" t="s">
        <v>2522</v>
      </c>
      <c r="D151" s="281"/>
      <c r="E151" s="281"/>
      <c r="F151" s="332" t="s">
        <v>2519</v>
      </c>
      <c r="G151" s="281"/>
      <c r="H151" s="331" t="s">
        <v>2559</v>
      </c>
      <c r="I151" s="331" t="s">
        <v>2521</v>
      </c>
      <c r="J151" s="331">
        <v>120</v>
      </c>
      <c r="K151" s="327"/>
    </row>
    <row r="152" spans="2:11" s="1" customFormat="1" ht="15" customHeight="1">
      <c r="B152" s="304"/>
      <c r="C152" s="331" t="s">
        <v>2568</v>
      </c>
      <c r="D152" s="281"/>
      <c r="E152" s="281"/>
      <c r="F152" s="332" t="s">
        <v>2519</v>
      </c>
      <c r="G152" s="281"/>
      <c r="H152" s="331" t="s">
        <v>2579</v>
      </c>
      <c r="I152" s="331" t="s">
        <v>2521</v>
      </c>
      <c r="J152" s="331" t="s">
        <v>2570</v>
      </c>
      <c r="K152" s="327"/>
    </row>
    <row r="153" spans="2:11" s="1" customFormat="1" ht="15" customHeight="1">
      <c r="B153" s="304"/>
      <c r="C153" s="331" t="s">
        <v>2467</v>
      </c>
      <c r="D153" s="281"/>
      <c r="E153" s="281"/>
      <c r="F153" s="332" t="s">
        <v>2519</v>
      </c>
      <c r="G153" s="281"/>
      <c r="H153" s="331" t="s">
        <v>2580</v>
      </c>
      <c r="I153" s="331" t="s">
        <v>2521</v>
      </c>
      <c r="J153" s="331" t="s">
        <v>2570</v>
      </c>
      <c r="K153" s="327"/>
    </row>
    <row r="154" spans="2:11" s="1" customFormat="1" ht="15" customHeight="1">
      <c r="B154" s="304"/>
      <c r="C154" s="331" t="s">
        <v>2524</v>
      </c>
      <c r="D154" s="281"/>
      <c r="E154" s="281"/>
      <c r="F154" s="332" t="s">
        <v>2525</v>
      </c>
      <c r="G154" s="281"/>
      <c r="H154" s="331" t="s">
        <v>2559</v>
      </c>
      <c r="I154" s="331" t="s">
        <v>2521</v>
      </c>
      <c r="J154" s="331">
        <v>50</v>
      </c>
      <c r="K154" s="327"/>
    </row>
    <row r="155" spans="2:11" s="1" customFormat="1" ht="15" customHeight="1">
      <c r="B155" s="304"/>
      <c r="C155" s="331" t="s">
        <v>2527</v>
      </c>
      <c r="D155" s="281"/>
      <c r="E155" s="281"/>
      <c r="F155" s="332" t="s">
        <v>2519</v>
      </c>
      <c r="G155" s="281"/>
      <c r="H155" s="331" t="s">
        <v>2559</v>
      </c>
      <c r="I155" s="331" t="s">
        <v>2529</v>
      </c>
      <c r="J155" s="331"/>
      <c r="K155" s="327"/>
    </row>
    <row r="156" spans="2:11" s="1" customFormat="1" ht="15" customHeight="1">
      <c r="B156" s="304"/>
      <c r="C156" s="331" t="s">
        <v>2538</v>
      </c>
      <c r="D156" s="281"/>
      <c r="E156" s="281"/>
      <c r="F156" s="332" t="s">
        <v>2525</v>
      </c>
      <c r="G156" s="281"/>
      <c r="H156" s="331" t="s">
        <v>2559</v>
      </c>
      <c r="I156" s="331" t="s">
        <v>2521</v>
      </c>
      <c r="J156" s="331">
        <v>50</v>
      </c>
      <c r="K156" s="327"/>
    </row>
    <row r="157" spans="2:11" s="1" customFormat="1" ht="15" customHeight="1">
      <c r="B157" s="304"/>
      <c r="C157" s="331" t="s">
        <v>2546</v>
      </c>
      <c r="D157" s="281"/>
      <c r="E157" s="281"/>
      <c r="F157" s="332" t="s">
        <v>2525</v>
      </c>
      <c r="G157" s="281"/>
      <c r="H157" s="331" t="s">
        <v>2559</v>
      </c>
      <c r="I157" s="331" t="s">
        <v>2521</v>
      </c>
      <c r="J157" s="331">
        <v>50</v>
      </c>
      <c r="K157" s="327"/>
    </row>
    <row r="158" spans="2:11" s="1" customFormat="1" ht="15" customHeight="1">
      <c r="B158" s="304"/>
      <c r="C158" s="331" t="s">
        <v>2544</v>
      </c>
      <c r="D158" s="281"/>
      <c r="E158" s="281"/>
      <c r="F158" s="332" t="s">
        <v>2525</v>
      </c>
      <c r="G158" s="281"/>
      <c r="H158" s="331" t="s">
        <v>2559</v>
      </c>
      <c r="I158" s="331" t="s">
        <v>2521</v>
      </c>
      <c r="J158" s="331">
        <v>50</v>
      </c>
      <c r="K158" s="327"/>
    </row>
    <row r="159" spans="2:11" s="1" customFormat="1" ht="15" customHeight="1">
      <c r="B159" s="304"/>
      <c r="C159" s="331" t="s">
        <v>174</v>
      </c>
      <c r="D159" s="281"/>
      <c r="E159" s="281"/>
      <c r="F159" s="332" t="s">
        <v>2519</v>
      </c>
      <c r="G159" s="281"/>
      <c r="H159" s="331" t="s">
        <v>2581</v>
      </c>
      <c r="I159" s="331" t="s">
        <v>2521</v>
      </c>
      <c r="J159" s="331" t="s">
        <v>2582</v>
      </c>
      <c r="K159" s="327"/>
    </row>
    <row r="160" spans="2:11" s="1" customFormat="1" ht="15" customHeight="1">
      <c r="B160" s="304"/>
      <c r="C160" s="331" t="s">
        <v>2583</v>
      </c>
      <c r="D160" s="281"/>
      <c r="E160" s="281"/>
      <c r="F160" s="332" t="s">
        <v>2519</v>
      </c>
      <c r="G160" s="281"/>
      <c r="H160" s="331" t="s">
        <v>2584</v>
      </c>
      <c r="I160" s="331" t="s">
        <v>2554</v>
      </c>
      <c r="J160" s="331"/>
      <c r="K160" s="327"/>
    </row>
    <row r="161" spans="2:1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pans="2:11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pans="2:11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pans="2:11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pans="2:11" s="1" customFormat="1" ht="45" customHeight="1">
      <c r="B165" s="273"/>
      <c r="C165" s="402" t="s">
        <v>2585</v>
      </c>
      <c r="D165" s="402"/>
      <c r="E165" s="402"/>
      <c r="F165" s="402"/>
      <c r="G165" s="402"/>
      <c r="H165" s="402"/>
      <c r="I165" s="402"/>
      <c r="J165" s="402"/>
      <c r="K165" s="274"/>
    </row>
    <row r="166" spans="2:11" s="1" customFormat="1" ht="17.25" customHeight="1">
      <c r="B166" s="273"/>
      <c r="C166" s="294" t="s">
        <v>2513</v>
      </c>
      <c r="D166" s="294"/>
      <c r="E166" s="294"/>
      <c r="F166" s="294" t="s">
        <v>2514</v>
      </c>
      <c r="G166" s="336"/>
      <c r="H166" s="337" t="s">
        <v>56</v>
      </c>
      <c r="I166" s="337" t="s">
        <v>59</v>
      </c>
      <c r="J166" s="294" t="s">
        <v>2515</v>
      </c>
      <c r="K166" s="274"/>
    </row>
    <row r="167" spans="2:11" s="1" customFormat="1" ht="17.25" customHeight="1">
      <c r="B167" s="275"/>
      <c r="C167" s="296" t="s">
        <v>2516</v>
      </c>
      <c r="D167" s="296"/>
      <c r="E167" s="296"/>
      <c r="F167" s="297" t="s">
        <v>2517</v>
      </c>
      <c r="G167" s="338"/>
      <c r="H167" s="339"/>
      <c r="I167" s="339"/>
      <c r="J167" s="296" t="s">
        <v>2518</v>
      </c>
      <c r="K167" s="276"/>
    </row>
    <row r="168" spans="2:11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pans="2:11" s="1" customFormat="1" ht="15" customHeight="1">
      <c r="B169" s="304"/>
      <c r="C169" s="281" t="s">
        <v>2522</v>
      </c>
      <c r="D169" s="281"/>
      <c r="E169" s="281"/>
      <c r="F169" s="302" t="s">
        <v>2519</v>
      </c>
      <c r="G169" s="281"/>
      <c r="H169" s="281" t="s">
        <v>2559</v>
      </c>
      <c r="I169" s="281" t="s">
        <v>2521</v>
      </c>
      <c r="J169" s="281">
        <v>120</v>
      </c>
      <c r="K169" s="327"/>
    </row>
    <row r="170" spans="2:11" s="1" customFormat="1" ht="15" customHeight="1">
      <c r="B170" s="304"/>
      <c r="C170" s="281" t="s">
        <v>2568</v>
      </c>
      <c r="D170" s="281"/>
      <c r="E170" s="281"/>
      <c r="F170" s="302" t="s">
        <v>2519</v>
      </c>
      <c r="G170" s="281"/>
      <c r="H170" s="281" t="s">
        <v>2569</v>
      </c>
      <c r="I170" s="281" t="s">
        <v>2521</v>
      </c>
      <c r="J170" s="281" t="s">
        <v>2570</v>
      </c>
      <c r="K170" s="327"/>
    </row>
    <row r="171" spans="2:11" s="1" customFormat="1" ht="15" customHeight="1">
      <c r="B171" s="304"/>
      <c r="C171" s="281" t="s">
        <v>2467</v>
      </c>
      <c r="D171" s="281"/>
      <c r="E171" s="281"/>
      <c r="F171" s="302" t="s">
        <v>2519</v>
      </c>
      <c r="G171" s="281"/>
      <c r="H171" s="281" t="s">
        <v>2586</v>
      </c>
      <c r="I171" s="281" t="s">
        <v>2521</v>
      </c>
      <c r="J171" s="281" t="s">
        <v>2570</v>
      </c>
      <c r="K171" s="327"/>
    </row>
    <row r="172" spans="2:11" s="1" customFormat="1" ht="15" customHeight="1">
      <c r="B172" s="304"/>
      <c r="C172" s="281" t="s">
        <v>2524</v>
      </c>
      <c r="D172" s="281"/>
      <c r="E172" s="281"/>
      <c r="F172" s="302" t="s">
        <v>2525</v>
      </c>
      <c r="G172" s="281"/>
      <c r="H172" s="281" t="s">
        <v>2586</v>
      </c>
      <c r="I172" s="281" t="s">
        <v>2521</v>
      </c>
      <c r="J172" s="281">
        <v>50</v>
      </c>
      <c r="K172" s="327"/>
    </row>
    <row r="173" spans="2:11" s="1" customFormat="1" ht="15" customHeight="1">
      <c r="B173" s="304"/>
      <c r="C173" s="281" t="s">
        <v>2527</v>
      </c>
      <c r="D173" s="281"/>
      <c r="E173" s="281"/>
      <c r="F173" s="302" t="s">
        <v>2519</v>
      </c>
      <c r="G173" s="281"/>
      <c r="H173" s="281" t="s">
        <v>2586</v>
      </c>
      <c r="I173" s="281" t="s">
        <v>2529</v>
      </c>
      <c r="J173" s="281"/>
      <c r="K173" s="327"/>
    </row>
    <row r="174" spans="2:11" s="1" customFormat="1" ht="15" customHeight="1">
      <c r="B174" s="304"/>
      <c r="C174" s="281" t="s">
        <v>2538</v>
      </c>
      <c r="D174" s="281"/>
      <c r="E174" s="281"/>
      <c r="F174" s="302" t="s">
        <v>2525</v>
      </c>
      <c r="G174" s="281"/>
      <c r="H174" s="281" t="s">
        <v>2586</v>
      </c>
      <c r="I174" s="281" t="s">
        <v>2521</v>
      </c>
      <c r="J174" s="281">
        <v>50</v>
      </c>
      <c r="K174" s="327"/>
    </row>
    <row r="175" spans="2:11" s="1" customFormat="1" ht="15" customHeight="1">
      <c r="B175" s="304"/>
      <c r="C175" s="281" t="s">
        <v>2546</v>
      </c>
      <c r="D175" s="281"/>
      <c r="E175" s="281"/>
      <c r="F175" s="302" t="s">
        <v>2525</v>
      </c>
      <c r="G175" s="281"/>
      <c r="H175" s="281" t="s">
        <v>2586</v>
      </c>
      <c r="I175" s="281" t="s">
        <v>2521</v>
      </c>
      <c r="J175" s="281">
        <v>50</v>
      </c>
      <c r="K175" s="327"/>
    </row>
    <row r="176" spans="2:11" s="1" customFormat="1" ht="15" customHeight="1">
      <c r="B176" s="304"/>
      <c r="C176" s="281" t="s">
        <v>2544</v>
      </c>
      <c r="D176" s="281"/>
      <c r="E176" s="281"/>
      <c r="F176" s="302" t="s">
        <v>2525</v>
      </c>
      <c r="G176" s="281"/>
      <c r="H176" s="281" t="s">
        <v>2586</v>
      </c>
      <c r="I176" s="281" t="s">
        <v>2521</v>
      </c>
      <c r="J176" s="281">
        <v>50</v>
      </c>
      <c r="K176" s="327"/>
    </row>
    <row r="177" spans="2:11" s="1" customFormat="1" ht="15" customHeight="1">
      <c r="B177" s="304"/>
      <c r="C177" s="281" t="s">
        <v>188</v>
      </c>
      <c r="D177" s="281"/>
      <c r="E177" s="281"/>
      <c r="F177" s="302" t="s">
        <v>2519</v>
      </c>
      <c r="G177" s="281"/>
      <c r="H177" s="281" t="s">
        <v>2587</v>
      </c>
      <c r="I177" s="281" t="s">
        <v>2588</v>
      </c>
      <c r="J177" s="281"/>
      <c r="K177" s="327"/>
    </row>
    <row r="178" spans="2:11" s="1" customFormat="1" ht="15" customHeight="1">
      <c r="B178" s="304"/>
      <c r="C178" s="281" t="s">
        <v>59</v>
      </c>
      <c r="D178" s="281"/>
      <c r="E178" s="281"/>
      <c r="F178" s="302" t="s">
        <v>2519</v>
      </c>
      <c r="G178" s="281"/>
      <c r="H178" s="281" t="s">
        <v>2589</v>
      </c>
      <c r="I178" s="281" t="s">
        <v>2590</v>
      </c>
      <c r="J178" s="281">
        <v>1</v>
      </c>
      <c r="K178" s="327"/>
    </row>
    <row r="179" spans="2:11" s="1" customFormat="1" ht="15" customHeight="1">
      <c r="B179" s="304"/>
      <c r="C179" s="281" t="s">
        <v>55</v>
      </c>
      <c r="D179" s="281"/>
      <c r="E179" s="281"/>
      <c r="F179" s="302" t="s">
        <v>2519</v>
      </c>
      <c r="G179" s="281"/>
      <c r="H179" s="281" t="s">
        <v>2591</v>
      </c>
      <c r="I179" s="281" t="s">
        <v>2521</v>
      </c>
      <c r="J179" s="281">
        <v>20</v>
      </c>
      <c r="K179" s="327"/>
    </row>
    <row r="180" spans="2:11" s="1" customFormat="1" ht="15" customHeight="1">
      <c r="B180" s="304"/>
      <c r="C180" s="281" t="s">
        <v>56</v>
      </c>
      <c r="D180" s="281"/>
      <c r="E180" s="281"/>
      <c r="F180" s="302" t="s">
        <v>2519</v>
      </c>
      <c r="G180" s="281"/>
      <c r="H180" s="281" t="s">
        <v>2592</v>
      </c>
      <c r="I180" s="281" t="s">
        <v>2521</v>
      </c>
      <c r="J180" s="281">
        <v>255</v>
      </c>
      <c r="K180" s="327"/>
    </row>
    <row r="181" spans="2:11" s="1" customFormat="1" ht="15" customHeight="1">
      <c r="B181" s="304"/>
      <c r="C181" s="281" t="s">
        <v>189</v>
      </c>
      <c r="D181" s="281"/>
      <c r="E181" s="281"/>
      <c r="F181" s="302" t="s">
        <v>2519</v>
      </c>
      <c r="G181" s="281"/>
      <c r="H181" s="281" t="s">
        <v>2483</v>
      </c>
      <c r="I181" s="281" t="s">
        <v>2521</v>
      </c>
      <c r="J181" s="281">
        <v>10</v>
      </c>
      <c r="K181" s="327"/>
    </row>
    <row r="182" spans="2:11" s="1" customFormat="1" ht="15" customHeight="1">
      <c r="B182" s="304"/>
      <c r="C182" s="281" t="s">
        <v>190</v>
      </c>
      <c r="D182" s="281"/>
      <c r="E182" s="281"/>
      <c r="F182" s="302" t="s">
        <v>2519</v>
      </c>
      <c r="G182" s="281"/>
      <c r="H182" s="281" t="s">
        <v>2593</v>
      </c>
      <c r="I182" s="281" t="s">
        <v>2554</v>
      </c>
      <c r="J182" s="281"/>
      <c r="K182" s="327"/>
    </row>
    <row r="183" spans="2:11" s="1" customFormat="1" ht="15" customHeight="1">
      <c r="B183" s="304"/>
      <c r="C183" s="281" t="s">
        <v>2594</v>
      </c>
      <c r="D183" s="281"/>
      <c r="E183" s="281"/>
      <c r="F183" s="302" t="s">
        <v>2519</v>
      </c>
      <c r="G183" s="281"/>
      <c r="H183" s="281" t="s">
        <v>2595</v>
      </c>
      <c r="I183" s="281" t="s">
        <v>2554</v>
      </c>
      <c r="J183" s="281"/>
      <c r="K183" s="327"/>
    </row>
    <row r="184" spans="2:11" s="1" customFormat="1" ht="15" customHeight="1">
      <c r="B184" s="304"/>
      <c r="C184" s="281" t="s">
        <v>2583</v>
      </c>
      <c r="D184" s="281"/>
      <c r="E184" s="281"/>
      <c r="F184" s="302" t="s">
        <v>2519</v>
      </c>
      <c r="G184" s="281"/>
      <c r="H184" s="281" t="s">
        <v>2596</v>
      </c>
      <c r="I184" s="281" t="s">
        <v>2554</v>
      </c>
      <c r="J184" s="281"/>
      <c r="K184" s="327"/>
    </row>
    <row r="185" spans="2:11" s="1" customFormat="1" ht="15" customHeight="1">
      <c r="B185" s="304"/>
      <c r="C185" s="281" t="s">
        <v>192</v>
      </c>
      <c r="D185" s="281"/>
      <c r="E185" s="281"/>
      <c r="F185" s="302" t="s">
        <v>2525</v>
      </c>
      <c r="G185" s="281"/>
      <c r="H185" s="281" t="s">
        <v>2597</v>
      </c>
      <c r="I185" s="281" t="s">
        <v>2521</v>
      </c>
      <c r="J185" s="281">
        <v>50</v>
      </c>
      <c r="K185" s="327"/>
    </row>
    <row r="186" spans="2:11" s="1" customFormat="1" ht="15" customHeight="1">
      <c r="B186" s="304"/>
      <c r="C186" s="281" t="s">
        <v>2598</v>
      </c>
      <c r="D186" s="281"/>
      <c r="E186" s="281"/>
      <c r="F186" s="302" t="s">
        <v>2525</v>
      </c>
      <c r="G186" s="281"/>
      <c r="H186" s="281" t="s">
        <v>2599</v>
      </c>
      <c r="I186" s="281" t="s">
        <v>2600</v>
      </c>
      <c r="J186" s="281"/>
      <c r="K186" s="327"/>
    </row>
    <row r="187" spans="2:11" s="1" customFormat="1" ht="15" customHeight="1">
      <c r="B187" s="304"/>
      <c r="C187" s="281" t="s">
        <v>2601</v>
      </c>
      <c r="D187" s="281"/>
      <c r="E187" s="281"/>
      <c r="F187" s="302" t="s">
        <v>2525</v>
      </c>
      <c r="G187" s="281"/>
      <c r="H187" s="281" t="s">
        <v>2602</v>
      </c>
      <c r="I187" s="281" t="s">
        <v>2600</v>
      </c>
      <c r="J187" s="281"/>
      <c r="K187" s="327"/>
    </row>
    <row r="188" spans="2:11" s="1" customFormat="1" ht="15" customHeight="1">
      <c r="B188" s="304"/>
      <c r="C188" s="281" t="s">
        <v>2603</v>
      </c>
      <c r="D188" s="281"/>
      <c r="E188" s="281"/>
      <c r="F188" s="302" t="s">
        <v>2525</v>
      </c>
      <c r="G188" s="281"/>
      <c r="H188" s="281" t="s">
        <v>2604</v>
      </c>
      <c r="I188" s="281" t="s">
        <v>2600</v>
      </c>
      <c r="J188" s="281"/>
      <c r="K188" s="327"/>
    </row>
    <row r="189" spans="2:11" s="1" customFormat="1" ht="15" customHeight="1">
      <c r="B189" s="304"/>
      <c r="C189" s="340" t="s">
        <v>2605</v>
      </c>
      <c r="D189" s="281"/>
      <c r="E189" s="281"/>
      <c r="F189" s="302" t="s">
        <v>2525</v>
      </c>
      <c r="G189" s="281"/>
      <c r="H189" s="281" t="s">
        <v>2606</v>
      </c>
      <c r="I189" s="281" t="s">
        <v>2607</v>
      </c>
      <c r="J189" s="341" t="s">
        <v>2608</v>
      </c>
      <c r="K189" s="327"/>
    </row>
    <row r="190" spans="2:11" s="1" customFormat="1" ht="15" customHeight="1">
      <c r="B190" s="304"/>
      <c r="C190" s="340" t="s">
        <v>44</v>
      </c>
      <c r="D190" s="281"/>
      <c r="E190" s="281"/>
      <c r="F190" s="302" t="s">
        <v>2519</v>
      </c>
      <c r="G190" s="281"/>
      <c r="H190" s="278" t="s">
        <v>2609</v>
      </c>
      <c r="I190" s="281" t="s">
        <v>2610</v>
      </c>
      <c r="J190" s="281"/>
      <c r="K190" s="327"/>
    </row>
    <row r="191" spans="2:11" s="1" customFormat="1" ht="15" customHeight="1">
      <c r="B191" s="304"/>
      <c r="C191" s="340" t="s">
        <v>2611</v>
      </c>
      <c r="D191" s="281"/>
      <c r="E191" s="281"/>
      <c r="F191" s="302" t="s">
        <v>2519</v>
      </c>
      <c r="G191" s="281"/>
      <c r="H191" s="281" t="s">
        <v>2612</v>
      </c>
      <c r="I191" s="281" t="s">
        <v>2554</v>
      </c>
      <c r="J191" s="281"/>
      <c r="K191" s="327"/>
    </row>
    <row r="192" spans="2:11" s="1" customFormat="1" ht="15" customHeight="1">
      <c r="B192" s="304"/>
      <c r="C192" s="340" t="s">
        <v>2613</v>
      </c>
      <c r="D192" s="281"/>
      <c r="E192" s="281"/>
      <c r="F192" s="302" t="s">
        <v>2519</v>
      </c>
      <c r="G192" s="281"/>
      <c r="H192" s="281" t="s">
        <v>2614</v>
      </c>
      <c r="I192" s="281" t="s">
        <v>2554</v>
      </c>
      <c r="J192" s="281"/>
      <c r="K192" s="327"/>
    </row>
    <row r="193" spans="2:11" s="1" customFormat="1" ht="15" customHeight="1">
      <c r="B193" s="304"/>
      <c r="C193" s="340" t="s">
        <v>2615</v>
      </c>
      <c r="D193" s="281"/>
      <c r="E193" s="281"/>
      <c r="F193" s="302" t="s">
        <v>2525</v>
      </c>
      <c r="G193" s="281"/>
      <c r="H193" s="281" t="s">
        <v>2616</v>
      </c>
      <c r="I193" s="281" t="s">
        <v>2554</v>
      </c>
      <c r="J193" s="281"/>
      <c r="K193" s="327"/>
    </row>
    <row r="194" spans="2:11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pans="2:11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pans="2:11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pans="2:11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pans="2:11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pans="2:11" s="1" customFormat="1" ht="21">
      <c r="B199" s="273"/>
      <c r="C199" s="402" t="s">
        <v>2617</v>
      </c>
      <c r="D199" s="402"/>
      <c r="E199" s="402"/>
      <c r="F199" s="402"/>
      <c r="G199" s="402"/>
      <c r="H199" s="402"/>
      <c r="I199" s="402"/>
      <c r="J199" s="402"/>
      <c r="K199" s="274"/>
    </row>
    <row r="200" spans="2:11" s="1" customFormat="1" ht="25.5" customHeight="1">
      <c r="B200" s="273"/>
      <c r="C200" s="343" t="s">
        <v>2618</v>
      </c>
      <c r="D200" s="343"/>
      <c r="E200" s="343"/>
      <c r="F200" s="343" t="s">
        <v>2619</v>
      </c>
      <c r="G200" s="344"/>
      <c r="H200" s="403" t="s">
        <v>2620</v>
      </c>
      <c r="I200" s="403"/>
      <c r="J200" s="403"/>
      <c r="K200" s="274"/>
    </row>
    <row r="201" spans="2:1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pans="2:11" s="1" customFormat="1" ht="15" customHeight="1">
      <c r="B202" s="304"/>
      <c r="C202" s="281" t="s">
        <v>2610</v>
      </c>
      <c r="D202" s="281"/>
      <c r="E202" s="281"/>
      <c r="F202" s="302" t="s">
        <v>45</v>
      </c>
      <c r="G202" s="281"/>
      <c r="H202" s="404" t="s">
        <v>2621</v>
      </c>
      <c r="I202" s="404"/>
      <c r="J202" s="404"/>
      <c r="K202" s="327"/>
    </row>
    <row r="203" spans="2:11" s="1" customFormat="1" ht="15" customHeight="1">
      <c r="B203" s="304"/>
      <c r="C203" s="281"/>
      <c r="D203" s="281"/>
      <c r="E203" s="281"/>
      <c r="F203" s="302" t="s">
        <v>46</v>
      </c>
      <c r="G203" s="281"/>
      <c r="H203" s="404" t="s">
        <v>2622</v>
      </c>
      <c r="I203" s="404"/>
      <c r="J203" s="404"/>
      <c r="K203" s="327"/>
    </row>
    <row r="204" spans="2:11" s="1" customFormat="1" ht="15" customHeight="1">
      <c r="B204" s="304"/>
      <c r="C204" s="281"/>
      <c r="D204" s="281"/>
      <c r="E204" s="281"/>
      <c r="F204" s="302" t="s">
        <v>49</v>
      </c>
      <c r="G204" s="281"/>
      <c r="H204" s="404" t="s">
        <v>2623</v>
      </c>
      <c r="I204" s="404"/>
      <c r="J204" s="404"/>
      <c r="K204" s="327"/>
    </row>
    <row r="205" spans="2:11" s="1" customFormat="1" ht="15" customHeight="1">
      <c r="B205" s="304"/>
      <c r="C205" s="281"/>
      <c r="D205" s="281"/>
      <c r="E205" s="281"/>
      <c r="F205" s="302" t="s">
        <v>47</v>
      </c>
      <c r="G205" s="281"/>
      <c r="H205" s="404" t="s">
        <v>2624</v>
      </c>
      <c r="I205" s="404"/>
      <c r="J205" s="404"/>
      <c r="K205" s="327"/>
    </row>
    <row r="206" spans="2:11" s="1" customFormat="1" ht="15" customHeight="1">
      <c r="B206" s="304"/>
      <c r="C206" s="281"/>
      <c r="D206" s="281"/>
      <c r="E206" s="281"/>
      <c r="F206" s="302" t="s">
        <v>48</v>
      </c>
      <c r="G206" s="281"/>
      <c r="H206" s="404" t="s">
        <v>2625</v>
      </c>
      <c r="I206" s="404"/>
      <c r="J206" s="404"/>
      <c r="K206" s="327"/>
    </row>
    <row r="207" spans="2:11" s="1" customFormat="1" ht="15" customHeight="1">
      <c r="B207" s="304"/>
      <c r="C207" s="281"/>
      <c r="D207" s="281"/>
      <c r="E207" s="281"/>
      <c r="F207" s="302"/>
      <c r="G207" s="281"/>
      <c r="H207" s="281"/>
      <c r="I207" s="281"/>
      <c r="J207" s="281"/>
      <c r="K207" s="327"/>
    </row>
    <row r="208" spans="2:11" s="1" customFormat="1" ht="15" customHeight="1">
      <c r="B208" s="304"/>
      <c r="C208" s="281" t="s">
        <v>2566</v>
      </c>
      <c r="D208" s="281"/>
      <c r="E208" s="281"/>
      <c r="F208" s="302" t="s">
        <v>81</v>
      </c>
      <c r="G208" s="281"/>
      <c r="H208" s="404" t="s">
        <v>2626</v>
      </c>
      <c r="I208" s="404"/>
      <c r="J208" s="404"/>
      <c r="K208" s="327"/>
    </row>
    <row r="209" spans="2:11" s="1" customFormat="1" ht="15" customHeight="1">
      <c r="B209" s="304"/>
      <c r="C209" s="281"/>
      <c r="D209" s="281"/>
      <c r="E209" s="281"/>
      <c r="F209" s="302" t="s">
        <v>2461</v>
      </c>
      <c r="G209" s="281"/>
      <c r="H209" s="404" t="s">
        <v>2462</v>
      </c>
      <c r="I209" s="404"/>
      <c r="J209" s="404"/>
      <c r="K209" s="327"/>
    </row>
    <row r="210" spans="2:11" s="1" customFormat="1" ht="15" customHeight="1">
      <c r="B210" s="304"/>
      <c r="C210" s="281"/>
      <c r="D210" s="281"/>
      <c r="E210" s="281"/>
      <c r="F210" s="302" t="s">
        <v>2459</v>
      </c>
      <c r="G210" s="281"/>
      <c r="H210" s="404" t="s">
        <v>2627</v>
      </c>
      <c r="I210" s="404"/>
      <c r="J210" s="404"/>
      <c r="K210" s="327"/>
    </row>
    <row r="211" spans="2:11" s="1" customFormat="1" ht="15" customHeight="1">
      <c r="B211" s="345"/>
      <c r="C211" s="281"/>
      <c r="D211" s="281"/>
      <c r="E211" s="281"/>
      <c r="F211" s="302" t="s">
        <v>2463</v>
      </c>
      <c r="G211" s="340"/>
      <c r="H211" s="405" t="s">
        <v>2464</v>
      </c>
      <c r="I211" s="405"/>
      <c r="J211" s="405"/>
      <c r="K211" s="346"/>
    </row>
    <row r="212" spans="2:11" s="1" customFormat="1" ht="15" customHeight="1">
      <c r="B212" s="345"/>
      <c r="C212" s="281"/>
      <c r="D212" s="281"/>
      <c r="E212" s="281"/>
      <c r="F212" s="302" t="s">
        <v>2465</v>
      </c>
      <c r="G212" s="340"/>
      <c r="H212" s="405" t="s">
        <v>2628</v>
      </c>
      <c r="I212" s="405"/>
      <c r="J212" s="405"/>
      <c r="K212" s="346"/>
    </row>
    <row r="213" spans="2:11" s="1" customFormat="1" ht="15" customHeight="1">
      <c r="B213" s="345"/>
      <c r="C213" s="281"/>
      <c r="D213" s="281"/>
      <c r="E213" s="281"/>
      <c r="F213" s="302"/>
      <c r="G213" s="340"/>
      <c r="H213" s="331"/>
      <c r="I213" s="331"/>
      <c r="J213" s="331"/>
      <c r="K213" s="346"/>
    </row>
    <row r="214" spans="2:11" s="1" customFormat="1" ht="15" customHeight="1">
      <c r="B214" s="345"/>
      <c r="C214" s="281" t="s">
        <v>2590</v>
      </c>
      <c r="D214" s="281"/>
      <c r="E214" s="281"/>
      <c r="F214" s="302">
        <v>1</v>
      </c>
      <c r="G214" s="340"/>
      <c r="H214" s="405" t="s">
        <v>2629</v>
      </c>
      <c r="I214" s="405"/>
      <c r="J214" s="405"/>
      <c r="K214" s="346"/>
    </row>
    <row r="215" spans="2:11" s="1" customFormat="1" ht="15" customHeight="1">
      <c r="B215" s="345"/>
      <c r="C215" s="281"/>
      <c r="D215" s="281"/>
      <c r="E215" s="281"/>
      <c r="F215" s="302">
        <v>2</v>
      </c>
      <c r="G215" s="340"/>
      <c r="H215" s="405" t="s">
        <v>2630</v>
      </c>
      <c r="I215" s="405"/>
      <c r="J215" s="405"/>
      <c r="K215" s="346"/>
    </row>
    <row r="216" spans="2:11" s="1" customFormat="1" ht="15" customHeight="1">
      <c r="B216" s="345"/>
      <c r="C216" s="281"/>
      <c r="D216" s="281"/>
      <c r="E216" s="281"/>
      <c r="F216" s="302">
        <v>3</v>
      </c>
      <c r="G216" s="340"/>
      <c r="H216" s="405" t="s">
        <v>2631</v>
      </c>
      <c r="I216" s="405"/>
      <c r="J216" s="405"/>
      <c r="K216" s="346"/>
    </row>
    <row r="217" spans="2:11" s="1" customFormat="1" ht="15" customHeight="1">
      <c r="B217" s="345"/>
      <c r="C217" s="281"/>
      <c r="D217" s="281"/>
      <c r="E217" s="281"/>
      <c r="F217" s="302">
        <v>4</v>
      </c>
      <c r="G217" s="340"/>
      <c r="H217" s="405" t="s">
        <v>2632</v>
      </c>
      <c r="I217" s="405"/>
      <c r="J217" s="405"/>
      <c r="K217" s="346"/>
    </row>
    <row r="218" spans="2:11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63</vt:i4>
      </vt:variant>
    </vt:vector>
  </HeadingPairs>
  <TitlesOfParts>
    <vt:vector size="95" baseType="lpstr">
      <vt:lpstr>Rekapitulace stavby</vt:lpstr>
      <vt:lpstr>2021-112-01-B - Bourací -...</vt:lpstr>
      <vt:lpstr>2021-112-01-N - Nové kce ...</vt:lpstr>
      <vt:lpstr>2021-112-02-B - Bourací -...</vt:lpstr>
      <vt:lpstr>2021-112-02-N - Nové kce ...</vt:lpstr>
      <vt:lpstr>2021-112-03-B - Bourací -...</vt:lpstr>
      <vt:lpstr>2021-112-03-N - Nové kce ...</vt:lpstr>
      <vt:lpstr>2021-112-04-B - Bourací -...</vt:lpstr>
      <vt:lpstr>2021-112-04-N - Nové kce ...</vt:lpstr>
      <vt:lpstr>2021-112-05-B - Bourací -...</vt:lpstr>
      <vt:lpstr>2021-112-05-N - Nové kce ...</vt:lpstr>
      <vt:lpstr>2021-112-06-B - Bourací -...</vt:lpstr>
      <vt:lpstr>2021-112-06-N - Nové kce ...</vt:lpstr>
      <vt:lpstr>2021-112-07-B - Bourací -...</vt:lpstr>
      <vt:lpstr>2021-112-07-N - Nové kce ...</vt:lpstr>
      <vt:lpstr>2021-112-08-B - Bourací -...</vt:lpstr>
      <vt:lpstr>2021-112-08-N - Nové kce ...</vt:lpstr>
      <vt:lpstr>2021-112-09-B - Bourací -...</vt:lpstr>
      <vt:lpstr>2021-112-09-N - Nové kce ...</vt:lpstr>
      <vt:lpstr>2021-112-10-B - Bourací -...</vt:lpstr>
      <vt:lpstr>2021-112-10-N - Nové kce ...</vt:lpstr>
      <vt:lpstr>2021-112-11-B - Bourací -...</vt:lpstr>
      <vt:lpstr>2021-112-11-N - Nové kce ...</vt:lpstr>
      <vt:lpstr>2021-112-12-B - Bourací -...</vt:lpstr>
      <vt:lpstr>2021-112-12-N - Nové kce ...</vt:lpstr>
      <vt:lpstr>2021-112-13-B - Bourací -...</vt:lpstr>
      <vt:lpstr>2021-112-13-N - Nové kce ...</vt:lpstr>
      <vt:lpstr>2021-112-14 - Vnější povr...</vt:lpstr>
      <vt:lpstr>2021-112-15 - Herní prvek...</vt:lpstr>
      <vt:lpstr>2021-112-16 - VRN -   ved...</vt:lpstr>
      <vt:lpstr>Seznam figur</vt:lpstr>
      <vt:lpstr>Pokyny pro vyplnění</vt:lpstr>
      <vt:lpstr>'2021-112-01-B - Bourací -...'!Názvy_tisku</vt:lpstr>
      <vt:lpstr>'2021-112-01-N - Nové kce ...'!Názvy_tisku</vt:lpstr>
      <vt:lpstr>'2021-112-02-B - Bourací -...'!Názvy_tisku</vt:lpstr>
      <vt:lpstr>'2021-112-02-N - Nové kce ...'!Názvy_tisku</vt:lpstr>
      <vt:lpstr>'2021-112-03-B - Bourací -...'!Názvy_tisku</vt:lpstr>
      <vt:lpstr>'2021-112-03-N - Nové kce ...'!Názvy_tisku</vt:lpstr>
      <vt:lpstr>'2021-112-04-B - Bourací -...'!Názvy_tisku</vt:lpstr>
      <vt:lpstr>'2021-112-04-N - Nové kce ...'!Názvy_tisku</vt:lpstr>
      <vt:lpstr>'2021-112-05-B - Bourací -...'!Názvy_tisku</vt:lpstr>
      <vt:lpstr>'2021-112-05-N - Nové kce ...'!Názvy_tisku</vt:lpstr>
      <vt:lpstr>'2021-112-06-B - Bourací -...'!Názvy_tisku</vt:lpstr>
      <vt:lpstr>'2021-112-06-N - Nové kce ...'!Názvy_tisku</vt:lpstr>
      <vt:lpstr>'2021-112-07-B - Bourací -...'!Názvy_tisku</vt:lpstr>
      <vt:lpstr>'2021-112-07-N - Nové kce ...'!Názvy_tisku</vt:lpstr>
      <vt:lpstr>'2021-112-08-B - Bourací -...'!Názvy_tisku</vt:lpstr>
      <vt:lpstr>'2021-112-08-N - Nové kce ...'!Názvy_tisku</vt:lpstr>
      <vt:lpstr>'2021-112-09-B - Bourací -...'!Názvy_tisku</vt:lpstr>
      <vt:lpstr>'2021-112-09-N - Nové kce ...'!Názvy_tisku</vt:lpstr>
      <vt:lpstr>'2021-112-10-B - Bourací -...'!Názvy_tisku</vt:lpstr>
      <vt:lpstr>'2021-112-10-N - Nové kce ...'!Názvy_tisku</vt:lpstr>
      <vt:lpstr>'2021-112-11-B - Bourací -...'!Názvy_tisku</vt:lpstr>
      <vt:lpstr>'2021-112-11-N - Nové kce ...'!Názvy_tisku</vt:lpstr>
      <vt:lpstr>'2021-112-12-B - Bourací -...'!Názvy_tisku</vt:lpstr>
      <vt:lpstr>'2021-112-12-N - Nové kce ...'!Názvy_tisku</vt:lpstr>
      <vt:lpstr>'2021-112-13-B - Bourací -...'!Názvy_tisku</vt:lpstr>
      <vt:lpstr>'2021-112-13-N - Nové kce ...'!Názvy_tisku</vt:lpstr>
      <vt:lpstr>'2021-112-14 - Vnější povr...'!Názvy_tisku</vt:lpstr>
      <vt:lpstr>'2021-112-15 - Herní prvek...'!Názvy_tisku</vt:lpstr>
      <vt:lpstr>'2021-112-16 - VRN -   ved...'!Názvy_tisku</vt:lpstr>
      <vt:lpstr>'Rekapitulace stavby'!Názvy_tisku</vt:lpstr>
      <vt:lpstr>'Seznam figur'!Názvy_tisku</vt:lpstr>
      <vt:lpstr>'2021-112-01-B - Bourací -...'!Oblast_tisku</vt:lpstr>
      <vt:lpstr>'2021-112-01-N - Nové kce ...'!Oblast_tisku</vt:lpstr>
      <vt:lpstr>'2021-112-02-B - Bourací -...'!Oblast_tisku</vt:lpstr>
      <vt:lpstr>'2021-112-02-N - Nové kce ...'!Oblast_tisku</vt:lpstr>
      <vt:lpstr>'2021-112-03-B - Bourací -...'!Oblast_tisku</vt:lpstr>
      <vt:lpstr>'2021-112-03-N - Nové kce ...'!Oblast_tisku</vt:lpstr>
      <vt:lpstr>'2021-112-04-B - Bourací -...'!Oblast_tisku</vt:lpstr>
      <vt:lpstr>'2021-112-04-N - Nové kce ...'!Oblast_tisku</vt:lpstr>
      <vt:lpstr>'2021-112-05-B - Bourací -...'!Oblast_tisku</vt:lpstr>
      <vt:lpstr>'2021-112-05-N - Nové kce ...'!Oblast_tisku</vt:lpstr>
      <vt:lpstr>'2021-112-06-B - Bourací -...'!Oblast_tisku</vt:lpstr>
      <vt:lpstr>'2021-112-06-N - Nové kce ...'!Oblast_tisku</vt:lpstr>
      <vt:lpstr>'2021-112-07-B - Bourací -...'!Oblast_tisku</vt:lpstr>
      <vt:lpstr>'2021-112-07-N - Nové kce ...'!Oblast_tisku</vt:lpstr>
      <vt:lpstr>'2021-112-08-B - Bourací -...'!Oblast_tisku</vt:lpstr>
      <vt:lpstr>'2021-112-08-N - Nové kce ...'!Oblast_tisku</vt:lpstr>
      <vt:lpstr>'2021-112-09-B - Bourací -...'!Oblast_tisku</vt:lpstr>
      <vt:lpstr>'2021-112-09-N - Nové kce ...'!Oblast_tisku</vt:lpstr>
      <vt:lpstr>'2021-112-10-B - Bourací -...'!Oblast_tisku</vt:lpstr>
      <vt:lpstr>'2021-112-10-N - Nové kce ...'!Oblast_tisku</vt:lpstr>
      <vt:lpstr>'2021-112-11-B - Bourací -...'!Oblast_tisku</vt:lpstr>
      <vt:lpstr>'2021-112-11-N - Nové kce ...'!Oblast_tisku</vt:lpstr>
      <vt:lpstr>'2021-112-12-B - Bourací -...'!Oblast_tisku</vt:lpstr>
      <vt:lpstr>'2021-112-12-N - Nové kce ...'!Oblast_tisku</vt:lpstr>
      <vt:lpstr>'2021-112-13-B - Bourací -...'!Oblast_tisku</vt:lpstr>
      <vt:lpstr>'2021-112-13-N - Nové kce ...'!Oblast_tisku</vt:lpstr>
      <vt:lpstr>'2021-112-14 - Vnější povr...'!Oblast_tisku</vt:lpstr>
      <vt:lpstr>'2021-112-15 - Herní prvek...'!Oblast_tisku</vt:lpstr>
      <vt:lpstr>'2021-112-16 - VRN -   ved...'!Oblast_tisku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Mlejnková</dc:creator>
  <cp:lastModifiedBy>Rárová Renáta Bc.</cp:lastModifiedBy>
  <dcterms:created xsi:type="dcterms:W3CDTF">2023-11-21T15:54:14Z</dcterms:created>
  <dcterms:modified xsi:type="dcterms:W3CDTF">2023-11-23T08:34:22Z</dcterms:modified>
</cp:coreProperties>
</file>