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/>
  </bookViews>
  <sheets>
    <sheet name="Rekapitulace stavby" sheetId="1" r:id="rId1"/>
    <sheet name="000 - vedlejší rozpočtové..." sheetId="2" r:id="rId2"/>
    <sheet name="001 - SO 101 KOMUNIKACE" sheetId="3" r:id="rId3"/>
    <sheet name="002 - SO 301 ODVODNĚNÍ KO..." sheetId="4" r:id="rId4"/>
    <sheet name="003 - SO 302 VÝMĚNA VODOVODU" sheetId="5" r:id="rId5"/>
    <sheet name="004 - SO 401 VEŘEJNÉ OSVĚ..." sheetId="6" r:id="rId6"/>
    <sheet name="005 - 5-LETÁ UDRŽOVACÍ PÉČE" sheetId="7" r:id="rId7"/>
    <sheet name="Seznam figur" sheetId="8" r:id="rId8"/>
  </sheets>
  <definedNames>
    <definedName name="_xlnm._FilterDatabase" localSheetId="1" hidden="1">'000 - vedlejší rozpočtové...'!$C$117:$K$155</definedName>
    <definedName name="_xlnm._FilterDatabase" localSheetId="2" hidden="1">'001 - SO 101 KOMUNIKACE'!$C$127:$K$539</definedName>
    <definedName name="_xlnm._FilterDatabase" localSheetId="3" hidden="1">'002 - SO 301 ODVODNĚNÍ KO...'!$C$125:$K$236</definedName>
    <definedName name="_xlnm._FilterDatabase" localSheetId="4" hidden="1">'003 - SO 302 VÝMĚNA VODOVODU'!$C$122:$K$221</definedName>
    <definedName name="_xlnm._FilterDatabase" localSheetId="5" hidden="1">'004 - SO 401 VEŘEJNÉ OSVĚ...'!$C$122:$K$237</definedName>
    <definedName name="_xlnm._FilterDatabase" localSheetId="6" hidden="1">'005 - 5-LETÁ UDRŽOVACÍ PÉČE'!$C$121:$K$202</definedName>
    <definedName name="_xlnm.Print_Titles" localSheetId="1">'000 - vedlejší rozpočtové...'!$117:$117</definedName>
    <definedName name="_xlnm.Print_Titles" localSheetId="2">'001 - SO 101 KOMUNIKACE'!$127:$127</definedName>
    <definedName name="_xlnm.Print_Titles" localSheetId="3">'002 - SO 301 ODVODNĚNÍ KO...'!$125:$125</definedName>
    <definedName name="_xlnm.Print_Titles" localSheetId="4">'003 - SO 302 VÝMĚNA VODOVODU'!$122:$122</definedName>
    <definedName name="_xlnm.Print_Titles" localSheetId="5">'004 - SO 401 VEŘEJNÉ OSVĚ...'!$122:$122</definedName>
    <definedName name="_xlnm.Print_Titles" localSheetId="6">'005 - 5-LETÁ UDRŽOVACÍ PÉČE'!$121:$121</definedName>
    <definedName name="_xlnm.Print_Titles" localSheetId="0">'Rekapitulace stavby'!$92:$92</definedName>
    <definedName name="_xlnm.Print_Titles" localSheetId="7">'Seznam figur'!$9:$9</definedName>
    <definedName name="_xlnm.Print_Area" localSheetId="1">'000 - vedlejší rozpočtové...'!$C$4:$J$76,'000 - vedlejší rozpočtové...'!$C$82:$J$99,'000 - vedlejší rozpočtové...'!$C$105:$J$155</definedName>
    <definedName name="_xlnm.Print_Area" localSheetId="2">'001 - SO 101 KOMUNIKACE'!$C$4:$J$76,'001 - SO 101 KOMUNIKACE'!$C$82:$J$109,'001 - SO 101 KOMUNIKACE'!$C$115:$J$539</definedName>
    <definedName name="_xlnm.Print_Area" localSheetId="3">'002 - SO 301 ODVODNĚNÍ KO...'!$C$4:$J$76,'002 - SO 301 ODVODNĚNÍ KO...'!$C$82:$J$107,'002 - SO 301 ODVODNĚNÍ KO...'!$C$113:$J$236</definedName>
    <definedName name="_xlnm.Print_Area" localSheetId="4">'003 - SO 302 VÝMĚNA VODOVODU'!$C$4:$J$76,'003 - SO 302 VÝMĚNA VODOVODU'!$C$82:$J$104,'003 - SO 302 VÝMĚNA VODOVODU'!$C$110:$J$221</definedName>
    <definedName name="_xlnm.Print_Area" localSheetId="5">'004 - SO 401 VEŘEJNÉ OSVĚ...'!$C$4:$J$76,'004 - SO 401 VEŘEJNÉ OSVĚ...'!$C$82:$J$104,'004 - SO 401 VEŘEJNÉ OSVĚ...'!$C$110:$J$237</definedName>
    <definedName name="_xlnm.Print_Area" localSheetId="6">'005 - 5-LETÁ UDRŽOVACÍ PÉČE'!$C$4:$J$76,'005 - 5-LETÁ UDRŽOVACÍ PÉČE'!$C$82:$J$103,'005 - 5-LETÁ UDRŽOVACÍ PÉČE'!$C$109:$J$202</definedName>
    <definedName name="_xlnm.Print_Area" localSheetId="0">'Rekapitulace stavby'!$D$4:$AO$76,'Rekapitulace stavby'!$C$82:$AQ$101</definedName>
    <definedName name="_xlnm.Print_Area" localSheetId="7">'Seznam figur'!$C$4:$G$489</definedName>
  </definedNames>
  <calcPr calcId="144525"/>
</workbook>
</file>

<file path=xl/calcChain.xml><?xml version="1.0" encoding="utf-8"?>
<calcChain xmlns="http://schemas.openxmlformats.org/spreadsheetml/2006/main">
  <c r="D7" i="8" l="1"/>
  <c r="J37" i="7"/>
  <c r="J36" i="7"/>
  <c r="AY100" i="1"/>
  <c r="J35" i="7"/>
  <c r="AX100" i="1" s="1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119" i="7"/>
  <c r="J17" i="7"/>
  <c r="J12" i="7"/>
  <c r="J116" i="7" s="1"/>
  <c r="E7" i="7"/>
  <c r="E85" i="7" s="1"/>
  <c r="J37" i="6"/>
  <c r="J36" i="6"/>
  <c r="AY99" i="1"/>
  <c r="J35" i="6"/>
  <c r="AX99" i="1" s="1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09" i="6"/>
  <c r="BH209" i="6"/>
  <c r="BG209" i="6"/>
  <c r="BF209" i="6"/>
  <c r="T209" i="6"/>
  <c r="R209" i="6"/>
  <c r="P209" i="6"/>
  <c r="BI206" i="6"/>
  <c r="BH206" i="6"/>
  <c r="BG206" i="6"/>
  <c r="BF206" i="6"/>
  <c r="T206" i="6"/>
  <c r="R206" i="6"/>
  <c r="P206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6" i="6"/>
  <c r="BH126" i="6"/>
  <c r="BG126" i="6"/>
  <c r="BF126" i="6"/>
  <c r="T126" i="6"/>
  <c r="T125" i="6"/>
  <c r="T124" i="6" s="1"/>
  <c r="R126" i="6"/>
  <c r="R125" i="6"/>
  <c r="R124" i="6" s="1"/>
  <c r="P126" i="6"/>
  <c r="P125" i="6"/>
  <c r="P124" i="6" s="1"/>
  <c r="J120" i="6"/>
  <c r="J119" i="6"/>
  <c r="F119" i="6"/>
  <c r="F117" i="6"/>
  <c r="E115" i="6"/>
  <c r="J92" i="6"/>
  <c r="J91" i="6"/>
  <c r="F91" i="6"/>
  <c r="F89" i="6"/>
  <c r="E87" i="6"/>
  <c r="J18" i="6"/>
  <c r="E18" i="6"/>
  <c r="F120" i="6" s="1"/>
  <c r="J17" i="6"/>
  <c r="J12" i="6"/>
  <c r="J117" i="6" s="1"/>
  <c r="E7" i="6"/>
  <c r="E113" i="6" s="1"/>
  <c r="J37" i="5"/>
  <c r="J36" i="5"/>
  <c r="AY98" i="1" s="1"/>
  <c r="J35" i="5"/>
  <c r="AX98" i="1"/>
  <c r="BI219" i="5"/>
  <c r="BH219" i="5"/>
  <c r="BG219" i="5"/>
  <c r="BF219" i="5"/>
  <c r="T219" i="5"/>
  <c r="T218" i="5" s="1"/>
  <c r="T217" i="5" s="1"/>
  <c r="R219" i="5"/>
  <c r="R218" i="5" s="1"/>
  <c r="R217" i="5" s="1"/>
  <c r="P219" i="5"/>
  <c r="P218" i="5" s="1"/>
  <c r="P217" i="5" s="1"/>
  <c r="BI216" i="5"/>
  <c r="BH216" i="5"/>
  <c r="BG216" i="5"/>
  <c r="BF216" i="5"/>
  <c r="T216" i="5"/>
  <c r="T215" i="5"/>
  <c r="R216" i="5"/>
  <c r="R215" i="5" s="1"/>
  <c r="P216" i="5"/>
  <c r="P215" i="5" s="1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T159" i="5"/>
  <c r="R160" i="5"/>
  <c r="R159" i="5" s="1"/>
  <c r="P160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 s="1"/>
  <c r="J17" i="5"/>
  <c r="J12" i="5"/>
  <c r="J117" i="5" s="1"/>
  <c r="E7" i="5"/>
  <c r="E85" i="5" s="1"/>
  <c r="J37" i="4"/>
  <c r="J36" i="4"/>
  <c r="AY97" i="1" s="1"/>
  <c r="J35" i="4"/>
  <c r="AX97" i="1"/>
  <c r="BI234" i="4"/>
  <c r="BH234" i="4"/>
  <c r="BG234" i="4"/>
  <c r="BF234" i="4"/>
  <c r="T234" i="4"/>
  <c r="T233" i="4"/>
  <c r="T232" i="4" s="1"/>
  <c r="R234" i="4"/>
  <c r="R233" i="4" s="1"/>
  <c r="R232" i="4" s="1"/>
  <c r="P234" i="4"/>
  <c r="P233" i="4" s="1"/>
  <c r="P232" i="4" s="1"/>
  <c r="BI231" i="4"/>
  <c r="BH231" i="4"/>
  <c r="BG231" i="4"/>
  <c r="BF231" i="4"/>
  <c r="T231" i="4"/>
  <c r="T230" i="4"/>
  <c r="R231" i="4"/>
  <c r="R230" i="4" s="1"/>
  <c r="P231" i="4"/>
  <c r="P230" i="4" s="1"/>
  <c r="BI228" i="4"/>
  <c r="BH228" i="4"/>
  <c r="BG228" i="4"/>
  <c r="BF228" i="4"/>
  <c r="T228" i="4"/>
  <c r="T227" i="4" s="1"/>
  <c r="R228" i="4"/>
  <c r="R227" i="4" s="1"/>
  <c r="P228" i="4"/>
  <c r="P227" i="4" s="1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T188" i="4" s="1"/>
  <c r="R189" i="4"/>
  <c r="R188" i="4" s="1"/>
  <c r="P189" i="4"/>
  <c r="P188" i="4" s="1"/>
  <c r="BI186" i="4"/>
  <c r="BH186" i="4"/>
  <c r="BG186" i="4"/>
  <c r="BF186" i="4"/>
  <c r="T186" i="4"/>
  <c r="T185" i="4"/>
  <c r="R186" i="4"/>
  <c r="R185" i="4" s="1"/>
  <c r="P186" i="4"/>
  <c r="P185" i="4"/>
  <c r="BI182" i="4"/>
  <c r="BH182" i="4"/>
  <c r="BG182" i="4"/>
  <c r="BF182" i="4"/>
  <c r="T182" i="4"/>
  <c r="T181" i="4" s="1"/>
  <c r="R182" i="4"/>
  <c r="R181" i="4"/>
  <c r="P182" i="4"/>
  <c r="P181" i="4" s="1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J123" i="4"/>
  <c r="J122" i="4"/>
  <c r="F122" i="4"/>
  <c r="F120" i="4"/>
  <c r="E118" i="4"/>
  <c r="J92" i="4"/>
  <c r="J91" i="4"/>
  <c r="F91" i="4"/>
  <c r="F89" i="4"/>
  <c r="E87" i="4"/>
  <c r="J18" i="4"/>
  <c r="E18" i="4"/>
  <c r="F92" i="4" s="1"/>
  <c r="J17" i="4"/>
  <c r="J12" i="4"/>
  <c r="J120" i="4" s="1"/>
  <c r="E7" i="4"/>
  <c r="E116" i="4" s="1"/>
  <c r="J37" i="3"/>
  <c r="J36" i="3"/>
  <c r="AY96" i="1" s="1"/>
  <c r="J35" i="3"/>
  <c r="AX96" i="1" s="1"/>
  <c r="BI538" i="3"/>
  <c r="BH538" i="3"/>
  <c r="BG538" i="3"/>
  <c r="BF538" i="3"/>
  <c r="T538" i="3"/>
  <c r="R538" i="3"/>
  <c r="P538" i="3"/>
  <c r="BI536" i="3"/>
  <c r="BH536" i="3"/>
  <c r="BG536" i="3"/>
  <c r="BF536" i="3"/>
  <c r="T536" i="3"/>
  <c r="R536" i="3"/>
  <c r="P536" i="3"/>
  <c r="BI533" i="3"/>
  <c r="BH533" i="3"/>
  <c r="BG533" i="3"/>
  <c r="BF533" i="3"/>
  <c r="T533" i="3"/>
  <c r="R533" i="3"/>
  <c r="P533" i="3"/>
  <c r="BI530" i="3"/>
  <c r="BH530" i="3"/>
  <c r="BG530" i="3"/>
  <c r="BF530" i="3"/>
  <c r="T530" i="3"/>
  <c r="R530" i="3"/>
  <c r="P530" i="3"/>
  <c r="BI528" i="3"/>
  <c r="BH528" i="3"/>
  <c r="BG528" i="3"/>
  <c r="BF528" i="3"/>
  <c r="T528" i="3"/>
  <c r="R528" i="3"/>
  <c r="P528" i="3"/>
  <c r="BI526" i="3"/>
  <c r="BH526" i="3"/>
  <c r="BG526" i="3"/>
  <c r="BF526" i="3"/>
  <c r="T526" i="3"/>
  <c r="R526" i="3"/>
  <c r="P526" i="3"/>
  <c r="BI523" i="3"/>
  <c r="BH523" i="3"/>
  <c r="BG523" i="3"/>
  <c r="BF523" i="3"/>
  <c r="T523" i="3"/>
  <c r="R523" i="3"/>
  <c r="P523" i="3"/>
  <c r="BI520" i="3"/>
  <c r="BH520" i="3"/>
  <c r="BG520" i="3"/>
  <c r="BF520" i="3"/>
  <c r="T520" i="3"/>
  <c r="R520" i="3"/>
  <c r="P520" i="3"/>
  <c r="BI517" i="3"/>
  <c r="BH517" i="3"/>
  <c r="BG517" i="3"/>
  <c r="BF517" i="3"/>
  <c r="T517" i="3"/>
  <c r="R517" i="3"/>
  <c r="P517" i="3"/>
  <c r="BI514" i="3"/>
  <c r="BH514" i="3"/>
  <c r="BG514" i="3"/>
  <c r="BF514" i="3"/>
  <c r="T514" i="3"/>
  <c r="T513" i="3" s="1"/>
  <c r="R514" i="3"/>
  <c r="R513" i="3"/>
  <c r="P514" i="3"/>
  <c r="P513" i="3" s="1"/>
  <c r="BI512" i="3"/>
  <c r="BH512" i="3"/>
  <c r="BG512" i="3"/>
  <c r="BF512" i="3"/>
  <c r="T512" i="3"/>
  <c r="R512" i="3"/>
  <c r="P512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5" i="3"/>
  <c r="BH505" i="3"/>
  <c r="BG505" i="3"/>
  <c r="BF505" i="3"/>
  <c r="T505" i="3"/>
  <c r="R505" i="3"/>
  <c r="P505" i="3"/>
  <c r="BI503" i="3"/>
  <c r="BH503" i="3"/>
  <c r="BG503" i="3"/>
  <c r="BF503" i="3"/>
  <c r="T503" i="3"/>
  <c r="R503" i="3"/>
  <c r="P503" i="3"/>
  <c r="BI502" i="3"/>
  <c r="BH502" i="3"/>
  <c r="BG502" i="3"/>
  <c r="BF502" i="3"/>
  <c r="T502" i="3"/>
  <c r="R502" i="3"/>
  <c r="P502" i="3"/>
  <c r="BI501" i="3"/>
  <c r="BH501" i="3"/>
  <c r="BG501" i="3"/>
  <c r="BF501" i="3"/>
  <c r="T501" i="3"/>
  <c r="R501" i="3"/>
  <c r="P501" i="3"/>
  <c r="BI499" i="3"/>
  <c r="BH499" i="3"/>
  <c r="BG499" i="3"/>
  <c r="BF499" i="3"/>
  <c r="T499" i="3"/>
  <c r="R499" i="3"/>
  <c r="P499" i="3"/>
  <c r="BI496" i="3"/>
  <c r="BH496" i="3"/>
  <c r="BG496" i="3"/>
  <c r="BF496" i="3"/>
  <c r="T496" i="3"/>
  <c r="R496" i="3"/>
  <c r="P496" i="3"/>
  <c r="BI495" i="3"/>
  <c r="BH495" i="3"/>
  <c r="BG495" i="3"/>
  <c r="BF495" i="3"/>
  <c r="T495" i="3"/>
  <c r="R495" i="3"/>
  <c r="P495" i="3"/>
  <c r="BI483" i="3"/>
  <c r="BH483" i="3"/>
  <c r="BG483" i="3"/>
  <c r="BF483" i="3"/>
  <c r="T483" i="3"/>
  <c r="R483" i="3"/>
  <c r="P483" i="3"/>
  <c r="BI480" i="3"/>
  <c r="BH480" i="3"/>
  <c r="BG480" i="3"/>
  <c r="BF480" i="3"/>
  <c r="T480" i="3"/>
  <c r="R480" i="3"/>
  <c r="P480" i="3"/>
  <c r="BI477" i="3"/>
  <c r="BH477" i="3"/>
  <c r="BG477" i="3"/>
  <c r="BF477" i="3"/>
  <c r="T477" i="3"/>
  <c r="R477" i="3"/>
  <c r="P477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8" i="3"/>
  <c r="BH468" i="3"/>
  <c r="BG468" i="3"/>
  <c r="BF468" i="3"/>
  <c r="T468" i="3"/>
  <c r="R468" i="3"/>
  <c r="P468" i="3"/>
  <c r="BI466" i="3"/>
  <c r="BH466" i="3"/>
  <c r="BG466" i="3"/>
  <c r="BF466" i="3"/>
  <c r="T466" i="3"/>
  <c r="R466" i="3"/>
  <c r="P466" i="3"/>
  <c r="BI460" i="3"/>
  <c r="BH460" i="3"/>
  <c r="BG460" i="3"/>
  <c r="BF460" i="3"/>
  <c r="T460" i="3"/>
  <c r="R460" i="3"/>
  <c r="P460" i="3"/>
  <c r="BI452" i="3"/>
  <c r="BH452" i="3"/>
  <c r="BG452" i="3"/>
  <c r="BF452" i="3"/>
  <c r="T452" i="3"/>
  <c r="R452" i="3"/>
  <c r="P452" i="3"/>
  <c r="BI447" i="3"/>
  <c r="BH447" i="3"/>
  <c r="BG447" i="3"/>
  <c r="BF447" i="3"/>
  <c r="T447" i="3"/>
  <c r="R447" i="3"/>
  <c r="P447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6" i="3"/>
  <c r="BH436" i="3"/>
  <c r="BG436" i="3"/>
  <c r="BF436" i="3"/>
  <c r="T436" i="3"/>
  <c r="R436" i="3"/>
  <c r="P436" i="3"/>
  <c r="BI434" i="3"/>
  <c r="BH434" i="3"/>
  <c r="BG434" i="3"/>
  <c r="BF434" i="3"/>
  <c r="T434" i="3"/>
  <c r="R434" i="3"/>
  <c r="P434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4" i="3"/>
  <c r="BH384" i="3"/>
  <c r="BG384" i="3"/>
  <c r="BF384" i="3"/>
  <c r="T384" i="3"/>
  <c r="R384" i="3"/>
  <c r="P384" i="3"/>
  <c r="BI378" i="3"/>
  <c r="BH378" i="3"/>
  <c r="BG378" i="3"/>
  <c r="BF378" i="3"/>
  <c r="T378" i="3"/>
  <c r="R378" i="3"/>
  <c r="P378" i="3"/>
  <c r="BI371" i="3"/>
  <c r="BH371" i="3"/>
  <c r="BG371" i="3"/>
  <c r="BF371" i="3"/>
  <c r="T371" i="3"/>
  <c r="R371" i="3"/>
  <c r="P371" i="3"/>
  <c r="BI368" i="3"/>
  <c r="BH368" i="3"/>
  <c r="BG368" i="3"/>
  <c r="BF368" i="3"/>
  <c r="T368" i="3"/>
  <c r="R368" i="3"/>
  <c r="P368" i="3"/>
  <c r="BI364" i="3"/>
  <c r="BH364" i="3"/>
  <c r="BG364" i="3"/>
  <c r="BF364" i="3"/>
  <c r="T364" i="3"/>
  <c r="R364" i="3"/>
  <c r="P364" i="3"/>
  <c r="BI358" i="3"/>
  <c r="BH358" i="3"/>
  <c r="BG358" i="3"/>
  <c r="BF358" i="3"/>
  <c r="T358" i="3"/>
  <c r="R358" i="3"/>
  <c r="P358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28" i="3"/>
  <c r="BH328" i="3"/>
  <c r="BG328" i="3"/>
  <c r="BF328" i="3"/>
  <c r="T328" i="3"/>
  <c r="R328" i="3"/>
  <c r="P328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3" i="3"/>
  <c r="BH283" i="3"/>
  <c r="BG283" i="3"/>
  <c r="BF283" i="3"/>
  <c r="T283" i="3"/>
  <c r="R283" i="3"/>
  <c r="P283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5" i="3"/>
  <c r="BH175" i="3"/>
  <c r="BG175" i="3"/>
  <c r="BF175" i="3"/>
  <c r="T175" i="3"/>
  <c r="R175" i="3"/>
  <c r="P17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J125" i="3"/>
  <c r="J124" i="3"/>
  <c r="F124" i="3"/>
  <c r="F122" i="3"/>
  <c r="E120" i="3"/>
  <c r="J92" i="3"/>
  <c r="J91" i="3"/>
  <c r="F91" i="3"/>
  <c r="F89" i="3"/>
  <c r="E87" i="3"/>
  <c r="J18" i="3"/>
  <c r="E18" i="3"/>
  <c r="F125" i="3"/>
  <c r="J17" i="3"/>
  <c r="J12" i="3"/>
  <c r="J89" i="3"/>
  <c r="E7" i="3"/>
  <c r="E85" i="3" s="1"/>
  <c r="J37" i="2"/>
  <c r="J36" i="2"/>
  <c r="AY95" i="1"/>
  <c r="J35" i="2"/>
  <c r="AX95" i="1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F34" i="2" s="1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F37" i="2" s="1"/>
  <c r="BH122" i="2"/>
  <c r="BG122" i="2"/>
  <c r="BF122" i="2"/>
  <c r="T122" i="2"/>
  <c r="R122" i="2"/>
  <c r="P122" i="2"/>
  <c r="BI121" i="2"/>
  <c r="BH121" i="2"/>
  <c r="F36" i="2" s="1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 s="1"/>
  <c r="J17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F35" i="2"/>
  <c r="J142" i="2"/>
  <c r="J139" i="2"/>
  <c r="J130" i="2"/>
  <c r="J126" i="2"/>
  <c r="J123" i="2"/>
  <c r="J350" i="3"/>
  <c r="BK283" i="3"/>
  <c r="J243" i="3"/>
  <c r="BK199" i="3"/>
  <c r="J142" i="3"/>
  <c r="BK425" i="3"/>
  <c r="BK306" i="3"/>
  <c r="BK248" i="3"/>
  <c r="BK218" i="3"/>
  <c r="J538" i="3"/>
  <c r="J495" i="3"/>
  <c r="BK408" i="3"/>
  <c r="J342" i="3"/>
  <c r="BK271" i="3"/>
  <c r="J214" i="3"/>
  <c r="BK159" i="3"/>
  <c r="J533" i="3"/>
  <c r="J477" i="3"/>
  <c r="BK420" i="3"/>
  <c r="BK378" i="3"/>
  <c r="J302" i="3"/>
  <c r="BK256" i="3"/>
  <c r="J212" i="3"/>
  <c r="J138" i="3"/>
  <c r="BK495" i="3"/>
  <c r="J417" i="3"/>
  <c r="BK340" i="3"/>
  <c r="BK214" i="3"/>
  <c r="J159" i="3"/>
  <c r="J468" i="3"/>
  <c r="J403" i="3"/>
  <c r="BK262" i="3"/>
  <c r="BK193" i="3"/>
  <c r="J526" i="3"/>
  <c r="J400" i="3"/>
  <c r="J287" i="3"/>
  <c r="J154" i="3"/>
  <c r="J499" i="3"/>
  <c r="BK314" i="3"/>
  <c r="BK294" i="3"/>
  <c r="J242" i="3"/>
  <c r="BK185" i="3"/>
  <c r="BK211" i="4"/>
  <c r="BK150" i="4"/>
  <c r="BK158" i="4"/>
  <c r="J224" i="4"/>
  <c r="BK166" i="4"/>
  <c r="J222" i="4"/>
  <c r="J203" i="4"/>
  <c r="BK143" i="4"/>
  <c r="J218" i="4"/>
  <c r="J152" i="4"/>
  <c r="J207" i="4"/>
  <c r="J137" i="4"/>
  <c r="J165" i="5"/>
  <c r="J192" i="5"/>
  <c r="BK214" i="5"/>
  <c r="J169" i="5"/>
  <c r="BK191" i="5"/>
  <c r="BK165" i="5"/>
  <c r="BK203" i="5"/>
  <c r="BK185" i="5"/>
  <c r="BK147" i="5"/>
  <c r="BK169" i="5"/>
  <c r="J214" i="5"/>
  <c r="J186" i="5"/>
  <c r="BK141" i="5"/>
  <c r="J177" i="5"/>
  <c r="J167" i="6"/>
  <c r="J147" i="6"/>
  <c r="J183" i="6"/>
  <c r="J225" i="6"/>
  <c r="BK144" i="6"/>
  <c r="BK219" i="6"/>
  <c r="J130" i="6"/>
  <c r="BK167" i="6"/>
  <c r="BK163" i="6"/>
  <c r="BK130" i="6"/>
  <c r="BK172" i="6"/>
  <c r="J156" i="6"/>
  <c r="J221" i="6"/>
  <c r="J172" i="6"/>
  <c r="BK139" i="6"/>
  <c r="BK161" i="7"/>
  <c r="BK176" i="7"/>
  <c r="J159" i="7"/>
  <c r="BK198" i="7"/>
  <c r="BK168" i="7"/>
  <c r="J127" i="7"/>
  <c r="BK202" i="7"/>
  <c r="J148" i="7"/>
  <c r="J189" i="7"/>
  <c r="BK127" i="7"/>
  <c r="BK180" i="7"/>
  <c r="J153" i="7"/>
  <c r="BK143" i="7"/>
  <c r="BK155" i="2"/>
  <c r="BK150" i="2"/>
  <c r="J149" i="2"/>
  <c r="J148" i="2"/>
  <c r="BK146" i="2"/>
  <c r="J145" i="2"/>
  <c r="BK143" i="2"/>
  <c r="BK141" i="2"/>
  <c r="J137" i="2"/>
  <c r="BK127" i="2"/>
  <c r="BK124" i="2"/>
  <c r="BK121" i="2"/>
  <c r="J441" i="3"/>
  <c r="J411" i="3"/>
  <c r="J387" i="3"/>
  <c r="BK287" i="3"/>
  <c r="BK241" i="3"/>
  <c r="J210" i="3"/>
  <c r="BK140" i="3"/>
  <c r="BK507" i="3"/>
  <c r="BK402" i="3"/>
  <c r="BK352" i="3"/>
  <c r="J264" i="3"/>
  <c r="BK230" i="3"/>
  <c r="J151" i="3"/>
  <c r="BK505" i="3"/>
  <c r="J447" i="3"/>
  <c r="BK384" i="3"/>
  <c r="BK300" i="3"/>
  <c r="J201" i="3"/>
  <c r="J139" i="3"/>
  <c r="BK503" i="3"/>
  <c r="BK434" i="3"/>
  <c r="J415" i="3"/>
  <c r="BK342" i="3"/>
  <c r="J300" i="3"/>
  <c r="J222" i="3"/>
  <c r="J195" i="3"/>
  <c r="J517" i="3"/>
  <c r="J460" i="3"/>
  <c r="BK410" i="3"/>
  <c r="BK242" i="3"/>
  <c r="BK195" i="3"/>
  <c r="J502" i="3"/>
  <c r="J434" i="3"/>
  <c r="J316" i="3"/>
  <c r="BK228" i="3"/>
  <c r="BK201" i="3"/>
  <c r="BK533" i="3"/>
  <c r="BK411" i="3"/>
  <c r="BK240" i="3"/>
  <c r="BK511" i="3"/>
  <c r="J389" i="3"/>
  <c r="BK304" i="3"/>
  <c r="BK261" i="3"/>
  <c r="J225" i="3"/>
  <c r="BK175" i="3"/>
  <c r="BK131" i="3"/>
  <c r="BK177" i="4"/>
  <c r="BK204" i="4"/>
  <c r="BK205" i="4"/>
  <c r="J219" i="4"/>
  <c r="J182" i="4"/>
  <c r="J231" i="4"/>
  <c r="J214" i="4"/>
  <c r="BK137" i="4"/>
  <c r="J201" i="4"/>
  <c r="BK197" i="4"/>
  <c r="BK179" i="4"/>
  <c r="BK173" i="4"/>
  <c r="J166" i="4"/>
  <c r="J162" i="4"/>
  <c r="BK212" i="4"/>
  <c r="J140" i="4"/>
  <c r="BK177" i="5"/>
  <c r="BK193" i="5"/>
  <c r="J219" i="5"/>
  <c r="BK201" i="5"/>
  <c r="BK153" i="5"/>
  <c r="J193" i="5"/>
  <c r="J175" i="5"/>
  <c r="BK129" i="5"/>
  <c r="J188" i="5"/>
  <c r="J141" i="5"/>
  <c r="J204" i="5"/>
  <c r="J126" i="5"/>
  <c r="BK174" i="5"/>
  <c r="BK189" i="5"/>
  <c r="BK166" i="5"/>
  <c r="BK206" i="6"/>
  <c r="BK209" i="6"/>
  <c r="BK162" i="6"/>
  <c r="J134" i="6"/>
  <c r="BK148" i="6"/>
  <c r="J227" i="6"/>
  <c r="J170" i="6"/>
  <c r="BK221" i="6"/>
  <c r="BK150" i="6"/>
  <c r="J169" i="6"/>
  <c r="J142" i="6"/>
  <c r="BK176" i="6"/>
  <c r="J158" i="6"/>
  <c r="J229" i="6"/>
  <c r="J161" i="6"/>
  <c r="J126" i="6"/>
  <c r="BK156" i="7"/>
  <c r="J175" i="7"/>
  <c r="J154" i="7"/>
  <c r="BK188" i="7"/>
  <c r="BK146" i="7"/>
  <c r="BK125" i="7"/>
  <c r="BK153" i="7"/>
  <c r="J146" i="7"/>
  <c r="BK128" i="7"/>
  <c r="BK191" i="7"/>
  <c r="J125" i="7"/>
  <c r="BK158" i="7"/>
  <c r="BK140" i="2"/>
  <c r="BK130" i="2"/>
  <c r="J127" i="2"/>
  <c r="BK123" i="2"/>
  <c r="J496" i="3"/>
  <c r="J436" i="3"/>
  <c r="BK403" i="3"/>
  <c r="J303" i="3"/>
  <c r="BK263" i="3"/>
  <c r="J240" i="3"/>
  <c r="J187" i="3"/>
  <c r="BK528" i="3"/>
  <c r="J503" i="3"/>
  <c r="J384" i="3"/>
  <c r="J296" i="3"/>
  <c r="BK239" i="3"/>
  <c r="J512" i="3"/>
  <c r="BK439" i="3"/>
  <c r="BK350" i="3"/>
  <c r="BK301" i="3"/>
  <c r="J230" i="3"/>
  <c r="J186" i="3"/>
  <c r="J511" i="3"/>
  <c r="J452" i="3"/>
  <c r="BK406" i="3"/>
  <c r="J314" i="3"/>
  <c r="BK277" i="3"/>
  <c r="J223" i="3"/>
  <c r="BK187" i="3"/>
  <c r="J509" i="3"/>
  <c r="BK441" i="3"/>
  <c r="BK346" i="3"/>
  <c r="BK225" i="3"/>
  <c r="BK514" i="3"/>
  <c r="BK437" i="3"/>
  <c r="BK337" i="3"/>
  <c r="BK236" i="3"/>
  <c r="BK197" i="3"/>
  <c r="BK142" i="3"/>
  <c r="J418" i="3"/>
  <c r="BK364" i="3"/>
  <c r="J261" i="3"/>
  <c r="J131" i="3"/>
  <c r="BK476" i="3"/>
  <c r="J340" i="3"/>
  <c r="J254" i="3"/>
  <c r="BK188" i="3"/>
  <c r="BK138" i="3"/>
  <c r="BK189" i="4"/>
  <c r="J212" i="4"/>
  <c r="BK222" i="4"/>
  <c r="J226" i="4"/>
  <c r="J179" i="4"/>
  <c r="J223" i="4"/>
  <c r="J205" i="4"/>
  <c r="BK148" i="4"/>
  <c r="BK216" i="4"/>
  <c r="J129" i="4"/>
  <c r="BK210" i="4"/>
  <c r="J134" i="4"/>
  <c r="BK173" i="5"/>
  <c r="BK200" i="5"/>
  <c r="BK151" i="5"/>
  <c r="J197" i="5"/>
  <c r="BK145" i="5"/>
  <c r="J190" i="5"/>
  <c r="J147" i="5"/>
  <c r="BK202" i="5"/>
  <c r="BK187" i="5"/>
  <c r="BK211" i="5"/>
  <c r="BK149" i="5"/>
  <c r="J199" i="5"/>
  <c r="J153" i="5"/>
  <c r="J181" i="5"/>
  <c r="J138" i="5"/>
  <c r="J165" i="6"/>
  <c r="BK134" i="6"/>
  <c r="BK192" i="6"/>
  <c r="J209" i="6"/>
  <c r="BK146" i="6"/>
  <c r="J198" i="6"/>
  <c r="J146" i="6"/>
  <c r="BK178" i="7"/>
  <c r="J180" i="7"/>
  <c r="BK169" i="7"/>
  <c r="BK126" i="7"/>
  <c r="BK185" i="7"/>
  <c r="J144" i="7"/>
  <c r="J201" i="7"/>
  <c r="J157" i="7"/>
  <c r="BK186" i="7"/>
  <c r="BK130" i="7"/>
  <c r="BK172" i="7"/>
  <c r="BK166" i="7"/>
  <c r="J141" i="2"/>
  <c r="J138" i="2"/>
  <c r="BK128" i="2"/>
  <c r="J125" i="2"/>
  <c r="J121" i="2"/>
  <c r="J471" i="3"/>
  <c r="J420" i="3"/>
  <c r="BK400" i="3"/>
  <c r="BK297" i="3"/>
  <c r="BK244" i="3"/>
  <c r="BK223" i="3"/>
  <c r="J185" i="3"/>
  <c r="BK136" i="3"/>
  <c r="BK512" i="3"/>
  <c r="BK407" i="3"/>
  <c r="J311" i="3"/>
  <c r="J244" i="3"/>
  <c r="J140" i="3"/>
  <c r="BK502" i="3"/>
  <c r="J406" i="3"/>
  <c r="BK309" i="3"/>
  <c r="J234" i="3"/>
  <c r="BK154" i="3"/>
  <c r="BK530" i="3"/>
  <c r="BK447" i="3"/>
  <c r="BK401" i="3"/>
  <c r="J297" i="3"/>
  <c r="BK234" i="3"/>
  <c r="J149" i="3"/>
  <c r="BK468" i="3"/>
  <c r="BK418" i="3"/>
  <c r="J358" i="3"/>
  <c r="BK250" i="3"/>
  <c r="J182" i="3"/>
  <c r="J501" i="3"/>
  <c r="BK389" i="3"/>
  <c r="J220" i="3"/>
  <c r="J161" i="3"/>
  <c r="J523" i="3"/>
  <c r="J408" i="3"/>
  <c r="J294" i="3"/>
  <c r="BK141" i="3"/>
  <c r="J352" i="3"/>
  <c r="BK302" i="3"/>
  <c r="J246" i="3"/>
  <c r="J193" i="3"/>
  <c r="BK151" i="3"/>
  <c r="BK206" i="4"/>
  <c r="BK220" i="4"/>
  <c r="BK168" i="4"/>
  <c r="J158" i="4"/>
  <c r="BK203" i="4"/>
  <c r="J150" i="4"/>
  <c r="J215" i="4"/>
  <c r="BK160" i="4"/>
  <c r="J225" i="4"/>
  <c r="J211" i="4"/>
  <c r="BK224" i="4"/>
  <c r="J177" i="4"/>
  <c r="J206" i="5"/>
  <c r="J207" i="5"/>
  <c r="J173" i="5"/>
  <c r="J200" i="5"/>
  <c r="BK178" i="5"/>
  <c r="BK135" i="5"/>
  <c r="J179" i="5"/>
  <c r="BK132" i="5"/>
  <c r="BK192" i="5"/>
  <c r="J164" i="5"/>
  <c r="BK209" i="5"/>
  <c r="BK164" i="5"/>
  <c r="BK207" i="5"/>
  <c r="J151" i="5"/>
  <c r="J180" i="5"/>
  <c r="BK225" i="6"/>
  <c r="BK153" i="6"/>
  <c r="BK174" i="6"/>
  <c r="BK136" i="6"/>
  <c r="BK147" i="6"/>
  <c r="J176" i="6"/>
  <c r="J144" i="6"/>
  <c r="BK152" i="6"/>
  <c r="BK170" i="6"/>
  <c r="J153" i="6"/>
  <c r="BK214" i="6"/>
  <c r="J162" i="6"/>
  <c r="J132" i="6"/>
  <c r="BK183" i="6"/>
  <c r="BK156" i="6"/>
  <c r="BK174" i="7"/>
  <c r="BK135" i="7"/>
  <c r="BK163" i="7"/>
  <c r="J200" i="7"/>
  <c r="BK151" i="7"/>
  <c r="J128" i="7"/>
  <c r="BK142" i="7"/>
  <c r="J151" i="7"/>
  <c r="J140" i="7"/>
  <c r="BK189" i="7"/>
  <c r="BK148" i="7"/>
  <c r="BK140" i="7"/>
  <c r="J155" i="2"/>
  <c r="J150" i="2"/>
  <c r="BK148" i="2"/>
  <c r="J147" i="2"/>
  <c r="BK145" i="2"/>
  <c r="BK144" i="2"/>
  <c r="J143" i="2"/>
  <c r="BK139" i="2"/>
  <c r="BK137" i="2"/>
  <c r="J128" i="2"/>
  <c r="J124" i="2"/>
  <c r="AS94" i="1"/>
  <c r="BK296" i="3"/>
  <c r="J248" i="3"/>
  <c r="J236" i="3"/>
  <c r="BK186" i="3"/>
  <c r="J520" i="3"/>
  <c r="BK436" i="3"/>
  <c r="BK358" i="3"/>
  <c r="J277" i="3"/>
  <c r="BK232" i="3"/>
  <c r="BK536" i="3"/>
  <c r="BK474" i="3"/>
  <c r="J401" i="3"/>
  <c r="BK328" i="3"/>
  <c r="J239" i="3"/>
  <c r="J189" i="3"/>
  <c r="BK538" i="3"/>
  <c r="J474" i="3"/>
  <c r="J410" i="3"/>
  <c r="J309" i="3"/>
  <c r="J241" i="3"/>
  <c r="J197" i="3"/>
  <c r="BK496" i="3"/>
  <c r="J428" i="3"/>
  <c r="BK387" i="3"/>
  <c r="BK275" i="3"/>
  <c r="J136" i="3"/>
  <c r="J422" i="3"/>
  <c r="J271" i="3"/>
  <c r="BK226" i="3"/>
  <c r="BK189" i="3"/>
  <c r="BK419" i="3"/>
  <c r="J328" i="3"/>
  <c r="BK190" i="3"/>
  <c r="BK480" i="3"/>
  <c r="J348" i="3"/>
  <c r="J262" i="3"/>
  <c r="J190" i="3"/>
  <c r="BK218" i="4"/>
  <c r="BK225" i="4"/>
  <c r="J173" i="4"/>
  <c r="J209" i="4"/>
  <c r="BK208" i="4"/>
  <c r="BK140" i="4"/>
  <c r="BK217" i="4"/>
  <c r="J186" i="4"/>
  <c r="J234" i="4"/>
  <c r="BK215" i="4"/>
  <c r="J160" i="4"/>
  <c r="BK186" i="4"/>
  <c r="BK129" i="4"/>
  <c r="J211" i="5"/>
  <c r="BK188" i="5"/>
  <c r="BK216" i="5"/>
  <c r="BK182" i="5"/>
  <c r="J201" i="5"/>
  <c r="BK176" i="5"/>
  <c r="J208" i="5"/>
  <c r="J166" i="5"/>
  <c r="J129" i="5"/>
  <c r="BK180" i="5"/>
  <c r="BK213" i="5"/>
  <c r="J184" i="5"/>
  <c r="BK196" i="5"/>
  <c r="J174" i="5"/>
  <c r="J218" i="6"/>
  <c r="BK151" i="6"/>
  <c r="BK200" i="6"/>
  <c r="J139" i="6"/>
  <c r="J171" i="6"/>
  <c r="J137" i="6"/>
  <c r="J212" i="6"/>
  <c r="BK142" i="6"/>
  <c r="J192" i="6"/>
  <c r="J190" i="6"/>
  <c r="J157" i="6"/>
  <c r="BK198" i="6"/>
  <c r="BK157" i="6"/>
  <c r="BK231" i="6"/>
  <c r="BK169" i="6"/>
  <c r="J195" i="7"/>
  <c r="J142" i="7"/>
  <c r="J174" i="7"/>
  <c r="J130" i="7"/>
  <c r="J193" i="7"/>
  <c r="J166" i="7"/>
  <c r="J169" i="7"/>
  <c r="BK138" i="7"/>
  <c r="J141" i="7"/>
  <c r="BK193" i="7"/>
  <c r="J168" i="7"/>
  <c r="BK170" i="7"/>
  <c r="J135" i="7"/>
  <c r="BK153" i="2"/>
  <c r="J153" i="2"/>
  <c r="BK149" i="2"/>
  <c r="BK147" i="2"/>
  <c r="J146" i="2"/>
  <c r="J144" i="2"/>
  <c r="BK142" i="2"/>
  <c r="BK138" i="2"/>
  <c r="J129" i="2"/>
  <c r="BK125" i="2"/>
  <c r="J122" i="2"/>
  <c r="J480" i="3"/>
  <c r="J437" i="3"/>
  <c r="J409" i="3"/>
  <c r="J405" i="3"/>
  <c r="BK335" i="3"/>
  <c r="J250" i="3"/>
  <c r="BK238" i="3"/>
  <c r="J175" i="3"/>
  <c r="BK523" i="3"/>
  <c r="J476" i="3"/>
  <c r="BK371" i="3"/>
  <c r="BK269" i="3"/>
  <c r="J228" i="3"/>
  <c r="BK145" i="3"/>
  <c r="BK471" i="3"/>
  <c r="J378" i="3"/>
  <c r="J304" i="3"/>
  <c r="BK222" i="3"/>
  <c r="BK149" i="3"/>
  <c r="J514" i="3"/>
  <c r="BK421" i="3"/>
  <c r="J364" i="3"/>
  <c r="BK258" i="3"/>
  <c r="J205" i="3"/>
  <c r="BK499" i="3"/>
  <c r="J419" i="3"/>
  <c r="J371" i="3"/>
  <c r="J232" i="3"/>
  <c r="BK208" i="3"/>
  <c r="J134" i="3"/>
  <c r="J439" i="3"/>
  <c r="J291" i="3"/>
  <c r="BK216" i="3"/>
  <c r="BK147" i="3"/>
  <c r="J421" i="3"/>
  <c r="BK404" i="3"/>
  <c r="J208" i="3"/>
  <c r="BK509" i="3"/>
  <c r="BK460" i="3"/>
  <c r="BK303" i="3"/>
  <c r="J258" i="3"/>
  <c r="J226" i="3"/>
  <c r="BK139" i="3"/>
  <c r="BK156" i="4"/>
  <c r="J143" i="4"/>
  <c r="J168" i="4"/>
  <c r="J213" i="4"/>
  <c r="BK132" i="4"/>
  <c r="J216" i="4"/>
  <c r="J197" i="4"/>
  <c r="BK134" i="4"/>
  <c r="BK223" i="4"/>
  <c r="J208" i="4"/>
  <c r="BK228" i="4"/>
  <c r="J189" i="4"/>
  <c r="J196" i="5"/>
  <c r="BK206" i="5"/>
  <c r="J187" i="5"/>
  <c r="J203" i="5"/>
  <c r="BK181" i="5"/>
  <c r="BK126" i="5"/>
  <c r="BK157" i="5"/>
  <c r="BK219" i="5"/>
  <c r="BK190" i="5"/>
  <c r="J160" i="5"/>
  <c r="J216" i="5"/>
  <c r="J163" i="5"/>
  <c r="BK208" i="5"/>
  <c r="BK179" i="5"/>
  <c r="J182" i="5"/>
  <c r="BK227" i="6"/>
  <c r="J214" i="6"/>
  <c r="BK173" i="6"/>
  <c r="BK218" i="6"/>
  <c r="J138" i="6"/>
  <c r="BK201" i="6"/>
  <c r="J150" i="6"/>
  <c r="BK216" i="6"/>
  <c r="J216" i="6"/>
  <c r="J151" i="6"/>
  <c r="BK171" i="6"/>
  <c r="BK133" i="6"/>
  <c r="BK190" i="6"/>
  <c r="BK149" i="6"/>
  <c r="J188" i="7"/>
  <c r="BK190" i="7"/>
  <c r="BK173" i="7"/>
  <c r="BK175" i="7"/>
  <c r="BK132" i="7"/>
  <c r="BK200" i="7"/>
  <c r="BK141" i="7"/>
  <c r="BK154" i="7"/>
  <c r="J126" i="7"/>
  <c r="J178" i="7"/>
  <c r="J173" i="7"/>
  <c r="BK137" i="7"/>
  <c r="J140" i="2"/>
  <c r="BK129" i="2"/>
  <c r="BK126" i="2"/>
  <c r="BK122" i="2"/>
  <c r="BK477" i="3"/>
  <c r="J407" i="3"/>
  <c r="BK354" i="3"/>
  <c r="BK246" i="3"/>
  <c r="BK212" i="3"/>
  <c r="J147" i="3"/>
  <c r="BK517" i="3"/>
  <c r="BK415" i="3"/>
  <c r="J354" i="3"/>
  <c r="BK254" i="3"/>
  <c r="BK210" i="3"/>
  <c r="BK520" i="3"/>
  <c r="J483" i="3"/>
  <c r="BK417" i="3"/>
  <c r="BK348" i="3"/>
  <c r="J266" i="3"/>
  <c r="J191" i="3"/>
  <c r="BK526" i="3"/>
  <c r="J425" i="3"/>
  <c r="BK409" i="3"/>
  <c r="J337" i="3"/>
  <c r="J283" i="3"/>
  <c r="BK221" i="3"/>
  <c r="J188" i="3"/>
  <c r="J530" i="3"/>
  <c r="J466" i="3"/>
  <c r="BK416" i="3"/>
  <c r="BK316" i="3"/>
  <c r="J221" i="3"/>
  <c r="J145" i="3"/>
  <c r="BK405" i="3"/>
  <c r="BK266" i="3"/>
  <c r="J203" i="3"/>
  <c r="J536" i="3"/>
  <c r="J416" i="3"/>
  <c r="J346" i="3"/>
  <c r="BK203" i="3"/>
  <c r="BK501" i="3"/>
  <c r="J335" i="3"/>
  <c r="BK264" i="3"/>
  <c r="BK220" i="3"/>
  <c r="BK161" i="3"/>
  <c r="J210" i="4"/>
  <c r="J228" i="4"/>
  <c r="BK231" i="4"/>
  <c r="J156" i="4"/>
  <c r="BK192" i="4"/>
  <c r="BK234" i="4"/>
  <c r="BK213" i="4"/>
  <c r="J192" i="4"/>
  <c r="J132" i="4"/>
  <c r="J217" i="4"/>
  <c r="BK164" i="4"/>
  <c r="J220" i="4"/>
  <c r="BK162" i="4"/>
  <c r="BK205" i="5"/>
  <c r="J202" i="5"/>
  <c r="J145" i="5"/>
  <c r="J189" i="5"/>
  <c r="BK163" i="5"/>
  <c r="BK197" i="5"/>
  <c r="J185" i="5"/>
  <c r="J149" i="5"/>
  <c r="BK199" i="5"/>
  <c r="J157" i="5"/>
  <c r="J205" i="5"/>
  <c r="BK143" i="5"/>
  <c r="J191" i="5"/>
  <c r="J143" i="5"/>
  <c r="BK155" i="5"/>
  <c r="J163" i="6"/>
  <c r="BK132" i="6"/>
  <c r="J185" i="6"/>
  <c r="BK137" i="6"/>
  <c r="BK158" i="6"/>
  <c r="J233" i="6"/>
  <c r="BK185" i="6"/>
  <c r="J164" i="6"/>
  <c r="J160" i="6"/>
  <c r="BK212" i="6"/>
  <c r="J152" i="6"/>
  <c r="J231" i="6"/>
  <c r="BK165" i="6"/>
  <c r="BK138" i="6"/>
  <c r="J201" i="6"/>
  <c r="J159" i="6"/>
  <c r="J172" i="7"/>
  <c r="J198" i="7"/>
  <c r="J161" i="7"/>
  <c r="J202" i="7"/>
  <c r="J191" i="7"/>
  <c r="J138" i="7"/>
  <c r="J185" i="7"/>
  <c r="J158" i="7"/>
  <c r="J190" i="7"/>
  <c r="J132" i="7"/>
  <c r="J186" i="7"/>
  <c r="BK157" i="7"/>
  <c r="J163" i="7"/>
  <c r="J301" i="3"/>
  <c r="J199" i="3"/>
  <c r="J507" i="3"/>
  <c r="BK428" i="3"/>
  <c r="J306" i="3"/>
  <c r="BK243" i="3"/>
  <c r="BK205" i="3"/>
  <c r="J141" i="3"/>
  <c r="BK483" i="3"/>
  <c r="J402" i="3"/>
  <c r="J269" i="3"/>
  <c r="J216" i="3"/>
  <c r="BK182" i="3"/>
  <c r="J505" i="3"/>
  <c r="BK422" i="3"/>
  <c r="J368" i="3"/>
  <c r="J256" i="3"/>
  <c r="BK191" i="3"/>
  <c r="BK466" i="3"/>
  <c r="J404" i="3"/>
  <c r="J263" i="3"/>
  <c r="J218" i="3"/>
  <c r="J163" i="3"/>
  <c r="J528" i="3"/>
  <c r="BK368" i="3"/>
  <c r="J275" i="3"/>
  <c r="BK134" i="3"/>
  <c r="BK452" i="3"/>
  <c r="BK311" i="3"/>
  <c r="BK291" i="3"/>
  <c r="J238" i="3"/>
  <c r="BK163" i="3"/>
  <c r="J204" i="4"/>
  <c r="BK219" i="4"/>
  <c r="BK152" i="4"/>
  <c r="BK201" i="4"/>
  <c r="BK207" i="4"/>
  <c r="J148" i="4"/>
  <c r="J206" i="4"/>
  <c r="BK182" i="4"/>
  <c r="BK226" i="4"/>
  <c r="BK209" i="4"/>
  <c r="BK214" i="4"/>
  <c r="J164" i="4"/>
  <c r="J213" i="5"/>
  <c r="J155" i="5"/>
  <c r="J178" i="5"/>
  <c r="BK204" i="5"/>
  <c r="BK160" i="5"/>
  <c r="BK186" i="5"/>
  <c r="J135" i="5"/>
  <c r="J195" i="5"/>
  <c r="BK175" i="5"/>
  <c r="J132" i="5"/>
  <c r="BK184" i="5"/>
  <c r="BK138" i="5"/>
  <c r="BK195" i="5"/>
  <c r="J209" i="5"/>
  <c r="J176" i="5"/>
  <c r="J219" i="6"/>
  <c r="J148" i="6"/>
  <c r="J206" i="6"/>
  <c r="BK159" i="6"/>
  <c r="J149" i="6"/>
  <c r="BK229" i="6"/>
  <c r="J174" i="6"/>
  <c r="J133" i="6"/>
  <c r="J173" i="6"/>
  <c r="BK126" i="6"/>
  <c r="BK161" i="6"/>
  <c r="BK233" i="6"/>
  <c r="BK164" i="6"/>
  <c r="J136" i="6"/>
  <c r="J200" i="6"/>
  <c r="BK160" i="6"/>
  <c r="J183" i="7"/>
  <c r="BK183" i="7"/>
  <c r="J170" i="7"/>
  <c r="BK201" i="7"/>
  <c r="J137" i="7"/>
  <c r="BK159" i="7"/>
  <c r="J143" i="7"/>
  <c r="BK144" i="7"/>
  <c r="BK195" i="7"/>
  <c r="J176" i="7"/>
  <c r="J156" i="7"/>
  <c r="J34" i="2" l="1"/>
  <c r="R120" i="2"/>
  <c r="R119" i="2"/>
  <c r="R118" i="2"/>
  <c r="P130" i="3"/>
  <c r="P265" i="3"/>
  <c r="R295" i="3"/>
  <c r="BK308" i="3"/>
  <c r="J308" i="3" s="1"/>
  <c r="J101" i="3" s="1"/>
  <c r="T308" i="3"/>
  <c r="BK414" i="3"/>
  <c r="J414" i="3"/>
  <c r="J104" i="3" s="1"/>
  <c r="R500" i="3"/>
  <c r="T128" i="4"/>
  <c r="T127" i="4" s="1"/>
  <c r="T126" i="4" s="1"/>
  <c r="T191" i="4"/>
  <c r="P162" i="5"/>
  <c r="P129" i="6"/>
  <c r="P128" i="6" s="1"/>
  <c r="T129" i="6"/>
  <c r="T128" i="6"/>
  <c r="BK197" i="6"/>
  <c r="J197" i="6"/>
  <c r="J103" i="6"/>
  <c r="P295" i="3"/>
  <c r="P308" i="3"/>
  <c r="P399" i="3"/>
  <c r="R516" i="3"/>
  <c r="R515" i="3"/>
  <c r="R162" i="5"/>
  <c r="T141" i="6"/>
  <c r="P124" i="7"/>
  <c r="P120" i="2"/>
  <c r="P119" i="2"/>
  <c r="P118" i="2" s="1"/>
  <c r="AU95" i="1" s="1"/>
  <c r="R139" i="7"/>
  <c r="BK130" i="3"/>
  <c r="T265" i="3"/>
  <c r="T295" i="3"/>
  <c r="R308" i="3"/>
  <c r="P414" i="3"/>
  <c r="P500" i="3"/>
  <c r="P128" i="4"/>
  <c r="BK191" i="4"/>
  <c r="J191" i="4" s="1"/>
  <c r="J102" i="4" s="1"/>
  <c r="T162" i="5"/>
  <c r="P141" i="6"/>
  <c r="T197" i="6"/>
  <c r="BK139" i="7"/>
  <c r="J139" i="7"/>
  <c r="J99" i="7"/>
  <c r="T155" i="7"/>
  <c r="BK120" i="2"/>
  <c r="J120" i="2" s="1"/>
  <c r="J98" i="2" s="1"/>
  <c r="BK265" i="3"/>
  <c r="J265" i="3" s="1"/>
  <c r="J99" i="3" s="1"/>
  <c r="BK295" i="3"/>
  <c r="J295" i="3" s="1"/>
  <c r="J100" i="3" s="1"/>
  <c r="T313" i="3"/>
  <c r="R399" i="3"/>
  <c r="BK500" i="3"/>
  <c r="J500" i="3" s="1"/>
  <c r="J105" i="3" s="1"/>
  <c r="BK516" i="3"/>
  <c r="BK515" i="3" s="1"/>
  <c r="J515" i="3" s="1"/>
  <c r="J107" i="3" s="1"/>
  <c r="R128" i="4"/>
  <c r="BK125" i="5"/>
  <c r="J125" i="5" s="1"/>
  <c r="J98" i="5" s="1"/>
  <c r="R125" i="5"/>
  <c r="R124" i="7"/>
  <c r="T139" i="7"/>
  <c r="BK171" i="7"/>
  <c r="J171" i="7"/>
  <c r="J101" i="7"/>
  <c r="BK187" i="7"/>
  <c r="J187" i="7"/>
  <c r="J102" i="7"/>
  <c r="R130" i="3"/>
  <c r="R265" i="3"/>
  <c r="R313" i="3"/>
  <c r="BK399" i="3"/>
  <c r="J399" i="3"/>
  <c r="J103" i="3" s="1"/>
  <c r="T399" i="3"/>
  <c r="T500" i="3"/>
  <c r="BK128" i="4"/>
  <c r="J128" i="4" s="1"/>
  <c r="J98" i="4" s="1"/>
  <c r="P125" i="5"/>
  <c r="BK129" i="6"/>
  <c r="BK128" i="6" s="1"/>
  <c r="J128" i="6" s="1"/>
  <c r="J99" i="6" s="1"/>
  <c r="R129" i="6"/>
  <c r="R128" i="6" s="1"/>
  <c r="P197" i="6"/>
  <c r="BK124" i="7"/>
  <c r="J124" i="7"/>
  <c r="J98" i="7" s="1"/>
  <c r="BK155" i="7"/>
  <c r="J155" i="7"/>
  <c r="J100" i="7" s="1"/>
  <c r="R155" i="7"/>
  <c r="T171" i="7"/>
  <c r="P187" i="7"/>
  <c r="T130" i="3"/>
  <c r="T129" i="3" s="1"/>
  <c r="T128" i="3" s="1"/>
  <c r="P313" i="3"/>
  <c r="T414" i="3"/>
  <c r="T516" i="3"/>
  <c r="T515" i="3"/>
  <c r="R191" i="4"/>
  <c r="BK162" i="5"/>
  <c r="J162" i="5" s="1"/>
  <c r="J100" i="5" s="1"/>
  <c r="R141" i="6"/>
  <c r="T124" i="7"/>
  <c r="P155" i="7"/>
  <c r="R171" i="7"/>
  <c r="T187" i="7"/>
  <c r="T120" i="2"/>
  <c r="T119" i="2" s="1"/>
  <c r="T118" i="2" s="1"/>
  <c r="BK313" i="3"/>
  <c r="J313" i="3" s="1"/>
  <c r="J102" i="3" s="1"/>
  <c r="R414" i="3"/>
  <c r="P516" i="3"/>
  <c r="P515" i="3"/>
  <c r="P191" i="4"/>
  <c r="T125" i="5"/>
  <c r="BK141" i="6"/>
  <c r="J141" i="6" s="1"/>
  <c r="J102" i="6" s="1"/>
  <c r="R197" i="6"/>
  <c r="P139" i="7"/>
  <c r="P171" i="7"/>
  <c r="R187" i="7"/>
  <c r="BK513" i="3"/>
  <c r="J513" i="3"/>
  <c r="J106" i="3" s="1"/>
  <c r="BK185" i="4"/>
  <c r="J185" i="4"/>
  <c r="J100" i="4"/>
  <c r="BK227" i="4"/>
  <c r="J227" i="4" s="1"/>
  <c r="J103" i="4" s="1"/>
  <c r="BK230" i="4"/>
  <c r="J230" i="4" s="1"/>
  <c r="J104" i="4" s="1"/>
  <c r="BK188" i="4"/>
  <c r="J188" i="4"/>
  <c r="J101" i="4"/>
  <c r="BK159" i="5"/>
  <c r="J159" i="5"/>
  <c r="J99" i="5"/>
  <c r="BK218" i="5"/>
  <c r="J218" i="5" s="1"/>
  <c r="J103" i="5" s="1"/>
  <c r="BK233" i="4"/>
  <c r="BK232" i="4"/>
  <c r="J232" i="4" s="1"/>
  <c r="J105" i="4" s="1"/>
  <c r="BK125" i="6"/>
  <c r="BK124" i="6" s="1"/>
  <c r="J124" i="6" s="1"/>
  <c r="J97" i="6" s="1"/>
  <c r="BK181" i="4"/>
  <c r="J181" i="4"/>
  <c r="J99" i="4" s="1"/>
  <c r="BK215" i="5"/>
  <c r="J215" i="5"/>
  <c r="J101" i="5" s="1"/>
  <c r="J89" i="7"/>
  <c r="E112" i="7"/>
  <c r="BE146" i="7"/>
  <c r="BE153" i="7"/>
  <c r="BK140" i="6"/>
  <c r="J140" i="6" s="1"/>
  <c r="J101" i="6" s="1"/>
  <c r="BE126" i="7"/>
  <c r="BE128" i="7"/>
  <c r="BE132" i="7"/>
  <c r="BE141" i="7"/>
  <c r="BE161" i="7"/>
  <c r="BE174" i="7"/>
  <c r="BE175" i="7"/>
  <c r="BE176" i="7"/>
  <c r="BE137" i="7"/>
  <c r="BE151" i="7"/>
  <c r="BE159" i="7"/>
  <c r="BE166" i="7"/>
  <c r="BE168" i="7"/>
  <c r="BE170" i="7"/>
  <c r="BE172" i="7"/>
  <c r="BE185" i="7"/>
  <c r="BE201" i="7"/>
  <c r="BE127" i="7"/>
  <c r="BE130" i="7"/>
  <c r="BE163" i="7"/>
  <c r="BE169" i="7"/>
  <c r="BE173" i="7"/>
  <c r="BE190" i="7"/>
  <c r="BE191" i="7"/>
  <c r="BE193" i="7"/>
  <c r="BE202" i="7"/>
  <c r="BE125" i="7"/>
  <c r="BE148" i="7"/>
  <c r="BE158" i="7"/>
  <c r="BE195" i="7"/>
  <c r="BE198" i="7"/>
  <c r="BE200" i="7"/>
  <c r="F92" i="7"/>
  <c r="BE140" i="7"/>
  <c r="BE154" i="7"/>
  <c r="BE180" i="7"/>
  <c r="BE183" i="7"/>
  <c r="BE135" i="7"/>
  <c r="BE138" i="7"/>
  <c r="BE142" i="7"/>
  <c r="BE156" i="7"/>
  <c r="BE157" i="7"/>
  <c r="BE178" i="7"/>
  <c r="BE186" i="7"/>
  <c r="BE188" i="7"/>
  <c r="BE189" i="7"/>
  <c r="BE143" i="7"/>
  <c r="BE144" i="7"/>
  <c r="BK124" i="5"/>
  <c r="F92" i="6"/>
  <c r="BE174" i="6"/>
  <c r="BE212" i="6"/>
  <c r="BE149" i="6"/>
  <c r="BE170" i="6"/>
  <c r="BE200" i="6"/>
  <c r="BE206" i="6"/>
  <c r="BE229" i="6"/>
  <c r="J89" i="6"/>
  <c r="BE137" i="6"/>
  <c r="BE139" i="6"/>
  <c r="BE146" i="6"/>
  <c r="BE150" i="6"/>
  <c r="BE164" i="6"/>
  <c r="BE183" i="6"/>
  <c r="BE201" i="6"/>
  <c r="BE218" i="6"/>
  <c r="BE225" i="6"/>
  <c r="BE132" i="6"/>
  <c r="BE134" i="6"/>
  <c r="BE136" i="6"/>
  <c r="BE148" i="6"/>
  <c r="BE157" i="6"/>
  <c r="BE163" i="6"/>
  <c r="BE165" i="6"/>
  <c r="BE171" i="6"/>
  <c r="BE172" i="6"/>
  <c r="BE185" i="6"/>
  <c r="E85" i="6"/>
  <c r="BE153" i="6"/>
  <c r="BE159" i="6"/>
  <c r="BE161" i="6"/>
  <c r="BE167" i="6"/>
  <c r="BE173" i="6"/>
  <c r="BE209" i="6"/>
  <c r="BE216" i="6"/>
  <c r="BE231" i="6"/>
  <c r="BE126" i="6"/>
  <c r="BE130" i="6"/>
  <c r="BE142" i="6"/>
  <c r="BE156" i="6"/>
  <c r="BE162" i="6"/>
  <c r="BE176" i="6"/>
  <c r="BE192" i="6"/>
  <c r="BE198" i="6"/>
  <c r="BE219" i="6"/>
  <c r="BK217" i="5"/>
  <c r="J217" i="5"/>
  <c r="J102" i="5" s="1"/>
  <c r="BE133" i="6"/>
  <c r="BE144" i="6"/>
  <c r="BE147" i="6"/>
  <c r="BE151" i="6"/>
  <c r="BE152" i="6"/>
  <c r="BE169" i="6"/>
  <c r="BE221" i="6"/>
  <c r="BE227" i="6"/>
  <c r="BE233" i="6"/>
  <c r="BE138" i="6"/>
  <c r="BE158" i="6"/>
  <c r="BE160" i="6"/>
  <c r="BE190" i="6"/>
  <c r="BE214" i="6"/>
  <c r="J233" i="4"/>
  <c r="J106" i="4" s="1"/>
  <c r="BE141" i="5"/>
  <c r="BE143" i="5"/>
  <c r="BE145" i="5"/>
  <c r="BE185" i="5"/>
  <c r="BE190" i="5"/>
  <c r="BE191" i="5"/>
  <c r="BE197" i="5"/>
  <c r="BE204" i="5"/>
  <c r="BE205" i="5"/>
  <c r="BE166" i="5"/>
  <c r="BE175" i="5"/>
  <c r="BE177" i="5"/>
  <c r="BE189" i="5"/>
  <c r="BE193" i="5"/>
  <c r="BE196" i="5"/>
  <c r="BE201" i="5"/>
  <c r="BE202" i="5"/>
  <c r="J89" i="5"/>
  <c r="BE174" i="5"/>
  <c r="BE176" i="5"/>
  <c r="BE178" i="5"/>
  <c r="BE181" i="5"/>
  <c r="BE195" i="5"/>
  <c r="BE200" i="5"/>
  <c r="BE208" i="5"/>
  <c r="E113" i="5"/>
  <c r="BE126" i="5"/>
  <c r="BE149" i="5"/>
  <c r="BE153" i="5"/>
  <c r="BE169" i="5"/>
  <c r="BE179" i="5"/>
  <c r="BE182" i="5"/>
  <c r="BE209" i="5"/>
  <c r="BE211" i="5"/>
  <c r="F120" i="5"/>
  <c r="BE138" i="5"/>
  <c r="BE155" i="5"/>
  <c r="BE173" i="5"/>
  <c r="BE187" i="5"/>
  <c r="BE219" i="5"/>
  <c r="BE132" i="5"/>
  <c r="BE147" i="5"/>
  <c r="BE151" i="5"/>
  <c r="BE157" i="5"/>
  <c r="BE164" i="5"/>
  <c r="BE206" i="5"/>
  <c r="BE207" i="5"/>
  <c r="BE129" i="5"/>
  <c r="BE135" i="5"/>
  <c r="BE163" i="5"/>
  <c r="BE165" i="5"/>
  <c r="BE180" i="5"/>
  <c r="BE213" i="5"/>
  <c r="BE214" i="5"/>
  <c r="BE160" i="5"/>
  <c r="BE184" i="5"/>
  <c r="BE186" i="5"/>
  <c r="BE188" i="5"/>
  <c r="BE192" i="5"/>
  <c r="BE199" i="5"/>
  <c r="BE203" i="5"/>
  <c r="BE216" i="5"/>
  <c r="BE150" i="4"/>
  <c r="BE152" i="4"/>
  <c r="BE213" i="4"/>
  <c r="BE223" i="4"/>
  <c r="J130" i="3"/>
  <c r="J98" i="3"/>
  <c r="E85" i="4"/>
  <c r="BE158" i="4"/>
  <c r="BE219" i="4"/>
  <c r="BE220" i="4"/>
  <c r="BE222" i="4"/>
  <c r="BE166" i="4"/>
  <c r="BE168" i="4"/>
  <c r="BE173" i="4"/>
  <c r="BE177" i="4"/>
  <c r="BE179" i="4"/>
  <c r="BE189" i="4"/>
  <c r="BE209" i="4"/>
  <c r="BE210" i="4"/>
  <c r="BE211" i="4"/>
  <c r="BE212" i="4"/>
  <c r="J89" i="4"/>
  <c r="F123" i="4"/>
  <c r="BE162" i="4"/>
  <c r="BE164" i="4"/>
  <c r="BE206" i="4"/>
  <c r="BE216" i="4"/>
  <c r="BE217" i="4"/>
  <c r="BE218" i="4"/>
  <c r="BE234" i="4"/>
  <c r="BE132" i="4"/>
  <c r="BE137" i="4"/>
  <c r="BE192" i="4"/>
  <c r="BE197" i="4"/>
  <c r="BE204" i="4"/>
  <c r="BE215" i="4"/>
  <c r="BE224" i="4"/>
  <c r="BE225" i="4"/>
  <c r="BE226" i="4"/>
  <c r="BE129" i="4"/>
  <c r="BE134" i="4"/>
  <c r="BE140" i="4"/>
  <c r="BE156" i="4"/>
  <c r="BE160" i="4"/>
  <c r="BE205" i="4"/>
  <c r="BE207" i="4"/>
  <c r="BE208" i="4"/>
  <c r="BE214" i="4"/>
  <c r="BE143" i="4"/>
  <c r="BE148" i="4"/>
  <c r="BE182" i="4"/>
  <c r="BE186" i="4"/>
  <c r="BE201" i="4"/>
  <c r="BE203" i="4"/>
  <c r="BE228" i="4"/>
  <c r="BE231" i="4"/>
  <c r="F92" i="3"/>
  <c r="BE147" i="3"/>
  <c r="BE182" i="3"/>
  <c r="BE197" i="3"/>
  <c r="BE199" i="3"/>
  <c r="BE212" i="3"/>
  <c r="BE216" i="3"/>
  <c r="BE234" i="3"/>
  <c r="BE248" i="3"/>
  <c r="BE256" i="3"/>
  <c r="BE266" i="3"/>
  <c r="BE271" i="3"/>
  <c r="BE275" i="3"/>
  <c r="BE277" i="3"/>
  <c r="BE283" i="3"/>
  <c r="BE300" i="3"/>
  <c r="BE354" i="3"/>
  <c r="BE358" i="3"/>
  <c r="BE371" i="3"/>
  <c r="BE384" i="3"/>
  <c r="BE483" i="3"/>
  <c r="BE503" i="3"/>
  <c r="BE140" i="3"/>
  <c r="BE189" i="3"/>
  <c r="BE236" i="3"/>
  <c r="BE243" i="3"/>
  <c r="BE246" i="3"/>
  <c r="BE263" i="3"/>
  <c r="BE264" i="3"/>
  <c r="BE296" i="3"/>
  <c r="BE297" i="3"/>
  <c r="BE301" i="3"/>
  <c r="BE303" i="3"/>
  <c r="BE304" i="3"/>
  <c r="BE306" i="3"/>
  <c r="BE352" i="3"/>
  <c r="BE378" i="3"/>
  <c r="BE403" i="3"/>
  <c r="BE409" i="3"/>
  <c r="BE410" i="3"/>
  <c r="BE530" i="3"/>
  <c r="BK119" i="2"/>
  <c r="BK118" i="2" s="1"/>
  <c r="J118" i="2" s="1"/>
  <c r="J96" i="2" s="1"/>
  <c r="BE139" i="3"/>
  <c r="BE188" i="3"/>
  <c r="BE238" i="3"/>
  <c r="BE240" i="3"/>
  <c r="BE242" i="3"/>
  <c r="BE250" i="3"/>
  <c r="BE254" i="3"/>
  <c r="BE302" i="3"/>
  <c r="BE350" i="3"/>
  <c r="BE364" i="3"/>
  <c r="BE407" i="3"/>
  <c r="BE447" i="3"/>
  <c r="BE452" i="3"/>
  <c r="BE460" i="3"/>
  <c r="BE480" i="3"/>
  <c r="BE203" i="3"/>
  <c r="BE205" i="3"/>
  <c r="BE222" i="3"/>
  <c r="BE230" i="3"/>
  <c r="BE244" i="3"/>
  <c r="BE287" i="3"/>
  <c r="BE309" i="3"/>
  <c r="BE311" i="3"/>
  <c r="BE328" i="3"/>
  <c r="BE400" i="3"/>
  <c r="BE415" i="3"/>
  <c r="BE514" i="3"/>
  <c r="BE520" i="3"/>
  <c r="BE523" i="3"/>
  <c r="BE526" i="3"/>
  <c r="E118" i="3"/>
  <c r="BE142" i="3"/>
  <c r="BE151" i="3"/>
  <c r="BE154" i="3"/>
  <c r="BE175" i="3"/>
  <c r="BE210" i="3"/>
  <c r="BE218" i="3"/>
  <c r="BE239" i="3"/>
  <c r="BE294" i="3"/>
  <c r="BE389" i="3"/>
  <c r="BE408" i="3"/>
  <c r="BE418" i="3"/>
  <c r="BE419" i="3"/>
  <c r="BE439" i="3"/>
  <c r="BE441" i="3"/>
  <c r="BE466" i="3"/>
  <c r="BE468" i="3"/>
  <c r="BE507" i="3"/>
  <c r="BE509" i="3"/>
  <c r="BE512" i="3"/>
  <c r="BE517" i="3"/>
  <c r="BE528" i="3"/>
  <c r="J122" i="3"/>
  <c r="BE131" i="3"/>
  <c r="BE145" i="3"/>
  <c r="BE161" i="3"/>
  <c r="BE163" i="3"/>
  <c r="BE185" i="3"/>
  <c r="BE193" i="3"/>
  <c r="BE195" i="3"/>
  <c r="BE208" i="3"/>
  <c r="BE221" i="3"/>
  <c r="BE223" i="3"/>
  <c r="BE225" i="3"/>
  <c r="BE232" i="3"/>
  <c r="BE346" i="3"/>
  <c r="BE368" i="3"/>
  <c r="BE420" i="3"/>
  <c r="BE425" i="3"/>
  <c r="BE434" i="3"/>
  <c r="BE436" i="3"/>
  <c r="BE437" i="3"/>
  <c r="BE501" i="3"/>
  <c r="BE533" i="3"/>
  <c r="BE136" i="3"/>
  <c r="BE138" i="3"/>
  <c r="BE141" i="3"/>
  <c r="BE159" i="3"/>
  <c r="BE186" i="3"/>
  <c r="BE187" i="3"/>
  <c r="BE190" i="3"/>
  <c r="BE191" i="3"/>
  <c r="BE214" i="3"/>
  <c r="BE226" i="3"/>
  <c r="BE241" i="3"/>
  <c r="BE258" i="3"/>
  <c r="BE316" i="3"/>
  <c r="BE335" i="3"/>
  <c r="BE348" i="3"/>
  <c r="BE387" i="3"/>
  <c r="BE401" i="3"/>
  <c r="BE404" i="3"/>
  <c r="BE405" i="3"/>
  <c r="BE406" i="3"/>
  <c r="BE411" i="3"/>
  <c r="BE416" i="3"/>
  <c r="BE417" i="3"/>
  <c r="BE421" i="3"/>
  <c r="BE422" i="3"/>
  <c r="BE428" i="3"/>
  <c r="BE471" i="3"/>
  <c r="BE474" i="3"/>
  <c r="BE477" i="3"/>
  <c r="BE495" i="3"/>
  <c r="BE496" i="3"/>
  <c r="BE499" i="3"/>
  <c r="BE502" i="3"/>
  <c r="BE505" i="3"/>
  <c r="BE511" i="3"/>
  <c r="BE536" i="3"/>
  <c r="BE538" i="3"/>
  <c r="BE134" i="3"/>
  <c r="BE149" i="3"/>
  <c r="BE201" i="3"/>
  <c r="BE220" i="3"/>
  <c r="BE228" i="3"/>
  <c r="BE261" i="3"/>
  <c r="BE262" i="3"/>
  <c r="BE269" i="3"/>
  <c r="BE291" i="3"/>
  <c r="BE314" i="3"/>
  <c r="BE337" i="3"/>
  <c r="BE340" i="3"/>
  <c r="BE342" i="3"/>
  <c r="BE402" i="3"/>
  <c r="BE476" i="3"/>
  <c r="BA95" i="1"/>
  <c r="BB95" i="1"/>
  <c r="E85" i="2"/>
  <c r="J89" i="2"/>
  <c r="F92" i="2"/>
  <c r="BE121" i="2"/>
  <c r="BE122" i="2"/>
  <c r="BE123" i="2"/>
  <c r="BE124" i="2"/>
  <c r="BE125" i="2"/>
  <c r="BE126" i="2"/>
  <c r="BE127" i="2"/>
  <c r="BE128" i="2"/>
  <c r="BE129" i="2"/>
  <c r="BE130" i="2"/>
  <c r="BE137" i="2"/>
  <c r="BE138" i="2"/>
  <c r="BE139" i="2"/>
  <c r="BE140" i="2"/>
  <c r="BE141" i="2"/>
  <c r="BE142" i="2"/>
  <c r="BE143" i="2"/>
  <c r="BE144" i="2"/>
  <c r="BE145" i="2"/>
  <c r="BE146" i="2"/>
  <c r="BE147" i="2"/>
  <c r="BE148" i="2"/>
  <c r="BE149" i="2"/>
  <c r="BE150" i="2"/>
  <c r="BE153" i="2"/>
  <c r="BE155" i="2"/>
  <c r="BC95" i="1"/>
  <c r="AW95" i="1"/>
  <c r="BD95" i="1"/>
  <c r="J34" i="4"/>
  <c r="AW97" i="1"/>
  <c r="F34" i="5"/>
  <c r="BA98" i="1" s="1"/>
  <c r="J34" i="5"/>
  <c r="AW98" i="1" s="1"/>
  <c r="F34" i="6"/>
  <c r="BA99" i="1" s="1"/>
  <c r="F37" i="7"/>
  <c r="BD100" i="1"/>
  <c r="F34" i="3"/>
  <c r="BA96" i="1" s="1"/>
  <c r="J34" i="7"/>
  <c r="AW100" i="1" s="1"/>
  <c r="F36" i="3"/>
  <c r="BC96" i="1" s="1"/>
  <c r="F36" i="6"/>
  <c r="BC99" i="1"/>
  <c r="F35" i="3"/>
  <c r="BB96" i="1" s="1"/>
  <c r="F34" i="7"/>
  <c r="BA100" i="1" s="1"/>
  <c r="F37" i="3"/>
  <c r="BD96" i="1" s="1"/>
  <c r="F37" i="6"/>
  <c r="BD99" i="1"/>
  <c r="F36" i="4"/>
  <c r="BC97" i="1" s="1"/>
  <c r="F37" i="4"/>
  <c r="BD97" i="1" s="1"/>
  <c r="F36" i="5"/>
  <c r="BC98" i="1" s="1"/>
  <c r="J34" i="6"/>
  <c r="AW99" i="1"/>
  <c r="F36" i="7"/>
  <c r="BC100" i="1" s="1"/>
  <c r="J34" i="3"/>
  <c r="AW96" i="1" s="1"/>
  <c r="F35" i="7"/>
  <c r="BB100" i="1" s="1"/>
  <c r="F35" i="4"/>
  <c r="BB97" i="1"/>
  <c r="F34" i="4"/>
  <c r="BA97" i="1" s="1"/>
  <c r="F35" i="5"/>
  <c r="BB98" i="1" s="1"/>
  <c r="F37" i="5"/>
  <c r="BD98" i="1" s="1"/>
  <c r="F35" i="6"/>
  <c r="BB99" i="1"/>
  <c r="J516" i="3" l="1"/>
  <c r="J108" i="3" s="1"/>
  <c r="J129" i="6"/>
  <c r="J100" i="6" s="1"/>
  <c r="BK127" i="4"/>
  <c r="J127" i="4" s="1"/>
  <c r="J97" i="4" s="1"/>
  <c r="J125" i="6"/>
  <c r="J98" i="6" s="1"/>
  <c r="R140" i="6"/>
  <c r="R123" i="6"/>
  <c r="R127" i="4"/>
  <c r="R126" i="4"/>
  <c r="R124" i="5"/>
  <c r="R123" i="5" s="1"/>
  <c r="P127" i="4"/>
  <c r="P126" i="4" s="1"/>
  <c r="AU97" i="1" s="1"/>
  <c r="P124" i="5"/>
  <c r="P123" i="5" s="1"/>
  <c r="AU98" i="1" s="1"/>
  <c r="T124" i="5"/>
  <c r="T123" i="5" s="1"/>
  <c r="P123" i="7"/>
  <c r="P122" i="7" s="1"/>
  <c r="AU100" i="1" s="1"/>
  <c r="P140" i="6"/>
  <c r="P123" i="6" s="1"/>
  <c r="AU99" i="1" s="1"/>
  <c r="T140" i="6"/>
  <c r="T123" i="6"/>
  <c r="P129" i="3"/>
  <c r="P128" i="3" s="1"/>
  <c r="AU96" i="1" s="1"/>
  <c r="T123" i="7"/>
  <c r="T122" i="7"/>
  <c r="R129" i="3"/>
  <c r="R128" i="3" s="1"/>
  <c r="R123" i="7"/>
  <c r="R122" i="7" s="1"/>
  <c r="BK129" i="3"/>
  <c r="J129" i="3"/>
  <c r="J97" i="3" s="1"/>
  <c r="BK123" i="7"/>
  <c r="J123" i="7"/>
  <c r="J97" i="7" s="1"/>
  <c r="BK123" i="6"/>
  <c r="J123" i="6"/>
  <c r="J96" i="6" s="1"/>
  <c r="BK123" i="5"/>
  <c r="J123" i="5"/>
  <c r="J96" i="5" s="1"/>
  <c r="J124" i="5"/>
  <c r="J97" i="5" s="1"/>
  <c r="J119" i="2"/>
  <c r="J97" i="2"/>
  <c r="F33" i="2"/>
  <c r="AZ95" i="1" s="1"/>
  <c r="J33" i="6"/>
  <c r="AV99" i="1" s="1"/>
  <c r="AT99" i="1" s="1"/>
  <c r="J30" i="2"/>
  <c r="AG95" i="1" s="1"/>
  <c r="J33" i="4"/>
  <c r="AV97" i="1" s="1"/>
  <c r="AT97" i="1" s="1"/>
  <c r="BC94" i="1"/>
  <c r="W32" i="1" s="1"/>
  <c r="J33" i="7"/>
  <c r="AV100" i="1"/>
  <c r="AT100" i="1" s="1"/>
  <c r="F33" i="3"/>
  <c r="AZ96" i="1" s="1"/>
  <c r="J33" i="3"/>
  <c r="AV96" i="1" s="1"/>
  <c r="AT96" i="1" s="1"/>
  <c r="F33" i="4"/>
  <c r="AZ97" i="1" s="1"/>
  <c r="F33" i="7"/>
  <c r="AZ100" i="1"/>
  <c r="J33" i="2"/>
  <c r="AV95" i="1"/>
  <c r="AT95" i="1"/>
  <c r="F33" i="6"/>
  <c r="AZ99" i="1" s="1"/>
  <c r="J33" i="5"/>
  <c r="AV98" i="1" s="1"/>
  <c r="AT98" i="1" s="1"/>
  <c r="BA94" i="1"/>
  <c r="W30" i="1" s="1"/>
  <c r="F33" i="5"/>
  <c r="AZ98" i="1" s="1"/>
  <c r="BD94" i="1"/>
  <c r="W33" i="1"/>
  <c r="BB94" i="1"/>
  <c r="W31" i="1"/>
  <c r="BK126" i="4" l="1"/>
  <c r="J126" i="4" s="1"/>
  <c r="J30" i="4" s="1"/>
  <c r="AG97" i="1" s="1"/>
  <c r="BK128" i="3"/>
  <c r="J128" i="3" s="1"/>
  <c r="J30" i="3" s="1"/>
  <c r="AG96" i="1" s="1"/>
  <c r="BK122" i="7"/>
  <c r="J122" i="7"/>
  <c r="J96" i="7" s="1"/>
  <c r="AN97" i="1"/>
  <c r="J39" i="4"/>
  <c r="AN95" i="1"/>
  <c r="J39" i="2"/>
  <c r="AU94" i="1"/>
  <c r="AW94" i="1"/>
  <c r="AK30" i="1"/>
  <c r="AY94" i="1"/>
  <c r="AX94" i="1"/>
  <c r="J30" i="5"/>
  <c r="AG98" i="1"/>
  <c r="J30" i="6"/>
  <c r="AG99" i="1" s="1"/>
  <c r="AN99" i="1" s="1"/>
  <c r="AZ94" i="1"/>
  <c r="W29" i="1"/>
  <c r="J96" i="4" l="1"/>
  <c r="J39" i="3"/>
  <c r="J96" i="3"/>
  <c r="J39" i="6"/>
  <c r="J39" i="5"/>
  <c r="AN98" i="1"/>
  <c r="AN96" i="1"/>
  <c r="J30" i="7"/>
  <c r="AG100" i="1"/>
  <c r="AG94" i="1" s="1"/>
  <c r="AK26" i="1" s="1"/>
  <c r="AK35" i="1" s="1"/>
  <c r="AV94" i="1"/>
  <c r="AK29" i="1"/>
  <c r="J39" i="7" l="1"/>
  <c r="AN100" i="1"/>
  <c r="AT94" i="1"/>
  <c r="AN94" i="1"/>
</calcChain>
</file>

<file path=xl/sharedStrings.xml><?xml version="1.0" encoding="utf-8"?>
<sst xmlns="http://schemas.openxmlformats.org/spreadsheetml/2006/main" count="12155" uniqueCount="1787">
  <si>
    <t>Export Komplet</t>
  </si>
  <si>
    <t/>
  </si>
  <si>
    <t>2.0</t>
  </si>
  <si>
    <t>ZAMOK</t>
  </si>
  <si>
    <t>False</t>
  </si>
  <si>
    <t>{88858b14-4a06-4d75-853e-aa3dd202b6f0}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</si>
  <si>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</si>
  <si>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</si>
  <si>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</si>
  <si>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</si>
  <si>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</si>
  <si>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</si>
  <si>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</si>
  <si>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</si>
  <si>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20220618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</si>
  <si>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</si>
  <si>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</si>
  <si>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komunikace ul. Mitušova 8 - 16</t>
  </si>
  <si>
    <t>KSO:</t>
  </si>
  <si>
    <t>CC-CZ:</t>
  </si>
  <si>
    <t>Místo:</t>
  </si>
  <si>
    <t>ul. Mitušova</t>
  </si>
  <si>
    <t>Datum:</t>
  </si>
  <si>
    <t>18. 6. 2022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</si>
  <si>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</si>
  <si>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</si>
  <si>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</si>
  <si>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</si>
  <si>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</si>
  <si>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</si>
  <si>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</si>
  <si>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FILDMAN PROJEKT s.r.o.</t>
  </si>
  <si>
    <t>True</t>
  </si>
  <si>
    <t>Zpracovatel:</t>
  </si>
  <si>
    <t>Ing. Bc. Roman Fildán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</si>
  <si>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</si>
  <si>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</si>
  <si>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</si>
  <si>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</si>
  <si>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</si>
  <si>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</si>
  <si>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</si>
  <si>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</si>
  <si>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</si>
  <si>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</si>
  <si>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</si>
  <si>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</si>
  <si>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</si>
  <si>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</si>
  <si>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</si>
  <si>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</si>
  <si>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</si>
  <si>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</si>
  <si>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</si>
  <si>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</si>
  <si>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</si>
  <si>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</si>
  <si>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</si>
  <si>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</si>
  <si>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</si>
  <si>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</si>
  <si>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</si>
  <si>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</si>
  <si>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</si>
  <si>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</si>
  <si>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</si>
  <si>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</si>
  <si>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</si>
  <si>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</si>
  <si>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</si>
  <si>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</si>
  <si>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</si>
  <si>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</si>
  <si>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</si>
  <si>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</si>
  <si>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</si>
  <si>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</si>
  <si>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</si>
  <si>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</si>
  <si>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</si>
  <si>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</si>
  <si>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</si>
  <si>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</si>
  <si>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</si>
  <si>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</si>
  <si>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{bc0d49c1-3d89-470a-94d0-c78c43f174e1}</t>
  </si>
  <si>
    <t>2</t>
  </si>
  <si>
    <t>001</t>
  </si>
  <si>
    <t>SO 101 KOMUNIKACE</t>
  </si>
  <si>
    <t>{57a0668c-5a7c-463a-9ffb-ece110913ee5}</t>
  </si>
  <si>
    <t>002</t>
  </si>
  <si>
    <t>SO 301 ODVODNĚNÍ KOMUNIKACE</t>
  </si>
  <si>
    <t>{b9b4c270-4ec2-4636-aaa3-7485e8429280}</t>
  </si>
  <si>
    <t>003</t>
  </si>
  <si>
    <t>SO 302 VÝMĚNA VODOVODU</t>
  </si>
  <si>
    <t>{53f2bde1-5995-424f-b84f-3d654500c55b}</t>
  </si>
  <si>
    <t>004</t>
  </si>
  <si>
    <t>SO 401 VEŘEJNÉ OSVĚTLENÍ</t>
  </si>
  <si>
    <t>{72573031-4ac3-41bd-8d92-2202921cd07e}</t>
  </si>
  <si>
    <t>005</t>
  </si>
  <si>
    <t>5-LETÁ UDRŽOVACÍ PÉČE</t>
  </si>
  <si>
    <t>{eb593dc1-6bb6-490c-acdd-6888536f400b}</t>
  </si>
  <si>
    <t>ploty</t>
  </si>
  <si>
    <t>m</t>
  </si>
  <si>
    <t>260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</si>
  <si>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</si>
  <si>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</si>
  <si>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</si>
  <si>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</si>
  <si>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</si>
  <si>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</si>
  <si>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</si>
  <si>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</si>
  <si>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</si>
  <si>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</si>
  <si>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</si>
  <si>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</si>
  <si>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</si>
  <si>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</si>
  <si>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</si>
  <si>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</si>
  <si>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</si>
  <si>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</si>
  <si>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</si>
  <si>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</si>
  <si>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</si>
  <si>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</si>
  <si>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</si>
  <si>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</si>
  <si>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</si>
  <si>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</si>
  <si>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</si>
  <si>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</si>
  <si>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</si>
  <si>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</si>
  <si>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</si>
  <si>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</si>
  <si>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</si>
  <si>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-128388447</t>
  </si>
  <si>
    <t>Administrativní činnost pro zajištění záborů pozemků, uzavírek komunikací a dopravních opatření</t>
  </si>
  <si>
    <t>-995429239</t>
  </si>
  <si>
    <t>3</t>
  </si>
  <si>
    <t>022</t>
  </si>
  <si>
    <t>aktualizace dokladových částí  projektové  dokumentace</t>
  </si>
  <si>
    <t>1471745914</t>
  </si>
  <si>
    <t>Koordinační a kompletační činnost dodavatele</t>
  </si>
  <si>
    <t>-2070938577</t>
  </si>
  <si>
    <t>Náklady na veškeré energie související s realizací akce</t>
  </si>
  <si>
    <t>1704024064</t>
  </si>
  <si>
    <t>6</t>
  </si>
  <si>
    <t>Zábory cizích pozemků (veřejných i soukromých)</t>
  </si>
  <si>
    <t>492599293</t>
  </si>
  <si>
    <t>7</t>
  </si>
  <si>
    <t>006</t>
  </si>
  <si>
    <t>Geodetické zaměření realizovaných objektů v rozsahu dle požadavků investora</t>
  </si>
  <si>
    <t>-833270383</t>
  </si>
  <si>
    <t>007</t>
  </si>
  <si>
    <t>Zpracování dokumentace skutečného provedení stavby ve formátu a rozsahu dle SOD</t>
  </si>
  <si>
    <t>1192068959</t>
  </si>
  <si>
    <t>9</t>
  </si>
  <si>
    <t>008</t>
  </si>
  <si>
    <t>Vyhotovení geometrických plánů pro vklad do KN v rozsahu dle požadavků investora</t>
  </si>
  <si>
    <t>1937286861</t>
  </si>
  <si>
    <t>10</t>
  </si>
  <si>
    <t>009</t>
  </si>
  <si>
    <t>Statické zatěžovací zkoušky zhutnění</t>
  </si>
  <si>
    <t>kus</t>
  </si>
  <si>
    <t>-149239891</t>
  </si>
  <si>
    <t>VV</t>
  </si>
  <si>
    <t>dle D1.1.1</t>
  </si>
  <si>
    <t>na pláni</t>
  </si>
  <si>
    <t>na nezpevněných konstrukčních vrstvách</t>
  </si>
  <si>
    <t>Součet</t>
  </si>
  <si>
    <t>11</t>
  </si>
  <si>
    <t>0091</t>
  </si>
  <si>
    <t xml:space="preserve">zkoušky lehkou dynamickou deskou (LDD) </t>
  </si>
  <si>
    <t>1929807668</t>
  </si>
  <si>
    <t>12</t>
  </si>
  <si>
    <t>010</t>
  </si>
  <si>
    <t>Dočasné dopravní značení a čištění tohoto značení po dobu realizace akce</t>
  </si>
  <si>
    <t>618711152</t>
  </si>
  <si>
    <t>13</t>
  </si>
  <si>
    <t>011</t>
  </si>
  <si>
    <t>Náklady na zajištění bezpečnosti silničního provozu, Provizorní ohrazení výkopů, provizorní komunikace a lávky, bezpečnostní tabulky</t>
  </si>
  <si>
    <t>887033836</t>
  </si>
  <si>
    <t>14</t>
  </si>
  <si>
    <t>012</t>
  </si>
  <si>
    <t xml:space="preserve">Informační tabule s údaji o stavbě (velikost cca 1,5 x 1 m – dle grafického návrhu investora) </t>
  </si>
  <si>
    <t>1313929153</t>
  </si>
  <si>
    <t>013</t>
  </si>
  <si>
    <t>zařízení staveniště zhotovitele - chemické WC, kancelář, sklad</t>
  </si>
  <si>
    <t>-1065515981</t>
  </si>
  <si>
    <t>16</t>
  </si>
  <si>
    <t>014</t>
  </si>
  <si>
    <t>Náklady za vypouštění čerpané podzemní vody do veřejné kanalizace</t>
  </si>
  <si>
    <t>-1613846435</t>
  </si>
  <si>
    <t>17</t>
  </si>
  <si>
    <t>015</t>
  </si>
  <si>
    <t>dočasné zajištění podzemních sítí  proti poškození</t>
  </si>
  <si>
    <t>-1708082777</t>
  </si>
  <si>
    <t>18</t>
  </si>
  <si>
    <t>016</t>
  </si>
  <si>
    <t>Čistění komunikací</t>
  </si>
  <si>
    <t>-1189669434</t>
  </si>
  <si>
    <t>19</t>
  </si>
  <si>
    <t>017</t>
  </si>
  <si>
    <t xml:space="preserve">Náklady na vytýčení stavby </t>
  </si>
  <si>
    <t>-2122024513</t>
  </si>
  <si>
    <t>20</t>
  </si>
  <si>
    <t>018</t>
  </si>
  <si>
    <t>Náklady na projektovou (dílenskou) dokumentaci zhotovitele</t>
  </si>
  <si>
    <t>1695038561</t>
  </si>
  <si>
    <t>019</t>
  </si>
  <si>
    <t xml:space="preserve">Pasportizace území před zahájením stavby  </t>
  </si>
  <si>
    <t>1582323182</t>
  </si>
  <si>
    <t>22</t>
  </si>
  <si>
    <t>020</t>
  </si>
  <si>
    <t>kompletní dokumentace ke kolaudaci stavby - provozní řády, revize a ostatní nutné doklady</t>
  </si>
  <si>
    <t>1995779662</t>
  </si>
  <si>
    <t>23</t>
  </si>
  <si>
    <t>021</t>
  </si>
  <si>
    <t>botanický a ornitologický průzkum</t>
  </si>
  <si>
    <t>-292152744</t>
  </si>
  <si>
    <t>24</t>
  </si>
  <si>
    <t>K</t>
  </si>
  <si>
    <t>119003227</t>
  </si>
  <si>
    <t>Mobilní plotová zábrana vyplněná dráty výšky do 2,2 m pro zabezpečení výkopu zřízení</t>
  </si>
  <si>
    <t>1754046292</t>
  </si>
  <si>
    <t>dle F2.b</t>
  </si>
  <si>
    <t>90+170</t>
  </si>
  <si>
    <t>25</t>
  </si>
  <si>
    <t>119003228</t>
  </si>
  <si>
    <t>Mobilní plotová zábrana vyplněná dráty výšky do 2,2 m pro zabezpečení výkopu odstranění</t>
  </si>
  <si>
    <t>-1388525970</t>
  </si>
  <si>
    <t>26</t>
  </si>
  <si>
    <t>R001N</t>
  </si>
  <si>
    <t>náklady za pronájem mobilního oplocení po dobu 4 měsíců</t>
  </si>
  <si>
    <t>-467176699</t>
  </si>
  <si>
    <t>trativod</t>
  </si>
  <si>
    <t>375</t>
  </si>
  <si>
    <t>skrývka</t>
  </si>
  <si>
    <t>m2</t>
  </si>
  <si>
    <t>636,5</t>
  </si>
  <si>
    <t>bdlažby</t>
  </si>
  <si>
    <t>926,3</t>
  </si>
  <si>
    <t>litý</t>
  </si>
  <si>
    <t>2013,9</t>
  </si>
  <si>
    <t>chráničkyp</t>
  </si>
  <si>
    <t>243,2</t>
  </si>
  <si>
    <t>chráničkyrez</t>
  </si>
  <si>
    <t>239,8</t>
  </si>
  <si>
    <t>tk2</t>
  </si>
  <si>
    <t>61,9</t>
  </si>
  <si>
    <t>001 - SO 101 KOMUNIKACE</t>
  </si>
  <si>
    <t>ornice</t>
  </si>
  <si>
    <t>m3</t>
  </si>
  <si>
    <t>127,3</t>
  </si>
  <si>
    <t>konstrukce1</t>
  </si>
  <si>
    <t>1550,3</t>
  </si>
  <si>
    <t>geo1</t>
  </si>
  <si>
    <t>2223,8</t>
  </si>
  <si>
    <t>odkop</t>
  </si>
  <si>
    <t>1905,315</t>
  </si>
  <si>
    <t>odvoz</t>
  </si>
  <si>
    <t>1913,605</t>
  </si>
  <si>
    <t>trávník</t>
  </si>
  <si>
    <t>793,4</t>
  </si>
  <si>
    <t>pláň</t>
  </si>
  <si>
    <t>2372</t>
  </si>
  <si>
    <t>konstrukce1_1</t>
  </si>
  <si>
    <t>164,6</t>
  </si>
  <si>
    <t>geo2</t>
  </si>
  <si>
    <t>348,2</t>
  </si>
  <si>
    <t>geo3</t>
  </si>
  <si>
    <t>174,1</t>
  </si>
  <si>
    <t>konstrukce2</t>
  </si>
  <si>
    <t>213,3</t>
  </si>
  <si>
    <t>konstrukce3</t>
  </si>
  <si>
    <t>233,7</t>
  </si>
  <si>
    <t>konstrukce3_1</t>
  </si>
  <si>
    <t>9,5</t>
  </si>
  <si>
    <t>štěpka</t>
  </si>
  <si>
    <t>135,6</t>
  </si>
  <si>
    <t>práh</t>
  </si>
  <si>
    <t>13,1</t>
  </si>
  <si>
    <t>kostky</t>
  </si>
  <si>
    <t>40,8</t>
  </si>
  <si>
    <t>rošty</t>
  </si>
  <si>
    <t>19,4</t>
  </si>
  <si>
    <t>slepci</t>
  </si>
  <si>
    <t>8,6</t>
  </si>
  <si>
    <t>umvl</t>
  </si>
  <si>
    <t>2,5</t>
  </si>
  <si>
    <t>obsyp</t>
  </si>
  <si>
    <t>30</t>
  </si>
  <si>
    <t>bo1525</t>
  </si>
  <si>
    <t>495,3</t>
  </si>
  <si>
    <t>bo1515</t>
  </si>
  <si>
    <t>42,6</t>
  </si>
  <si>
    <t>bop</t>
  </si>
  <si>
    <t>bo1025</t>
  </si>
  <si>
    <t>305,8</t>
  </si>
  <si>
    <t>napojení</t>
  </si>
  <si>
    <t>38,04</t>
  </si>
  <si>
    <t>kačer</t>
  </si>
  <si>
    <t>6,5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</si>
  <si>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</si>
  <si>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</si>
  <si>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</si>
  <si>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</si>
  <si>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</si>
  <si>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</si>
  <si>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</si>
  <si>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</si>
  <si>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</si>
  <si>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</si>
  <si>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</si>
  <si>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</si>
  <si>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111151103</t>
  </si>
  <si>
    <t>Odstranění travin z celkové plochy přes 500 m2 strojně</t>
  </si>
  <si>
    <t>-2115973753</t>
  </si>
  <si>
    <t>40*2+41*2+85*2+75*1,5+44*2+2*52</t>
  </si>
  <si>
    <t>111151121</t>
  </si>
  <si>
    <t>Pokosení trávníku parkového pl do 1000 m2 s odvozem do 20 km v rovině a svahu do 1:5</t>
  </si>
  <si>
    <t>989567316</t>
  </si>
  <si>
    <t>2*trávník</t>
  </si>
  <si>
    <t>111211101</t>
  </si>
  <si>
    <t>Odstranění křovin a stromů průměru kmene do 100 mm i s kořeny sklonu terénu do 1:5 ručně</t>
  </si>
  <si>
    <t>-183555987</t>
  </si>
  <si>
    <t>9*1,2+5,5*3+5*2</t>
  </si>
  <si>
    <t>112101101</t>
  </si>
  <si>
    <t>Odstranění stromů listnatých průměru kmene přes 100 do 300 mm</t>
  </si>
  <si>
    <t>1568202377</t>
  </si>
  <si>
    <t>112101102</t>
  </si>
  <si>
    <t>Odstranění stromů listnatých průměru kmene do 500 mm</t>
  </si>
  <si>
    <t>1492351224</t>
  </si>
  <si>
    <t>112201113</t>
  </si>
  <si>
    <t>Odstranění pařezů D přes 0,3 do 0,4 m v rovině a svahu do 1:5 s odklizením do 20 m a zasypáním jámy</t>
  </si>
  <si>
    <t>122163956</t>
  </si>
  <si>
    <t>112201114</t>
  </si>
  <si>
    <t>Odstranění pařezů D do 0,5 m v rovině a svahu 1:5 s odklizením do 20 m a zasypáním jámy</t>
  </si>
  <si>
    <t>-1282533768</t>
  </si>
  <si>
    <t>113106123</t>
  </si>
  <si>
    <t>Rozebrání dlažeb ze zámkových dlaždic komunikací pro pěší ručně</t>
  </si>
  <si>
    <t>-1605697019</t>
  </si>
  <si>
    <t>113107230</t>
  </si>
  <si>
    <t>Odstranění podkladu z betonu prostého tl do 100 mm strojně pl přes 200 m2</t>
  </si>
  <si>
    <t>-12404222</t>
  </si>
  <si>
    <t>113107241</t>
  </si>
  <si>
    <t>Odstranění podkladu živičného tl 50 mm strojně pl přes 200 m2</t>
  </si>
  <si>
    <t>-1573470479</t>
  </si>
  <si>
    <t>113152112</t>
  </si>
  <si>
    <t>Odstranění podkladů zpevněných ploch z kameniva drceného</t>
  </si>
  <si>
    <t>-897860642</t>
  </si>
  <si>
    <t>bdlažby*0,2+litý*0,3</t>
  </si>
  <si>
    <t>113154334</t>
  </si>
  <si>
    <t>Frézování živičného krytu tl 100 mm pruh š 2 m pl do 10000 m2 bez překážek v trase</t>
  </si>
  <si>
    <t>987414676</t>
  </si>
  <si>
    <t>113202111</t>
  </si>
  <si>
    <t>Vytrhání obrub krajníků obrubníků stojatých</t>
  </si>
  <si>
    <t>1950064534</t>
  </si>
  <si>
    <t>dle D1.1.2.a</t>
  </si>
  <si>
    <t>14+3+115*2+8*1,5+6+8+2*35+2*13+22+25+2+7+6+1+30+6+7+8+49+17+8+5+112+12+10+6+7+3+4+2+3+4*5+4*1,5</t>
  </si>
  <si>
    <t>2*7+2*4+2*18+2*8+2*(7+6)+116</t>
  </si>
  <si>
    <t>119001422</t>
  </si>
  <si>
    <t>Dočasné zajištění kabelů a kabelových tratí z 6 volně ložených kabelů</t>
  </si>
  <si>
    <t>720439085</t>
  </si>
  <si>
    <t>120+40+65+10+20</t>
  </si>
  <si>
    <t>121103112</t>
  </si>
  <si>
    <t>Skrývka zemin schopných zúrodnění ve svahu do 1:2</t>
  </si>
  <si>
    <t>1696750671</t>
  </si>
  <si>
    <t>skrývka*0,2</t>
  </si>
  <si>
    <t>122351106</t>
  </si>
  <si>
    <t>Odkopávky a prokopávky nezapažené v hornině třídy těžitelnosti II skupiny 4 objem do 5000 m3 strojně</t>
  </si>
  <si>
    <t>1830657403</t>
  </si>
  <si>
    <t>1550,3*0,94</t>
  </si>
  <si>
    <t>164,6*0,49</t>
  </si>
  <si>
    <t>213,3*0,77</t>
  </si>
  <si>
    <t>233,7*0,54</t>
  </si>
  <si>
    <t>9,5*0,24</t>
  </si>
  <si>
    <t>135,6*0,1</t>
  </si>
  <si>
    <t>13,1*0,94</t>
  </si>
  <si>
    <t>40,8*0,94</t>
  </si>
  <si>
    <t>8,6*0,94</t>
  </si>
  <si>
    <t>2,5*0,94</t>
  </si>
  <si>
    <t>131111332</t>
  </si>
  <si>
    <t>Vrtání jamek pro plotové sloupky D přes 100 do 200 mm ručně s motorovým vrtákem</t>
  </si>
  <si>
    <t>1707281709</t>
  </si>
  <si>
    <t>dle C4</t>
  </si>
  <si>
    <t>základy pro dopravní značky</t>
  </si>
  <si>
    <t>0,8*1</t>
  </si>
  <si>
    <t>vruty pro rošty</t>
  </si>
  <si>
    <t>0,3*(8+6+8)</t>
  </si>
  <si>
    <t>132153301</t>
  </si>
  <si>
    <t>Hloubení rýh pro sběrné a svodné drény rýhovačem hl do 1,0 m v hornině třídy těžitelnosti I a II skupiny 1 až 4</t>
  </si>
  <si>
    <t>-194628576</t>
  </si>
  <si>
    <t>dle D1.1.2.c</t>
  </si>
  <si>
    <t>162201401</t>
  </si>
  <si>
    <t>Vodorovné přemístění větví stromů listnatých do 1 km D kmene přes 100 do 300 mm</t>
  </si>
  <si>
    <t>1410210242</t>
  </si>
  <si>
    <t>162201402</t>
  </si>
  <si>
    <t>Vodorovné přemístění větví stromů listnatých do 1 km D kmene přes 300 do 500 mm</t>
  </si>
  <si>
    <t>-318501802</t>
  </si>
  <si>
    <t>162201411</t>
  </si>
  <si>
    <t>Vodorovné přemístění kmenů stromů listnatých do 1 km D kmene přes 100 do 300 mm</t>
  </si>
  <si>
    <t>337202910</t>
  </si>
  <si>
    <t>162201412</t>
  </si>
  <si>
    <t>Vodorovné přemístění kmenů stromů listnatých do 1 km D kmene přes 300 do 500 mm</t>
  </si>
  <si>
    <t>1362780808</t>
  </si>
  <si>
    <t>162201421</t>
  </si>
  <si>
    <t>Vodorovné přemístění pařezů do 1 km D přes 100 do 300 mm</t>
  </si>
  <si>
    <t>-197442833</t>
  </si>
  <si>
    <t>162201422</t>
  </si>
  <si>
    <t>Vodorovné přemístění pařezů do 1 km D přes 300 do 500 mm</t>
  </si>
  <si>
    <t>1428530126</t>
  </si>
  <si>
    <t>162351123</t>
  </si>
  <si>
    <t>Vodorovné přemístění přes 50 do 500 m výkopku/sypaniny z hornin třídy těžitelnosti II skupiny 4 a 5</t>
  </si>
  <si>
    <t>739355323</t>
  </si>
  <si>
    <t>2*ornice</t>
  </si>
  <si>
    <t>162751137</t>
  </si>
  <si>
    <t>Vodorovné přemístění přes 9 000 do 10000 m výkopku/sypaniny z horniny třídy těžitelnosti II skupiny 4 a 5</t>
  </si>
  <si>
    <t>1785457885</t>
  </si>
  <si>
    <t>odkop+(ornice-(trávník*0,15))</t>
  </si>
  <si>
    <t>27</t>
  </si>
  <si>
    <t>167151112</t>
  </si>
  <si>
    <t>Nakládání výkopku z hornin třídy těžitelnosti II skupiny 4 a 5 přes 100 m3</t>
  </si>
  <si>
    <t>1935736560</t>
  </si>
  <si>
    <t>28</t>
  </si>
  <si>
    <t>171201201</t>
  </si>
  <si>
    <t>Uložení sypaniny na skládky</t>
  </si>
  <si>
    <t>-1949647607</t>
  </si>
  <si>
    <t>29</t>
  </si>
  <si>
    <t>171201231</t>
  </si>
  <si>
    <t>Poplatek za uložení zeminy a kamení na recyklační skládce (skládkovné) kód odpadu 17 05 04</t>
  </si>
  <si>
    <t>t</t>
  </si>
  <si>
    <t>-1500638657</t>
  </si>
  <si>
    <t>odvoz*1,7</t>
  </si>
  <si>
    <t>175151101</t>
  </si>
  <si>
    <t>Obsypání potrubí strojně sypaninou bez prohození, uloženou do 3 m</t>
  </si>
  <si>
    <t>-1858290183</t>
  </si>
  <si>
    <t>trativod*0,4*0,2</t>
  </si>
  <si>
    <t>31</t>
  </si>
  <si>
    <t>583439320R</t>
  </si>
  <si>
    <t>kamenivo drcené hrubé frakce 16-32</t>
  </si>
  <si>
    <t>-1056287864</t>
  </si>
  <si>
    <t>obsyp*1,9</t>
  </si>
  <si>
    <t>32</t>
  </si>
  <si>
    <t>58331351</t>
  </si>
  <si>
    <t>kamenivo těžené drobné frakce 0/4</t>
  </si>
  <si>
    <t>313389661</t>
  </si>
  <si>
    <t>písek pro trávníkový substrát</t>
  </si>
  <si>
    <t>2*(((trávník*0,15)/2,5)*0,5)</t>
  </si>
  <si>
    <t>33</t>
  </si>
  <si>
    <t>181311103</t>
  </si>
  <si>
    <t>Rozprostření ornice tl vrstvy do 200 mm v rovině nebo ve svahu do 1:5 ručně</t>
  </si>
  <si>
    <t>20923573</t>
  </si>
  <si>
    <t>34</t>
  </si>
  <si>
    <t>181411132</t>
  </si>
  <si>
    <t>Založení parkového trávníku výsevem pl do 1000 m2 ve svahu přes 1:5 do 1:2</t>
  </si>
  <si>
    <t>1477248565</t>
  </si>
  <si>
    <t>35</t>
  </si>
  <si>
    <t>00572410</t>
  </si>
  <si>
    <t>osivo směs travní parková</t>
  </si>
  <si>
    <t>kg</t>
  </si>
  <si>
    <t>-1114547965</t>
  </si>
  <si>
    <t>trávník*0,03</t>
  </si>
  <si>
    <t>36</t>
  </si>
  <si>
    <t>251911550</t>
  </si>
  <si>
    <t>hnojivo průmyslové Cererit (bal. 5 kg)</t>
  </si>
  <si>
    <t>1466472249</t>
  </si>
  <si>
    <t>trávník*0,005*3</t>
  </si>
  <si>
    <t>37</t>
  </si>
  <si>
    <t>25234001RR</t>
  </si>
  <si>
    <t>herbicid totální</t>
  </si>
  <si>
    <t>litr</t>
  </si>
  <si>
    <t>-1567211193</t>
  </si>
  <si>
    <t>trávník*0,0008</t>
  </si>
  <si>
    <t>38</t>
  </si>
  <si>
    <t>181951114</t>
  </si>
  <si>
    <t>Úprava pláně v hornině třídy těžitelnosti II skupiny 4 a 5 se zhutněním strojně</t>
  </si>
  <si>
    <t>-1452548205</t>
  </si>
  <si>
    <t>konstrukce1+konstrukce1_1+konstrukce2+konstrukce3+konstrukce3_1+štěpka+práh+kostky+slepci+umvl</t>
  </si>
  <si>
    <t>39</t>
  </si>
  <si>
    <t>183101321</t>
  </si>
  <si>
    <t>Jamky pro výsadbu s výměnou 100 % půdy zeminy tř 1 až 4 objem do 1 m3 v rovině a svahu do 1:5</t>
  </si>
  <si>
    <t>-1576667803</t>
  </si>
  <si>
    <t>40</t>
  </si>
  <si>
    <t>R8001</t>
  </si>
  <si>
    <t>Kůly frézované 3 m</t>
  </si>
  <si>
    <t>1270512257</t>
  </si>
  <si>
    <t>41</t>
  </si>
  <si>
    <t>R8002</t>
  </si>
  <si>
    <t>Úvazky a spojovací materiál  (stromy dle TZ)</t>
  </si>
  <si>
    <t>1477139413</t>
  </si>
  <si>
    <t>42</t>
  </si>
  <si>
    <t>R8003</t>
  </si>
  <si>
    <t xml:space="preserve">Juta na bandáž kmene </t>
  </si>
  <si>
    <t>1620858114</t>
  </si>
  <si>
    <t>7*2*1,2</t>
  </si>
  <si>
    <t>43</t>
  </si>
  <si>
    <t>R8004</t>
  </si>
  <si>
    <t>Chránička paty kmene       (stromy dle TZ)</t>
  </si>
  <si>
    <t>-1000865988</t>
  </si>
  <si>
    <t>44</t>
  </si>
  <si>
    <t>10321100</t>
  </si>
  <si>
    <t>zahradní substrát pro výsadbu VL</t>
  </si>
  <si>
    <t>-1200001250</t>
  </si>
  <si>
    <t>pi*0,5*0,5*0,7*7-pi*0,4*0,4*0,4*7</t>
  </si>
  <si>
    <t>45</t>
  </si>
  <si>
    <t>183403114</t>
  </si>
  <si>
    <t>Obdělání půdy kultivátorováním v rovině a svahu do 1:5</t>
  </si>
  <si>
    <t>-649158210</t>
  </si>
  <si>
    <t>46</t>
  </si>
  <si>
    <t>183403153</t>
  </si>
  <si>
    <t>Obdělání půdy hrabáním v rovině a svahu do 1:5</t>
  </si>
  <si>
    <t>-1885184601</t>
  </si>
  <si>
    <t>47</t>
  </si>
  <si>
    <t>183403161</t>
  </si>
  <si>
    <t>Obdělání půdy válením v rovině a svahu do 1:5</t>
  </si>
  <si>
    <t>-428680840</t>
  </si>
  <si>
    <t>48</t>
  </si>
  <si>
    <t>183552431</t>
  </si>
  <si>
    <t>Hnojení tekutými hnojivy se zapravením do půdy v množství do 2 t/ha ploch do 5 ha sklonu do 5°</t>
  </si>
  <si>
    <t>ha</t>
  </si>
  <si>
    <t>-134077773</t>
  </si>
  <si>
    <t>trávník*0,0001*3</t>
  </si>
  <si>
    <t>49</t>
  </si>
  <si>
    <t>R102</t>
  </si>
  <si>
    <t>ochrana kmene bedněním - zřízení</t>
  </si>
  <si>
    <t>-1937564749</t>
  </si>
  <si>
    <t>0,5*2*4*29</t>
  </si>
  <si>
    <t>50</t>
  </si>
  <si>
    <t>R103</t>
  </si>
  <si>
    <t>ochrana kmene bedněním - odstranění</t>
  </si>
  <si>
    <t>1805435237</t>
  </si>
  <si>
    <t>51</t>
  </si>
  <si>
    <t>184102116</t>
  </si>
  <si>
    <t>Výsadba dřeviny s balem D do 0,8 m do jamky se zalitím v rovině a svahu do 1:5</t>
  </si>
  <si>
    <t>175547784</t>
  </si>
  <si>
    <t>52</t>
  </si>
  <si>
    <t>R1841ja</t>
  </si>
  <si>
    <t>Třešeň sakura (Prunus serrulata ´Kanzan´), o.k. 18-20cm</t>
  </si>
  <si>
    <t>-1303865871</t>
  </si>
  <si>
    <t>53</t>
  </si>
  <si>
    <t>R1841hr</t>
  </si>
  <si>
    <t xml:space="preserve">javor babyka (Acer campestre Elsrijk), o.k. 18-20cm </t>
  </si>
  <si>
    <t>-748619946</t>
  </si>
  <si>
    <t>54</t>
  </si>
  <si>
    <t>184215133</t>
  </si>
  <si>
    <t>Ukotvení kmene dřevin třemi kůly D do 0,1 m délky do 3 m</t>
  </si>
  <si>
    <t>-601714957</t>
  </si>
  <si>
    <t>55</t>
  </si>
  <si>
    <t>184215411</t>
  </si>
  <si>
    <t>Zhotovení závlahové mísy dřevin D do 0,5 m v rovině nebo na svahu do 1:5</t>
  </si>
  <si>
    <t>-603457466</t>
  </si>
  <si>
    <t>56</t>
  </si>
  <si>
    <t>184501131</t>
  </si>
  <si>
    <t>Zhotovení obalu z juty ve dvou vrstvách v rovině a svahu do 1:5</t>
  </si>
  <si>
    <t>1450322192</t>
  </si>
  <si>
    <t>7*2</t>
  </si>
  <si>
    <t>57</t>
  </si>
  <si>
    <t>184802111</t>
  </si>
  <si>
    <t>Chemické odplevelení před založením kultury nad 20 m2 postřikem na široko v rovině a svahu do 1:5</t>
  </si>
  <si>
    <t>494916718</t>
  </si>
  <si>
    <t>58</t>
  </si>
  <si>
    <t>R101</t>
  </si>
  <si>
    <t xml:space="preserve">Trávníkový kompost </t>
  </si>
  <si>
    <t>-229263114</t>
  </si>
  <si>
    <t>(trávník*0,15)/2,5</t>
  </si>
  <si>
    <t>59</t>
  </si>
  <si>
    <t>184911161</t>
  </si>
  <si>
    <t>Mulčování záhonů kačírkem tl vrstvy přes 0,05 do 0,1 m v rovině a svahu do 1:5</t>
  </si>
  <si>
    <t>-1202596960</t>
  </si>
  <si>
    <t>fasáda u parkoviště</t>
  </si>
  <si>
    <t>60</t>
  </si>
  <si>
    <t>184911431</t>
  </si>
  <si>
    <t>Mulčování rostlin kůrou tl. do 0,15 m v rovině a svahu do 1:5</t>
  </si>
  <si>
    <t>-1892115921</t>
  </si>
  <si>
    <t>pi*0,75*0,75*7</t>
  </si>
  <si>
    <t>61</t>
  </si>
  <si>
    <t>10391100</t>
  </si>
  <si>
    <t>kůra mulčovací VL</t>
  </si>
  <si>
    <t>93375571</t>
  </si>
  <si>
    <t>pi*0,75*0,75*0,15*7</t>
  </si>
  <si>
    <t>62</t>
  </si>
  <si>
    <t>185804312</t>
  </si>
  <si>
    <t>Zalití rostlin vodou plocha přes 20 m2</t>
  </si>
  <si>
    <t>2066342895</t>
  </si>
  <si>
    <t>3x zálivka před předáním</t>
  </si>
  <si>
    <t>3*0,01*trávník+3*0,05*7</t>
  </si>
  <si>
    <t>63</t>
  </si>
  <si>
    <t>185851121</t>
  </si>
  <si>
    <t>Dovoz vody pro zálivku rostlin za vzdálenost do 1000 m</t>
  </si>
  <si>
    <t>2123850908</t>
  </si>
  <si>
    <t>64</t>
  </si>
  <si>
    <t>nv001</t>
  </si>
  <si>
    <t>náhradní výsadba - Prunus sargentii ´Rancho´ vel. 14-16cm - práce + materiál</t>
  </si>
  <si>
    <t>-1325057179</t>
  </si>
  <si>
    <t>65</t>
  </si>
  <si>
    <t>nv002</t>
  </si>
  <si>
    <t>náhradní výsadba - Acer campestre ´Elsrijk´ vel. 14-16cm - práce + materiál</t>
  </si>
  <si>
    <t>-1811625472</t>
  </si>
  <si>
    <t>66</t>
  </si>
  <si>
    <t>nv003</t>
  </si>
  <si>
    <t>náhradní výsadba - Tilia cordata ´Rancho´ vel. 14-16cm - práce + materiál</t>
  </si>
  <si>
    <t>-882460867</t>
  </si>
  <si>
    <t>Zakládání</t>
  </si>
  <si>
    <t>67</t>
  </si>
  <si>
    <t>212755214</t>
  </si>
  <si>
    <t>Trativody z drenážních trubek plastových flexibilních D 100 mm bez lože</t>
  </si>
  <si>
    <t>248481039</t>
  </si>
  <si>
    <t>dle D1.1.2.a; D1.1.2.c</t>
  </si>
  <si>
    <t>227+13+35+84+16</t>
  </si>
  <si>
    <t>68</t>
  </si>
  <si>
    <t>213111121</t>
  </si>
  <si>
    <t>Stabilizace základové spáry zřízením vrstvy z geomříže tuhé</t>
  </si>
  <si>
    <t>1760006378</t>
  </si>
  <si>
    <t>69</t>
  </si>
  <si>
    <t>69321052</t>
  </si>
  <si>
    <t>trojosá monolitická geomříž z PP – oka 40/40mm, tl. uzlu 4,1mm</t>
  </si>
  <si>
    <t>498514336</t>
  </si>
  <si>
    <t>přepočteno koeficientem 1,1</t>
  </si>
  <si>
    <t>konstrukce1_1+konstrukce3_1</t>
  </si>
  <si>
    <t>174,1*1,1 'Přepočtené koeficientem množství</t>
  </si>
  <si>
    <t>70</t>
  </si>
  <si>
    <t>213141112</t>
  </si>
  <si>
    <t>Zřízení vrstvy z geotextilie v rovině nebo ve sklonu do 1:5 š do 6 m</t>
  </si>
  <si>
    <t>570309232</t>
  </si>
  <si>
    <t>geo1+geo2</t>
  </si>
  <si>
    <t>71</t>
  </si>
  <si>
    <t>275322611</t>
  </si>
  <si>
    <t>Základové patky ze ŽB se zvýšenými nároky na prostředí tř. C 30/37</t>
  </si>
  <si>
    <t>-863558226</t>
  </si>
  <si>
    <t>zemní vruty</t>
  </si>
  <si>
    <t>pi*0,1*0,1*0,3*(8+6+8)</t>
  </si>
  <si>
    <t>vlajové stožáry</t>
  </si>
  <si>
    <t>0,4*0,4*0,8*2</t>
  </si>
  <si>
    <t>72</t>
  </si>
  <si>
    <t>69311083</t>
  </si>
  <si>
    <t>geotextilie netkaná PP 300g/m2</t>
  </si>
  <si>
    <t>929100025</t>
  </si>
  <si>
    <t>konstrukce1+konstrukce2+konstrukce3+štěpka+práh+kostky+rošty+slepci+umvl+kačer</t>
  </si>
  <si>
    <t>2223,8*1,1 'Přepočtené koeficientem množství</t>
  </si>
  <si>
    <t>73</t>
  </si>
  <si>
    <t>69311086</t>
  </si>
  <si>
    <t>geotextilie netkaná separační, ochranná, filtrační, drenážní PP 1000g/m2</t>
  </si>
  <si>
    <t>-751844190</t>
  </si>
  <si>
    <t>2*konstrukce1_1+2*konstrukce3_1</t>
  </si>
  <si>
    <t>348,2*1,1 'Přepočtené koeficientem množství</t>
  </si>
  <si>
    <t>74</t>
  </si>
  <si>
    <t>275356021</t>
  </si>
  <si>
    <t>Bednění základových patek ploch rovinných zřízení</t>
  </si>
  <si>
    <t>1327410604</t>
  </si>
  <si>
    <t>vlajkové stožáry</t>
  </si>
  <si>
    <t>0,4*4*0,8*2</t>
  </si>
  <si>
    <t>75</t>
  </si>
  <si>
    <t>275356022</t>
  </si>
  <si>
    <t>Bednění základových patek ploch rovinných odstranění</t>
  </si>
  <si>
    <t>-65123453</t>
  </si>
  <si>
    <t>Svislé a kompletní konstrukce</t>
  </si>
  <si>
    <t>76</t>
  </si>
  <si>
    <t>338171123R</t>
  </si>
  <si>
    <t>Osazování sloupků značek se zabetonováním</t>
  </si>
  <si>
    <t>129337366</t>
  </si>
  <si>
    <t>77</t>
  </si>
  <si>
    <t>339921132</t>
  </si>
  <si>
    <t>Osazování betonových palisád do betonového základu v řadě výšky prvku přes 0,5 do 1 m</t>
  </si>
  <si>
    <t>295476511</t>
  </si>
  <si>
    <t>6,31+6,27</t>
  </si>
  <si>
    <t>78</t>
  </si>
  <si>
    <t>R301p1</t>
  </si>
  <si>
    <t>betonová palisáda šedá 165/120mm, š. 165mm, v=400mm</t>
  </si>
  <si>
    <t>-2005960333</t>
  </si>
  <si>
    <t>79</t>
  </si>
  <si>
    <t>R301p2</t>
  </si>
  <si>
    <t>betonová palisáda šedá 165/120mm, š. 165mm, v=600mm</t>
  </si>
  <si>
    <t>-1676104844</t>
  </si>
  <si>
    <t>80</t>
  </si>
  <si>
    <t>R301p3</t>
  </si>
  <si>
    <t>betonová palisáda šedá 165/120mm, š. 165mm, v=800mm</t>
  </si>
  <si>
    <t>-1696373878</t>
  </si>
  <si>
    <t>81</t>
  </si>
  <si>
    <t>R301p4</t>
  </si>
  <si>
    <t>betonová palisáda šedá 165/120mm, š. 165mm, v=1000mm</t>
  </si>
  <si>
    <t>-1046955697</t>
  </si>
  <si>
    <t>82</t>
  </si>
  <si>
    <t>460080202</t>
  </si>
  <si>
    <t>Zřízení zabudovaného bednění základových konstrukcí</t>
  </si>
  <si>
    <t>350363523</t>
  </si>
  <si>
    <t>pi*0,2*0,3*(8+6+8)</t>
  </si>
  <si>
    <t>83</t>
  </si>
  <si>
    <t>28611139</t>
  </si>
  <si>
    <t>trubka kanalizační PVC DN 200x5000mm SN4</t>
  </si>
  <si>
    <t>-1522451727</t>
  </si>
  <si>
    <t>Vodorovné konstrukce</t>
  </si>
  <si>
    <t>84</t>
  </si>
  <si>
    <t>451457777</t>
  </si>
  <si>
    <t>Podklad nebo lože pod dlažbu vodorovný nebo do sklonu 1:5 z MC tl do 50 mm</t>
  </si>
  <si>
    <t>-1418744244</t>
  </si>
  <si>
    <t>práh+slepci+umvl</t>
  </si>
  <si>
    <t>85</t>
  </si>
  <si>
    <t>451573111</t>
  </si>
  <si>
    <t>Lože pod potrubí otevřený výkop ze štěrkopísku</t>
  </si>
  <si>
    <t>-1296076168</t>
  </si>
  <si>
    <t>trativod*0,1*0,3</t>
  </si>
  <si>
    <t>Komunikace pozemní</t>
  </si>
  <si>
    <t>86</t>
  </si>
  <si>
    <t>0061</t>
  </si>
  <si>
    <t>plocha z dusané dubové štěpky tl. 100mm</t>
  </si>
  <si>
    <t>1258148286</t>
  </si>
  <si>
    <t>87</t>
  </si>
  <si>
    <t>564851111</t>
  </si>
  <si>
    <t>Podklad ze štěrkodrtě ŠD tl 150 mm</t>
  </si>
  <si>
    <t>1712373519</t>
  </si>
  <si>
    <t>sanace</t>
  </si>
  <si>
    <t>konstrukce1+práh+kostky+slepci+umvl</t>
  </si>
  <si>
    <t>88</t>
  </si>
  <si>
    <t>564861111</t>
  </si>
  <si>
    <t>Podklad ze štěrkodrtě ŠD tl 200 mm</t>
  </si>
  <si>
    <t>-1768931413</t>
  </si>
  <si>
    <t>2*konstrukce2</t>
  </si>
  <si>
    <t>89</t>
  </si>
  <si>
    <t>564871111</t>
  </si>
  <si>
    <t>Podklad ze štěrkodrtě ŠD tl 250 mm</t>
  </si>
  <si>
    <t>-1965266379</t>
  </si>
  <si>
    <t>90</t>
  </si>
  <si>
    <t>564871116</t>
  </si>
  <si>
    <t>Podklad ze štěrkodrtě ŠD tl. 300 mm</t>
  </si>
  <si>
    <t>-2109501235</t>
  </si>
  <si>
    <t>konstrukce1+konstrukce3+práh+kostky+slepci+umvl</t>
  </si>
  <si>
    <t>91</t>
  </si>
  <si>
    <t>567142112</t>
  </si>
  <si>
    <t>Podklad ze směsi stmelené cementem SC C 8/10 (KSC I) tl 220 mm</t>
  </si>
  <si>
    <t>-1489082280</t>
  </si>
  <si>
    <t>92</t>
  </si>
  <si>
    <t>58381007</t>
  </si>
  <si>
    <t>kostka dlažební žula drobná 8/10</t>
  </si>
  <si>
    <t>814696616</t>
  </si>
  <si>
    <t>přepočteno koeficientem 1,05</t>
  </si>
  <si>
    <t>40,8*1,05 'Přepočtené koeficientem množství</t>
  </si>
  <si>
    <t>93</t>
  </si>
  <si>
    <t>591241111</t>
  </si>
  <si>
    <t>Kladení dlažby z kostek drobných z kamene na MC tl 50 mm</t>
  </si>
  <si>
    <t>1099358359</t>
  </si>
  <si>
    <t>94</t>
  </si>
  <si>
    <t>596211112</t>
  </si>
  <si>
    <t>Kladení zámkové dlažby komunikací pro pěší ručně tl 60 mm skupiny A pl přes 100 do 300 m2</t>
  </si>
  <si>
    <t>-1756670566</t>
  </si>
  <si>
    <t>konstrukce3+konstrukce3_1+rošty</t>
  </si>
  <si>
    <t>95</t>
  </si>
  <si>
    <t>596212211</t>
  </si>
  <si>
    <t>Kladení zámkové dlažby pozemních komunikací tl 80 mm skupiny A pl do 100 m2</t>
  </si>
  <si>
    <t>-1920206158</t>
  </si>
  <si>
    <t>96</t>
  </si>
  <si>
    <t>596212313</t>
  </si>
  <si>
    <t>Kladení zámkové dlažby pozemních komunikací tl 100 mm skupiny A pl přes 300 m2</t>
  </si>
  <si>
    <t>1907300035</t>
  </si>
  <si>
    <t>konstrukce1+konstrukce1_1+konstrukce2</t>
  </si>
  <si>
    <t>97</t>
  </si>
  <si>
    <t>59245213R</t>
  </si>
  <si>
    <t xml:space="preserve">dlažba zámková 20/20/8cm přírodní </t>
  </si>
  <si>
    <t>-1782147445</t>
  </si>
  <si>
    <t>13,1*1,05 'Přepočtené koeficientem množství</t>
  </si>
  <si>
    <t>98</t>
  </si>
  <si>
    <t>5923333R</t>
  </si>
  <si>
    <t>dlažba zámková 20/20/6cm přírodní</t>
  </si>
  <si>
    <t>-755202817</t>
  </si>
  <si>
    <t>243,2*1,05 'Přepočtené koeficientem množství</t>
  </si>
  <si>
    <t>99</t>
  </si>
  <si>
    <t>5923334R</t>
  </si>
  <si>
    <t>dlažba zámková 20/20/4cm přírodní</t>
  </si>
  <si>
    <t>867285260</t>
  </si>
  <si>
    <t>19,4*1,05 'Přepočtené koeficientem množství</t>
  </si>
  <si>
    <t>100</t>
  </si>
  <si>
    <t>592452670RR</t>
  </si>
  <si>
    <t>dlažba zámková 20/10/8cm reliéfní slepecká červená</t>
  </si>
  <si>
    <t>27396257</t>
  </si>
  <si>
    <t>101</t>
  </si>
  <si>
    <t>59245214RR</t>
  </si>
  <si>
    <t xml:space="preserve">dlažba zámková 20/20/10cm přírodní </t>
  </si>
  <si>
    <t>-1939198339</t>
  </si>
  <si>
    <t>1928,2*1,05 'Přepočtené koeficientem množství</t>
  </si>
  <si>
    <t>102</t>
  </si>
  <si>
    <t>R009125</t>
  </si>
  <si>
    <t xml:space="preserve">dlažba zámková 20/20/8cm červená </t>
  </si>
  <si>
    <t>1771403725</t>
  </si>
  <si>
    <t>dle C4, D1.1.1</t>
  </si>
  <si>
    <t>dělící čáry na parkovišti</t>
  </si>
  <si>
    <t>0,1*4,5*4+0,1*5*4</t>
  </si>
  <si>
    <t>3,8*1,05 'Přepočtené koeficientem množství</t>
  </si>
  <si>
    <t>103</t>
  </si>
  <si>
    <t>R596dldr01</t>
  </si>
  <si>
    <t>drážkovaná dlažba tl. 80mm šedá</t>
  </si>
  <si>
    <t>-1974178947</t>
  </si>
  <si>
    <t>104</t>
  </si>
  <si>
    <t>R76701</t>
  </si>
  <si>
    <t>ocelové pozinkované rošty tl. 50mm - dodání a montáž</t>
  </si>
  <si>
    <t>-3492296</t>
  </si>
  <si>
    <t>105</t>
  </si>
  <si>
    <t>R76702</t>
  </si>
  <si>
    <t>ocelové pozinkované profily k roštům a obrubám - dodání a montáž</t>
  </si>
  <si>
    <t>-1986148617</t>
  </si>
  <si>
    <t>.rošty</t>
  </si>
  <si>
    <t>9,42*(2*1,8+1,7+3+2*1,45+1,7)</t>
  </si>
  <si>
    <t>3,14*(2*1,8+1,7+3+2*1,45+1,7)</t>
  </si>
  <si>
    <t>3,768*(2*1,8+1,7+3+2*1,45+1,7)</t>
  </si>
  <si>
    <t>obruba u Provaznické ul.</t>
  </si>
  <si>
    <t>20*3,768</t>
  </si>
  <si>
    <t>20*7,065</t>
  </si>
  <si>
    <t>1,884*20</t>
  </si>
  <si>
    <t>Trubní vedení</t>
  </si>
  <si>
    <t>106</t>
  </si>
  <si>
    <t>895941111</t>
  </si>
  <si>
    <t>Zřízení vpusti kanalizační uliční z betonových dílců typ UV-50 normální</t>
  </si>
  <si>
    <t>1686789582</t>
  </si>
  <si>
    <t>107</t>
  </si>
  <si>
    <t>59223823</t>
  </si>
  <si>
    <t>vpusť betonová uliční dno 62,6 x 49,5 x 5 cm</t>
  </si>
  <si>
    <t>-2066369760</t>
  </si>
  <si>
    <t>108</t>
  </si>
  <si>
    <t>59223854</t>
  </si>
  <si>
    <t>skruž betonová pro uliční vpusť s výtokovým otvorem PVC, 45x35x5 cm</t>
  </si>
  <si>
    <t>-1978498943</t>
  </si>
  <si>
    <t>109</t>
  </si>
  <si>
    <t>59223824</t>
  </si>
  <si>
    <t>vpusť betonová uliční /skruž/ 59x50x5 cm</t>
  </si>
  <si>
    <t>-2007233122</t>
  </si>
  <si>
    <t>110</t>
  </si>
  <si>
    <t>55242320R</t>
  </si>
  <si>
    <t>Mříž plastová s rámem D400 500x500mm</t>
  </si>
  <si>
    <t>1757119026</t>
  </si>
  <si>
    <t>111</t>
  </si>
  <si>
    <t>59223820</t>
  </si>
  <si>
    <t>vpusť betonová uliční /skruž/ 29x50x5 cm</t>
  </si>
  <si>
    <t>-157650596</t>
  </si>
  <si>
    <t>112</t>
  </si>
  <si>
    <t>59223864</t>
  </si>
  <si>
    <t>prstenec betonový pro uliční vpusť vyrovnávací 39 x 6 x 13 cm</t>
  </si>
  <si>
    <t>-1065663617</t>
  </si>
  <si>
    <t>113</t>
  </si>
  <si>
    <t>899204112</t>
  </si>
  <si>
    <t>Osazení mříží litinových včetně rámů a košů na bahno pro třídu zatížení D400, E600</t>
  </si>
  <si>
    <t>-492418520</t>
  </si>
  <si>
    <t>114</t>
  </si>
  <si>
    <t>R801522</t>
  </si>
  <si>
    <t>Kalový koš pro uliční vpusť vysoký A4 pozink</t>
  </si>
  <si>
    <t>868867514</t>
  </si>
  <si>
    <t>115</t>
  </si>
  <si>
    <t>899331111</t>
  </si>
  <si>
    <t>Výšková úprava uličního vstupu nebo vpusti do 200 mm zvýšením poklopu</t>
  </si>
  <si>
    <t>-948019950</t>
  </si>
  <si>
    <t>116</t>
  </si>
  <si>
    <t>899332111</t>
  </si>
  <si>
    <t>Výšková úprava uličního vstupu nebo vpusti do 200 mm snížením poklopu</t>
  </si>
  <si>
    <t>-1830676427</t>
  </si>
  <si>
    <t>117</t>
  </si>
  <si>
    <t>899623161R</t>
  </si>
  <si>
    <t>Obetonování chrániček betonem prostým tř. C 20/25 v otevřeném výkopu</t>
  </si>
  <si>
    <t>-1194223593</t>
  </si>
  <si>
    <t>dle C3 ochrana VO</t>
  </si>
  <si>
    <t>0,5*0,25*(8+7,5+27+4,5)</t>
  </si>
  <si>
    <t>Ostatní konstrukce a práce, bourání</t>
  </si>
  <si>
    <t>118</t>
  </si>
  <si>
    <t>914111111</t>
  </si>
  <si>
    <t>Montáž svislé dopravní značky do velikosti 1 m2 objímkami na sloupek nebo konzolu</t>
  </si>
  <si>
    <t>869215061</t>
  </si>
  <si>
    <t>119</t>
  </si>
  <si>
    <t>40445415</t>
  </si>
  <si>
    <t>značka dopravní svislá nereflexní FeZn prolis 300x200mm</t>
  </si>
  <si>
    <t>747687131</t>
  </si>
  <si>
    <t>120</t>
  </si>
  <si>
    <t>40445420</t>
  </si>
  <si>
    <t>značka dopravní svislá nereflexní FeZn prolis 500x150mm</t>
  </si>
  <si>
    <t>-51119337</t>
  </si>
  <si>
    <t>121</t>
  </si>
  <si>
    <t>404454040</t>
  </si>
  <si>
    <t>značka dopravní svislá nereflexní FeZn prolis, 500 x 700 mm</t>
  </si>
  <si>
    <t>-1248964119</t>
  </si>
  <si>
    <t>122</t>
  </si>
  <si>
    <t>404452250</t>
  </si>
  <si>
    <t>sloupek Zn 60 - 350</t>
  </si>
  <si>
    <t>1899509644</t>
  </si>
  <si>
    <t>123</t>
  </si>
  <si>
    <t>404452400</t>
  </si>
  <si>
    <t>patka hliníková HP 60</t>
  </si>
  <si>
    <t>39660612</t>
  </si>
  <si>
    <t>124</t>
  </si>
  <si>
    <t>404452530</t>
  </si>
  <si>
    <t>víčko plastové na sloupek 60</t>
  </si>
  <si>
    <t>-377345989</t>
  </si>
  <si>
    <t>125</t>
  </si>
  <si>
    <t>915111115</t>
  </si>
  <si>
    <t>Vodorovné dopravní značení dělící čáry souvislé š 125 mm základní žlutá barva</t>
  </si>
  <si>
    <t>314189748</t>
  </si>
  <si>
    <t>13+10</t>
  </si>
  <si>
    <t>126</t>
  </si>
  <si>
    <t>915121111</t>
  </si>
  <si>
    <t>Vodorovné dopravní značení vodící čáry souvislé š 250 mm základní bílá barva</t>
  </si>
  <si>
    <t>846552506</t>
  </si>
  <si>
    <t>127</t>
  </si>
  <si>
    <t>915131111</t>
  </si>
  <si>
    <t>Vodorovné dopravní značení přechody pro chodce, šipky, symboly základní bílá barva</t>
  </si>
  <si>
    <t>-609479607</t>
  </si>
  <si>
    <t>šrafy</t>
  </si>
  <si>
    <t>7,5</t>
  </si>
  <si>
    <t>V10f</t>
  </si>
  <si>
    <t>128</t>
  </si>
  <si>
    <t>915611111</t>
  </si>
  <si>
    <t>Předznačení vodorovného liniového značení</t>
  </si>
  <si>
    <t>-413933397</t>
  </si>
  <si>
    <t>23+17</t>
  </si>
  <si>
    <t>129</t>
  </si>
  <si>
    <t>915621111</t>
  </si>
  <si>
    <t>Předznačení vodorovného plošného značení</t>
  </si>
  <si>
    <t>-570052308</t>
  </si>
  <si>
    <t>130</t>
  </si>
  <si>
    <t>916131213</t>
  </si>
  <si>
    <t>Osazení silničního obrubníku betonového stojatého s boční opěrou do lože z betonu prostého</t>
  </si>
  <si>
    <t>-1094410036</t>
  </si>
  <si>
    <t>bo1525+bo1515+bop</t>
  </si>
  <si>
    <t>131</t>
  </si>
  <si>
    <t>916231213</t>
  </si>
  <si>
    <t>Osazení chodníkového obrubníku betonového stojatého s boční opěrou do lože z betonu prostého</t>
  </si>
  <si>
    <t>-2103036778</t>
  </si>
  <si>
    <t>132</t>
  </si>
  <si>
    <t>59217017</t>
  </si>
  <si>
    <t>obrubník betonový chodníkový 100x10x25 cm</t>
  </si>
  <si>
    <t>-1785204967</t>
  </si>
  <si>
    <t>2,7+19,3+9,1+2*1,6+6,2+4,2+17,3+35,1+8,9+9,2+4,3+23,8+12,1+3,5+2,2+6,5+1,5+5,7+6,9+1,5+12,9+4,2+11,5+2*1,4+4,3+11,4+11+3,8+12,5+13,9+2,5+17,9+8,9+5,8</t>
  </si>
  <si>
    <t>3,8+3+3,2+9,2-20</t>
  </si>
  <si>
    <t>133</t>
  </si>
  <si>
    <t>59217030</t>
  </si>
  <si>
    <t>obrubník betonový silniční přechodový 100x15x15-25 cm</t>
  </si>
  <si>
    <t>-834893235</t>
  </si>
  <si>
    <t>15*1,05 'Přepočtené koeficientem množství</t>
  </si>
  <si>
    <t>134</t>
  </si>
  <si>
    <t>59217031</t>
  </si>
  <si>
    <t>obrubník betonový silniční 100 x 15 x 25 cm</t>
  </si>
  <si>
    <t>-1982377016</t>
  </si>
  <si>
    <t>53,3+32,1+11,9+22,8+8+4,6+5+37,6+20,7+12+3,7+10,5+2,1+8,7+4,2+0,8+1,6+3,5+3,6+6,3+30,2+7,8*2+41,5+9,6+2,2+3,6+10,4+5,7+2+7,1+3,5+2,7+23,3+1,8+10,1+6,4</t>
  </si>
  <si>
    <t>4,2+2,6+4,9+4,3+10,2+0,9+14,3+14,1+19,6+3+0,5+9,1-bo1515-bop</t>
  </si>
  <si>
    <t>20+4,8+4,6+7,1</t>
  </si>
  <si>
    <t>495,3*1,05 'Přepočtené koeficientem množství</t>
  </si>
  <si>
    <t>135</t>
  </si>
  <si>
    <t>59217032</t>
  </si>
  <si>
    <t>obrubník betonový silniční 100x15x15 cm</t>
  </si>
  <si>
    <t>270208479</t>
  </si>
  <si>
    <t>snížené obruby</t>
  </si>
  <si>
    <t>9,1+6,2+1,5+3+3,4+2,2+6+4,6+6,6</t>
  </si>
  <si>
    <t>42,6*1,05 'Přepočtené koeficientem množství</t>
  </si>
  <si>
    <t>136</t>
  </si>
  <si>
    <t>919731123R</t>
  </si>
  <si>
    <t>Zarovnání styčné plochy podkladu nebo krytu živičného tl do 200 mm modifikovanou zálivkou</t>
  </si>
  <si>
    <t>1921165580</t>
  </si>
  <si>
    <t>137</t>
  </si>
  <si>
    <t>R916pl</t>
  </si>
  <si>
    <t>plastová obruba s hřeby - osazení + dodání</t>
  </si>
  <si>
    <t>455126884</t>
  </si>
  <si>
    <t>dle D1.1.2.a, D1.1.2.c</t>
  </si>
  <si>
    <t>14,8+19,5+37,3+3,3</t>
  </si>
  <si>
    <t>138</t>
  </si>
  <si>
    <t>919735113</t>
  </si>
  <si>
    <t>Řezání stávajícího živičného krytu hl do 150 mm</t>
  </si>
  <si>
    <t>371832636</t>
  </si>
  <si>
    <t>11,98+2,14+5,72+6,89+3,82+7,49</t>
  </si>
  <si>
    <t>139</t>
  </si>
  <si>
    <t>938908411</t>
  </si>
  <si>
    <t>Čištění vozovek splachováním vodou</t>
  </si>
  <si>
    <t>410622400</t>
  </si>
  <si>
    <t>140</t>
  </si>
  <si>
    <t>966006211</t>
  </si>
  <si>
    <t>Odstranění svislých dopravních značek ze sloupů, sloupků nebo konzol</t>
  </si>
  <si>
    <t>110890274</t>
  </si>
  <si>
    <t>141</t>
  </si>
  <si>
    <t>966008211</t>
  </si>
  <si>
    <t>Bourání odvodňovacího žlabu z betonových příkopových tvárnic š do 500 mm</t>
  </si>
  <si>
    <t>366569887</t>
  </si>
  <si>
    <t>dle D1.1.2.a, F2.b</t>
  </si>
  <si>
    <t>115+35</t>
  </si>
  <si>
    <t>142</t>
  </si>
  <si>
    <t>981513111</t>
  </si>
  <si>
    <t>Demolice konstrukcí objektů zděných na MVC těžkou mechanizací</t>
  </si>
  <si>
    <t>123688453</t>
  </si>
  <si>
    <t>zídka u školy</t>
  </si>
  <si>
    <t>0,3*0,35*16,1</t>
  </si>
  <si>
    <t>143</t>
  </si>
  <si>
    <t>981513116</t>
  </si>
  <si>
    <t>Demolice konstrukcí objektů z betonu prostého těžkou mechanizací</t>
  </si>
  <si>
    <t>74569058</t>
  </si>
  <si>
    <t>zídka u školy základ</t>
  </si>
  <si>
    <t>0,5*0,8*16,1</t>
  </si>
  <si>
    <t>základy pod stožáry</t>
  </si>
  <si>
    <t>1*1*0,8*2</t>
  </si>
  <si>
    <t>květináče u školy</t>
  </si>
  <si>
    <t>3*1,2*4*2,1*0,2+1,2*4*5*0,2</t>
  </si>
  <si>
    <t>zídka u školy2</t>
  </si>
  <si>
    <t>1,6*0,4*10,5</t>
  </si>
  <si>
    <t>rampy pro ZTP</t>
  </si>
  <si>
    <t>15*1,5*0,3</t>
  </si>
  <si>
    <t>144</t>
  </si>
  <si>
    <t>R358vl</t>
  </si>
  <si>
    <t>vlajkový stožár pozinkovaný + lak RAL 7016, v=7m</t>
  </si>
  <si>
    <t>-700691838</t>
  </si>
  <si>
    <t>145</t>
  </si>
  <si>
    <t>R767001</t>
  </si>
  <si>
    <t>zábradlí z oceli s třítyčovou výplní (spodní zarážka pro hůl), 2x madlo a sloupky ∅40/2mm, výplň ∅20/2mm, žárové zinkování dle DIN EN ISO 1461,  tryskání - sweping, základní nátěr epoxidový + vrchní nátěr polyuretanový vč.kotvení</t>
  </si>
  <si>
    <t>127252075</t>
  </si>
  <si>
    <t>4*(3,02+2*0,3)</t>
  </si>
  <si>
    <t>146</t>
  </si>
  <si>
    <t>R982</t>
  </si>
  <si>
    <t>demontáž dopravní značky vč. sloupku a likvidace</t>
  </si>
  <si>
    <t>556607447</t>
  </si>
  <si>
    <t>997</t>
  </si>
  <si>
    <t>Přesun sutě</t>
  </si>
  <si>
    <t>147</t>
  </si>
  <si>
    <t>997002611</t>
  </si>
  <si>
    <t>Nakládání suti a vybouraných hmot</t>
  </si>
  <si>
    <t>948643211</t>
  </si>
  <si>
    <t>148</t>
  </si>
  <si>
    <t>997006512</t>
  </si>
  <si>
    <t>Vodorovné doprava suti s naložením a složením na skládku do 1 km</t>
  </si>
  <si>
    <t>-328396893</t>
  </si>
  <si>
    <t>149</t>
  </si>
  <si>
    <t>997006519</t>
  </si>
  <si>
    <t>Příplatek k vodorovnému přemístění suti na skládku ZKD 1 km přes 1 km</t>
  </si>
  <si>
    <t>267963747</t>
  </si>
  <si>
    <t>2767,591*9 'Přepočtené koeficientem množství</t>
  </si>
  <si>
    <t>150</t>
  </si>
  <si>
    <t>997221645RR</t>
  </si>
  <si>
    <t>Poplatek za uložení na skládce odpadu asfaltového s vysokým obsahem dehtu - nebezpečný odpad</t>
  </si>
  <si>
    <t>-258567617</t>
  </si>
  <si>
    <t>0,6*(197,362+463,197)</t>
  </si>
  <si>
    <t>151</t>
  </si>
  <si>
    <t>997221815</t>
  </si>
  <si>
    <t>Poplatek za uložení na skládce (skládkovné) stavebního odpadu betonového kód odpadu 170 101</t>
  </si>
  <si>
    <t>59525515</t>
  </si>
  <si>
    <t>240,838+483,336+197,415+37,5+71,188</t>
  </si>
  <si>
    <t>152</t>
  </si>
  <si>
    <t>997221845</t>
  </si>
  <si>
    <t>Poplatek za uložení asfaltového odpadu bez obsahu dehtu na skládce (skládkovné)</t>
  </si>
  <si>
    <t>-1860741602</t>
  </si>
  <si>
    <t>0,4*(197,362+463,197)</t>
  </si>
  <si>
    <t>153</t>
  </si>
  <si>
    <t>997221855</t>
  </si>
  <si>
    <t>Poplatek za uložení na skládce (skládkovné) zeminy a kameniva kód odpadu 170 504</t>
  </si>
  <si>
    <t>-2023815369</t>
  </si>
  <si>
    <t>154</t>
  </si>
  <si>
    <t>997RC</t>
  </si>
  <si>
    <t>poplatek za cihelnou suť</t>
  </si>
  <si>
    <t>1482304265</t>
  </si>
  <si>
    <t>998</t>
  </si>
  <si>
    <t>Přesun hmot</t>
  </si>
  <si>
    <t>155</t>
  </si>
  <si>
    <t>998225111</t>
  </si>
  <si>
    <t>Přesun hmot pro pozemní komunikace s krytem z kamene, monolitickým betonovým nebo živičným</t>
  </si>
  <si>
    <t>590632246</t>
  </si>
  <si>
    <t>Práce a dodávky M</t>
  </si>
  <si>
    <t>46-M</t>
  </si>
  <si>
    <t>Zemní práce při extr.mont.pracích</t>
  </si>
  <si>
    <t>156</t>
  </si>
  <si>
    <t>460041112</t>
  </si>
  <si>
    <t>Čerpání vody na dopravní výšku do 10 m průměrný přítok přes 400 do 600 litrů/min</t>
  </si>
  <si>
    <t>hod</t>
  </si>
  <si>
    <t>-377696460</t>
  </si>
  <si>
    <t>odhad - 10dní á 10 hod</t>
  </si>
  <si>
    <t>10*10</t>
  </si>
  <si>
    <t>157</t>
  </si>
  <si>
    <t>460131113</t>
  </si>
  <si>
    <t>Hloubení nezapažených jam při elektromontážích ručně v hornině tř I skupiny 3</t>
  </si>
  <si>
    <t>-568117918</t>
  </si>
  <si>
    <t>ruční sondy</t>
  </si>
  <si>
    <t>0,8*0,8*1,5*20</t>
  </si>
  <si>
    <t>158</t>
  </si>
  <si>
    <t>460751113</t>
  </si>
  <si>
    <t>Osazení kabelových kanálů do rýhy z prefabrikovaných betonových žlabů vnější šířky do 35 cm</t>
  </si>
  <si>
    <t>-226571081</t>
  </si>
  <si>
    <t>dle C3 - PODA</t>
  </si>
  <si>
    <t>19+4,6+25,5+8,4+4,4</t>
  </si>
  <si>
    <t>159</t>
  </si>
  <si>
    <t>592133920</t>
  </si>
  <si>
    <t>žlab kabelový TK 1, T 2N, TK 2 a T 2NK AZD 29-100 100x31x26 cm</t>
  </si>
  <si>
    <t>1075628220</t>
  </si>
  <si>
    <t>tk2*1,1</t>
  </si>
  <si>
    <t>160</t>
  </si>
  <si>
    <t>592133450</t>
  </si>
  <si>
    <t>poklop kabelového žlabu TK 2 AZD 28-50 50x23x4 cm</t>
  </si>
  <si>
    <t>1817861550</t>
  </si>
  <si>
    <t>2*tk2*1,1</t>
  </si>
  <si>
    <t>161</t>
  </si>
  <si>
    <t>460520164</t>
  </si>
  <si>
    <t>Montáž trubek ochranných plastových tuhých D do 110 mm uložených do rýhy</t>
  </si>
  <si>
    <t>-1307229694</t>
  </si>
  <si>
    <t>dle C3</t>
  </si>
  <si>
    <t>2*1,5+8+26+13+2*7+5+6+13,6+5,5+3+3,5+7,6+5+7,5+3*6,6+7,3+10+5,3+5,1+27+43,5+4,5</t>
  </si>
  <si>
    <t>162</t>
  </si>
  <si>
    <t>460520174</t>
  </si>
  <si>
    <t>Montáž trubek ochranných plastových ohebných do 110 mm uložených do rýhy</t>
  </si>
  <si>
    <t>-1840724267</t>
  </si>
  <si>
    <t>7,5+8+8+3*7+4,6+5+6+3+25,5+3,5+5,5+7,6+8,4+5+7,5+6,6+7,3+10+5,3+43,5+27+5,1+4,4+4,5</t>
  </si>
  <si>
    <t>163</t>
  </si>
  <si>
    <t>345713550R</t>
  </si>
  <si>
    <t>trubka elektroinstalační d110mm</t>
  </si>
  <si>
    <t>-1887532077</t>
  </si>
  <si>
    <t>1,05*chráničkyrez</t>
  </si>
  <si>
    <t>164</t>
  </si>
  <si>
    <t>R46001</t>
  </si>
  <si>
    <t>dělená chránička z plastu D110mm</t>
  </si>
  <si>
    <t>-1996151295</t>
  </si>
  <si>
    <t>1,05*chráničkyp</t>
  </si>
  <si>
    <t>rýhy</t>
  </si>
  <si>
    <t>177,874</t>
  </si>
  <si>
    <t>studny</t>
  </si>
  <si>
    <t>113,13</t>
  </si>
  <si>
    <t>pažení</t>
  </si>
  <si>
    <t>338,808</t>
  </si>
  <si>
    <t>pažení2</t>
  </si>
  <si>
    <t>219,6</t>
  </si>
  <si>
    <t>291,004</t>
  </si>
  <si>
    <t>potrubí</t>
  </si>
  <si>
    <t>85,75</t>
  </si>
  <si>
    <t>potrubí2</t>
  </si>
  <si>
    <t>002 - SO 301 ODVODNĚNÍ KOMUNIKACE</t>
  </si>
  <si>
    <t>43,973</t>
  </si>
  <si>
    <t>lože</t>
  </si>
  <si>
    <t>9,004</t>
  </si>
  <si>
    <t>zásyp</t>
  </si>
  <si>
    <t>181,354</t>
  </si>
  <si>
    <t>fr032</t>
  </si>
  <si>
    <t>107,268</t>
  </si>
  <si>
    <t>119001405</t>
  </si>
  <si>
    <t>Dočasné zajištění potrubí z PE DN do 200 mm</t>
  </si>
  <si>
    <t>928791393</t>
  </si>
  <si>
    <t>dle D1.3.3.c</t>
  </si>
  <si>
    <t>2*1,5</t>
  </si>
  <si>
    <t>119001411</t>
  </si>
  <si>
    <t>Dočasné zajištění potrubí betonového, ŽB nebo kameninového DN do 200 mm</t>
  </si>
  <si>
    <t>291406808</t>
  </si>
  <si>
    <t>1,5</t>
  </si>
  <si>
    <t>119001412</t>
  </si>
  <si>
    <t>Dočasné zajištění potrubí betonového, ŽB nebo kameninového DN přes 200 do 500 mm</t>
  </si>
  <si>
    <t>417893309</t>
  </si>
  <si>
    <t>1,5*2</t>
  </si>
  <si>
    <t>1804038123</t>
  </si>
  <si>
    <t>1,5*18</t>
  </si>
  <si>
    <t>132254205</t>
  </si>
  <si>
    <t>Hloubení zapažených rýh š do 2000 mm v hornině třídy těžitelnosti I, skupiny 3 objem do 1000 m3</t>
  </si>
  <si>
    <t>526985580</t>
  </si>
  <si>
    <t>1,05*(4,53*1,6+6,84*1,6+27,76*2,3+8,88*1,8+29,54*2)+1,05*1,5*(2,5+1,7+1+3)</t>
  </si>
  <si>
    <t>134702112</t>
  </si>
  <si>
    <t>Vykopávky do 4 m2 pro studny nespouštěné v hornině třídy těžitelnosti I a II skupiny 1 - 4 s hnaným pažením hl přes 2 do 6 m</t>
  </si>
  <si>
    <t>309749236</t>
  </si>
  <si>
    <t>dle D1.3.3.f</t>
  </si>
  <si>
    <t>1,7*1,7*4,5*2</t>
  </si>
  <si>
    <t>2,2*2,2*4,5*4</t>
  </si>
  <si>
    <t>151101101</t>
  </si>
  <si>
    <t>Zřízení příložného pažení a rozepření stěn rýh hl do 2 m</t>
  </si>
  <si>
    <t>1981992843</t>
  </si>
  <si>
    <t>2*(4,53*1,6+6,84*1,6+27,76*2,3+8,88*1,8+29,54*2)+2*1,5*(2,5+1,7+1+3)</t>
  </si>
  <si>
    <t>151101111</t>
  </si>
  <si>
    <t>Odstranění příložného pažení a rozepření stěn rýh hl do 2 m</t>
  </si>
  <si>
    <t>962958483</t>
  </si>
  <si>
    <t>151301103</t>
  </si>
  <si>
    <t>Zřízení hnaného pažení a rozepření stěn rýh hl přes 4 do 8 m</t>
  </si>
  <si>
    <t>1450522628</t>
  </si>
  <si>
    <t>1,7*4*4,5*2</t>
  </si>
  <si>
    <t>2,2*4*4,5*4</t>
  </si>
  <si>
    <t>151301113</t>
  </si>
  <si>
    <t>Odstranění hnaného pažení a rozepření stěn rýh hl přes 4 do 8 m</t>
  </si>
  <si>
    <t>-1380568665</t>
  </si>
  <si>
    <t>162701105</t>
  </si>
  <si>
    <t>Vodorovné přemístění do 10000 m výkopku/sypaniny z horniny tř. 1 až 4</t>
  </si>
  <si>
    <t>-763231473</t>
  </si>
  <si>
    <t>rýhy+studny</t>
  </si>
  <si>
    <t>167101102</t>
  </si>
  <si>
    <t>Nakládání výkopku z hornin tř. 1 až 4 přes 100 m3</t>
  </si>
  <si>
    <t>153089100</t>
  </si>
  <si>
    <t>1797169665</t>
  </si>
  <si>
    <t>171201211</t>
  </si>
  <si>
    <t>Poplatek za uložení odpadu ze sypaniny na skládce (skládkovné)</t>
  </si>
  <si>
    <t>-2036320925</t>
  </si>
  <si>
    <t>174101101</t>
  </si>
  <si>
    <t>Zásyp jam, šachet rýh nebo kolem objektů sypaninou se zhutněním</t>
  </si>
  <si>
    <t>-754802138</t>
  </si>
  <si>
    <t>rýhy+studny-obsyp-lože-pi*0,62*0,62*4,5*2-pi*0,9*0,9*4,5*4</t>
  </si>
  <si>
    <t>59457516</t>
  </si>
  <si>
    <t>potrubí*1,05*0,45</t>
  </si>
  <si>
    <t>0,4*pi*0,5*0,5*2+0,4*pi*0,75*0,75*4</t>
  </si>
  <si>
    <t>583442000</t>
  </si>
  <si>
    <t>štěrkodrť frakce 0-63 třída C</t>
  </si>
  <si>
    <t>674758601</t>
  </si>
  <si>
    <t>zásyp*1,9</t>
  </si>
  <si>
    <t>-fr032</t>
  </si>
  <si>
    <t>58344171</t>
  </si>
  <si>
    <t>štěrkodrť frakce 0/32</t>
  </si>
  <si>
    <t>336445857</t>
  </si>
  <si>
    <t>(studny-pi*0,62*0,62*4,5*2-pi*0,9*0,9*4,5*4)*1,9</t>
  </si>
  <si>
    <t>583373310R</t>
  </si>
  <si>
    <t>štěrkopísek frakce 0-22</t>
  </si>
  <si>
    <t>996546102</t>
  </si>
  <si>
    <t>obsyp*2</t>
  </si>
  <si>
    <t>271572211</t>
  </si>
  <si>
    <t>Podsyp pod základové konstrukce se zhutněním z netříděného štěrkopísku</t>
  </si>
  <si>
    <t>-1037497602</t>
  </si>
  <si>
    <t>š1, š2</t>
  </si>
  <si>
    <t>2*1,2*1,2*0,15</t>
  </si>
  <si>
    <t>359901211</t>
  </si>
  <si>
    <t>Monitoring stoky jakékoli výšky na nové kanalizaci</t>
  </si>
  <si>
    <t>562218147</t>
  </si>
  <si>
    <t>2032835259</t>
  </si>
  <si>
    <t>potrubí*1,05*0,1</t>
  </si>
  <si>
    <t>871313121</t>
  </si>
  <si>
    <t>Montáž kanalizačního potrubí z PVC těsněné gumovým kroužkem otevřený výkop sklon do 20 % DN 160</t>
  </si>
  <si>
    <t>352239285</t>
  </si>
  <si>
    <t>4,53+6,84+27,76+8,88+29,54+2,5+1,7+1+3</t>
  </si>
  <si>
    <t>3*6</t>
  </si>
  <si>
    <t>286114600</t>
  </si>
  <si>
    <t>trubka kanalizace plastová KGEM-160x1000 mm SN8</t>
  </si>
  <si>
    <t>-470935529</t>
  </si>
  <si>
    <t>potrubí+potrubí2</t>
  </si>
  <si>
    <t>103,75*1,1 'Přepočtené koeficientem množství</t>
  </si>
  <si>
    <t>871315221R</t>
  </si>
  <si>
    <t>montáž potrubí uvnitř šachty vč. tvarovek</t>
  </si>
  <si>
    <t>-511793839</t>
  </si>
  <si>
    <t>892312121</t>
  </si>
  <si>
    <t>Tlaková zkouška vzduchem potrubí DN 150 těsnícím vakem ucpávkovým</t>
  </si>
  <si>
    <t>úsek</t>
  </si>
  <si>
    <t>-1137630719</t>
  </si>
  <si>
    <t>R112256</t>
  </si>
  <si>
    <t>betonová skruž 1000/500/120mm</t>
  </si>
  <si>
    <t>1948895498</t>
  </si>
  <si>
    <t>R801</t>
  </si>
  <si>
    <t>dodání a osazení kompletní sorpční vpusti vč.obetonování 1m3 C30/37</t>
  </si>
  <si>
    <t>-668909083</t>
  </si>
  <si>
    <t>R15641555</t>
  </si>
  <si>
    <t xml:space="preserve">poklop s rámem A15 - beton + litina, větraný </t>
  </si>
  <si>
    <t>-267249889</t>
  </si>
  <si>
    <t>R131215567</t>
  </si>
  <si>
    <t>zákrytová deska DN1000/625, H=200mm</t>
  </si>
  <si>
    <t>-1101927671</t>
  </si>
  <si>
    <t>R131215568</t>
  </si>
  <si>
    <t>zákrytová deska DN1500/1000, H=170mm</t>
  </si>
  <si>
    <t>-38212763</t>
  </si>
  <si>
    <t>R1322pt</t>
  </si>
  <si>
    <t>pryžové těsnění ke skružím DN1500mm</t>
  </si>
  <si>
    <t>1459432021</t>
  </si>
  <si>
    <t>R1322pt2</t>
  </si>
  <si>
    <t>pryžové těsnění ke skružím DN1000mm</t>
  </si>
  <si>
    <t>260809796</t>
  </si>
  <si>
    <t>894211111R</t>
  </si>
  <si>
    <t>zřízení vsakovací šachty hl. 4,5m, d=1m</t>
  </si>
  <si>
    <t>1857017337</t>
  </si>
  <si>
    <t>R112255</t>
  </si>
  <si>
    <t xml:space="preserve">betonová skruž 1500/1000/120mm  </t>
  </si>
  <si>
    <t>-2006649466</t>
  </si>
  <si>
    <t>894211111RR</t>
  </si>
  <si>
    <t>zřízení vsakovací šachty hl. 4,5m, d=1,5m</t>
  </si>
  <si>
    <t>-166066405</t>
  </si>
  <si>
    <t>894812312</t>
  </si>
  <si>
    <t>Revizní a čistící šachta z PP typ DN 600/160 šachtové dno průtočné 30°, 60°, 90°</t>
  </si>
  <si>
    <t>2008773097</t>
  </si>
  <si>
    <t>894812313</t>
  </si>
  <si>
    <t>Revizní a čistící šachta z PP typ DN 600/160 šachtové dno s přítokem tvaru T</t>
  </si>
  <si>
    <t>688074937</t>
  </si>
  <si>
    <t>894812332</t>
  </si>
  <si>
    <t>Revizní a čistící šachta z PP DN 600 šachtová roura korugovaná světlé hloubky 2000 mm</t>
  </si>
  <si>
    <t>892470568</t>
  </si>
  <si>
    <t>894812339</t>
  </si>
  <si>
    <t>Příplatek k rourám revizní a čistící šachty z PP DN 600 za uříznutí šachtové roury</t>
  </si>
  <si>
    <t>121278279</t>
  </si>
  <si>
    <t>894812377R</t>
  </si>
  <si>
    <t>Revizní a čistící šachta z PP DN 600 poklop litinový pro třídu zatížení E600 s teleskopickým adaptérem</t>
  </si>
  <si>
    <t>1107303298</t>
  </si>
  <si>
    <t>899102112</t>
  </si>
  <si>
    <t>Osazení poklopů litinových nebo ocelových včetně rámů pro třídu zatížení A15, A50</t>
  </si>
  <si>
    <t>-1839125844</t>
  </si>
  <si>
    <t>R801otv</t>
  </si>
  <si>
    <t>navrtání otvorů do spodních skruží</t>
  </si>
  <si>
    <t>-1426715515</t>
  </si>
  <si>
    <t>6*6*18</t>
  </si>
  <si>
    <t>R801tv</t>
  </si>
  <si>
    <t>dodání a montáž tvarovek, geotextilie a dlaždic uvnitř šachet</t>
  </si>
  <si>
    <t>332128867</t>
  </si>
  <si>
    <t>R112255.1</t>
  </si>
  <si>
    <t xml:space="preserve">betonová skruž 1000/1000/120mm  </t>
  </si>
  <si>
    <t>-650099884</t>
  </si>
  <si>
    <t>R131214</t>
  </si>
  <si>
    <t>betonový konus 1000/625mm s kapsovým stupadlem</t>
  </si>
  <si>
    <t>750211908</t>
  </si>
  <si>
    <t>R806</t>
  </si>
  <si>
    <t>PRSTENEC VYROVNÁVACÍ BETON 625x120/100mm</t>
  </si>
  <si>
    <t>291322787</t>
  </si>
  <si>
    <t>R809</t>
  </si>
  <si>
    <t>PRSTENEC VYROVNÁVACÍ BETON 625x120/40mm</t>
  </si>
  <si>
    <t>623538967</t>
  </si>
  <si>
    <t>938906143R</t>
  </si>
  <si>
    <t>Pročištění potrubí DN 130-160</t>
  </si>
  <si>
    <t>1617133588</t>
  </si>
  <si>
    <t>998276201R</t>
  </si>
  <si>
    <t>Přesun hmot, trub.vedení plast. obsypaná kamenivem</t>
  </si>
  <si>
    <t>1432382031</t>
  </si>
  <si>
    <t>-2116377968</t>
  </si>
  <si>
    <t>pe160</t>
  </si>
  <si>
    <t>237,8</t>
  </si>
  <si>
    <t>rýha</t>
  </si>
  <si>
    <t>418,528</t>
  </si>
  <si>
    <t>760,96</t>
  </si>
  <si>
    <t>26,158</t>
  </si>
  <si>
    <t>120,327</t>
  </si>
  <si>
    <t>003 - SO 302 VÝMĚNA VODOVODU</t>
  </si>
  <si>
    <t>1169629438</t>
  </si>
  <si>
    <t>1,5*3</t>
  </si>
  <si>
    <t>2144213730</t>
  </si>
  <si>
    <t>1,5*15</t>
  </si>
  <si>
    <t>436503845</t>
  </si>
  <si>
    <t>1,5*12</t>
  </si>
  <si>
    <t>Hloubení zapažených rýh š do 2000 mm v hornině třídy těžitelnosti I skupiny 3 objem do 1000 m3</t>
  </si>
  <si>
    <t>-714064685</t>
  </si>
  <si>
    <t>dle D1.9.2.d</t>
  </si>
  <si>
    <t>pe160*1,6*1,1</t>
  </si>
  <si>
    <t>2012840976</t>
  </si>
  <si>
    <t>2*1,6*pe160</t>
  </si>
  <si>
    <t>466577347</t>
  </si>
  <si>
    <t>2063664353</t>
  </si>
  <si>
    <t>-179456829</t>
  </si>
  <si>
    <t>763385077</t>
  </si>
  <si>
    <t>-1512633642</t>
  </si>
  <si>
    <t>rýha*1,7</t>
  </si>
  <si>
    <t>-477853450</t>
  </si>
  <si>
    <t>rýha-lože-obsyp</t>
  </si>
  <si>
    <t>-404638942</t>
  </si>
  <si>
    <t>pe160*1,1*0,46</t>
  </si>
  <si>
    <t>-93715109</t>
  </si>
  <si>
    <t>1,9*(1,04*1,1*(57,8+2*5+21+6,3+13,3+9))</t>
  </si>
  <si>
    <t>58337344</t>
  </si>
  <si>
    <t>štěrkopísek frakce 0/32</t>
  </si>
  <si>
    <t>-180035210</t>
  </si>
  <si>
    <t>1,9*obsyp</t>
  </si>
  <si>
    <t>-573793998</t>
  </si>
  <si>
    <t>pe160*1,1*0,1</t>
  </si>
  <si>
    <t>R802</t>
  </si>
  <si>
    <t xml:space="preserve">spojka  DN 150 jištěná (155 - 192mm)  </t>
  </si>
  <si>
    <t>-1041484346</t>
  </si>
  <si>
    <t>857242122</t>
  </si>
  <si>
    <t>Montáž litinových tvarovek jednoosých přírubových otevřený výkop DN 80</t>
  </si>
  <si>
    <t>177698128</t>
  </si>
  <si>
    <t>857312122</t>
  </si>
  <si>
    <t>Montáž litinových tvarovek jednoosých přírubových otevřený výkop DN 150</t>
  </si>
  <si>
    <t>1809416317</t>
  </si>
  <si>
    <t>871321211</t>
  </si>
  <si>
    <t>Montáž potrubí z PE100 SDR 11 otevřený výkop svařovaných elektrotvarovkou D 160 x 14,6 mm</t>
  </si>
  <si>
    <t>-2001985870</t>
  </si>
  <si>
    <t>dle 1.9.2.c</t>
  </si>
  <si>
    <t>237,3+0,5</t>
  </si>
  <si>
    <t>28613560</t>
  </si>
  <si>
    <t>potrubí dvouvrstvé PE100 RC SDR11 160x14,6 dl 12m</t>
  </si>
  <si>
    <t>376831771</t>
  </si>
  <si>
    <t>237,8*1,05 'Přepočtené koeficientem množství</t>
  </si>
  <si>
    <t>ZS šoupátková, 1,70m-2,50m teleskopická</t>
  </si>
  <si>
    <t>681997441</t>
  </si>
  <si>
    <t>R820</t>
  </si>
  <si>
    <t>bakteriologické rozbory dle potřeby</t>
  </si>
  <si>
    <t>soubor</t>
  </si>
  <si>
    <t>275954012</t>
  </si>
  <si>
    <t>R821</t>
  </si>
  <si>
    <t>montážních práce pracovníků správce při propojích a odstávka řadu</t>
  </si>
  <si>
    <t>-1595694786</t>
  </si>
  <si>
    <t>R821zc</t>
  </si>
  <si>
    <t>náhradní zásobování cisternami s pitnou vodou po dobu 1 měsíce - 3 odběrná místa</t>
  </si>
  <si>
    <t>-539212386</t>
  </si>
  <si>
    <t>422213040R</t>
  </si>
  <si>
    <t>ŠOUPĚ přírubové DN150</t>
  </si>
  <si>
    <t>1635720368</t>
  </si>
  <si>
    <t>R811</t>
  </si>
  <si>
    <t>N-koleno DN   80 TL epoxid přírubové s patkou 8-děr  GSK</t>
  </si>
  <si>
    <t>2139297600</t>
  </si>
  <si>
    <t>R812</t>
  </si>
  <si>
    <t>spojovací a těsnící materiál k litinovým tvarovkám</t>
  </si>
  <si>
    <t>-1169483578</t>
  </si>
  <si>
    <t>R801ef</t>
  </si>
  <si>
    <t>F-kus DN 150 TL epoxid přírubová tvarovka  GSK</t>
  </si>
  <si>
    <t>-136145716</t>
  </si>
  <si>
    <t>R801ef2</t>
  </si>
  <si>
    <t>F-kus DN 80 TL epoxid přírubová tvarovka  GSK</t>
  </si>
  <si>
    <t>444822308</t>
  </si>
  <si>
    <t>877321101</t>
  </si>
  <si>
    <t>Montáž elektrospojek na vodovodním potrubí z PE trub d 160</t>
  </si>
  <si>
    <t>-831530976</t>
  </si>
  <si>
    <t>28615978</t>
  </si>
  <si>
    <t>elektrospojka SDR11 PE 100 PN16 D 160mm</t>
  </si>
  <si>
    <t>-1827789755</t>
  </si>
  <si>
    <t>877321110</t>
  </si>
  <si>
    <t>Montáž elektrokolen 45° na vodovodním potrubí z PE trub d 160</t>
  </si>
  <si>
    <t>824017128</t>
  </si>
  <si>
    <t>28614951R</t>
  </si>
  <si>
    <t>elektrokolena 30, 60 a 45° PE 100 PN16 D 160mm</t>
  </si>
  <si>
    <t>-189956245</t>
  </si>
  <si>
    <t>877321113</t>
  </si>
  <si>
    <t>Montáž elektro T-kusů na vodovodním potrubí z PE trub d 160</t>
  </si>
  <si>
    <t>1542027238</t>
  </si>
  <si>
    <t>28614963R</t>
  </si>
  <si>
    <t>elektrotvarovka T-kus rovnoramenný PE 100 PN16 D 160/90mm</t>
  </si>
  <si>
    <t>-336504502</t>
  </si>
  <si>
    <t>28614963</t>
  </si>
  <si>
    <t>elektrotvarovka T-kus rovnoramenný PE 100 PN16 D 160mm</t>
  </si>
  <si>
    <t>12219695</t>
  </si>
  <si>
    <t>891241112</t>
  </si>
  <si>
    <t>Montáž vodovodních šoupátek otevřený výkop DN 80</t>
  </si>
  <si>
    <t>-1314039448</t>
  </si>
  <si>
    <t>891247111</t>
  </si>
  <si>
    <t>Montáž hydrantů podzemních DN 80</t>
  </si>
  <si>
    <t>1765796502</t>
  </si>
  <si>
    <t>891311112</t>
  </si>
  <si>
    <t>Montáž vodovodních šoupátek otevřený výkop DN 150</t>
  </si>
  <si>
    <t>-417522481</t>
  </si>
  <si>
    <t>892351111</t>
  </si>
  <si>
    <t>Tlaková zkouška vodou potrubí DN 150 nebo 200</t>
  </si>
  <si>
    <t>621542503</t>
  </si>
  <si>
    <t>R857001</t>
  </si>
  <si>
    <t xml:space="preserve">spojka  DN 80 jištěná (85 - 105mm) </t>
  </si>
  <si>
    <t>1275231922</t>
  </si>
  <si>
    <t>R891001M</t>
  </si>
  <si>
    <t>šoupě přírubové DN80</t>
  </si>
  <si>
    <t>-530060943</t>
  </si>
  <si>
    <t>892353122</t>
  </si>
  <si>
    <t>Proplach a dezinfekce vodovodního potrubí DN 150 nebo 200</t>
  </si>
  <si>
    <t>-1933882531</t>
  </si>
  <si>
    <t>892372111</t>
  </si>
  <si>
    <t>Zabezpečení konců potrubí DN do 300 při tlakových zkouškách vodou</t>
  </si>
  <si>
    <t>-1488569111</t>
  </si>
  <si>
    <t>899401112</t>
  </si>
  <si>
    <t>Osazení poklopů litinových šoupátkových</t>
  </si>
  <si>
    <t>-1881839257</t>
  </si>
  <si>
    <t>422913520</t>
  </si>
  <si>
    <t>poklop litinový typ 504-šoupátkový</t>
  </si>
  <si>
    <t>-1138432449</t>
  </si>
  <si>
    <t>899401113</t>
  </si>
  <si>
    <t>Osazení poklopů litinových hydrantových</t>
  </si>
  <si>
    <t>36934042</t>
  </si>
  <si>
    <t>42291452</t>
  </si>
  <si>
    <t>poklop litinový - hydrantový DN 80</t>
  </si>
  <si>
    <t>94625479</t>
  </si>
  <si>
    <t>R883</t>
  </si>
  <si>
    <t>DESKA podkladní hydrantová</t>
  </si>
  <si>
    <t>-2038110601</t>
  </si>
  <si>
    <t>R881</t>
  </si>
  <si>
    <t>FF-kus DN   80 / 300mm TL epoxid trouba přírubová  GSK</t>
  </si>
  <si>
    <t>1520608832</t>
  </si>
  <si>
    <t>R882</t>
  </si>
  <si>
    <t xml:space="preserve">HYDRANT podzemní DN   80 / 1250mm DUO dvoj.uzavírání </t>
  </si>
  <si>
    <t>-1930101368</t>
  </si>
  <si>
    <t>R823</t>
  </si>
  <si>
    <t>PODKLÁDKA šoupátková betonová 300x300x65mm, otvor 120mm</t>
  </si>
  <si>
    <t>1642368709</t>
  </si>
  <si>
    <t>899712111</t>
  </si>
  <si>
    <t>Orientační tabulky na zdivu</t>
  </si>
  <si>
    <t>470093724</t>
  </si>
  <si>
    <t>899721111</t>
  </si>
  <si>
    <t>Signalizační vodič DN do 150 mm na potrubí</t>
  </si>
  <si>
    <t>1204107066</t>
  </si>
  <si>
    <t>2*1,3*pe160</t>
  </si>
  <si>
    <t>899722114</t>
  </si>
  <si>
    <t>Krytí potrubí z plastů výstražnou fólií z PVC 40 cm</t>
  </si>
  <si>
    <t>-1207867773</t>
  </si>
  <si>
    <t>1,1*pe160</t>
  </si>
  <si>
    <t>R801lmtp</t>
  </si>
  <si>
    <t>lemový nákružek s točivou přírubou PE100 D90</t>
  </si>
  <si>
    <t>1039266974</t>
  </si>
  <si>
    <t>R801lmtp2</t>
  </si>
  <si>
    <t>lemový nákružek s točivou přírubou PE100 D160</t>
  </si>
  <si>
    <t>512</t>
  </si>
  <si>
    <t>428436424</t>
  </si>
  <si>
    <t>-2060227670</t>
  </si>
  <si>
    <t>-1689544625</t>
  </si>
  <si>
    <t>cyky410</t>
  </si>
  <si>
    <t>65,9</t>
  </si>
  <si>
    <t>cyky416</t>
  </si>
  <si>
    <t>178</t>
  </si>
  <si>
    <t>rýha1</t>
  </si>
  <si>
    <t>189,5</t>
  </si>
  <si>
    <t>dvk110</t>
  </si>
  <si>
    <t>74,8</t>
  </si>
  <si>
    <t>rýha2</t>
  </si>
  <si>
    <t>37,4</t>
  </si>
  <si>
    <t>dvr75</t>
  </si>
  <si>
    <t>243,9</t>
  </si>
  <si>
    <t>zemnič</t>
  </si>
  <si>
    <t>004 - SO 401 VEŘEJNÉ OSVĚTLENÍ</t>
  </si>
  <si>
    <t>cyky315</t>
  </si>
  <si>
    <t>108,5</t>
  </si>
  <si>
    <t>PSV - Práce a dodávky PSV</t>
  </si>
  <si>
    <t xml:space="preserve">    741 - Elektroinstalace - silnoproud</t>
  </si>
  <si>
    <t xml:space="preserve">    21-M - Elektromontáže</t>
  </si>
  <si>
    <t>-1454489158</t>
  </si>
  <si>
    <t>0,5*dvk110*0,5*0,25</t>
  </si>
  <si>
    <t>PSV</t>
  </si>
  <si>
    <t>Práce a dodávky PSV</t>
  </si>
  <si>
    <t>741</t>
  </si>
  <si>
    <t>Elektroinstalace - silnoproud</t>
  </si>
  <si>
    <t>741128021</t>
  </si>
  <si>
    <t>Příplatek k montáži kabelů za zatažení vodiče a kabelu do 0,75 kg</t>
  </si>
  <si>
    <t>-1637443704</t>
  </si>
  <si>
    <t>cyky410+cyky416+cyky315</t>
  </si>
  <si>
    <t>741132132</t>
  </si>
  <si>
    <t>Ukončení kabelů 4x10 mm2 smršťovací záklopkou nebo páskem bez letování</t>
  </si>
  <si>
    <t>172426362</t>
  </si>
  <si>
    <t>741132133</t>
  </si>
  <si>
    <t>Ukončení kabelů 4x16 mm2 smršťovací záklopkou nebo páskem bez letování</t>
  </si>
  <si>
    <t>-684011151</t>
  </si>
  <si>
    <t>741420021</t>
  </si>
  <si>
    <t>Montáž svorka hromosvodná se 2 šrouby</t>
  </si>
  <si>
    <t>-1835600234</t>
  </si>
  <si>
    <t>21+6</t>
  </si>
  <si>
    <t>354420130</t>
  </si>
  <si>
    <t>svorka uzemnění  SS Cu spojovací</t>
  </si>
  <si>
    <t>-1021385310</t>
  </si>
  <si>
    <t>354420160</t>
  </si>
  <si>
    <t>svorka uzemnění  SP Cu  připojovací</t>
  </si>
  <si>
    <t>1529931655</t>
  </si>
  <si>
    <t>741810003</t>
  </si>
  <si>
    <t>Celková prohlídka elektrického rozvodu a zařízení do 1 milionu Kč</t>
  </si>
  <si>
    <t>280266885</t>
  </si>
  <si>
    <t>741820102</t>
  </si>
  <si>
    <t>Měření intenzity osvětlení</t>
  </si>
  <si>
    <t>-255212091</t>
  </si>
  <si>
    <t>21-M</t>
  </si>
  <si>
    <t>Elektromontáže</t>
  </si>
  <si>
    <t>210021063</t>
  </si>
  <si>
    <t>Osazení výstražné fólie z PVC</t>
  </si>
  <si>
    <t>-1893442100</t>
  </si>
  <si>
    <t>rýha1+rýha2</t>
  </si>
  <si>
    <t>693113110R</t>
  </si>
  <si>
    <t>výstražná fólie z polyethylenu šíře 33 cm s potiskem</t>
  </si>
  <si>
    <t>-1718491465</t>
  </si>
  <si>
    <t>1,1*(rýha1+rýha2)</t>
  </si>
  <si>
    <t>210202013</t>
  </si>
  <si>
    <t>Montáž svítidlo výbojkové průmyslové nebo venkovní na výložník</t>
  </si>
  <si>
    <t>-659215877</t>
  </si>
  <si>
    <t>210202016</t>
  </si>
  <si>
    <t>Montáž svítidlo výbojkové průmyslové nebo venkovní na sloupek parkový</t>
  </si>
  <si>
    <t>1893395792</t>
  </si>
  <si>
    <t>M0058</t>
  </si>
  <si>
    <t>dodání LED svítidla A</t>
  </si>
  <si>
    <t>256</t>
  </si>
  <si>
    <t>918801276</t>
  </si>
  <si>
    <t>M0057</t>
  </si>
  <si>
    <t>dodání LED svítidla B</t>
  </si>
  <si>
    <t>-426326326</t>
  </si>
  <si>
    <t>M0056</t>
  </si>
  <si>
    <t>dodání LED svítidla C</t>
  </si>
  <si>
    <t>67769914</t>
  </si>
  <si>
    <t>M0059</t>
  </si>
  <si>
    <t>dodání LED svítidla D</t>
  </si>
  <si>
    <t>-476553575</t>
  </si>
  <si>
    <t>M0060</t>
  </si>
  <si>
    <t>dodání LED svítidla E</t>
  </si>
  <si>
    <t>534654969</t>
  </si>
  <si>
    <t>M006</t>
  </si>
  <si>
    <t>demontáž stáv.rozvodu vč.odvozu a likvidace</t>
  </si>
  <si>
    <t>1861196165</t>
  </si>
  <si>
    <t>dle D1.4.2.b</t>
  </si>
  <si>
    <t>270</t>
  </si>
  <si>
    <t>M00766</t>
  </si>
  <si>
    <t>demontáž stáv. stožárů se svítidly</t>
  </si>
  <si>
    <t>-818240762</t>
  </si>
  <si>
    <t>210204011</t>
  </si>
  <si>
    <t>Montáž stožárů osvětlení ocelových samostatně stojících délky do 12 m</t>
  </si>
  <si>
    <t>2037902496</t>
  </si>
  <si>
    <t>M21st3</t>
  </si>
  <si>
    <t>dodání sadového stožáru jm. délky 6m, pozink.</t>
  </si>
  <si>
    <t>-934558920</t>
  </si>
  <si>
    <t>210204103</t>
  </si>
  <si>
    <t>Montáž výložníků osvětlení jednoramenných sloupových hmotnosti do 35 kg</t>
  </si>
  <si>
    <t>1823361151</t>
  </si>
  <si>
    <t>M00771</t>
  </si>
  <si>
    <t>dodání jednoramenného přímého výložníku, pro vyložení 1,5m, pozink.</t>
  </si>
  <si>
    <t>-977707928</t>
  </si>
  <si>
    <t>210204105</t>
  </si>
  <si>
    <t>Montáž výložníků osvětlení dvouramenných sloupových hmotnosti do 70 kg</t>
  </si>
  <si>
    <t>253250004</t>
  </si>
  <si>
    <t>M00772</t>
  </si>
  <si>
    <t>dodání dvouramenného přímého výložníku, pro vyložení 1,5m, pozink.</t>
  </si>
  <si>
    <t>-1408530615</t>
  </si>
  <si>
    <t>210204203</t>
  </si>
  <si>
    <t>Montáž elektrovýzbroje stožárů osvětlení 3 okruhy</t>
  </si>
  <si>
    <t>1652546849</t>
  </si>
  <si>
    <t>M004</t>
  </si>
  <si>
    <t>Dodávka výzbroje stožáru osvětlení se třemi obvody, chráněné pojistkami</t>
  </si>
  <si>
    <t>sada</t>
  </si>
  <si>
    <t>33467229</t>
  </si>
  <si>
    <t>210220002</t>
  </si>
  <si>
    <t>Montáž uzemňovacích vedení vodičů FeZn pomocí svorek na povrchu drátem nebo lanem do 10 mm</t>
  </si>
  <si>
    <t>-433307847</t>
  </si>
  <si>
    <t>cyky410+cyky416</t>
  </si>
  <si>
    <t>354410730</t>
  </si>
  <si>
    <t>drát průměr 10 mm FeZn</t>
  </si>
  <si>
    <t>-494340786</t>
  </si>
  <si>
    <t>0,62*zemnič</t>
  </si>
  <si>
    <t>210280211</t>
  </si>
  <si>
    <t>Měření zemních odporů zemniče prvního nebo samostatného</t>
  </si>
  <si>
    <t>-484387482</t>
  </si>
  <si>
    <t>210280215</t>
  </si>
  <si>
    <t>Připlatek k měření zemních odporů prvního zemniče za každý další zemnič v síti</t>
  </si>
  <si>
    <t>-1717671814</t>
  </si>
  <si>
    <t>210280351</t>
  </si>
  <si>
    <t>Zkoušky kabelů silových do 1 kV, počtu a průřezu žil do 4x25 mm2</t>
  </si>
  <si>
    <t>699990066</t>
  </si>
  <si>
    <t>210290891</t>
  </si>
  <si>
    <t>Doplnění orientačních štítků na kabel (při revizi)</t>
  </si>
  <si>
    <t>-735336739</t>
  </si>
  <si>
    <t>M005</t>
  </si>
  <si>
    <t>kabelový štítek</t>
  </si>
  <si>
    <t>-419617346</t>
  </si>
  <si>
    <t>210810005</t>
  </si>
  <si>
    <t>Montáž měděných kabelů CYKY, CYKYD, CYKYDY, NYM, NYY, YSLY 750 V 3x1,5 mm2 uložených volně</t>
  </si>
  <si>
    <t>-1238651327</t>
  </si>
  <si>
    <t>341110300</t>
  </si>
  <si>
    <t>kabel silový s Cu jádrem CYKY 3x1,5 mm2</t>
  </si>
  <si>
    <t>-974534687</t>
  </si>
  <si>
    <t>dle D1.4.2.c</t>
  </si>
  <si>
    <t>6*6+6*2</t>
  </si>
  <si>
    <t>6*6+7*2+7*1,5</t>
  </si>
  <si>
    <t>108,5*1,1 'Přepočtené koeficientem množství</t>
  </si>
  <si>
    <t>210812033</t>
  </si>
  <si>
    <t>Montáž kabel Cu plný kulatý do 1 kV 4x6 až 10 mm2 uložený volně nebo v liště (CYKY)</t>
  </si>
  <si>
    <t>-83706902</t>
  </si>
  <si>
    <t>34111076</t>
  </si>
  <si>
    <t>kabel silový s Cu jádrem 1 kV 4x10mm2</t>
  </si>
  <si>
    <t>1931232433</t>
  </si>
  <si>
    <t>30+15,4+14,5+6*1</t>
  </si>
  <si>
    <t>65,9*1,1 'Přepočtené koeficientem množství</t>
  </si>
  <si>
    <t>210812035</t>
  </si>
  <si>
    <t>Montáž kabelu Cu plného nebo laněného do 1 kV žíly 4x16 mm2 (např. CYKY) bez ukončení uloženého volně nebo v liště</t>
  </si>
  <si>
    <t>-780458882</t>
  </si>
  <si>
    <t>34111080</t>
  </si>
  <si>
    <t>kabel instalační jádro Cu plné izolace PVC plášť PVC 450/750V (CYKY) 4x16mm2</t>
  </si>
  <si>
    <t>778862641</t>
  </si>
  <si>
    <t>59,8+25+25,2+28+29+11*1</t>
  </si>
  <si>
    <t>178*1,1 'Přepočtené koeficientem množství</t>
  </si>
  <si>
    <t>460010024</t>
  </si>
  <si>
    <t>Vytyčení trasy vedení kabelového podzemního v zastavěném prostoru</t>
  </si>
  <si>
    <t>km</t>
  </si>
  <si>
    <t>-349779676</t>
  </si>
  <si>
    <t>0,001*(rýha1+rýha2)</t>
  </si>
  <si>
    <t>460050303</t>
  </si>
  <si>
    <t>Hloubení nezapažených jam pro stožáry jednoduché s patkou na rovině ručně v hornině tř 3</t>
  </si>
  <si>
    <t>910457578</t>
  </si>
  <si>
    <t>460080035</t>
  </si>
  <si>
    <t>Základové konstrukce ze ŽB tř. C 25/30</t>
  </si>
  <si>
    <t>-1116602198</t>
  </si>
  <si>
    <t>12*0,6*0,6*0,4</t>
  </si>
  <si>
    <t>12*0,4*0,4*0,25</t>
  </si>
  <si>
    <t>839628773</t>
  </si>
  <si>
    <t>1,15*pi*0,3*12</t>
  </si>
  <si>
    <t>28611145</t>
  </si>
  <si>
    <t>trubka kanalizační PVC DN 315x5000mm SN4</t>
  </si>
  <si>
    <t>25752648</t>
  </si>
  <si>
    <t>460150163</t>
  </si>
  <si>
    <t>Hloubení kabelových zapažených i nezapažených rýh ručně š 35 cm, hl 80 cm, v hornině tř 3</t>
  </si>
  <si>
    <t>-487492754</t>
  </si>
  <si>
    <t>cyky410+cyky416-11-6-dvk110*0,5</t>
  </si>
  <si>
    <t>460150303</t>
  </si>
  <si>
    <t>Hloubení kabelových zapažených i nezapažených rýh ručně š 50 cm, hl 120 cm, v hornině tř 3</t>
  </si>
  <si>
    <t>526552867</t>
  </si>
  <si>
    <t>dvk110*0,5</t>
  </si>
  <si>
    <t>460421101</t>
  </si>
  <si>
    <t>Lože kabelů z písku nebo štěrkopísku tl 10 cm nad kabel, bez zakrytí, šířky lože do 65 cm</t>
  </si>
  <si>
    <t>-1406281223</t>
  </si>
  <si>
    <t>460470011</t>
  </si>
  <si>
    <t>Provizorní zajištění kabelů ve výkopech při jejich křížení</t>
  </si>
  <si>
    <t>-518897171</t>
  </si>
  <si>
    <t>460520173</t>
  </si>
  <si>
    <t>Montáž trubek ochranných plastových ohebných do 90 mm uložených do rýhy</t>
  </si>
  <si>
    <t>1086781325</t>
  </si>
  <si>
    <t>345713530R</t>
  </si>
  <si>
    <t>trubka elektroinstalační ohebná d75mm</t>
  </si>
  <si>
    <t>-1640895661</t>
  </si>
  <si>
    <t>243,9*1,1 'Přepočtené koeficientem množství</t>
  </si>
  <si>
    <t>460560163</t>
  </si>
  <si>
    <t>Zásyp rýh ručně šířky 35 cm, hloubky 80 cm, z horniny třídy 3</t>
  </si>
  <si>
    <t>-1550594483</t>
  </si>
  <si>
    <t>460560303</t>
  </si>
  <si>
    <t>Zásyp rýh ručně šířky 50 cm, hloubky 120 cm, z horniny třídy 3</t>
  </si>
  <si>
    <t>941210246</t>
  </si>
  <si>
    <t>460620013</t>
  </si>
  <si>
    <t>Provizorní úprava terénu se zhutněním, v hornině tř 3</t>
  </si>
  <si>
    <t>1874306280</t>
  </si>
  <si>
    <t>460791114</t>
  </si>
  <si>
    <t>Montáž trubek ochranných plastových uložených volně do rýhy tuhých D přes 90 do 110 mm uložených do rýhy</t>
  </si>
  <si>
    <t>-470001234</t>
  </si>
  <si>
    <t>-2045805679</t>
  </si>
  <si>
    <t>dle D1.4.2.a</t>
  </si>
  <si>
    <t>2*(4,2+2,5+2,5+6,5+4,7+17)</t>
  </si>
  <si>
    <t>74,8*1,1 'Přepočtené koeficientem množství</t>
  </si>
  <si>
    <t>005 - 5-LETÁ UDRŽOVACÍ PÉČE</t>
  </si>
  <si>
    <t xml:space="preserve">    RP1 - 1 rok</t>
  </si>
  <si>
    <t xml:space="preserve">    RP2 - 2 rok</t>
  </si>
  <si>
    <t xml:space="preserve">    RP3 - 3 rok</t>
  </si>
  <si>
    <t xml:space="preserve">    RP4 - 4 rok</t>
  </si>
  <si>
    <t xml:space="preserve">    RP5 - 5 rok</t>
  </si>
  <si>
    <t>RP1</t>
  </si>
  <si>
    <t>1 rok</t>
  </si>
  <si>
    <t>-950817845</t>
  </si>
  <si>
    <t>184801121</t>
  </si>
  <si>
    <t>Ošetřování vysazených dřevin soliterních v rovině a svahu do 1:5</t>
  </si>
  <si>
    <t>-1410823347</t>
  </si>
  <si>
    <t>184911111</t>
  </si>
  <si>
    <t>Znovuuvázání dřeviny ke kůlům</t>
  </si>
  <si>
    <t>281709959</t>
  </si>
  <si>
    <t>184911421</t>
  </si>
  <si>
    <t>Mulčování rostlin kůrou tl do 0,1 m v rovině a svahu do 1:5</t>
  </si>
  <si>
    <t>334811782</t>
  </si>
  <si>
    <t>pi*0,75*0,75*0,1*17</t>
  </si>
  <si>
    <t>-1534171623</t>
  </si>
  <si>
    <t>0,15*pi*0,75*0,75*0,1*17</t>
  </si>
  <si>
    <t>-1786946338</t>
  </si>
  <si>
    <t>7*0,03*17</t>
  </si>
  <si>
    <t>185804513</t>
  </si>
  <si>
    <t>Odplevelení dřevin soliterních v rovině a svahu do 1:5</t>
  </si>
  <si>
    <t>1852724995</t>
  </si>
  <si>
    <t>17*pi*0,75*0,75</t>
  </si>
  <si>
    <t>-1493900603</t>
  </si>
  <si>
    <t>R801obkm</t>
  </si>
  <si>
    <t>odstranění obrostu kmene</t>
  </si>
  <si>
    <t>1470061981</t>
  </si>
  <si>
    <t>RP2</t>
  </si>
  <si>
    <t>2 rok</t>
  </si>
  <si>
    <t>-1171926737</t>
  </si>
  <si>
    <t>516938777</t>
  </si>
  <si>
    <t>184852322</t>
  </si>
  <si>
    <t>Řez stromu výchovný alejových stromů výšky přes 4 do 6 m</t>
  </si>
  <si>
    <t>1007642725</t>
  </si>
  <si>
    <t>-1355970018</t>
  </si>
  <si>
    <t>1299867268</t>
  </si>
  <si>
    <t>364646546</t>
  </si>
  <si>
    <t>1824792397</t>
  </si>
  <si>
    <t>-234911682</t>
  </si>
  <si>
    <t>694463586</t>
  </si>
  <si>
    <t>2048211983</t>
  </si>
  <si>
    <t>RP3</t>
  </si>
  <si>
    <t>3 rok</t>
  </si>
  <si>
    <t>1436742412</t>
  </si>
  <si>
    <t>1850015151</t>
  </si>
  <si>
    <t>-1933853220</t>
  </si>
  <si>
    <t>625967223</t>
  </si>
  <si>
    <t>1318425043</t>
  </si>
  <si>
    <t>1511841141</t>
  </si>
  <si>
    <t>5*0,03*17</t>
  </si>
  <si>
    <t>277619612</t>
  </si>
  <si>
    <t>637952357</t>
  </si>
  <si>
    <t>-2002050832</t>
  </si>
  <si>
    <t>R801odstjt</t>
  </si>
  <si>
    <t>odstranění jutového obalu</t>
  </si>
  <si>
    <t>88160794</t>
  </si>
  <si>
    <t>RP4</t>
  </si>
  <si>
    <t>4 rok</t>
  </si>
  <si>
    <t>930136581</t>
  </si>
  <si>
    <t>-1985254859</t>
  </si>
  <si>
    <t>-1895156054</t>
  </si>
  <si>
    <t>1793764686</t>
  </si>
  <si>
    <t>1866421227</t>
  </si>
  <si>
    <t>1644914098</t>
  </si>
  <si>
    <t>764574236</t>
  </si>
  <si>
    <t>353888546</t>
  </si>
  <si>
    <t>-1309424938</t>
  </si>
  <si>
    <t>1505414770</t>
  </si>
  <si>
    <t>RP5</t>
  </si>
  <si>
    <t>5 rok</t>
  </si>
  <si>
    <t>2103946866</t>
  </si>
  <si>
    <t>448539606</t>
  </si>
  <si>
    <t>-968767133</t>
  </si>
  <si>
    <t>-186381597</t>
  </si>
  <si>
    <t>1218093398</t>
  </si>
  <si>
    <t>1102075903</t>
  </si>
  <si>
    <t>-1217384579</t>
  </si>
  <si>
    <t>-1621965101</t>
  </si>
  <si>
    <t>1333339163</t>
  </si>
  <si>
    <t>R801odstk</t>
  </si>
  <si>
    <t xml:space="preserve">odstranění kotvení </t>
  </si>
  <si>
    <t>-1729681228</t>
  </si>
  <si>
    <t>SEZNAM FIGUR</t>
  </si>
  <si>
    <t>Výměra</t>
  </si>
  <si>
    <t xml:space="preserve"> 000</t>
  </si>
  <si>
    <t>Použití figury:</t>
  </si>
  <si>
    <t xml:space="preserve"> 001</t>
  </si>
  <si>
    <t xml:space="preserve"> 002</t>
  </si>
  <si>
    <t xml:space="preserve"> 003</t>
  </si>
  <si>
    <t xml:space="preserve"> 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</si>
</sst>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2"/>
      <c r="AQ5" s="22"/>
      <c r="AR5" s="20"/>
      <c r="BE5" s="29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2"/>
      <c r="AQ6" s="22"/>
      <c r="AR6" s="20"/>
      <c r="BE6" s="29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1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1"/>
      <c r="BS13" s="17" t="s">
        <v>6</v>
      </c>
    </row>
    <row r="14" spans="1:74" ht="12.75">
      <c r="B14" s="21"/>
      <c r="C14" s="22"/>
      <c r="D14" s="22"/>
      <c r="E14" s="296" t="s">
        <v>29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1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1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1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1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1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1"/>
    </row>
    <row r="23" spans="1:71" s="1" customFormat="1" ht="16.5" customHeight="1">
      <c r="B23" s="21"/>
      <c r="C23" s="22"/>
      <c r="D23" s="22"/>
      <c r="E23" s="298" t="s">
        <v>1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2"/>
      <c r="AP23" s="22"/>
      <c r="AQ23" s="22"/>
      <c r="AR23" s="20"/>
      <c r="BE23" s="29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1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9">
        <f>ROUND(AG94,2)</f>
        <v>0</v>
      </c>
      <c r="AL26" s="300"/>
      <c r="AM26" s="300"/>
      <c r="AN26" s="300"/>
      <c r="AO26" s="300"/>
      <c r="AP26" s="36"/>
      <c r="AQ26" s="36"/>
      <c r="AR26" s="39"/>
      <c r="BE26" s="29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1" t="s">
        <v>37</v>
      </c>
      <c r="M28" s="301"/>
      <c r="N28" s="301"/>
      <c r="O28" s="301"/>
      <c r="P28" s="301"/>
      <c r="Q28" s="36"/>
      <c r="R28" s="36"/>
      <c r="S28" s="36"/>
      <c r="T28" s="36"/>
      <c r="U28" s="36"/>
      <c r="V28" s="36"/>
      <c r="W28" s="301" t="s">
        <v>38</v>
      </c>
      <c r="X28" s="301"/>
      <c r="Y28" s="301"/>
      <c r="Z28" s="301"/>
      <c r="AA28" s="301"/>
      <c r="AB28" s="301"/>
      <c r="AC28" s="301"/>
      <c r="AD28" s="301"/>
      <c r="AE28" s="301"/>
      <c r="AF28" s="36"/>
      <c r="AG28" s="36"/>
      <c r="AH28" s="36"/>
      <c r="AI28" s="36"/>
      <c r="AJ28" s="36"/>
      <c r="AK28" s="301" t="s">
        <v>39</v>
      </c>
      <c r="AL28" s="301"/>
      <c r="AM28" s="301"/>
      <c r="AN28" s="301"/>
      <c r="AO28" s="301"/>
      <c r="AP28" s="36"/>
      <c r="AQ28" s="36"/>
      <c r="AR28" s="39"/>
      <c r="BE28" s="291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304">
        <v>0.21</v>
      </c>
      <c r="M29" s="303"/>
      <c r="N29" s="303"/>
      <c r="O29" s="303"/>
      <c r="P29" s="303"/>
      <c r="Q29" s="41"/>
      <c r="R29" s="41"/>
      <c r="S29" s="41"/>
      <c r="T29" s="41"/>
      <c r="U29" s="41"/>
      <c r="V29" s="41"/>
      <c r="W29" s="302">
        <f>ROUND(AZ94, 2)</f>
        <v>0</v>
      </c>
      <c r="X29" s="303"/>
      <c r="Y29" s="303"/>
      <c r="Z29" s="303"/>
      <c r="AA29" s="303"/>
      <c r="AB29" s="303"/>
      <c r="AC29" s="303"/>
      <c r="AD29" s="303"/>
      <c r="AE29" s="303"/>
      <c r="AF29" s="41"/>
      <c r="AG29" s="41"/>
      <c r="AH29" s="41"/>
      <c r="AI29" s="41"/>
      <c r="AJ29" s="41"/>
      <c r="AK29" s="302">
        <f>ROUND(AV94, 2)</f>
        <v>0</v>
      </c>
      <c r="AL29" s="303"/>
      <c r="AM29" s="303"/>
      <c r="AN29" s="303"/>
      <c r="AO29" s="303"/>
      <c r="AP29" s="41"/>
      <c r="AQ29" s="41"/>
      <c r="AR29" s="42"/>
      <c r="BE29" s="292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304">
        <v>0.15</v>
      </c>
      <c r="M30" s="303"/>
      <c r="N30" s="303"/>
      <c r="O30" s="303"/>
      <c r="P30" s="303"/>
      <c r="Q30" s="41"/>
      <c r="R30" s="41"/>
      <c r="S30" s="41"/>
      <c r="T30" s="41"/>
      <c r="U30" s="41"/>
      <c r="V30" s="41"/>
      <c r="W30" s="302">
        <f>ROUND(BA94, 2)</f>
        <v>0</v>
      </c>
      <c r="X30" s="303"/>
      <c r="Y30" s="303"/>
      <c r="Z30" s="303"/>
      <c r="AA30" s="303"/>
      <c r="AB30" s="303"/>
      <c r="AC30" s="303"/>
      <c r="AD30" s="303"/>
      <c r="AE30" s="303"/>
      <c r="AF30" s="41"/>
      <c r="AG30" s="41"/>
      <c r="AH30" s="41"/>
      <c r="AI30" s="41"/>
      <c r="AJ30" s="41"/>
      <c r="AK30" s="302">
        <f>ROUND(AW94, 2)</f>
        <v>0</v>
      </c>
      <c r="AL30" s="303"/>
      <c r="AM30" s="303"/>
      <c r="AN30" s="303"/>
      <c r="AO30" s="303"/>
      <c r="AP30" s="41"/>
      <c r="AQ30" s="41"/>
      <c r="AR30" s="42"/>
      <c r="BE30" s="292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304">
        <v>0.21</v>
      </c>
      <c r="M31" s="303"/>
      <c r="N31" s="303"/>
      <c r="O31" s="303"/>
      <c r="P31" s="303"/>
      <c r="Q31" s="41"/>
      <c r="R31" s="41"/>
      <c r="S31" s="41"/>
      <c r="T31" s="41"/>
      <c r="U31" s="41"/>
      <c r="V31" s="41"/>
      <c r="W31" s="302">
        <f>ROUND(BB94, 2)</f>
        <v>0</v>
      </c>
      <c r="X31" s="303"/>
      <c r="Y31" s="303"/>
      <c r="Z31" s="303"/>
      <c r="AA31" s="303"/>
      <c r="AB31" s="303"/>
      <c r="AC31" s="303"/>
      <c r="AD31" s="303"/>
      <c r="AE31" s="303"/>
      <c r="AF31" s="41"/>
      <c r="AG31" s="41"/>
      <c r="AH31" s="41"/>
      <c r="AI31" s="41"/>
      <c r="AJ31" s="41"/>
      <c r="AK31" s="302">
        <v>0</v>
      </c>
      <c r="AL31" s="303"/>
      <c r="AM31" s="303"/>
      <c r="AN31" s="303"/>
      <c r="AO31" s="303"/>
      <c r="AP31" s="41"/>
      <c r="AQ31" s="41"/>
      <c r="AR31" s="42"/>
      <c r="BE31" s="292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304">
        <v>0.15</v>
      </c>
      <c r="M32" s="303"/>
      <c r="N32" s="303"/>
      <c r="O32" s="303"/>
      <c r="P32" s="303"/>
      <c r="Q32" s="41"/>
      <c r="R32" s="41"/>
      <c r="S32" s="41"/>
      <c r="T32" s="41"/>
      <c r="U32" s="41"/>
      <c r="V32" s="41"/>
      <c r="W32" s="302">
        <f>ROUND(BC94, 2)</f>
        <v>0</v>
      </c>
      <c r="X32" s="303"/>
      <c r="Y32" s="303"/>
      <c r="Z32" s="303"/>
      <c r="AA32" s="303"/>
      <c r="AB32" s="303"/>
      <c r="AC32" s="303"/>
      <c r="AD32" s="303"/>
      <c r="AE32" s="303"/>
      <c r="AF32" s="41"/>
      <c r="AG32" s="41"/>
      <c r="AH32" s="41"/>
      <c r="AI32" s="41"/>
      <c r="AJ32" s="41"/>
      <c r="AK32" s="302">
        <v>0</v>
      </c>
      <c r="AL32" s="303"/>
      <c r="AM32" s="303"/>
      <c r="AN32" s="303"/>
      <c r="AO32" s="303"/>
      <c r="AP32" s="41"/>
      <c r="AQ32" s="41"/>
      <c r="AR32" s="42"/>
      <c r="BE32" s="292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304">
        <v>0</v>
      </c>
      <c r="M33" s="303"/>
      <c r="N33" s="303"/>
      <c r="O33" s="303"/>
      <c r="P33" s="303"/>
      <c r="Q33" s="41"/>
      <c r="R33" s="41"/>
      <c r="S33" s="41"/>
      <c r="T33" s="41"/>
      <c r="U33" s="41"/>
      <c r="V33" s="41"/>
      <c r="W33" s="302">
        <f>ROUND(BD94, 2)</f>
        <v>0</v>
      </c>
      <c r="X33" s="303"/>
      <c r="Y33" s="303"/>
      <c r="Z33" s="303"/>
      <c r="AA33" s="303"/>
      <c r="AB33" s="303"/>
      <c r="AC33" s="303"/>
      <c r="AD33" s="303"/>
      <c r="AE33" s="303"/>
      <c r="AF33" s="41"/>
      <c r="AG33" s="41"/>
      <c r="AH33" s="41"/>
      <c r="AI33" s="41"/>
      <c r="AJ33" s="41"/>
      <c r="AK33" s="302">
        <v>0</v>
      </c>
      <c r="AL33" s="303"/>
      <c r="AM33" s="303"/>
      <c r="AN33" s="303"/>
      <c r="AO33" s="303"/>
      <c r="AP33" s="41"/>
      <c r="AQ33" s="41"/>
      <c r="AR33" s="42"/>
      <c r="BE33" s="29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1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308" t="s">
        <v>48</v>
      </c>
      <c r="Y35" s="306"/>
      <c r="Z35" s="306"/>
      <c r="AA35" s="306"/>
      <c r="AB35" s="306"/>
      <c r="AC35" s="45"/>
      <c r="AD35" s="45"/>
      <c r="AE35" s="45"/>
      <c r="AF35" s="45"/>
      <c r="AG35" s="45"/>
      <c r="AH35" s="45"/>
      <c r="AI35" s="45"/>
      <c r="AJ35" s="45"/>
      <c r="AK35" s="305">
        <f>SUM(AK26:AK33)</f>
        <v>0</v>
      </c>
      <c r="AL35" s="306"/>
      <c r="AM35" s="306"/>
      <c r="AN35" s="306"/>
      <c r="AO35" s="30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20220618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9" t="str">
        <f>K6</f>
        <v>Rekonstrukce komunikace ul. Mitušova 8 - 16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ul. Mitušova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1" t="str">
        <f>IF(AN8= "","",AN8)</f>
        <v>18. 6. 2022</v>
      </c>
      <c r="AN87" s="27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 –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2" t="str">
        <f>IF(E17="","",E17)</f>
        <v>FILDMAN PROJEKT s.r.o.</v>
      </c>
      <c r="AN89" s="273"/>
      <c r="AO89" s="273"/>
      <c r="AP89" s="273"/>
      <c r="AQ89" s="36"/>
      <c r="AR89" s="39"/>
      <c r="AS89" s="274" t="s">
        <v>56</v>
      </c>
      <c r="AT89" s="27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72" t="str">
        <f>IF(E20="","",E20)</f>
        <v>Ing. Bc. Roman Fildán</v>
      </c>
      <c r="AN90" s="273"/>
      <c r="AO90" s="273"/>
      <c r="AP90" s="273"/>
      <c r="AQ90" s="36"/>
      <c r="AR90" s="39"/>
      <c r="AS90" s="276"/>
      <c r="AT90" s="27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8"/>
      <c r="AT91" s="27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0" t="s">
        <v>57</v>
      </c>
      <c r="D92" s="281"/>
      <c r="E92" s="281"/>
      <c r="F92" s="281"/>
      <c r="G92" s="281"/>
      <c r="H92" s="73"/>
      <c r="I92" s="283" t="s">
        <v>58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2" t="s">
        <v>59</v>
      </c>
      <c r="AH92" s="281"/>
      <c r="AI92" s="281"/>
      <c r="AJ92" s="281"/>
      <c r="AK92" s="281"/>
      <c r="AL92" s="281"/>
      <c r="AM92" s="281"/>
      <c r="AN92" s="283" t="s">
        <v>60</v>
      </c>
      <c r="AO92" s="281"/>
      <c r="AP92" s="284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8">
        <f>ROUND(SUM(AG95:AG100),2)</f>
        <v>0</v>
      </c>
      <c r="AH94" s="288"/>
      <c r="AI94" s="288"/>
      <c r="AJ94" s="288"/>
      <c r="AK94" s="288"/>
      <c r="AL94" s="288"/>
      <c r="AM94" s="288"/>
      <c r="AN94" s="289">
        <f t="shared" ref="AN94:AN100" si="0">SUM(AG94,AT94)</f>
        <v>0</v>
      </c>
      <c r="AO94" s="289"/>
      <c r="AP94" s="289"/>
      <c r="AQ94" s="85" t="s">
        <v>1</v>
      </c>
      <c r="AR94" s="86"/>
      <c r="AS94" s="87">
        <f>ROUND(SUM(AS95:AS100),2)</f>
        <v>0</v>
      </c>
      <c r="AT94" s="88">
        <f t="shared" ref="AT94:AT100" si="1">ROUND(SUM(AV94:AW94),2)</f>
        <v>0</v>
      </c>
      <c r="AU94" s="89">
        <f>ROUND(SUM(AU95:AU100),5)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ROUND(SUM(AZ95:AZ100),2)</f>
        <v>0</v>
      </c>
      <c r="BA94" s="88">
        <f>ROUND(SUM(BA95:BA100),2)</f>
        <v>0</v>
      </c>
      <c r="BB94" s="88">
        <f>ROUND(SUM(BB95:BB100),2)</f>
        <v>0</v>
      </c>
      <c r="BC94" s="88">
        <f>ROUND(SUM(BC95:BC100),2)</f>
        <v>0</v>
      </c>
      <c r="BD94" s="90">
        <f>ROUND(SUM(BD95:BD100),2)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A95" s="93" t="s">
        <v>80</v>
      </c>
      <c r="B95" s="94"/>
      <c r="C95" s="95"/>
      <c r="D95" s="285" t="s">
        <v>81</v>
      </c>
      <c r="E95" s="285"/>
      <c r="F95" s="285"/>
      <c r="G95" s="285"/>
      <c r="H95" s="285"/>
      <c r="I95" s="96"/>
      <c r="J95" s="285" t="s">
        <v>82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  <c r="AA95" s="285"/>
      <c r="AB95" s="285"/>
      <c r="AC95" s="285"/>
      <c r="AD95" s="285"/>
      <c r="AE95" s="285"/>
      <c r="AF95" s="285"/>
      <c r="AG95" s="286">
        <f>'000 - vedlejší rozpočtové...'!J30</f>
        <v>0</v>
      </c>
      <c r="AH95" s="287"/>
      <c r="AI95" s="287"/>
      <c r="AJ95" s="287"/>
      <c r="AK95" s="287"/>
      <c r="AL95" s="287"/>
      <c r="AM95" s="287"/>
      <c r="AN95" s="286">
        <f t="shared" si="0"/>
        <v>0</v>
      </c>
      <c r="AO95" s="287"/>
      <c r="AP95" s="287"/>
      <c r="AQ95" s="97" t="s">
        <v>83</v>
      </c>
      <c r="AR95" s="98"/>
      <c r="AS95" s="99">
        <v>0</v>
      </c>
      <c r="AT95" s="100">
        <f t="shared" si="1"/>
        <v>0</v>
      </c>
      <c r="AU95" s="101">
        <f>'000 - vedlejší rozpočtové...'!P118</f>
        <v>0</v>
      </c>
      <c r="AV95" s="100">
        <f>'000 - vedlejší rozpočtové...'!J33</f>
        <v>0</v>
      </c>
      <c r="AW95" s="100">
        <f>'000 - vedlejší rozpočtové...'!J34</f>
        <v>0</v>
      </c>
      <c r="AX95" s="100">
        <f>'000 - vedlejší rozpočtové...'!J35</f>
        <v>0</v>
      </c>
      <c r="AY95" s="100">
        <f>'000 - vedlejší rozpočtové...'!J36</f>
        <v>0</v>
      </c>
      <c r="AZ95" s="100">
        <f>'000 - vedlejší rozpočtové...'!F33</f>
        <v>0</v>
      </c>
      <c r="BA95" s="100">
        <f>'000 - vedlejší rozpočtové...'!F34</f>
        <v>0</v>
      </c>
      <c r="BB95" s="100">
        <f>'000 - vedlejší rozpočtové...'!F35</f>
        <v>0</v>
      </c>
      <c r="BC95" s="100">
        <f>'000 - vedlejší rozpočtové...'!F36</f>
        <v>0</v>
      </c>
      <c r="BD95" s="102">
        <f>'000 - vedlejší rozpočtové...'!F37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7" customFormat="1" ht="16.5" customHeight="1">
      <c r="A96" s="93" t="s">
        <v>80</v>
      </c>
      <c r="B96" s="94"/>
      <c r="C96" s="95"/>
      <c r="D96" s="285" t="s">
        <v>87</v>
      </c>
      <c r="E96" s="285"/>
      <c r="F96" s="285"/>
      <c r="G96" s="285"/>
      <c r="H96" s="285"/>
      <c r="I96" s="96"/>
      <c r="J96" s="285" t="s">
        <v>88</v>
      </c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  <c r="AA96" s="285"/>
      <c r="AB96" s="285"/>
      <c r="AC96" s="285"/>
      <c r="AD96" s="285"/>
      <c r="AE96" s="285"/>
      <c r="AF96" s="285"/>
      <c r="AG96" s="286">
        <f>'001 - SO 101 KOMUNIKACE'!J30</f>
        <v>0</v>
      </c>
      <c r="AH96" s="287"/>
      <c r="AI96" s="287"/>
      <c r="AJ96" s="287"/>
      <c r="AK96" s="287"/>
      <c r="AL96" s="287"/>
      <c r="AM96" s="287"/>
      <c r="AN96" s="286">
        <f t="shared" si="0"/>
        <v>0</v>
      </c>
      <c r="AO96" s="287"/>
      <c r="AP96" s="287"/>
      <c r="AQ96" s="97" t="s">
        <v>83</v>
      </c>
      <c r="AR96" s="98"/>
      <c r="AS96" s="99">
        <v>0</v>
      </c>
      <c r="AT96" s="100">
        <f t="shared" si="1"/>
        <v>0</v>
      </c>
      <c r="AU96" s="101">
        <f>'001 - SO 101 KOMUNIKACE'!P128</f>
        <v>0</v>
      </c>
      <c r="AV96" s="100">
        <f>'001 - SO 101 KOMUNIKACE'!J33</f>
        <v>0</v>
      </c>
      <c r="AW96" s="100">
        <f>'001 - SO 101 KOMUNIKACE'!J34</f>
        <v>0</v>
      </c>
      <c r="AX96" s="100">
        <f>'001 - SO 101 KOMUNIKACE'!J35</f>
        <v>0</v>
      </c>
      <c r="AY96" s="100">
        <f>'001 - SO 101 KOMUNIKACE'!J36</f>
        <v>0</v>
      </c>
      <c r="AZ96" s="100">
        <f>'001 - SO 101 KOMUNIKACE'!F33</f>
        <v>0</v>
      </c>
      <c r="BA96" s="100">
        <f>'001 - SO 101 KOMUNIKACE'!F34</f>
        <v>0</v>
      </c>
      <c r="BB96" s="100">
        <f>'001 - SO 101 KOMUNIKACE'!F35</f>
        <v>0</v>
      </c>
      <c r="BC96" s="100">
        <f>'001 - SO 101 KOMUNIKACE'!F36</f>
        <v>0</v>
      </c>
      <c r="BD96" s="102">
        <f>'001 - SO 101 KOMUNIKACE'!F37</f>
        <v>0</v>
      </c>
      <c r="BT96" s="103" t="s">
        <v>84</v>
      </c>
      <c r="BV96" s="103" t="s">
        <v>78</v>
      </c>
      <c r="BW96" s="103" t="s">
        <v>89</v>
      </c>
      <c r="BX96" s="103" t="s">
        <v>5</v>
      </c>
      <c r="CL96" s="103" t="s">
        <v>1</v>
      </c>
      <c r="CM96" s="103" t="s">
        <v>86</v>
      </c>
    </row>
    <row r="97" spans="1:91" s="7" customFormat="1" ht="16.5" customHeight="1">
      <c r="A97" s="93" t="s">
        <v>80</v>
      </c>
      <c r="B97" s="94"/>
      <c r="C97" s="95"/>
      <c r="D97" s="285" t="s">
        <v>90</v>
      </c>
      <c r="E97" s="285"/>
      <c r="F97" s="285"/>
      <c r="G97" s="285"/>
      <c r="H97" s="285"/>
      <c r="I97" s="96"/>
      <c r="J97" s="285" t="s">
        <v>91</v>
      </c>
      <c r="K97" s="285"/>
      <c r="L97" s="285"/>
      <c r="M97" s="285"/>
      <c r="N97" s="285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  <c r="AA97" s="285"/>
      <c r="AB97" s="285"/>
      <c r="AC97" s="285"/>
      <c r="AD97" s="285"/>
      <c r="AE97" s="285"/>
      <c r="AF97" s="285"/>
      <c r="AG97" s="286">
        <f>'002 - SO 301 ODVODNĚNÍ KO...'!J30</f>
        <v>0</v>
      </c>
      <c r="AH97" s="287"/>
      <c r="AI97" s="287"/>
      <c r="AJ97" s="287"/>
      <c r="AK97" s="287"/>
      <c r="AL97" s="287"/>
      <c r="AM97" s="287"/>
      <c r="AN97" s="286">
        <f t="shared" si="0"/>
        <v>0</v>
      </c>
      <c r="AO97" s="287"/>
      <c r="AP97" s="287"/>
      <c r="AQ97" s="97" t="s">
        <v>83</v>
      </c>
      <c r="AR97" s="98"/>
      <c r="AS97" s="99">
        <v>0</v>
      </c>
      <c r="AT97" s="100">
        <f t="shared" si="1"/>
        <v>0</v>
      </c>
      <c r="AU97" s="101">
        <f>'002 - SO 301 ODVODNĚNÍ KO...'!P126</f>
        <v>0</v>
      </c>
      <c r="AV97" s="100">
        <f>'002 - SO 301 ODVODNĚNÍ KO...'!J33</f>
        <v>0</v>
      </c>
      <c r="AW97" s="100">
        <f>'002 - SO 301 ODVODNĚNÍ KO...'!J34</f>
        <v>0</v>
      </c>
      <c r="AX97" s="100">
        <f>'002 - SO 301 ODVODNĚNÍ KO...'!J35</f>
        <v>0</v>
      </c>
      <c r="AY97" s="100">
        <f>'002 - SO 301 ODVODNĚNÍ KO...'!J36</f>
        <v>0</v>
      </c>
      <c r="AZ97" s="100">
        <f>'002 - SO 301 ODVODNĚNÍ KO...'!F33</f>
        <v>0</v>
      </c>
      <c r="BA97" s="100">
        <f>'002 - SO 301 ODVODNĚNÍ KO...'!F34</f>
        <v>0</v>
      </c>
      <c r="BB97" s="100">
        <f>'002 - SO 301 ODVODNĚNÍ KO...'!F35</f>
        <v>0</v>
      </c>
      <c r="BC97" s="100">
        <f>'002 - SO 301 ODVODNĚNÍ KO...'!F36</f>
        <v>0</v>
      </c>
      <c r="BD97" s="102">
        <f>'002 - SO 301 ODVODNĚNÍ KO...'!F37</f>
        <v>0</v>
      </c>
      <c r="BT97" s="103" t="s">
        <v>84</v>
      </c>
      <c r="BV97" s="103" t="s">
        <v>78</v>
      </c>
      <c r="BW97" s="103" t="s">
        <v>92</v>
      </c>
      <c r="BX97" s="103" t="s">
        <v>5</v>
      </c>
      <c r="CL97" s="103" t="s">
        <v>1</v>
      </c>
      <c r="CM97" s="103" t="s">
        <v>86</v>
      </c>
    </row>
    <row r="98" spans="1:91" s="7" customFormat="1" ht="16.5" customHeight="1">
      <c r="A98" s="93" t="s">
        <v>80</v>
      </c>
      <c r="B98" s="94"/>
      <c r="C98" s="95"/>
      <c r="D98" s="285" t="s">
        <v>93</v>
      </c>
      <c r="E98" s="285"/>
      <c r="F98" s="285"/>
      <c r="G98" s="285"/>
      <c r="H98" s="285"/>
      <c r="I98" s="96"/>
      <c r="J98" s="285" t="s">
        <v>94</v>
      </c>
      <c r="K98" s="285"/>
      <c r="L98" s="285"/>
      <c r="M98" s="285"/>
      <c r="N98" s="285"/>
      <c r="O98" s="285"/>
      <c r="P98" s="285"/>
      <c r="Q98" s="285"/>
      <c r="R98" s="285"/>
      <c r="S98" s="285"/>
      <c r="T98" s="285"/>
      <c r="U98" s="285"/>
      <c r="V98" s="285"/>
      <c r="W98" s="285"/>
      <c r="X98" s="285"/>
      <c r="Y98" s="285"/>
      <c r="Z98" s="285"/>
      <c r="AA98" s="285"/>
      <c r="AB98" s="285"/>
      <c r="AC98" s="285"/>
      <c r="AD98" s="285"/>
      <c r="AE98" s="285"/>
      <c r="AF98" s="285"/>
      <c r="AG98" s="286">
        <f>'003 - SO 302 VÝMĚNA VODOVODU'!J30</f>
        <v>0</v>
      </c>
      <c r="AH98" s="287"/>
      <c r="AI98" s="287"/>
      <c r="AJ98" s="287"/>
      <c r="AK98" s="287"/>
      <c r="AL98" s="287"/>
      <c r="AM98" s="287"/>
      <c r="AN98" s="286">
        <f t="shared" si="0"/>
        <v>0</v>
      </c>
      <c r="AO98" s="287"/>
      <c r="AP98" s="287"/>
      <c r="AQ98" s="97" t="s">
        <v>83</v>
      </c>
      <c r="AR98" s="98"/>
      <c r="AS98" s="99">
        <v>0</v>
      </c>
      <c r="AT98" s="100">
        <f t="shared" si="1"/>
        <v>0</v>
      </c>
      <c r="AU98" s="101">
        <f>'003 - SO 302 VÝMĚNA VODOVODU'!P123</f>
        <v>0</v>
      </c>
      <c r="AV98" s="100">
        <f>'003 - SO 302 VÝMĚNA VODOVODU'!J33</f>
        <v>0</v>
      </c>
      <c r="AW98" s="100">
        <f>'003 - SO 302 VÝMĚNA VODOVODU'!J34</f>
        <v>0</v>
      </c>
      <c r="AX98" s="100">
        <f>'003 - SO 302 VÝMĚNA VODOVODU'!J35</f>
        <v>0</v>
      </c>
      <c r="AY98" s="100">
        <f>'003 - SO 302 VÝMĚNA VODOVODU'!J36</f>
        <v>0</v>
      </c>
      <c r="AZ98" s="100">
        <f>'003 - SO 302 VÝMĚNA VODOVODU'!F33</f>
        <v>0</v>
      </c>
      <c r="BA98" s="100">
        <f>'003 - SO 302 VÝMĚNA VODOVODU'!F34</f>
        <v>0</v>
      </c>
      <c r="BB98" s="100">
        <f>'003 - SO 302 VÝMĚNA VODOVODU'!F35</f>
        <v>0</v>
      </c>
      <c r="BC98" s="100">
        <f>'003 - SO 302 VÝMĚNA VODOVODU'!F36</f>
        <v>0</v>
      </c>
      <c r="BD98" s="102">
        <f>'003 - SO 302 VÝMĚNA VODOVODU'!F37</f>
        <v>0</v>
      </c>
      <c r="BT98" s="103" t="s">
        <v>84</v>
      </c>
      <c r="BV98" s="103" t="s">
        <v>78</v>
      </c>
      <c r="BW98" s="103" t="s">
        <v>95</v>
      </c>
      <c r="BX98" s="103" t="s">
        <v>5</v>
      </c>
      <c r="CL98" s="103" t="s">
        <v>1</v>
      </c>
      <c r="CM98" s="103" t="s">
        <v>86</v>
      </c>
    </row>
    <row r="99" spans="1:91" s="7" customFormat="1" ht="16.5" customHeight="1">
      <c r="A99" s="93" t="s">
        <v>80</v>
      </c>
      <c r="B99" s="94"/>
      <c r="C99" s="95"/>
      <c r="D99" s="285" t="s">
        <v>96</v>
      </c>
      <c r="E99" s="285"/>
      <c r="F99" s="285"/>
      <c r="G99" s="285"/>
      <c r="H99" s="285"/>
      <c r="I99" s="96"/>
      <c r="J99" s="285" t="s">
        <v>97</v>
      </c>
      <c r="K99" s="285"/>
      <c r="L99" s="285"/>
      <c r="M99" s="285"/>
      <c r="N99" s="285"/>
      <c r="O99" s="285"/>
      <c r="P99" s="285"/>
      <c r="Q99" s="285"/>
      <c r="R99" s="285"/>
      <c r="S99" s="285"/>
      <c r="T99" s="285"/>
      <c r="U99" s="285"/>
      <c r="V99" s="285"/>
      <c r="W99" s="285"/>
      <c r="X99" s="285"/>
      <c r="Y99" s="285"/>
      <c r="Z99" s="285"/>
      <c r="AA99" s="285"/>
      <c r="AB99" s="285"/>
      <c r="AC99" s="285"/>
      <c r="AD99" s="285"/>
      <c r="AE99" s="285"/>
      <c r="AF99" s="285"/>
      <c r="AG99" s="286">
        <f>'004 - SO 401 VEŘEJNÉ OSVĚ...'!J30</f>
        <v>0</v>
      </c>
      <c r="AH99" s="287"/>
      <c r="AI99" s="287"/>
      <c r="AJ99" s="287"/>
      <c r="AK99" s="287"/>
      <c r="AL99" s="287"/>
      <c r="AM99" s="287"/>
      <c r="AN99" s="286">
        <f t="shared" si="0"/>
        <v>0</v>
      </c>
      <c r="AO99" s="287"/>
      <c r="AP99" s="287"/>
      <c r="AQ99" s="97" t="s">
        <v>83</v>
      </c>
      <c r="AR99" s="98"/>
      <c r="AS99" s="99">
        <v>0</v>
      </c>
      <c r="AT99" s="100">
        <f t="shared" si="1"/>
        <v>0</v>
      </c>
      <c r="AU99" s="101">
        <f>'004 - SO 401 VEŘEJNÉ OSVĚ...'!P123</f>
        <v>0</v>
      </c>
      <c r="AV99" s="100">
        <f>'004 - SO 401 VEŘEJNÉ OSVĚ...'!J33</f>
        <v>0</v>
      </c>
      <c r="AW99" s="100">
        <f>'004 - SO 401 VEŘEJNÉ OSVĚ...'!J34</f>
        <v>0</v>
      </c>
      <c r="AX99" s="100">
        <f>'004 - SO 401 VEŘEJNÉ OSVĚ...'!J35</f>
        <v>0</v>
      </c>
      <c r="AY99" s="100">
        <f>'004 - SO 401 VEŘEJNÉ OSVĚ...'!J36</f>
        <v>0</v>
      </c>
      <c r="AZ99" s="100">
        <f>'004 - SO 401 VEŘEJNÉ OSVĚ...'!F33</f>
        <v>0</v>
      </c>
      <c r="BA99" s="100">
        <f>'004 - SO 401 VEŘEJNÉ OSVĚ...'!F34</f>
        <v>0</v>
      </c>
      <c r="BB99" s="100">
        <f>'004 - SO 401 VEŘEJNÉ OSVĚ...'!F35</f>
        <v>0</v>
      </c>
      <c r="BC99" s="100">
        <f>'004 - SO 401 VEŘEJNÉ OSVĚ...'!F36</f>
        <v>0</v>
      </c>
      <c r="BD99" s="102">
        <f>'004 - SO 401 VEŘEJNÉ OSVĚ...'!F37</f>
        <v>0</v>
      </c>
      <c r="BT99" s="103" t="s">
        <v>84</v>
      </c>
      <c r="BV99" s="103" t="s">
        <v>78</v>
      </c>
      <c r="BW99" s="103" t="s">
        <v>98</v>
      </c>
      <c r="BX99" s="103" t="s">
        <v>5</v>
      </c>
      <c r="CL99" s="103" t="s">
        <v>1</v>
      </c>
      <c r="CM99" s="103" t="s">
        <v>86</v>
      </c>
    </row>
    <row r="100" spans="1:91" s="7" customFormat="1" ht="16.5" customHeight="1">
      <c r="A100" s="93" t="s">
        <v>80</v>
      </c>
      <c r="B100" s="94"/>
      <c r="C100" s="95"/>
      <c r="D100" s="285" t="s">
        <v>99</v>
      </c>
      <c r="E100" s="285"/>
      <c r="F100" s="285"/>
      <c r="G100" s="285"/>
      <c r="H100" s="285"/>
      <c r="I100" s="96"/>
      <c r="J100" s="285" t="s">
        <v>100</v>
      </c>
      <c r="K100" s="285"/>
      <c r="L100" s="285"/>
      <c r="M100" s="285"/>
      <c r="N100" s="285"/>
      <c r="O100" s="285"/>
      <c r="P100" s="285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5"/>
      <c r="AC100" s="285"/>
      <c r="AD100" s="285"/>
      <c r="AE100" s="285"/>
      <c r="AF100" s="285"/>
      <c r="AG100" s="286">
        <f>'005 - 5-LETÁ UDRŽOVACÍ PÉČE'!J30</f>
        <v>0</v>
      </c>
      <c r="AH100" s="287"/>
      <c r="AI100" s="287"/>
      <c r="AJ100" s="287"/>
      <c r="AK100" s="287"/>
      <c r="AL100" s="287"/>
      <c r="AM100" s="287"/>
      <c r="AN100" s="286">
        <f t="shared" si="0"/>
        <v>0</v>
      </c>
      <c r="AO100" s="287"/>
      <c r="AP100" s="287"/>
      <c r="AQ100" s="97" t="s">
        <v>83</v>
      </c>
      <c r="AR100" s="98"/>
      <c r="AS100" s="104">
        <v>0</v>
      </c>
      <c r="AT100" s="105">
        <f t="shared" si="1"/>
        <v>0</v>
      </c>
      <c r="AU100" s="106">
        <f>'005 - 5-LETÁ UDRŽOVACÍ PÉČE'!P122</f>
        <v>0</v>
      </c>
      <c r="AV100" s="105">
        <f>'005 - 5-LETÁ UDRŽOVACÍ PÉČE'!J33</f>
        <v>0</v>
      </c>
      <c r="AW100" s="105">
        <f>'005 - 5-LETÁ UDRŽOVACÍ PÉČE'!J34</f>
        <v>0</v>
      </c>
      <c r="AX100" s="105">
        <f>'005 - 5-LETÁ UDRŽOVACÍ PÉČE'!J35</f>
        <v>0</v>
      </c>
      <c r="AY100" s="105">
        <f>'005 - 5-LETÁ UDRŽOVACÍ PÉČE'!J36</f>
        <v>0</v>
      </c>
      <c r="AZ100" s="105">
        <f>'005 - 5-LETÁ UDRŽOVACÍ PÉČE'!F33</f>
        <v>0</v>
      </c>
      <c r="BA100" s="105">
        <f>'005 - 5-LETÁ UDRŽOVACÍ PÉČE'!F34</f>
        <v>0</v>
      </c>
      <c r="BB100" s="105">
        <f>'005 - 5-LETÁ UDRŽOVACÍ PÉČE'!F35</f>
        <v>0</v>
      </c>
      <c r="BC100" s="105">
        <f>'005 - 5-LETÁ UDRŽOVACÍ PÉČE'!F36</f>
        <v>0</v>
      </c>
      <c r="BD100" s="107">
        <f>'005 - 5-LETÁ UDRŽOVACÍ PÉČE'!F37</f>
        <v>0</v>
      </c>
      <c r="BT100" s="103" t="s">
        <v>84</v>
      </c>
      <c r="BV100" s="103" t="s">
        <v>78</v>
      </c>
      <c r="BW100" s="103" t="s">
        <v>101</v>
      </c>
      <c r="BX100" s="103" t="s">
        <v>5</v>
      </c>
      <c r="CL100" s="103" t="s">
        <v>1</v>
      </c>
      <c r="CM100" s="103" t="s">
        <v>86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Ng08swlZXKo6GwhCFN/y9GeUE/FBIvSGopwqpfeTGyUx+vUggHoP7DVefNCg62A8o9qQDYDgobF9v/8p9kJZVw==" saltValue="R1my/eu07BhN8JINMLbL85IpJsqbY9htYM+1N5rZmOQplxji6yqp2X+SZ7mjHNvCgGtmqj1uzWH/LpMwKAju4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0 - vedlejší rozpočtové...'!C2" display="/"/>
    <hyperlink ref="A96" location="'001 - SO 101 KOMUNIKACE'!C2" display="/"/>
    <hyperlink ref="A97" location="'002 - SO 301 ODVODNĚNÍ KO...'!C2" display="/"/>
    <hyperlink ref="A98" location="'003 - SO 302 VÝMĚNA VODOVODU'!C2" display="/"/>
    <hyperlink ref="A99" location="'004 - SO 401 VEŘEJNÉ OSVĚ...'!C2" display="/"/>
    <hyperlink ref="A100" location="'005 - 5-LETÁ UDRŽOVACÍ PÉČE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7" t="s">
        <v>85</v>
      </c>
      <c r="AZ2" s="108" t="s">
        <v>102</v>
      </c>
      <c r="BA2" s="108" t="s">
        <v>102</v>
      </c>
      <c r="BB2" s="108" t="s">
        <v>103</v>
      </c>
      <c r="BC2" s="108" t="s">
        <v>104</v>
      </c>
      <c r="BD2" s="108" t="s">
        <v>86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</row>
    <row r="4" spans="1:56" s="1" customFormat="1" ht="24.95" customHeight="1">
      <c r="B4" s="20"/>
      <c r="D4" s="111" t="s">
        <v>105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16.5" customHeight="1">
      <c r="B7" s="20"/>
      <c r="E7" s="310" t="str">
        <f>'Rekapitulace stavby'!K6</f>
        <v>Rekonstrukce komunikace ul. Mitušova 8 - 16</v>
      </c>
      <c r="F7" s="311"/>
      <c r="G7" s="311"/>
      <c r="H7" s="311"/>
      <c r="L7" s="20"/>
    </row>
    <row r="8" spans="1:5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2" t="s">
        <v>107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18. 6. 2022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4" t="str">
        <f>'Rekapitulace stavby'!E14</f>
        <v>Vyplň údaj</v>
      </c>
      <c r="F18" s="315"/>
      <c r="G18" s="315"/>
      <c r="H18" s="315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ROUND((SUM(BE118:BE155)),  2)</f>
        <v>0</v>
      </c>
      <c r="G33" s="34"/>
      <c r="H33" s="34"/>
      <c r="I33" s="125">
        <v>0.21</v>
      </c>
      <c r="J33" s="124">
        <f>ROUND(((SUM(BE118:BE155))*I33),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42</v>
      </c>
      <c r="F34" s="124">
        <f>ROUND((SUM(BF118:BF155)),  2)</f>
        <v>0</v>
      </c>
      <c r="G34" s="34"/>
      <c r="H34" s="34"/>
      <c r="I34" s="125">
        <v>0.15</v>
      </c>
      <c r="J34" s="124">
        <f>ROUND(((SUM(BF118:BF155))*I34),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ROUND((SUM(BG118:BG155)),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ROUND((SUM(BH118:BH155)),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ROUND((SUM(BI118:BI155)),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7" t="str">
        <f>E7</f>
        <v>Rekonstrukce komunikace ul. Mitušova 8 - 16</v>
      </c>
      <c r="F85" s="318"/>
      <c r="G85" s="318"/>
      <c r="H85" s="31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000 - vedlejší rozpočtové náklady</v>
      </c>
      <c r="F87" s="319"/>
      <c r="G87" s="319"/>
      <c r="H87" s="31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Mitušova</v>
      </c>
      <c r="G89" s="36"/>
      <c r="H89" s="36"/>
      <c r="I89" s="29" t="s">
        <v>22</v>
      </c>
      <c r="J89" s="66" t="str">
        <f>IF(J12="","",J12)</f>
        <v>18. 6. 2022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111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112</v>
      </c>
    </row>
    <row r="97" spans="1:31" s="9" customFormat="1" ht="24.9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114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115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7" t="str">
        <f>E7</f>
        <v>Rekonstrukce komunikace ul. Mitušova 8 - 16</v>
      </c>
      <c r="F108" s="318"/>
      <c r="G108" s="318"/>
      <c r="H108" s="318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9" t="str">
        <f>E9</f>
        <v>000 - vedlejší rozpočtové náklady</v>
      </c>
      <c r="F110" s="319"/>
      <c r="G110" s="319"/>
      <c r="H110" s="31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Mitušova</v>
      </c>
      <c r="G112" s="36"/>
      <c r="H112" s="36"/>
      <c r="I112" s="29" t="s">
        <v>22</v>
      </c>
      <c r="J112" s="66" t="str">
        <f>IF(J12="","",J12)</f>
        <v>18. 6. 2022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FILDMAN PROJEKT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Bc.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0"/>
      <c r="B117" s="161"/>
      <c r="C117" s="162" t="s">
        <v>116</v>
      </c>
      <c r="D117" s="163" t="s">
        <v>61</v>
      </c>
      <c r="E117" s="163" t="s">
        <v>57</v>
      </c>
      <c r="F117" s="163" t="s">
        <v>58</v>
      </c>
      <c r="G117" s="163" t="s">
        <v>117</v>
      </c>
      <c r="H117" s="163" t="s">
        <v>118</v>
      </c>
      <c r="I117" s="163" t="s">
        <v>119</v>
      </c>
      <c r="J117" s="164" t="s">
        <v>110</v>
      </c>
      <c r="K117" s="165" t="s">
        <v>120</v>
      </c>
      <c r="L117" s="166"/>
      <c r="M117" s="75" t="s">
        <v>1</v>
      </c>
      <c r="N117" s="76" t="s">
        <v>40</v>
      </c>
      <c r="O117" s="76" t="s">
        <v>121</v>
      </c>
      <c r="P117" s="76" t="s">
        <v>122</v>
      </c>
      <c r="Q117" s="76" t="s">
        <v>123</v>
      </c>
      <c r="R117" s="76" t="s">
        <v>124</v>
      </c>
      <c r="S117" s="76" t="s">
        <v>125</v>
      </c>
      <c r="T117" s="77" t="s">
        <v>126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9" customHeight="1">
      <c r="A118" s="34"/>
      <c r="B118" s="35"/>
      <c r="C118" s="82" t="s">
        <v>127</v>
      </c>
      <c r="D118" s="36"/>
      <c r="E118" s="36"/>
      <c r="F118" s="36"/>
      <c r="G118" s="36"/>
      <c r="H118" s="36"/>
      <c r="I118" s="36"/>
      <c r="J118" s="167">
        <f>BK118</f>
        <v>0</v>
      </c>
      <c r="K118" s="36"/>
      <c r="L118" s="39"/>
      <c r="M118" s="78"/>
      <c r="N118" s="168"/>
      <c r="O118" s="79"/>
      <c r="P118" s="169">
        <f>P119</f>
        <v>0</v>
      </c>
      <c r="Q118" s="79"/>
      <c r="R118" s="169">
        <f>R119</f>
        <v>3.9E-2</v>
      </c>
      <c r="S118" s="79"/>
      <c r="T118" s="17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75</v>
      </c>
      <c r="AU118" s="17" t="s">
        <v>112</v>
      </c>
      <c r="BK118" s="171">
        <f>BK119</f>
        <v>0</v>
      </c>
    </row>
    <row r="119" spans="1:65" s="12" customFormat="1" ht="25.9" customHeight="1">
      <c r="B119" s="172"/>
      <c r="C119" s="173"/>
      <c r="D119" s="174" t="s">
        <v>75</v>
      </c>
      <c r="E119" s="175" t="s">
        <v>128</v>
      </c>
      <c r="F119" s="175" t="s">
        <v>129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P120</f>
        <v>0</v>
      </c>
      <c r="Q119" s="180"/>
      <c r="R119" s="181">
        <f>R120</f>
        <v>3.9E-2</v>
      </c>
      <c r="S119" s="180"/>
      <c r="T119" s="182">
        <f>T120</f>
        <v>0</v>
      </c>
      <c r="AR119" s="183" t="s">
        <v>130</v>
      </c>
      <c r="AT119" s="184" t="s">
        <v>75</v>
      </c>
      <c r="AU119" s="184" t="s">
        <v>76</v>
      </c>
      <c r="AY119" s="183" t="s">
        <v>131</v>
      </c>
      <c r="BK119" s="185">
        <f>BK120</f>
        <v>0</v>
      </c>
    </row>
    <row r="120" spans="1:65" s="12" customFormat="1" ht="22.9" customHeight="1">
      <c r="B120" s="172"/>
      <c r="C120" s="173"/>
      <c r="D120" s="174" t="s">
        <v>75</v>
      </c>
      <c r="E120" s="186" t="s">
        <v>84</v>
      </c>
      <c r="F120" s="186" t="s">
        <v>132</v>
      </c>
      <c r="G120" s="173"/>
      <c r="H120" s="173"/>
      <c r="I120" s="176"/>
      <c r="J120" s="187">
        <f>BK120</f>
        <v>0</v>
      </c>
      <c r="K120" s="173"/>
      <c r="L120" s="178"/>
      <c r="M120" s="179"/>
      <c r="N120" s="180"/>
      <c r="O120" s="180"/>
      <c r="P120" s="181">
        <f>SUM(P121:P155)</f>
        <v>0</v>
      </c>
      <c r="Q120" s="180"/>
      <c r="R120" s="181">
        <f>SUM(R121:R155)</f>
        <v>3.9E-2</v>
      </c>
      <c r="S120" s="180"/>
      <c r="T120" s="182">
        <f>SUM(T121:T155)</f>
        <v>0</v>
      </c>
      <c r="AR120" s="183" t="s">
        <v>130</v>
      </c>
      <c r="AT120" s="184" t="s">
        <v>75</v>
      </c>
      <c r="AU120" s="184" t="s">
        <v>84</v>
      </c>
      <c r="AY120" s="183" t="s">
        <v>131</v>
      </c>
      <c r="BK120" s="185">
        <f>SUM(BK121:BK155)</f>
        <v>0</v>
      </c>
    </row>
    <row r="121" spans="1:65" s="2" customFormat="1" ht="16.5" customHeight="1">
      <c r="A121" s="34"/>
      <c r="B121" s="35"/>
      <c r="C121" s="188" t="s">
        <v>84</v>
      </c>
      <c r="D121" s="188" t="s">
        <v>133</v>
      </c>
      <c r="E121" s="189" t="s">
        <v>87</v>
      </c>
      <c r="F121" s="190" t="s">
        <v>134</v>
      </c>
      <c r="G121" s="191" t="s">
        <v>135</v>
      </c>
      <c r="H121" s="192">
        <v>1</v>
      </c>
      <c r="I121" s="193"/>
      <c r="J121" s="194">
        <f t="shared" ref="J121:J130" si="0">ROUND(I121*H121,2)</f>
        <v>0</v>
      </c>
      <c r="K121" s="195"/>
      <c r="L121" s="196"/>
      <c r="M121" s="197" t="s">
        <v>1</v>
      </c>
      <c r="N121" s="198" t="s">
        <v>41</v>
      </c>
      <c r="O121" s="71"/>
      <c r="P121" s="199">
        <f t="shared" ref="P121:P130" si="1">O121*H121</f>
        <v>0</v>
      </c>
      <c r="Q121" s="199">
        <v>0</v>
      </c>
      <c r="R121" s="199">
        <f t="shared" ref="R121:R130" si="2">Q121*H121</f>
        <v>0</v>
      </c>
      <c r="S121" s="199">
        <v>0</v>
      </c>
      <c r="T121" s="200">
        <f t="shared" ref="T121:T130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136</v>
      </c>
      <c r="AT121" s="201" t="s">
        <v>133</v>
      </c>
      <c r="AU121" s="201" t="s">
        <v>86</v>
      </c>
      <c r="AY121" s="17" t="s">
        <v>131</v>
      </c>
      <c r="BE121" s="202">
        <f t="shared" ref="BE121:BE130" si="4">IF(N121="základní",J121,0)</f>
        <v>0</v>
      </c>
      <c r="BF121" s="202">
        <f t="shared" ref="BF121:BF130" si="5">IF(N121="snížená",J121,0)</f>
        <v>0</v>
      </c>
      <c r="BG121" s="202">
        <f t="shared" ref="BG121:BG130" si="6">IF(N121="zákl. přenesená",J121,0)</f>
        <v>0</v>
      </c>
      <c r="BH121" s="202">
        <f t="shared" ref="BH121:BH130" si="7">IF(N121="sníž. přenesená",J121,0)</f>
        <v>0</v>
      </c>
      <c r="BI121" s="202">
        <f t="shared" ref="BI121:BI130" si="8">IF(N121="nulová",J121,0)</f>
        <v>0</v>
      </c>
      <c r="BJ121" s="17" t="s">
        <v>84</v>
      </c>
      <c r="BK121" s="202">
        <f t="shared" ref="BK121:BK130" si="9">ROUND(I121*H121,2)</f>
        <v>0</v>
      </c>
      <c r="BL121" s="17" t="s">
        <v>137</v>
      </c>
      <c r="BM121" s="201" t="s">
        <v>138</v>
      </c>
    </row>
    <row r="122" spans="1:65" s="2" customFormat="1" ht="33" customHeight="1">
      <c r="A122" s="34"/>
      <c r="B122" s="35"/>
      <c r="C122" s="188" t="s">
        <v>86</v>
      </c>
      <c r="D122" s="188" t="s">
        <v>133</v>
      </c>
      <c r="E122" s="189" t="s">
        <v>90</v>
      </c>
      <c r="F122" s="190" t="s">
        <v>139</v>
      </c>
      <c r="G122" s="191" t="s">
        <v>135</v>
      </c>
      <c r="H122" s="192">
        <v>1</v>
      </c>
      <c r="I122" s="193"/>
      <c r="J122" s="194">
        <f t="shared" si="0"/>
        <v>0</v>
      </c>
      <c r="K122" s="195"/>
      <c r="L122" s="196"/>
      <c r="M122" s="197" t="s">
        <v>1</v>
      </c>
      <c r="N122" s="198" t="s">
        <v>41</v>
      </c>
      <c r="O122" s="71"/>
      <c r="P122" s="199">
        <f t="shared" si="1"/>
        <v>0</v>
      </c>
      <c r="Q122" s="199">
        <v>0</v>
      </c>
      <c r="R122" s="199">
        <f t="shared" si="2"/>
        <v>0</v>
      </c>
      <c r="S122" s="199">
        <v>0</v>
      </c>
      <c r="T122" s="200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1" t="s">
        <v>136</v>
      </c>
      <c r="AT122" s="201" t="s">
        <v>133</v>
      </c>
      <c r="AU122" s="201" t="s">
        <v>86</v>
      </c>
      <c r="AY122" s="17" t="s">
        <v>131</v>
      </c>
      <c r="BE122" s="202">
        <f t="shared" si="4"/>
        <v>0</v>
      </c>
      <c r="BF122" s="202">
        <f t="shared" si="5"/>
        <v>0</v>
      </c>
      <c r="BG122" s="202">
        <f t="shared" si="6"/>
        <v>0</v>
      </c>
      <c r="BH122" s="202">
        <f t="shared" si="7"/>
        <v>0</v>
      </c>
      <c r="BI122" s="202">
        <f t="shared" si="8"/>
        <v>0</v>
      </c>
      <c r="BJ122" s="17" t="s">
        <v>84</v>
      </c>
      <c r="BK122" s="202">
        <f t="shared" si="9"/>
        <v>0</v>
      </c>
      <c r="BL122" s="17" t="s">
        <v>137</v>
      </c>
      <c r="BM122" s="201" t="s">
        <v>140</v>
      </c>
    </row>
    <row r="123" spans="1:65" s="2" customFormat="1" ht="24.2" customHeight="1">
      <c r="A123" s="34"/>
      <c r="B123" s="35"/>
      <c r="C123" s="188" t="s">
        <v>141</v>
      </c>
      <c r="D123" s="188" t="s">
        <v>133</v>
      </c>
      <c r="E123" s="189" t="s">
        <v>142</v>
      </c>
      <c r="F123" s="190" t="s">
        <v>143</v>
      </c>
      <c r="G123" s="191" t="s">
        <v>135</v>
      </c>
      <c r="H123" s="192">
        <v>1</v>
      </c>
      <c r="I123" s="193"/>
      <c r="J123" s="194">
        <f t="shared" si="0"/>
        <v>0</v>
      </c>
      <c r="K123" s="195"/>
      <c r="L123" s="196"/>
      <c r="M123" s="197" t="s">
        <v>1</v>
      </c>
      <c r="N123" s="198" t="s">
        <v>41</v>
      </c>
      <c r="O123" s="71"/>
      <c r="P123" s="199">
        <f t="shared" si="1"/>
        <v>0</v>
      </c>
      <c r="Q123" s="199">
        <v>0</v>
      </c>
      <c r="R123" s="199">
        <f t="shared" si="2"/>
        <v>0</v>
      </c>
      <c r="S123" s="199">
        <v>0</v>
      </c>
      <c r="T123" s="200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1" t="s">
        <v>136</v>
      </c>
      <c r="AT123" s="201" t="s">
        <v>133</v>
      </c>
      <c r="AU123" s="201" t="s">
        <v>86</v>
      </c>
      <c r="AY123" s="17" t="s">
        <v>131</v>
      </c>
      <c r="BE123" s="202">
        <f t="shared" si="4"/>
        <v>0</v>
      </c>
      <c r="BF123" s="202">
        <f t="shared" si="5"/>
        <v>0</v>
      </c>
      <c r="BG123" s="202">
        <f t="shared" si="6"/>
        <v>0</v>
      </c>
      <c r="BH123" s="202">
        <f t="shared" si="7"/>
        <v>0</v>
      </c>
      <c r="BI123" s="202">
        <f t="shared" si="8"/>
        <v>0</v>
      </c>
      <c r="BJ123" s="17" t="s">
        <v>84</v>
      </c>
      <c r="BK123" s="202">
        <f t="shared" si="9"/>
        <v>0</v>
      </c>
      <c r="BL123" s="17" t="s">
        <v>137</v>
      </c>
      <c r="BM123" s="201" t="s">
        <v>144</v>
      </c>
    </row>
    <row r="124" spans="1:65" s="2" customFormat="1" ht="16.5" customHeight="1">
      <c r="A124" s="34"/>
      <c r="B124" s="35"/>
      <c r="C124" s="188" t="s">
        <v>137</v>
      </c>
      <c r="D124" s="188" t="s">
        <v>133</v>
      </c>
      <c r="E124" s="189" t="s">
        <v>93</v>
      </c>
      <c r="F124" s="190" t="s">
        <v>145</v>
      </c>
      <c r="G124" s="191" t="s">
        <v>135</v>
      </c>
      <c r="H124" s="192">
        <v>1</v>
      </c>
      <c r="I124" s="193"/>
      <c r="J124" s="194">
        <f t="shared" si="0"/>
        <v>0</v>
      </c>
      <c r="K124" s="195"/>
      <c r="L124" s="196"/>
      <c r="M124" s="197" t="s">
        <v>1</v>
      </c>
      <c r="N124" s="198" t="s">
        <v>41</v>
      </c>
      <c r="O124" s="71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1" t="s">
        <v>136</v>
      </c>
      <c r="AT124" s="201" t="s">
        <v>133</v>
      </c>
      <c r="AU124" s="201" t="s">
        <v>86</v>
      </c>
      <c r="AY124" s="17" t="s">
        <v>131</v>
      </c>
      <c r="BE124" s="202">
        <f t="shared" si="4"/>
        <v>0</v>
      </c>
      <c r="BF124" s="202">
        <f t="shared" si="5"/>
        <v>0</v>
      </c>
      <c r="BG124" s="202">
        <f t="shared" si="6"/>
        <v>0</v>
      </c>
      <c r="BH124" s="202">
        <f t="shared" si="7"/>
        <v>0</v>
      </c>
      <c r="BI124" s="202">
        <f t="shared" si="8"/>
        <v>0</v>
      </c>
      <c r="BJ124" s="17" t="s">
        <v>84</v>
      </c>
      <c r="BK124" s="202">
        <f t="shared" si="9"/>
        <v>0</v>
      </c>
      <c r="BL124" s="17" t="s">
        <v>137</v>
      </c>
      <c r="BM124" s="201" t="s">
        <v>146</v>
      </c>
    </row>
    <row r="125" spans="1:65" s="2" customFormat="1" ht="21.75" customHeight="1">
      <c r="A125" s="34"/>
      <c r="B125" s="35"/>
      <c r="C125" s="188" t="s">
        <v>130</v>
      </c>
      <c r="D125" s="188" t="s">
        <v>133</v>
      </c>
      <c r="E125" s="189" t="s">
        <v>96</v>
      </c>
      <c r="F125" s="190" t="s">
        <v>147</v>
      </c>
      <c r="G125" s="191" t="s">
        <v>135</v>
      </c>
      <c r="H125" s="192">
        <v>1</v>
      </c>
      <c r="I125" s="193"/>
      <c r="J125" s="194">
        <f t="shared" si="0"/>
        <v>0</v>
      </c>
      <c r="K125" s="195"/>
      <c r="L125" s="196"/>
      <c r="M125" s="197" t="s">
        <v>1</v>
      </c>
      <c r="N125" s="198" t="s">
        <v>41</v>
      </c>
      <c r="O125" s="71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136</v>
      </c>
      <c r="AT125" s="201" t="s">
        <v>133</v>
      </c>
      <c r="AU125" s="201" t="s">
        <v>86</v>
      </c>
      <c r="AY125" s="17" t="s">
        <v>131</v>
      </c>
      <c r="BE125" s="202">
        <f t="shared" si="4"/>
        <v>0</v>
      </c>
      <c r="BF125" s="202">
        <f t="shared" si="5"/>
        <v>0</v>
      </c>
      <c r="BG125" s="202">
        <f t="shared" si="6"/>
        <v>0</v>
      </c>
      <c r="BH125" s="202">
        <f t="shared" si="7"/>
        <v>0</v>
      </c>
      <c r="BI125" s="202">
        <f t="shared" si="8"/>
        <v>0</v>
      </c>
      <c r="BJ125" s="17" t="s">
        <v>84</v>
      </c>
      <c r="BK125" s="202">
        <f t="shared" si="9"/>
        <v>0</v>
      </c>
      <c r="BL125" s="17" t="s">
        <v>137</v>
      </c>
      <c r="BM125" s="201" t="s">
        <v>148</v>
      </c>
    </row>
    <row r="126" spans="1:65" s="2" customFormat="1" ht="16.5" customHeight="1">
      <c r="A126" s="34"/>
      <c r="B126" s="35"/>
      <c r="C126" s="188" t="s">
        <v>149</v>
      </c>
      <c r="D126" s="188" t="s">
        <v>133</v>
      </c>
      <c r="E126" s="189" t="s">
        <v>99</v>
      </c>
      <c r="F126" s="190" t="s">
        <v>150</v>
      </c>
      <c r="G126" s="191" t="s">
        <v>135</v>
      </c>
      <c r="H126" s="192">
        <v>1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41</v>
      </c>
      <c r="O126" s="71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136</v>
      </c>
      <c r="AT126" s="201" t="s">
        <v>133</v>
      </c>
      <c r="AU126" s="201" t="s">
        <v>86</v>
      </c>
      <c r="AY126" s="17" t="s">
        <v>131</v>
      </c>
      <c r="BE126" s="202">
        <f t="shared" si="4"/>
        <v>0</v>
      </c>
      <c r="BF126" s="202">
        <f t="shared" si="5"/>
        <v>0</v>
      </c>
      <c r="BG126" s="202">
        <f t="shared" si="6"/>
        <v>0</v>
      </c>
      <c r="BH126" s="202">
        <f t="shared" si="7"/>
        <v>0</v>
      </c>
      <c r="BI126" s="202">
        <f t="shared" si="8"/>
        <v>0</v>
      </c>
      <c r="BJ126" s="17" t="s">
        <v>84</v>
      </c>
      <c r="BK126" s="202">
        <f t="shared" si="9"/>
        <v>0</v>
      </c>
      <c r="BL126" s="17" t="s">
        <v>137</v>
      </c>
      <c r="BM126" s="201" t="s">
        <v>151</v>
      </c>
    </row>
    <row r="127" spans="1:65" s="2" customFormat="1" ht="24.2" customHeight="1">
      <c r="A127" s="34"/>
      <c r="B127" s="35"/>
      <c r="C127" s="188" t="s">
        <v>152</v>
      </c>
      <c r="D127" s="188" t="s">
        <v>133</v>
      </c>
      <c r="E127" s="189" t="s">
        <v>153</v>
      </c>
      <c r="F127" s="190" t="s">
        <v>154</v>
      </c>
      <c r="G127" s="191" t="s">
        <v>135</v>
      </c>
      <c r="H127" s="192">
        <v>1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41</v>
      </c>
      <c r="O127" s="71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136</v>
      </c>
      <c r="AT127" s="201" t="s">
        <v>133</v>
      </c>
      <c r="AU127" s="201" t="s">
        <v>86</v>
      </c>
      <c r="AY127" s="17" t="s">
        <v>131</v>
      </c>
      <c r="BE127" s="202">
        <f t="shared" si="4"/>
        <v>0</v>
      </c>
      <c r="BF127" s="202">
        <f t="shared" si="5"/>
        <v>0</v>
      </c>
      <c r="BG127" s="202">
        <f t="shared" si="6"/>
        <v>0</v>
      </c>
      <c r="BH127" s="202">
        <f t="shared" si="7"/>
        <v>0</v>
      </c>
      <c r="BI127" s="202">
        <f t="shared" si="8"/>
        <v>0</v>
      </c>
      <c r="BJ127" s="17" t="s">
        <v>84</v>
      </c>
      <c r="BK127" s="202">
        <f t="shared" si="9"/>
        <v>0</v>
      </c>
      <c r="BL127" s="17" t="s">
        <v>137</v>
      </c>
      <c r="BM127" s="201" t="s">
        <v>155</v>
      </c>
    </row>
    <row r="128" spans="1:65" s="2" customFormat="1" ht="24.2" customHeight="1">
      <c r="A128" s="34"/>
      <c r="B128" s="35"/>
      <c r="C128" s="188" t="s">
        <v>136</v>
      </c>
      <c r="D128" s="188" t="s">
        <v>133</v>
      </c>
      <c r="E128" s="189" t="s">
        <v>156</v>
      </c>
      <c r="F128" s="190" t="s">
        <v>157</v>
      </c>
      <c r="G128" s="191" t="s">
        <v>135</v>
      </c>
      <c r="H128" s="192">
        <v>1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41</v>
      </c>
      <c r="O128" s="71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136</v>
      </c>
      <c r="AT128" s="201" t="s">
        <v>133</v>
      </c>
      <c r="AU128" s="201" t="s">
        <v>86</v>
      </c>
      <c r="AY128" s="17" t="s">
        <v>131</v>
      </c>
      <c r="BE128" s="202">
        <f t="shared" si="4"/>
        <v>0</v>
      </c>
      <c r="BF128" s="202">
        <f t="shared" si="5"/>
        <v>0</v>
      </c>
      <c r="BG128" s="202">
        <f t="shared" si="6"/>
        <v>0</v>
      </c>
      <c r="BH128" s="202">
        <f t="shared" si="7"/>
        <v>0</v>
      </c>
      <c r="BI128" s="202">
        <f t="shared" si="8"/>
        <v>0</v>
      </c>
      <c r="BJ128" s="17" t="s">
        <v>84</v>
      </c>
      <c r="BK128" s="202">
        <f t="shared" si="9"/>
        <v>0</v>
      </c>
      <c r="BL128" s="17" t="s">
        <v>137</v>
      </c>
      <c r="BM128" s="201" t="s">
        <v>158</v>
      </c>
    </row>
    <row r="129" spans="1:65" s="2" customFormat="1" ht="24.2" customHeight="1">
      <c r="A129" s="34"/>
      <c r="B129" s="35"/>
      <c r="C129" s="188" t="s">
        <v>159</v>
      </c>
      <c r="D129" s="188" t="s">
        <v>133</v>
      </c>
      <c r="E129" s="189" t="s">
        <v>160</v>
      </c>
      <c r="F129" s="190" t="s">
        <v>161</v>
      </c>
      <c r="G129" s="191" t="s">
        <v>135</v>
      </c>
      <c r="H129" s="192">
        <v>3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41</v>
      </c>
      <c r="O129" s="71"/>
      <c r="P129" s="199">
        <f t="shared" si="1"/>
        <v>0</v>
      </c>
      <c r="Q129" s="199">
        <v>0</v>
      </c>
      <c r="R129" s="199">
        <f t="shared" si="2"/>
        <v>0</v>
      </c>
      <c r="S129" s="199">
        <v>0</v>
      </c>
      <c r="T129" s="200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136</v>
      </c>
      <c r="AT129" s="201" t="s">
        <v>133</v>
      </c>
      <c r="AU129" s="201" t="s">
        <v>86</v>
      </c>
      <c r="AY129" s="17" t="s">
        <v>131</v>
      </c>
      <c r="BE129" s="202">
        <f t="shared" si="4"/>
        <v>0</v>
      </c>
      <c r="BF129" s="202">
        <f t="shared" si="5"/>
        <v>0</v>
      </c>
      <c r="BG129" s="202">
        <f t="shared" si="6"/>
        <v>0</v>
      </c>
      <c r="BH129" s="202">
        <f t="shared" si="7"/>
        <v>0</v>
      </c>
      <c r="BI129" s="202">
        <f t="shared" si="8"/>
        <v>0</v>
      </c>
      <c r="BJ129" s="17" t="s">
        <v>84</v>
      </c>
      <c r="BK129" s="202">
        <f t="shared" si="9"/>
        <v>0</v>
      </c>
      <c r="BL129" s="17" t="s">
        <v>137</v>
      </c>
      <c r="BM129" s="201" t="s">
        <v>162</v>
      </c>
    </row>
    <row r="130" spans="1:65" s="2" customFormat="1" ht="16.5" customHeight="1">
      <c r="A130" s="34"/>
      <c r="B130" s="35"/>
      <c r="C130" s="188" t="s">
        <v>163</v>
      </c>
      <c r="D130" s="188" t="s">
        <v>133</v>
      </c>
      <c r="E130" s="189" t="s">
        <v>164</v>
      </c>
      <c r="F130" s="190" t="s">
        <v>165</v>
      </c>
      <c r="G130" s="191" t="s">
        <v>166</v>
      </c>
      <c r="H130" s="192">
        <v>20</v>
      </c>
      <c r="I130" s="193"/>
      <c r="J130" s="194">
        <f t="shared" si="0"/>
        <v>0</v>
      </c>
      <c r="K130" s="195"/>
      <c r="L130" s="196"/>
      <c r="M130" s="197" t="s">
        <v>1</v>
      </c>
      <c r="N130" s="198" t="s">
        <v>41</v>
      </c>
      <c r="O130" s="71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136</v>
      </c>
      <c r="AT130" s="201" t="s">
        <v>133</v>
      </c>
      <c r="AU130" s="201" t="s">
        <v>86</v>
      </c>
      <c r="AY130" s="17" t="s">
        <v>131</v>
      </c>
      <c r="BE130" s="202">
        <f t="shared" si="4"/>
        <v>0</v>
      </c>
      <c r="BF130" s="202">
        <f t="shared" si="5"/>
        <v>0</v>
      </c>
      <c r="BG130" s="202">
        <f t="shared" si="6"/>
        <v>0</v>
      </c>
      <c r="BH130" s="202">
        <f t="shared" si="7"/>
        <v>0</v>
      </c>
      <c r="BI130" s="202">
        <f t="shared" si="8"/>
        <v>0</v>
      </c>
      <c r="BJ130" s="17" t="s">
        <v>84</v>
      </c>
      <c r="BK130" s="202">
        <f t="shared" si="9"/>
        <v>0</v>
      </c>
      <c r="BL130" s="17" t="s">
        <v>137</v>
      </c>
      <c r="BM130" s="201" t="s">
        <v>167</v>
      </c>
    </row>
    <row r="131" spans="1:65" s="13" customFormat="1" ht="11.25">
      <c r="B131" s="203"/>
      <c r="C131" s="204"/>
      <c r="D131" s="205" t="s">
        <v>168</v>
      </c>
      <c r="E131" s="206" t="s">
        <v>1</v>
      </c>
      <c r="F131" s="207" t="s">
        <v>169</v>
      </c>
      <c r="G131" s="204"/>
      <c r="H131" s="206" t="s">
        <v>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168</v>
      </c>
      <c r="AU131" s="213" t="s">
        <v>86</v>
      </c>
      <c r="AV131" s="13" t="s">
        <v>84</v>
      </c>
      <c r="AW131" s="13" t="s">
        <v>32</v>
      </c>
      <c r="AX131" s="13" t="s">
        <v>76</v>
      </c>
      <c r="AY131" s="213" t="s">
        <v>131</v>
      </c>
    </row>
    <row r="132" spans="1:65" s="13" customFormat="1" ht="11.25">
      <c r="B132" s="203"/>
      <c r="C132" s="204"/>
      <c r="D132" s="205" t="s">
        <v>168</v>
      </c>
      <c r="E132" s="206" t="s">
        <v>1</v>
      </c>
      <c r="F132" s="207" t="s">
        <v>170</v>
      </c>
      <c r="G132" s="204"/>
      <c r="H132" s="206" t="s">
        <v>1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168</v>
      </c>
      <c r="AU132" s="213" t="s">
        <v>86</v>
      </c>
      <c r="AV132" s="13" t="s">
        <v>84</v>
      </c>
      <c r="AW132" s="13" t="s">
        <v>32</v>
      </c>
      <c r="AX132" s="13" t="s">
        <v>76</v>
      </c>
      <c r="AY132" s="213" t="s">
        <v>131</v>
      </c>
    </row>
    <row r="133" spans="1:65" s="14" customFormat="1" ht="11.25">
      <c r="B133" s="214"/>
      <c r="C133" s="215"/>
      <c r="D133" s="205" t="s">
        <v>168</v>
      </c>
      <c r="E133" s="216" t="s">
        <v>1</v>
      </c>
      <c r="F133" s="217" t="s">
        <v>163</v>
      </c>
      <c r="G133" s="215"/>
      <c r="H133" s="218">
        <v>10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168</v>
      </c>
      <c r="AU133" s="224" t="s">
        <v>86</v>
      </c>
      <c r="AV133" s="14" t="s">
        <v>86</v>
      </c>
      <c r="AW133" s="14" t="s">
        <v>32</v>
      </c>
      <c r="AX133" s="14" t="s">
        <v>76</v>
      </c>
      <c r="AY133" s="224" t="s">
        <v>131</v>
      </c>
    </row>
    <row r="134" spans="1:65" s="13" customFormat="1" ht="11.25">
      <c r="B134" s="203"/>
      <c r="C134" s="204"/>
      <c r="D134" s="205" t="s">
        <v>168</v>
      </c>
      <c r="E134" s="206" t="s">
        <v>1</v>
      </c>
      <c r="F134" s="207" t="s">
        <v>171</v>
      </c>
      <c r="G134" s="204"/>
      <c r="H134" s="206" t="s">
        <v>1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168</v>
      </c>
      <c r="AU134" s="213" t="s">
        <v>86</v>
      </c>
      <c r="AV134" s="13" t="s">
        <v>84</v>
      </c>
      <c r="AW134" s="13" t="s">
        <v>32</v>
      </c>
      <c r="AX134" s="13" t="s">
        <v>76</v>
      </c>
      <c r="AY134" s="213" t="s">
        <v>131</v>
      </c>
    </row>
    <row r="135" spans="1:65" s="14" customFormat="1" ht="11.25">
      <c r="B135" s="214"/>
      <c r="C135" s="215"/>
      <c r="D135" s="205" t="s">
        <v>168</v>
      </c>
      <c r="E135" s="216" t="s">
        <v>1</v>
      </c>
      <c r="F135" s="217" t="s">
        <v>163</v>
      </c>
      <c r="G135" s="215"/>
      <c r="H135" s="218">
        <v>10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168</v>
      </c>
      <c r="AU135" s="224" t="s">
        <v>86</v>
      </c>
      <c r="AV135" s="14" t="s">
        <v>86</v>
      </c>
      <c r="AW135" s="14" t="s">
        <v>32</v>
      </c>
      <c r="AX135" s="14" t="s">
        <v>76</v>
      </c>
      <c r="AY135" s="224" t="s">
        <v>131</v>
      </c>
    </row>
    <row r="136" spans="1:65" s="15" customFormat="1" ht="11.25">
      <c r="B136" s="225"/>
      <c r="C136" s="226"/>
      <c r="D136" s="205" t="s">
        <v>168</v>
      </c>
      <c r="E136" s="227" t="s">
        <v>1</v>
      </c>
      <c r="F136" s="228" t="s">
        <v>172</v>
      </c>
      <c r="G136" s="226"/>
      <c r="H136" s="229">
        <v>20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168</v>
      </c>
      <c r="AU136" s="235" t="s">
        <v>86</v>
      </c>
      <c r="AV136" s="15" t="s">
        <v>137</v>
      </c>
      <c r="AW136" s="15" t="s">
        <v>32</v>
      </c>
      <c r="AX136" s="15" t="s">
        <v>84</v>
      </c>
      <c r="AY136" s="235" t="s">
        <v>131</v>
      </c>
    </row>
    <row r="137" spans="1:65" s="2" customFormat="1" ht="16.5" customHeight="1">
      <c r="A137" s="34"/>
      <c r="B137" s="35"/>
      <c r="C137" s="188" t="s">
        <v>173</v>
      </c>
      <c r="D137" s="188" t="s">
        <v>133</v>
      </c>
      <c r="E137" s="189" t="s">
        <v>174</v>
      </c>
      <c r="F137" s="190" t="s">
        <v>175</v>
      </c>
      <c r="G137" s="191" t="s">
        <v>166</v>
      </c>
      <c r="H137" s="192">
        <v>40</v>
      </c>
      <c r="I137" s="193"/>
      <c r="J137" s="194">
        <f t="shared" ref="J137:J150" si="10">ROUND(I137*H137,2)</f>
        <v>0</v>
      </c>
      <c r="K137" s="195"/>
      <c r="L137" s="196"/>
      <c r="M137" s="197" t="s">
        <v>1</v>
      </c>
      <c r="N137" s="198" t="s">
        <v>41</v>
      </c>
      <c r="O137" s="71"/>
      <c r="P137" s="199">
        <f t="shared" ref="P137:P150" si="11">O137*H137</f>
        <v>0</v>
      </c>
      <c r="Q137" s="199">
        <v>0</v>
      </c>
      <c r="R137" s="199">
        <f t="shared" ref="R137:R150" si="12">Q137*H137</f>
        <v>0</v>
      </c>
      <c r="S137" s="199">
        <v>0</v>
      </c>
      <c r="T137" s="200">
        <f t="shared" ref="T137:T150" si="13"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136</v>
      </c>
      <c r="AT137" s="201" t="s">
        <v>133</v>
      </c>
      <c r="AU137" s="201" t="s">
        <v>86</v>
      </c>
      <c r="AY137" s="17" t="s">
        <v>131</v>
      </c>
      <c r="BE137" s="202">
        <f t="shared" ref="BE137:BE150" si="14">IF(N137="základní",J137,0)</f>
        <v>0</v>
      </c>
      <c r="BF137" s="202">
        <f t="shared" ref="BF137:BF150" si="15">IF(N137="snížená",J137,0)</f>
        <v>0</v>
      </c>
      <c r="BG137" s="202">
        <f t="shared" ref="BG137:BG150" si="16">IF(N137="zákl. přenesená",J137,0)</f>
        <v>0</v>
      </c>
      <c r="BH137" s="202">
        <f t="shared" ref="BH137:BH150" si="17">IF(N137="sníž. přenesená",J137,0)</f>
        <v>0</v>
      </c>
      <c r="BI137" s="202">
        <f t="shared" ref="BI137:BI150" si="18">IF(N137="nulová",J137,0)</f>
        <v>0</v>
      </c>
      <c r="BJ137" s="17" t="s">
        <v>84</v>
      </c>
      <c r="BK137" s="202">
        <f t="shared" ref="BK137:BK150" si="19">ROUND(I137*H137,2)</f>
        <v>0</v>
      </c>
      <c r="BL137" s="17" t="s">
        <v>137</v>
      </c>
      <c r="BM137" s="201" t="s">
        <v>176</v>
      </c>
    </row>
    <row r="138" spans="1:65" s="2" customFormat="1" ht="24.2" customHeight="1">
      <c r="A138" s="34"/>
      <c r="B138" s="35"/>
      <c r="C138" s="188" t="s">
        <v>177</v>
      </c>
      <c r="D138" s="188" t="s">
        <v>133</v>
      </c>
      <c r="E138" s="189" t="s">
        <v>178</v>
      </c>
      <c r="F138" s="190" t="s">
        <v>179</v>
      </c>
      <c r="G138" s="191" t="s">
        <v>135</v>
      </c>
      <c r="H138" s="192">
        <v>1</v>
      </c>
      <c r="I138" s="193"/>
      <c r="J138" s="194">
        <f t="shared" si="10"/>
        <v>0</v>
      </c>
      <c r="K138" s="195"/>
      <c r="L138" s="196"/>
      <c r="M138" s="197" t="s">
        <v>1</v>
      </c>
      <c r="N138" s="198" t="s">
        <v>41</v>
      </c>
      <c r="O138" s="71"/>
      <c r="P138" s="199">
        <f t="shared" si="11"/>
        <v>0</v>
      </c>
      <c r="Q138" s="199">
        <v>0</v>
      </c>
      <c r="R138" s="199">
        <f t="shared" si="12"/>
        <v>0</v>
      </c>
      <c r="S138" s="199">
        <v>0</v>
      </c>
      <c r="T138" s="200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136</v>
      </c>
      <c r="AT138" s="201" t="s">
        <v>133</v>
      </c>
      <c r="AU138" s="201" t="s">
        <v>86</v>
      </c>
      <c r="AY138" s="17" t="s">
        <v>131</v>
      </c>
      <c r="BE138" s="202">
        <f t="shared" si="14"/>
        <v>0</v>
      </c>
      <c r="BF138" s="202">
        <f t="shared" si="15"/>
        <v>0</v>
      </c>
      <c r="BG138" s="202">
        <f t="shared" si="16"/>
        <v>0</v>
      </c>
      <c r="BH138" s="202">
        <f t="shared" si="17"/>
        <v>0</v>
      </c>
      <c r="BI138" s="202">
        <f t="shared" si="18"/>
        <v>0</v>
      </c>
      <c r="BJ138" s="17" t="s">
        <v>84</v>
      </c>
      <c r="BK138" s="202">
        <f t="shared" si="19"/>
        <v>0</v>
      </c>
      <c r="BL138" s="17" t="s">
        <v>137</v>
      </c>
      <c r="BM138" s="201" t="s">
        <v>180</v>
      </c>
    </row>
    <row r="139" spans="1:65" s="2" customFormat="1" ht="37.9" customHeight="1">
      <c r="A139" s="34"/>
      <c r="B139" s="35"/>
      <c r="C139" s="188" t="s">
        <v>181</v>
      </c>
      <c r="D139" s="188" t="s">
        <v>133</v>
      </c>
      <c r="E139" s="189" t="s">
        <v>182</v>
      </c>
      <c r="F139" s="190" t="s">
        <v>183</v>
      </c>
      <c r="G139" s="191" t="s">
        <v>135</v>
      </c>
      <c r="H139" s="192">
        <v>1</v>
      </c>
      <c r="I139" s="193"/>
      <c r="J139" s="194">
        <f t="shared" si="10"/>
        <v>0</v>
      </c>
      <c r="K139" s="195"/>
      <c r="L139" s="196"/>
      <c r="M139" s="197" t="s">
        <v>1</v>
      </c>
      <c r="N139" s="198" t="s">
        <v>41</v>
      </c>
      <c r="O139" s="71"/>
      <c r="P139" s="199">
        <f t="shared" si="11"/>
        <v>0</v>
      </c>
      <c r="Q139" s="199">
        <v>0</v>
      </c>
      <c r="R139" s="199">
        <f t="shared" si="12"/>
        <v>0</v>
      </c>
      <c r="S139" s="199">
        <v>0</v>
      </c>
      <c r="T139" s="200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136</v>
      </c>
      <c r="AT139" s="201" t="s">
        <v>133</v>
      </c>
      <c r="AU139" s="201" t="s">
        <v>86</v>
      </c>
      <c r="AY139" s="17" t="s">
        <v>131</v>
      </c>
      <c r="BE139" s="202">
        <f t="shared" si="14"/>
        <v>0</v>
      </c>
      <c r="BF139" s="202">
        <f t="shared" si="15"/>
        <v>0</v>
      </c>
      <c r="BG139" s="202">
        <f t="shared" si="16"/>
        <v>0</v>
      </c>
      <c r="BH139" s="202">
        <f t="shared" si="17"/>
        <v>0</v>
      </c>
      <c r="BI139" s="202">
        <f t="shared" si="18"/>
        <v>0</v>
      </c>
      <c r="BJ139" s="17" t="s">
        <v>84</v>
      </c>
      <c r="BK139" s="202">
        <f t="shared" si="19"/>
        <v>0</v>
      </c>
      <c r="BL139" s="17" t="s">
        <v>137</v>
      </c>
      <c r="BM139" s="201" t="s">
        <v>184</v>
      </c>
    </row>
    <row r="140" spans="1:65" s="2" customFormat="1" ht="24.2" customHeight="1">
      <c r="A140" s="34"/>
      <c r="B140" s="35"/>
      <c r="C140" s="188" t="s">
        <v>185</v>
      </c>
      <c r="D140" s="188" t="s">
        <v>133</v>
      </c>
      <c r="E140" s="189" t="s">
        <v>186</v>
      </c>
      <c r="F140" s="190" t="s">
        <v>187</v>
      </c>
      <c r="G140" s="191" t="s">
        <v>166</v>
      </c>
      <c r="H140" s="192">
        <v>2</v>
      </c>
      <c r="I140" s="193"/>
      <c r="J140" s="194">
        <f t="shared" si="10"/>
        <v>0</v>
      </c>
      <c r="K140" s="195"/>
      <c r="L140" s="196"/>
      <c r="M140" s="197" t="s">
        <v>1</v>
      </c>
      <c r="N140" s="198" t="s">
        <v>41</v>
      </c>
      <c r="O140" s="71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136</v>
      </c>
      <c r="AT140" s="201" t="s">
        <v>133</v>
      </c>
      <c r="AU140" s="201" t="s">
        <v>86</v>
      </c>
      <c r="AY140" s="17" t="s">
        <v>131</v>
      </c>
      <c r="BE140" s="202">
        <f t="shared" si="14"/>
        <v>0</v>
      </c>
      <c r="BF140" s="202">
        <f t="shared" si="15"/>
        <v>0</v>
      </c>
      <c r="BG140" s="202">
        <f t="shared" si="16"/>
        <v>0</v>
      </c>
      <c r="BH140" s="202">
        <f t="shared" si="17"/>
        <v>0</v>
      </c>
      <c r="BI140" s="202">
        <f t="shared" si="18"/>
        <v>0</v>
      </c>
      <c r="BJ140" s="17" t="s">
        <v>84</v>
      </c>
      <c r="BK140" s="202">
        <f t="shared" si="19"/>
        <v>0</v>
      </c>
      <c r="BL140" s="17" t="s">
        <v>137</v>
      </c>
      <c r="BM140" s="201" t="s">
        <v>188</v>
      </c>
    </row>
    <row r="141" spans="1:65" s="2" customFormat="1" ht="24.2" customHeight="1">
      <c r="A141" s="34"/>
      <c r="B141" s="35"/>
      <c r="C141" s="188" t="s">
        <v>8</v>
      </c>
      <c r="D141" s="188" t="s">
        <v>133</v>
      </c>
      <c r="E141" s="189" t="s">
        <v>189</v>
      </c>
      <c r="F141" s="190" t="s">
        <v>190</v>
      </c>
      <c r="G141" s="191" t="s">
        <v>135</v>
      </c>
      <c r="H141" s="192">
        <v>1</v>
      </c>
      <c r="I141" s="193"/>
      <c r="J141" s="194">
        <f t="shared" si="10"/>
        <v>0</v>
      </c>
      <c r="K141" s="195"/>
      <c r="L141" s="196"/>
      <c r="M141" s="197" t="s">
        <v>1</v>
      </c>
      <c r="N141" s="198" t="s">
        <v>41</v>
      </c>
      <c r="O141" s="71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136</v>
      </c>
      <c r="AT141" s="201" t="s">
        <v>133</v>
      </c>
      <c r="AU141" s="201" t="s">
        <v>86</v>
      </c>
      <c r="AY141" s="17" t="s">
        <v>131</v>
      </c>
      <c r="BE141" s="202">
        <f t="shared" si="14"/>
        <v>0</v>
      </c>
      <c r="BF141" s="202">
        <f t="shared" si="15"/>
        <v>0</v>
      </c>
      <c r="BG141" s="202">
        <f t="shared" si="16"/>
        <v>0</v>
      </c>
      <c r="BH141" s="202">
        <f t="shared" si="17"/>
        <v>0</v>
      </c>
      <c r="BI141" s="202">
        <f t="shared" si="18"/>
        <v>0</v>
      </c>
      <c r="BJ141" s="17" t="s">
        <v>84</v>
      </c>
      <c r="BK141" s="202">
        <f t="shared" si="19"/>
        <v>0</v>
      </c>
      <c r="BL141" s="17" t="s">
        <v>137</v>
      </c>
      <c r="BM141" s="201" t="s">
        <v>191</v>
      </c>
    </row>
    <row r="142" spans="1:65" s="2" customFormat="1" ht="24.2" customHeight="1">
      <c r="A142" s="34"/>
      <c r="B142" s="35"/>
      <c r="C142" s="188" t="s">
        <v>192</v>
      </c>
      <c r="D142" s="188" t="s">
        <v>133</v>
      </c>
      <c r="E142" s="189" t="s">
        <v>193</v>
      </c>
      <c r="F142" s="190" t="s">
        <v>194</v>
      </c>
      <c r="G142" s="191" t="s">
        <v>135</v>
      </c>
      <c r="H142" s="192">
        <v>1</v>
      </c>
      <c r="I142" s="193"/>
      <c r="J142" s="194">
        <f t="shared" si="10"/>
        <v>0</v>
      </c>
      <c r="K142" s="195"/>
      <c r="L142" s="196"/>
      <c r="M142" s="197" t="s">
        <v>1</v>
      </c>
      <c r="N142" s="198" t="s">
        <v>41</v>
      </c>
      <c r="O142" s="71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136</v>
      </c>
      <c r="AT142" s="201" t="s">
        <v>133</v>
      </c>
      <c r="AU142" s="201" t="s">
        <v>86</v>
      </c>
      <c r="AY142" s="17" t="s">
        <v>131</v>
      </c>
      <c r="BE142" s="202">
        <f t="shared" si="14"/>
        <v>0</v>
      </c>
      <c r="BF142" s="202">
        <f t="shared" si="15"/>
        <v>0</v>
      </c>
      <c r="BG142" s="202">
        <f t="shared" si="16"/>
        <v>0</v>
      </c>
      <c r="BH142" s="202">
        <f t="shared" si="17"/>
        <v>0</v>
      </c>
      <c r="BI142" s="202">
        <f t="shared" si="18"/>
        <v>0</v>
      </c>
      <c r="BJ142" s="17" t="s">
        <v>84</v>
      </c>
      <c r="BK142" s="202">
        <f t="shared" si="19"/>
        <v>0</v>
      </c>
      <c r="BL142" s="17" t="s">
        <v>137</v>
      </c>
      <c r="BM142" s="201" t="s">
        <v>195</v>
      </c>
    </row>
    <row r="143" spans="1:65" s="2" customFormat="1" ht="21.75" customHeight="1">
      <c r="A143" s="34"/>
      <c r="B143" s="35"/>
      <c r="C143" s="188" t="s">
        <v>196</v>
      </c>
      <c r="D143" s="188" t="s">
        <v>133</v>
      </c>
      <c r="E143" s="189" t="s">
        <v>197</v>
      </c>
      <c r="F143" s="190" t="s">
        <v>198</v>
      </c>
      <c r="G143" s="191" t="s">
        <v>135</v>
      </c>
      <c r="H143" s="192">
        <v>1</v>
      </c>
      <c r="I143" s="193"/>
      <c r="J143" s="194">
        <f t="shared" si="10"/>
        <v>0</v>
      </c>
      <c r="K143" s="195"/>
      <c r="L143" s="196"/>
      <c r="M143" s="197" t="s">
        <v>1</v>
      </c>
      <c r="N143" s="198" t="s">
        <v>41</v>
      </c>
      <c r="O143" s="71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136</v>
      </c>
      <c r="AT143" s="201" t="s">
        <v>133</v>
      </c>
      <c r="AU143" s="201" t="s">
        <v>86</v>
      </c>
      <c r="AY143" s="17" t="s">
        <v>131</v>
      </c>
      <c r="BE143" s="202">
        <f t="shared" si="14"/>
        <v>0</v>
      </c>
      <c r="BF143" s="202">
        <f t="shared" si="15"/>
        <v>0</v>
      </c>
      <c r="BG143" s="202">
        <f t="shared" si="16"/>
        <v>0</v>
      </c>
      <c r="BH143" s="202">
        <f t="shared" si="17"/>
        <v>0</v>
      </c>
      <c r="BI143" s="202">
        <f t="shared" si="18"/>
        <v>0</v>
      </c>
      <c r="BJ143" s="17" t="s">
        <v>84</v>
      </c>
      <c r="BK143" s="202">
        <f t="shared" si="19"/>
        <v>0</v>
      </c>
      <c r="BL143" s="17" t="s">
        <v>137</v>
      </c>
      <c r="BM143" s="201" t="s">
        <v>199</v>
      </c>
    </row>
    <row r="144" spans="1:65" s="2" customFormat="1" ht="16.5" customHeight="1">
      <c r="A144" s="34"/>
      <c r="B144" s="35"/>
      <c r="C144" s="188" t="s">
        <v>200</v>
      </c>
      <c r="D144" s="188" t="s">
        <v>133</v>
      </c>
      <c r="E144" s="189" t="s">
        <v>201</v>
      </c>
      <c r="F144" s="190" t="s">
        <v>202</v>
      </c>
      <c r="G144" s="191" t="s">
        <v>135</v>
      </c>
      <c r="H144" s="192">
        <v>1</v>
      </c>
      <c r="I144" s="193"/>
      <c r="J144" s="194">
        <f t="shared" si="10"/>
        <v>0</v>
      </c>
      <c r="K144" s="195"/>
      <c r="L144" s="196"/>
      <c r="M144" s="197" t="s">
        <v>1</v>
      </c>
      <c r="N144" s="198" t="s">
        <v>41</v>
      </c>
      <c r="O144" s="71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136</v>
      </c>
      <c r="AT144" s="201" t="s">
        <v>133</v>
      </c>
      <c r="AU144" s="201" t="s">
        <v>86</v>
      </c>
      <c r="AY144" s="17" t="s">
        <v>131</v>
      </c>
      <c r="BE144" s="202">
        <f t="shared" si="14"/>
        <v>0</v>
      </c>
      <c r="BF144" s="202">
        <f t="shared" si="15"/>
        <v>0</v>
      </c>
      <c r="BG144" s="202">
        <f t="shared" si="16"/>
        <v>0</v>
      </c>
      <c r="BH144" s="202">
        <f t="shared" si="17"/>
        <v>0</v>
      </c>
      <c r="BI144" s="202">
        <f t="shared" si="18"/>
        <v>0</v>
      </c>
      <c r="BJ144" s="17" t="s">
        <v>84</v>
      </c>
      <c r="BK144" s="202">
        <f t="shared" si="19"/>
        <v>0</v>
      </c>
      <c r="BL144" s="17" t="s">
        <v>137</v>
      </c>
      <c r="BM144" s="201" t="s">
        <v>203</v>
      </c>
    </row>
    <row r="145" spans="1:65" s="2" customFormat="1" ht="16.5" customHeight="1">
      <c r="A145" s="34"/>
      <c r="B145" s="35"/>
      <c r="C145" s="188" t="s">
        <v>204</v>
      </c>
      <c r="D145" s="188" t="s">
        <v>133</v>
      </c>
      <c r="E145" s="189" t="s">
        <v>205</v>
      </c>
      <c r="F145" s="190" t="s">
        <v>206</v>
      </c>
      <c r="G145" s="191" t="s">
        <v>135</v>
      </c>
      <c r="H145" s="192">
        <v>1</v>
      </c>
      <c r="I145" s="193"/>
      <c r="J145" s="194">
        <f t="shared" si="10"/>
        <v>0</v>
      </c>
      <c r="K145" s="195"/>
      <c r="L145" s="196"/>
      <c r="M145" s="197" t="s">
        <v>1</v>
      </c>
      <c r="N145" s="198" t="s">
        <v>41</v>
      </c>
      <c r="O145" s="71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136</v>
      </c>
      <c r="AT145" s="201" t="s">
        <v>133</v>
      </c>
      <c r="AU145" s="201" t="s">
        <v>86</v>
      </c>
      <c r="AY145" s="17" t="s">
        <v>131</v>
      </c>
      <c r="BE145" s="202">
        <f t="shared" si="14"/>
        <v>0</v>
      </c>
      <c r="BF145" s="202">
        <f t="shared" si="15"/>
        <v>0</v>
      </c>
      <c r="BG145" s="202">
        <f t="shared" si="16"/>
        <v>0</v>
      </c>
      <c r="BH145" s="202">
        <f t="shared" si="17"/>
        <v>0</v>
      </c>
      <c r="BI145" s="202">
        <f t="shared" si="18"/>
        <v>0</v>
      </c>
      <c r="BJ145" s="17" t="s">
        <v>84</v>
      </c>
      <c r="BK145" s="202">
        <f t="shared" si="19"/>
        <v>0</v>
      </c>
      <c r="BL145" s="17" t="s">
        <v>137</v>
      </c>
      <c r="BM145" s="201" t="s">
        <v>207</v>
      </c>
    </row>
    <row r="146" spans="1:65" s="2" customFormat="1" ht="24.2" customHeight="1">
      <c r="A146" s="34"/>
      <c r="B146" s="35"/>
      <c r="C146" s="188" t="s">
        <v>208</v>
      </c>
      <c r="D146" s="188" t="s">
        <v>133</v>
      </c>
      <c r="E146" s="189" t="s">
        <v>209</v>
      </c>
      <c r="F146" s="190" t="s">
        <v>210</v>
      </c>
      <c r="G146" s="191" t="s">
        <v>135</v>
      </c>
      <c r="H146" s="192">
        <v>1</v>
      </c>
      <c r="I146" s="193"/>
      <c r="J146" s="194">
        <f t="shared" si="10"/>
        <v>0</v>
      </c>
      <c r="K146" s="195"/>
      <c r="L146" s="196"/>
      <c r="M146" s="197" t="s">
        <v>1</v>
      </c>
      <c r="N146" s="198" t="s">
        <v>41</v>
      </c>
      <c r="O146" s="71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136</v>
      </c>
      <c r="AT146" s="201" t="s">
        <v>133</v>
      </c>
      <c r="AU146" s="201" t="s">
        <v>86</v>
      </c>
      <c r="AY146" s="17" t="s">
        <v>131</v>
      </c>
      <c r="BE146" s="202">
        <f t="shared" si="14"/>
        <v>0</v>
      </c>
      <c r="BF146" s="202">
        <f t="shared" si="15"/>
        <v>0</v>
      </c>
      <c r="BG146" s="202">
        <f t="shared" si="16"/>
        <v>0</v>
      </c>
      <c r="BH146" s="202">
        <f t="shared" si="17"/>
        <v>0</v>
      </c>
      <c r="BI146" s="202">
        <f t="shared" si="18"/>
        <v>0</v>
      </c>
      <c r="BJ146" s="17" t="s">
        <v>84</v>
      </c>
      <c r="BK146" s="202">
        <f t="shared" si="19"/>
        <v>0</v>
      </c>
      <c r="BL146" s="17" t="s">
        <v>137</v>
      </c>
      <c r="BM146" s="201" t="s">
        <v>211</v>
      </c>
    </row>
    <row r="147" spans="1:65" s="2" customFormat="1" ht="16.5" customHeight="1">
      <c r="A147" s="34"/>
      <c r="B147" s="35"/>
      <c r="C147" s="188" t="s">
        <v>7</v>
      </c>
      <c r="D147" s="188" t="s">
        <v>133</v>
      </c>
      <c r="E147" s="189" t="s">
        <v>212</v>
      </c>
      <c r="F147" s="190" t="s">
        <v>213</v>
      </c>
      <c r="G147" s="191" t="s">
        <v>135</v>
      </c>
      <c r="H147" s="192">
        <v>1</v>
      </c>
      <c r="I147" s="193"/>
      <c r="J147" s="194">
        <f t="shared" si="10"/>
        <v>0</v>
      </c>
      <c r="K147" s="195"/>
      <c r="L147" s="196"/>
      <c r="M147" s="197" t="s">
        <v>1</v>
      </c>
      <c r="N147" s="198" t="s">
        <v>41</v>
      </c>
      <c r="O147" s="71"/>
      <c r="P147" s="199">
        <f t="shared" si="11"/>
        <v>0</v>
      </c>
      <c r="Q147" s="199">
        <v>0</v>
      </c>
      <c r="R147" s="199">
        <f t="shared" si="12"/>
        <v>0</v>
      </c>
      <c r="S147" s="199">
        <v>0</v>
      </c>
      <c r="T147" s="200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136</v>
      </c>
      <c r="AT147" s="201" t="s">
        <v>133</v>
      </c>
      <c r="AU147" s="201" t="s">
        <v>86</v>
      </c>
      <c r="AY147" s="17" t="s">
        <v>131</v>
      </c>
      <c r="BE147" s="202">
        <f t="shared" si="14"/>
        <v>0</v>
      </c>
      <c r="BF147" s="202">
        <f t="shared" si="15"/>
        <v>0</v>
      </c>
      <c r="BG147" s="202">
        <f t="shared" si="16"/>
        <v>0</v>
      </c>
      <c r="BH147" s="202">
        <f t="shared" si="17"/>
        <v>0</v>
      </c>
      <c r="BI147" s="202">
        <f t="shared" si="18"/>
        <v>0</v>
      </c>
      <c r="BJ147" s="17" t="s">
        <v>84</v>
      </c>
      <c r="BK147" s="202">
        <f t="shared" si="19"/>
        <v>0</v>
      </c>
      <c r="BL147" s="17" t="s">
        <v>137</v>
      </c>
      <c r="BM147" s="201" t="s">
        <v>214</v>
      </c>
    </row>
    <row r="148" spans="1:65" s="2" customFormat="1" ht="24.2" customHeight="1">
      <c r="A148" s="34"/>
      <c r="B148" s="35"/>
      <c r="C148" s="188" t="s">
        <v>215</v>
      </c>
      <c r="D148" s="188" t="s">
        <v>133</v>
      </c>
      <c r="E148" s="189" t="s">
        <v>216</v>
      </c>
      <c r="F148" s="190" t="s">
        <v>217</v>
      </c>
      <c r="G148" s="191" t="s">
        <v>103</v>
      </c>
      <c r="H148" s="192">
        <v>1</v>
      </c>
      <c r="I148" s="193"/>
      <c r="J148" s="194">
        <f t="shared" si="10"/>
        <v>0</v>
      </c>
      <c r="K148" s="195"/>
      <c r="L148" s="196"/>
      <c r="M148" s="197" t="s">
        <v>1</v>
      </c>
      <c r="N148" s="198" t="s">
        <v>41</v>
      </c>
      <c r="O148" s="71"/>
      <c r="P148" s="199">
        <f t="shared" si="11"/>
        <v>0</v>
      </c>
      <c r="Q148" s="199">
        <v>0</v>
      </c>
      <c r="R148" s="199">
        <f t="shared" si="12"/>
        <v>0</v>
      </c>
      <c r="S148" s="199">
        <v>0</v>
      </c>
      <c r="T148" s="200">
        <f t="shared" si="1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1" t="s">
        <v>136</v>
      </c>
      <c r="AT148" s="201" t="s">
        <v>133</v>
      </c>
      <c r="AU148" s="201" t="s">
        <v>86</v>
      </c>
      <c r="AY148" s="17" t="s">
        <v>131</v>
      </c>
      <c r="BE148" s="202">
        <f t="shared" si="14"/>
        <v>0</v>
      </c>
      <c r="BF148" s="202">
        <f t="shared" si="15"/>
        <v>0</v>
      </c>
      <c r="BG148" s="202">
        <f t="shared" si="16"/>
        <v>0</v>
      </c>
      <c r="BH148" s="202">
        <f t="shared" si="17"/>
        <v>0</v>
      </c>
      <c r="BI148" s="202">
        <f t="shared" si="18"/>
        <v>0</v>
      </c>
      <c r="BJ148" s="17" t="s">
        <v>84</v>
      </c>
      <c r="BK148" s="202">
        <f t="shared" si="19"/>
        <v>0</v>
      </c>
      <c r="BL148" s="17" t="s">
        <v>137</v>
      </c>
      <c r="BM148" s="201" t="s">
        <v>218</v>
      </c>
    </row>
    <row r="149" spans="1:65" s="2" customFormat="1" ht="16.5" customHeight="1">
      <c r="A149" s="34"/>
      <c r="B149" s="35"/>
      <c r="C149" s="188" t="s">
        <v>219</v>
      </c>
      <c r="D149" s="188" t="s">
        <v>133</v>
      </c>
      <c r="E149" s="189" t="s">
        <v>220</v>
      </c>
      <c r="F149" s="190" t="s">
        <v>221</v>
      </c>
      <c r="G149" s="191" t="s">
        <v>166</v>
      </c>
      <c r="H149" s="192">
        <v>1</v>
      </c>
      <c r="I149" s="193"/>
      <c r="J149" s="194">
        <f t="shared" si="10"/>
        <v>0</v>
      </c>
      <c r="K149" s="195"/>
      <c r="L149" s="196"/>
      <c r="M149" s="197" t="s">
        <v>1</v>
      </c>
      <c r="N149" s="198" t="s">
        <v>41</v>
      </c>
      <c r="O149" s="71"/>
      <c r="P149" s="199">
        <f t="shared" si="11"/>
        <v>0</v>
      </c>
      <c r="Q149" s="199">
        <v>0</v>
      </c>
      <c r="R149" s="199">
        <f t="shared" si="12"/>
        <v>0</v>
      </c>
      <c r="S149" s="199">
        <v>0</v>
      </c>
      <c r="T149" s="200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136</v>
      </c>
      <c r="AT149" s="201" t="s">
        <v>133</v>
      </c>
      <c r="AU149" s="201" t="s">
        <v>86</v>
      </c>
      <c r="AY149" s="17" t="s">
        <v>131</v>
      </c>
      <c r="BE149" s="202">
        <f t="shared" si="14"/>
        <v>0</v>
      </c>
      <c r="BF149" s="202">
        <f t="shared" si="15"/>
        <v>0</v>
      </c>
      <c r="BG149" s="202">
        <f t="shared" si="16"/>
        <v>0</v>
      </c>
      <c r="BH149" s="202">
        <f t="shared" si="17"/>
        <v>0</v>
      </c>
      <c r="BI149" s="202">
        <f t="shared" si="18"/>
        <v>0</v>
      </c>
      <c r="BJ149" s="17" t="s">
        <v>84</v>
      </c>
      <c r="BK149" s="202">
        <f t="shared" si="19"/>
        <v>0</v>
      </c>
      <c r="BL149" s="17" t="s">
        <v>137</v>
      </c>
      <c r="BM149" s="201" t="s">
        <v>222</v>
      </c>
    </row>
    <row r="150" spans="1:65" s="2" customFormat="1" ht="24.2" customHeight="1">
      <c r="A150" s="34"/>
      <c r="B150" s="35"/>
      <c r="C150" s="236" t="s">
        <v>223</v>
      </c>
      <c r="D150" s="236" t="s">
        <v>224</v>
      </c>
      <c r="E150" s="237" t="s">
        <v>225</v>
      </c>
      <c r="F150" s="238" t="s">
        <v>226</v>
      </c>
      <c r="G150" s="239" t="s">
        <v>103</v>
      </c>
      <c r="H150" s="240">
        <v>260</v>
      </c>
      <c r="I150" s="241"/>
      <c r="J150" s="242">
        <f t="shared" si="10"/>
        <v>0</v>
      </c>
      <c r="K150" s="243"/>
      <c r="L150" s="39"/>
      <c r="M150" s="244" t="s">
        <v>1</v>
      </c>
      <c r="N150" s="245" t="s">
        <v>41</v>
      </c>
      <c r="O150" s="71"/>
      <c r="P150" s="199">
        <f t="shared" si="11"/>
        <v>0</v>
      </c>
      <c r="Q150" s="199">
        <v>1.4999999999999999E-4</v>
      </c>
      <c r="R150" s="199">
        <f t="shared" si="12"/>
        <v>3.9E-2</v>
      </c>
      <c r="S150" s="199">
        <v>0</v>
      </c>
      <c r="T150" s="200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137</v>
      </c>
      <c r="AT150" s="201" t="s">
        <v>224</v>
      </c>
      <c r="AU150" s="201" t="s">
        <v>86</v>
      </c>
      <c r="AY150" s="17" t="s">
        <v>131</v>
      </c>
      <c r="BE150" s="202">
        <f t="shared" si="14"/>
        <v>0</v>
      </c>
      <c r="BF150" s="202">
        <f t="shared" si="15"/>
        <v>0</v>
      </c>
      <c r="BG150" s="202">
        <f t="shared" si="16"/>
        <v>0</v>
      </c>
      <c r="BH150" s="202">
        <f t="shared" si="17"/>
        <v>0</v>
      </c>
      <c r="BI150" s="202">
        <f t="shared" si="18"/>
        <v>0</v>
      </c>
      <c r="BJ150" s="17" t="s">
        <v>84</v>
      </c>
      <c r="BK150" s="202">
        <f t="shared" si="19"/>
        <v>0</v>
      </c>
      <c r="BL150" s="17" t="s">
        <v>137</v>
      </c>
      <c r="BM150" s="201" t="s">
        <v>227</v>
      </c>
    </row>
    <row r="151" spans="1:65" s="13" customFormat="1" ht="11.25">
      <c r="B151" s="203"/>
      <c r="C151" s="204"/>
      <c r="D151" s="205" t="s">
        <v>168</v>
      </c>
      <c r="E151" s="206" t="s">
        <v>1</v>
      </c>
      <c r="F151" s="207" t="s">
        <v>228</v>
      </c>
      <c r="G151" s="204"/>
      <c r="H151" s="206" t="s">
        <v>1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168</v>
      </c>
      <c r="AU151" s="213" t="s">
        <v>86</v>
      </c>
      <c r="AV151" s="13" t="s">
        <v>84</v>
      </c>
      <c r="AW151" s="13" t="s">
        <v>32</v>
      </c>
      <c r="AX151" s="13" t="s">
        <v>76</v>
      </c>
      <c r="AY151" s="213" t="s">
        <v>131</v>
      </c>
    </row>
    <row r="152" spans="1:65" s="14" customFormat="1" ht="11.25">
      <c r="B152" s="214"/>
      <c r="C152" s="215"/>
      <c r="D152" s="205" t="s">
        <v>168</v>
      </c>
      <c r="E152" s="216" t="s">
        <v>102</v>
      </c>
      <c r="F152" s="217" t="s">
        <v>229</v>
      </c>
      <c r="G152" s="215"/>
      <c r="H152" s="218">
        <v>260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168</v>
      </c>
      <c r="AU152" s="224" t="s">
        <v>86</v>
      </c>
      <c r="AV152" s="14" t="s">
        <v>86</v>
      </c>
      <c r="AW152" s="14" t="s">
        <v>32</v>
      </c>
      <c r="AX152" s="14" t="s">
        <v>84</v>
      </c>
      <c r="AY152" s="224" t="s">
        <v>131</v>
      </c>
    </row>
    <row r="153" spans="1:65" s="2" customFormat="1" ht="24.2" customHeight="1">
      <c r="A153" s="34"/>
      <c r="B153" s="35"/>
      <c r="C153" s="236" t="s">
        <v>230</v>
      </c>
      <c r="D153" s="236" t="s">
        <v>224</v>
      </c>
      <c r="E153" s="237" t="s">
        <v>231</v>
      </c>
      <c r="F153" s="238" t="s">
        <v>232</v>
      </c>
      <c r="G153" s="239" t="s">
        <v>103</v>
      </c>
      <c r="H153" s="240">
        <v>260</v>
      </c>
      <c r="I153" s="241"/>
      <c r="J153" s="242">
        <f>ROUND(I153*H153,2)</f>
        <v>0</v>
      </c>
      <c r="K153" s="243"/>
      <c r="L153" s="39"/>
      <c r="M153" s="244" t="s">
        <v>1</v>
      </c>
      <c r="N153" s="245" t="s">
        <v>41</v>
      </c>
      <c r="O153" s="7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137</v>
      </c>
      <c r="AT153" s="201" t="s">
        <v>224</v>
      </c>
      <c r="AU153" s="201" t="s">
        <v>86</v>
      </c>
      <c r="AY153" s="17" t="s">
        <v>131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84</v>
      </c>
      <c r="BK153" s="202">
        <f>ROUND(I153*H153,2)</f>
        <v>0</v>
      </c>
      <c r="BL153" s="17" t="s">
        <v>137</v>
      </c>
      <c r="BM153" s="201" t="s">
        <v>233</v>
      </c>
    </row>
    <row r="154" spans="1:65" s="14" customFormat="1" ht="11.25">
      <c r="B154" s="214"/>
      <c r="C154" s="215"/>
      <c r="D154" s="205" t="s">
        <v>168</v>
      </c>
      <c r="E154" s="216" t="s">
        <v>1</v>
      </c>
      <c r="F154" s="217" t="s">
        <v>102</v>
      </c>
      <c r="G154" s="215"/>
      <c r="H154" s="218">
        <v>260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168</v>
      </c>
      <c r="AU154" s="224" t="s">
        <v>86</v>
      </c>
      <c r="AV154" s="14" t="s">
        <v>86</v>
      </c>
      <c r="AW154" s="14" t="s">
        <v>32</v>
      </c>
      <c r="AX154" s="14" t="s">
        <v>84</v>
      </c>
      <c r="AY154" s="224" t="s">
        <v>131</v>
      </c>
    </row>
    <row r="155" spans="1:65" s="2" customFormat="1" ht="24.2" customHeight="1">
      <c r="A155" s="34"/>
      <c r="B155" s="35"/>
      <c r="C155" s="236" t="s">
        <v>234</v>
      </c>
      <c r="D155" s="236" t="s">
        <v>224</v>
      </c>
      <c r="E155" s="237" t="s">
        <v>235</v>
      </c>
      <c r="F155" s="238" t="s">
        <v>236</v>
      </c>
      <c r="G155" s="239" t="s">
        <v>135</v>
      </c>
      <c r="H155" s="240">
        <v>1</v>
      </c>
      <c r="I155" s="241"/>
      <c r="J155" s="242">
        <f>ROUND(I155*H155,2)</f>
        <v>0</v>
      </c>
      <c r="K155" s="243"/>
      <c r="L155" s="39"/>
      <c r="M155" s="246" t="s">
        <v>1</v>
      </c>
      <c r="N155" s="247" t="s">
        <v>41</v>
      </c>
      <c r="O155" s="248"/>
      <c r="P155" s="249">
        <f>O155*H155</f>
        <v>0</v>
      </c>
      <c r="Q155" s="249">
        <v>0</v>
      </c>
      <c r="R155" s="249">
        <f>Q155*H155</f>
        <v>0</v>
      </c>
      <c r="S155" s="249">
        <v>0</v>
      </c>
      <c r="T155" s="25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1" t="s">
        <v>137</v>
      </c>
      <c r="AT155" s="201" t="s">
        <v>224</v>
      </c>
      <c r="AU155" s="201" t="s">
        <v>86</v>
      </c>
      <c r="AY155" s="17" t="s">
        <v>131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" t="s">
        <v>84</v>
      </c>
      <c r="BK155" s="202">
        <f>ROUND(I155*H155,2)</f>
        <v>0</v>
      </c>
      <c r="BL155" s="17" t="s">
        <v>137</v>
      </c>
      <c r="BM155" s="201" t="s">
        <v>237</v>
      </c>
    </row>
    <row r="156" spans="1:65" s="2" customFormat="1" ht="6.95" customHeight="1">
      <c r="A156" s="34"/>
      <c r="B156" s="54"/>
      <c r="C156" s="55"/>
      <c r="D156" s="55"/>
      <c r="E156" s="55"/>
      <c r="F156" s="55"/>
      <c r="G156" s="55"/>
      <c r="H156" s="55"/>
      <c r="I156" s="55"/>
      <c r="J156" s="55"/>
      <c r="K156" s="55"/>
      <c r="L156" s="39"/>
      <c r="M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</row>
  </sheetData>
  <sheetProtection algorithmName="SHA-512" hashValue="aedkBFZ7X2jlIIyej1gfd91B6LzQsT2aHYw0yu636YyzcAS/njBkj6Y4shX0d5C+lNuTGGYJFTwz3u/z/93wMg==" saltValue="PGAHvLLye8+5QLkrUPIj+e9mO6UrDMIR6KKDSBvh97zG4C5yURjDeThuf9PSZNSCGLa6SuzBjxDMaxObw/YiUw==" spinCount="100000" sheet="1" objects="1" scenarios="1" formatColumns="0" formatRows="0" autoFilter="0"/>
  <autoFilter ref="C117:K15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7" t="s">
        <v>89</v>
      </c>
      <c r="AZ2" s="108" t="s">
        <v>238</v>
      </c>
      <c r="BA2" s="108" t="s">
        <v>238</v>
      </c>
      <c r="BB2" s="108" t="s">
        <v>103</v>
      </c>
      <c r="BC2" s="108" t="s">
        <v>239</v>
      </c>
      <c r="BD2" s="108" t="s">
        <v>86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  <c r="AZ3" s="108" t="s">
        <v>240</v>
      </c>
      <c r="BA3" s="108" t="s">
        <v>240</v>
      </c>
      <c r="BB3" s="108" t="s">
        <v>241</v>
      </c>
      <c r="BC3" s="108" t="s">
        <v>242</v>
      </c>
      <c r="BD3" s="108" t="s">
        <v>86</v>
      </c>
    </row>
    <row r="4" spans="1:56" s="1" customFormat="1" ht="24.95" customHeight="1">
      <c r="B4" s="20"/>
      <c r="D4" s="111" t="s">
        <v>105</v>
      </c>
      <c r="L4" s="20"/>
      <c r="M4" s="112" t="s">
        <v>10</v>
      </c>
      <c r="AT4" s="17" t="s">
        <v>4</v>
      </c>
      <c r="AZ4" s="108" t="s">
        <v>243</v>
      </c>
      <c r="BA4" s="108" t="s">
        <v>243</v>
      </c>
      <c r="BB4" s="108" t="s">
        <v>241</v>
      </c>
      <c r="BC4" s="108" t="s">
        <v>244</v>
      </c>
      <c r="BD4" s="108" t="s">
        <v>86</v>
      </c>
    </row>
    <row r="5" spans="1:56" s="1" customFormat="1" ht="6.95" customHeight="1">
      <c r="B5" s="20"/>
      <c r="L5" s="20"/>
      <c r="AZ5" s="108" t="s">
        <v>245</v>
      </c>
      <c r="BA5" s="108" t="s">
        <v>245</v>
      </c>
      <c r="BB5" s="108" t="s">
        <v>241</v>
      </c>
      <c r="BC5" s="108" t="s">
        <v>246</v>
      </c>
      <c r="BD5" s="108" t="s">
        <v>86</v>
      </c>
    </row>
    <row r="6" spans="1:56" s="1" customFormat="1" ht="12" customHeight="1">
      <c r="B6" s="20"/>
      <c r="D6" s="113" t="s">
        <v>16</v>
      </c>
      <c r="L6" s="20"/>
      <c r="AZ6" s="108" t="s">
        <v>247</v>
      </c>
      <c r="BA6" s="108" t="s">
        <v>247</v>
      </c>
      <c r="BB6" s="108" t="s">
        <v>103</v>
      </c>
      <c r="BC6" s="108" t="s">
        <v>248</v>
      </c>
      <c r="BD6" s="108" t="s">
        <v>86</v>
      </c>
    </row>
    <row r="7" spans="1:56" s="1" customFormat="1" ht="16.5" customHeight="1">
      <c r="B7" s="20"/>
      <c r="E7" s="310" t="str">
        <f>'Rekapitulace stavby'!K6</f>
        <v>Rekonstrukce komunikace ul. Mitušova 8 - 16</v>
      </c>
      <c r="F7" s="311"/>
      <c r="G7" s="311"/>
      <c r="H7" s="311"/>
      <c r="L7" s="20"/>
      <c r="AZ7" s="108" t="s">
        <v>249</v>
      </c>
      <c r="BA7" s="108" t="s">
        <v>249</v>
      </c>
      <c r="BB7" s="108" t="s">
        <v>103</v>
      </c>
      <c r="BC7" s="108" t="s">
        <v>250</v>
      </c>
      <c r="BD7" s="108" t="s">
        <v>86</v>
      </c>
    </row>
    <row r="8" spans="1:5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251</v>
      </c>
      <c r="BA8" s="108" t="s">
        <v>251</v>
      </c>
      <c r="BB8" s="108" t="s">
        <v>103</v>
      </c>
      <c r="BC8" s="108" t="s">
        <v>252</v>
      </c>
      <c r="BD8" s="108" t="s">
        <v>86</v>
      </c>
    </row>
    <row r="9" spans="1:56" s="2" customFormat="1" ht="16.5" customHeight="1">
      <c r="A9" s="34"/>
      <c r="B9" s="39"/>
      <c r="C9" s="34"/>
      <c r="D9" s="34"/>
      <c r="E9" s="312" t="s">
        <v>253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254</v>
      </c>
      <c r="BA9" s="108" t="s">
        <v>254</v>
      </c>
      <c r="BB9" s="108" t="s">
        <v>255</v>
      </c>
      <c r="BC9" s="108" t="s">
        <v>256</v>
      </c>
      <c r="BD9" s="108" t="s">
        <v>86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257</v>
      </c>
      <c r="BA10" s="108" t="s">
        <v>257</v>
      </c>
      <c r="BB10" s="108" t="s">
        <v>241</v>
      </c>
      <c r="BC10" s="108" t="s">
        <v>258</v>
      </c>
      <c r="BD10" s="108" t="s">
        <v>86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259</v>
      </c>
      <c r="BA11" s="108" t="s">
        <v>259</v>
      </c>
      <c r="BB11" s="108" t="s">
        <v>241</v>
      </c>
      <c r="BC11" s="108" t="s">
        <v>260</v>
      </c>
      <c r="BD11" s="108" t="s">
        <v>86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18. 6. 2022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261</v>
      </c>
      <c r="BA12" s="108" t="s">
        <v>261</v>
      </c>
      <c r="BB12" s="108" t="s">
        <v>255</v>
      </c>
      <c r="BC12" s="108" t="s">
        <v>262</v>
      </c>
      <c r="BD12" s="108" t="s">
        <v>86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263</v>
      </c>
      <c r="BA13" s="108" t="s">
        <v>263</v>
      </c>
      <c r="BB13" s="108" t="s">
        <v>255</v>
      </c>
      <c r="BC13" s="108" t="s">
        <v>264</v>
      </c>
      <c r="BD13" s="108" t="s">
        <v>86</v>
      </c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265</v>
      </c>
      <c r="BA14" s="108" t="s">
        <v>265</v>
      </c>
      <c r="BB14" s="108" t="s">
        <v>241</v>
      </c>
      <c r="BC14" s="108" t="s">
        <v>266</v>
      </c>
      <c r="BD14" s="108" t="s">
        <v>86</v>
      </c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267</v>
      </c>
      <c r="BA15" s="108" t="s">
        <v>267</v>
      </c>
      <c r="BB15" s="108" t="s">
        <v>241</v>
      </c>
      <c r="BC15" s="108" t="s">
        <v>268</v>
      </c>
      <c r="BD15" s="108" t="s">
        <v>86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8" t="s">
        <v>269</v>
      </c>
      <c r="BA16" s="108" t="s">
        <v>269</v>
      </c>
      <c r="BB16" s="108" t="s">
        <v>241</v>
      </c>
      <c r="BC16" s="108" t="s">
        <v>270</v>
      </c>
      <c r="BD16" s="108" t="s">
        <v>86</v>
      </c>
    </row>
    <row r="17" spans="1:56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8" t="s">
        <v>271</v>
      </c>
      <c r="BA17" s="108" t="s">
        <v>271</v>
      </c>
      <c r="BB17" s="108" t="s">
        <v>241</v>
      </c>
      <c r="BC17" s="108" t="s">
        <v>272</v>
      </c>
      <c r="BD17" s="108" t="s">
        <v>86</v>
      </c>
    </row>
    <row r="18" spans="1:56" s="2" customFormat="1" ht="18" customHeight="1">
      <c r="A18" s="34"/>
      <c r="B18" s="39"/>
      <c r="C18" s="34"/>
      <c r="D18" s="34"/>
      <c r="E18" s="314" t="str">
        <f>'Rekapitulace stavby'!E14</f>
        <v>Vyplň údaj</v>
      </c>
      <c r="F18" s="315"/>
      <c r="G18" s="315"/>
      <c r="H18" s="315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8" t="s">
        <v>273</v>
      </c>
      <c r="BA18" s="108" t="s">
        <v>273</v>
      </c>
      <c r="BB18" s="108" t="s">
        <v>241</v>
      </c>
      <c r="BC18" s="108" t="s">
        <v>274</v>
      </c>
      <c r="BD18" s="108" t="s">
        <v>86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08" t="s">
        <v>275</v>
      </c>
      <c r="BA19" s="108" t="s">
        <v>275</v>
      </c>
      <c r="BB19" s="108" t="s">
        <v>241</v>
      </c>
      <c r="BC19" s="108" t="s">
        <v>276</v>
      </c>
      <c r="BD19" s="108" t="s">
        <v>86</v>
      </c>
    </row>
    <row r="20" spans="1:56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108" t="s">
        <v>277</v>
      </c>
      <c r="BA20" s="108" t="s">
        <v>277</v>
      </c>
      <c r="BB20" s="108" t="s">
        <v>241</v>
      </c>
      <c r="BC20" s="108" t="s">
        <v>278</v>
      </c>
      <c r="BD20" s="108" t="s">
        <v>86</v>
      </c>
    </row>
    <row r="21" spans="1:56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108" t="s">
        <v>279</v>
      </c>
      <c r="BA21" s="108" t="s">
        <v>279</v>
      </c>
      <c r="BB21" s="108" t="s">
        <v>241</v>
      </c>
      <c r="BC21" s="108" t="s">
        <v>280</v>
      </c>
      <c r="BD21" s="108" t="s">
        <v>86</v>
      </c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108" t="s">
        <v>281</v>
      </c>
      <c r="BA22" s="108" t="s">
        <v>281</v>
      </c>
      <c r="BB22" s="108" t="s">
        <v>241</v>
      </c>
      <c r="BC22" s="108" t="s">
        <v>282</v>
      </c>
      <c r="BD22" s="108" t="s">
        <v>86</v>
      </c>
    </row>
    <row r="23" spans="1:56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108" t="s">
        <v>283</v>
      </c>
      <c r="BA23" s="108" t="s">
        <v>283</v>
      </c>
      <c r="BB23" s="108" t="s">
        <v>241</v>
      </c>
      <c r="BC23" s="108" t="s">
        <v>284</v>
      </c>
      <c r="BD23" s="108" t="s">
        <v>86</v>
      </c>
    </row>
    <row r="24" spans="1:56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108" t="s">
        <v>285</v>
      </c>
      <c r="BA24" s="108" t="s">
        <v>285</v>
      </c>
      <c r="BB24" s="108" t="s">
        <v>241</v>
      </c>
      <c r="BC24" s="108" t="s">
        <v>286</v>
      </c>
      <c r="BD24" s="108" t="s">
        <v>86</v>
      </c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Z25" s="108" t="s">
        <v>287</v>
      </c>
      <c r="BA25" s="108" t="s">
        <v>287</v>
      </c>
      <c r="BB25" s="108" t="s">
        <v>241</v>
      </c>
      <c r="BC25" s="108" t="s">
        <v>288</v>
      </c>
      <c r="BD25" s="108" t="s">
        <v>86</v>
      </c>
    </row>
    <row r="26" spans="1:56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Z26" s="108" t="s">
        <v>289</v>
      </c>
      <c r="BA26" s="108" t="s">
        <v>289</v>
      </c>
      <c r="BB26" s="108" t="s">
        <v>241</v>
      </c>
      <c r="BC26" s="108" t="s">
        <v>290</v>
      </c>
      <c r="BD26" s="108" t="s">
        <v>86</v>
      </c>
    </row>
    <row r="27" spans="1:56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Z27" s="251" t="s">
        <v>291</v>
      </c>
      <c r="BA27" s="251" t="s">
        <v>291</v>
      </c>
      <c r="BB27" s="251" t="s">
        <v>241</v>
      </c>
      <c r="BC27" s="251" t="s">
        <v>292</v>
      </c>
      <c r="BD27" s="251" t="s">
        <v>86</v>
      </c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Z28" s="108" t="s">
        <v>293</v>
      </c>
      <c r="BA28" s="108" t="s">
        <v>293</v>
      </c>
      <c r="BB28" s="108" t="s">
        <v>255</v>
      </c>
      <c r="BC28" s="108" t="s">
        <v>294</v>
      </c>
      <c r="BD28" s="108" t="s">
        <v>86</v>
      </c>
    </row>
    <row r="29" spans="1:56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Z29" s="108" t="s">
        <v>295</v>
      </c>
      <c r="BA29" s="108" t="s">
        <v>295</v>
      </c>
      <c r="BB29" s="108" t="s">
        <v>103</v>
      </c>
      <c r="BC29" s="108" t="s">
        <v>296</v>
      </c>
      <c r="BD29" s="108" t="s">
        <v>86</v>
      </c>
    </row>
    <row r="30" spans="1:56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Z30" s="108" t="s">
        <v>297</v>
      </c>
      <c r="BA30" s="108" t="s">
        <v>297</v>
      </c>
      <c r="BB30" s="108" t="s">
        <v>103</v>
      </c>
      <c r="BC30" s="108" t="s">
        <v>298</v>
      </c>
      <c r="BD30" s="108" t="s">
        <v>86</v>
      </c>
    </row>
    <row r="31" spans="1:56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Z31" s="108" t="s">
        <v>299</v>
      </c>
      <c r="BA31" s="108" t="s">
        <v>299</v>
      </c>
      <c r="BB31" s="108" t="s">
        <v>103</v>
      </c>
      <c r="BC31" s="108" t="s">
        <v>8</v>
      </c>
      <c r="BD31" s="108" t="s">
        <v>86</v>
      </c>
    </row>
    <row r="32" spans="1:56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Z32" s="108" t="s">
        <v>300</v>
      </c>
      <c r="BA32" s="108" t="s">
        <v>300</v>
      </c>
      <c r="BB32" s="108" t="s">
        <v>103</v>
      </c>
      <c r="BC32" s="108" t="s">
        <v>301</v>
      </c>
      <c r="BD32" s="108" t="s">
        <v>86</v>
      </c>
    </row>
    <row r="33" spans="1:56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ROUND((SUM(BE128:BE539)),  2)</f>
        <v>0</v>
      </c>
      <c r="G33" s="34"/>
      <c r="H33" s="34"/>
      <c r="I33" s="125">
        <v>0.21</v>
      </c>
      <c r="J33" s="124">
        <f>ROUND(((SUM(BE128:BE539))*I33),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Z33" s="108" t="s">
        <v>302</v>
      </c>
      <c r="BA33" s="108" t="s">
        <v>302</v>
      </c>
      <c r="BB33" s="108" t="s">
        <v>103</v>
      </c>
      <c r="BC33" s="108" t="s">
        <v>303</v>
      </c>
      <c r="BD33" s="108" t="s">
        <v>86</v>
      </c>
    </row>
    <row r="34" spans="1:56" s="2" customFormat="1" ht="14.45" customHeight="1">
      <c r="A34" s="34"/>
      <c r="B34" s="39"/>
      <c r="C34" s="34"/>
      <c r="D34" s="34"/>
      <c r="E34" s="113" t="s">
        <v>42</v>
      </c>
      <c r="F34" s="124">
        <f>ROUND((SUM(BF128:BF539)),  2)</f>
        <v>0</v>
      </c>
      <c r="G34" s="34"/>
      <c r="H34" s="34"/>
      <c r="I34" s="125">
        <v>0.15</v>
      </c>
      <c r="J34" s="124">
        <f>ROUND(((SUM(BF128:BF539))*I34),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Z34" s="108" t="s">
        <v>304</v>
      </c>
      <c r="BA34" s="108" t="s">
        <v>304</v>
      </c>
      <c r="BB34" s="108" t="s">
        <v>241</v>
      </c>
      <c r="BC34" s="108" t="s">
        <v>305</v>
      </c>
      <c r="BD34" s="108" t="s">
        <v>86</v>
      </c>
    </row>
    <row r="35" spans="1:56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ROUND((SUM(BG128:BG539)),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56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ROUND((SUM(BH128:BH539)),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56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ROUND((SUM(BI128:BI539)),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56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56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56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56" s="1" customFormat="1" ht="14.45" customHeight="1">
      <c r="B41" s="20"/>
      <c r="L41" s="20"/>
    </row>
    <row r="42" spans="1:56" s="1" customFormat="1" ht="14.45" customHeight="1">
      <c r="B42" s="20"/>
      <c r="L42" s="20"/>
    </row>
    <row r="43" spans="1:56" s="1" customFormat="1" ht="14.45" customHeight="1">
      <c r="B43" s="20"/>
      <c r="L43" s="20"/>
    </row>
    <row r="44" spans="1:56" s="1" customFormat="1" ht="14.45" customHeight="1">
      <c r="B44" s="20"/>
      <c r="L44" s="20"/>
    </row>
    <row r="45" spans="1:56" s="1" customFormat="1" ht="14.45" customHeight="1">
      <c r="B45" s="20"/>
      <c r="L45" s="20"/>
    </row>
    <row r="46" spans="1:56" s="1" customFormat="1" ht="14.45" customHeight="1">
      <c r="B46" s="20"/>
      <c r="L46" s="20"/>
    </row>
    <row r="47" spans="1:56" s="1" customFormat="1" ht="14.45" customHeight="1">
      <c r="B47" s="20"/>
      <c r="L47" s="20"/>
    </row>
    <row r="48" spans="1:56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7" t="str">
        <f>E7</f>
        <v>Rekonstrukce komunikace ul. Mitušova 8 - 16</v>
      </c>
      <c r="F85" s="318"/>
      <c r="G85" s="318"/>
      <c r="H85" s="31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001 - SO 101 KOMUNIKACE</v>
      </c>
      <c r="F87" s="319"/>
      <c r="G87" s="319"/>
      <c r="H87" s="31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Mitušova</v>
      </c>
      <c r="G89" s="36"/>
      <c r="H89" s="36"/>
      <c r="I89" s="29" t="s">
        <v>22</v>
      </c>
      <c r="J89" s="66" t="str">
        <f>IF(J12="","",J12)</f>
        <v>18. 6. 2022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111</v>
      </c>
      <c r="D96" s="36"/>
      <c r="E96" s="36"/>
      <c r="F96" s="36"/>
      <c r="G96" s="36"/>
      <c r="H96" s="36"/>
      <c r="I96" s="36"/>
      <c r="J96" s="84">
        <f>J128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112</v>
      </c>
    </row>
    <row r="97" spans="1:31" s="9" customFormat="1" ht="24.9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J129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306</v>
      </c>
      <c r="E98" s="157"/>
      <c r="F98" s="157"/>
      <c r="G98" s="157"/>
      <c r="H98" s="157"/>
      <c r="I98" s="157"/>
      <c r="J98" s="158">
        <f>J130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307</v>
      </c>
      <c r="E99" s="157"/>
      <c r="F99" s="157"/>
      <c r="G99" s="157"/>
      <c r="H99" s="157"/>
      <c r="I99" s="157"/>
      <c r="J99" s="158">
        <f>J265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308</v>
      </c>
      <c r="E100" s="157"/>
      <c r="F100" s="157"/>
      <c r="G100" s="157"/>
      <c r="H100" s="157"/>
      <c r="I100" s="157"/>
      <c r="J100" s="158">
        <f>J295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309</v>
      </c>
      <c r="E101" s="157"/>
      <c r="F101" s="157"/>
      <c r="G101" s="157"/>
      <c r="H101" s="157"/>
      <c r="I101" s="157"/>
      <c r="J101" s="158">
        <f>J308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310</v>
      </c>
      <c r="E102" s="157"/>
      <c r="F102" s="157"/>
      <c r="G102" s="157"/>
      <c r="H102" s="157"/>
      <c r="I102" s="157"/>
      <c r="J102" s="158">
        <f>J313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311</v>
      </c>
      <c r="E103" s="157"/>
      <c r="F103" s="157"/>
      <c r="G103" s="157"/>
      <c r="H103" s="157"/>
      <c r="I103" s="157"/>
      <c r="J103" s="158">
        <f>J399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312</v>
      </c>
      <c r="E104" s="157"/>
      <c r="F104" s="157"/>
      <c r="G104" s="157"/>
      <c r="H104" s="157"/>
      <c r="I104" s="157"/>
      <c r="J104" s="158">
        <f>J414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313</v>
      </c>
      <c r="E105" s="157"/>
      <c r="F105" s="157"/>
      <c r="G105" s="157"/>
      <c r="H105" s="157"/>
      <c r="I105" s="157"/>
      <c r="J105" s="158">
        <f>J500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314</v>
      </c>
      <c r="E106" s="157"/>
      <c r="F106" s="157"/>
      <c r="G106" s="157"/>
      <c r="H106" s="157"/>
      <c r="I106" s="157"/>
      <c r="J106" s="158">
        <f>J513</f>
        <v>0</v>
      </c>
      <c r="K106" s="155"/>
      <c r="L106" s="159"/>
    </row>
    <row r="107" spans="1:31" s="9" customFormat="1" ht="24.95" customHeight="1">
      <c r="B107" s="148"/>
      <c r="C107" s="149"/>
      <c r="D107" s="150" t="s">
        <v>315</v>
      </c>
      <c r="E107" s="151"/>
      <c r="F107" s="151"/>
      <c r="G107" s="151"/>
      <c r="H107" s="151"/>
      <c r="I107" s="151"/>
      <c r="J107" s="152">
        <f>J515</f>
        <v>0</v>
      </c>
      <c r="K107" s="149"/>
      <c r="L107" s="153"/>
    </row>
    <row r="108" spans="1:31" s="10" customFormat="1" ht="19.899999999999999" customHeight="1">
      <c r="B108" s="154"/>
      <c r="C108" s="155"/>
      <c r="D108" s="156" t="s">
        <v>316</v>
      </c>
      <c r="E108" s="157"/>
      <c r="F108" s="157"/>
      <c r="G108" s="157"/>
      <c r="H108" s="157"/>
      <c r="I108" s="157"/>
      <c r="J108" s="158">
        <f>J516</f>
        <v>0</v>
      </c>
      <c r="K108" s="155"/>
      <c r="L108" s="159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5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5" customHeight="1">
      <c r="A115" s="34"/>
      <c r="B115" s="35"/>
      <c r="C115" s="23" t="s">
        <v>115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17" t="str">
        <f>E7</f>
        <v>Rekonstrukce komunikace ul. Mitušova 8 - 16</v>
      </c>
      <c r="F118" s="318"/>
      <c r="G118" s="318"/>
      <c r="H118" s="318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106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69" t="str">
        <f>E9</f>
        <v>001 - SO 101 KOMUNIKACE</v>
      </c>
      <c r="F120" s="319"/>
      <c r="G120" s="319"/>
      <c r="H120" s="319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F12</f>
        <v>ul. Mitušova</v>
      </c>
      <c r="G122" s="36"/>
      <c r="H122" s="36"/>
      <c r="I122" s="29" t="s">
        <v>22</v>
      </c>
      <c r="J122" s="66" t="str">
        <f>IF(J12="","",J12)</f>
        <v>18. 6. 2022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25.7" customHeight="1">
      <c r="A124" s="34"/>
      <c r="B124" s="35"/>
      <c r="C124" s="29" t="s">
        <v>24</v>
      </c>
      <c r="D124" s="36"/>
      <c r="E124" s="36"/>
      <c r="F124" s="27" t="str">
        <f>E15</f>
        <v>Městský obvod Ostrava – Jih</v>
      </c>
      <c r="G124" s="36"/>
      <c r="H124" s="36"/>
      <c r="I124" s="29" t="s">
        <v>30</v>
      </c>
      <c r="J124" s="32" t="str">
        <f>E21</f>
        <v>FILDMAN PROJEKT s.r.o.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25.7" customHeight="1">
      <c r="A125" s="34"/>
      <c r="B125" s="35"/>
      <c r="C125" s="29" t="s">
        <v>28</v>
      </c>
      <c r="D125" s="36"/>
      <c r="E125" s="36"/>
      <c r="F125" s="27" t="str">
        <f>IF(E18="","",E18)</f>
        <v>Vyplň údaj</v>
      </c>
      <c r="G125" s="36"/>
      <c r="H125" s="36"/>
      <c r="I125" s="29" t="s">
        <v>33</v>
      </c>
      <c r="J125" s="32" t="str">
        <f>E24</f>
        <v>Ing. Bc. Roman Fildán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0"/>
      <c r="B127" s="161"/>
      <c r="C127" s="162" t="s">
        <v>116</v>
      </c>
      <c r="D127" s="163" t="s">
        <v>61</v>
      </c>
      <c r="E127" s="163" t="s">
        <v>57</v>
      </c>
      <c r="F127" s="163" t="s">
        <v>58</v>
      </c>
      <c r="G127" s="163" t="s">
        <v>117</v>
      </c>
      <c r="H127" s="163" t="s">
        <v>118</v>
      </c>
      <c r="I127" s="163" t="s">
        <v>119</v>
      </c>
      <c r="J127" s="164" t="s">
        <v>110</v>
      </c>
      <c r="K127" s="165" t="s">
        <v>120</v>
      </c>
      <c r="L127" s="166"/>
      <c r="M127" s="75" t="s">
        <v>1</v>
      </c>
      <c r="N127" s="76" t="s">
        <v>40</v>
      </c>
      <c r="O127" s="76" t="s">
        <v>121</v>
      </c>
      <c r="P127" s="76" t="s">
        <v>122</v>
      </c>
      <c r="Q127" s="76" t="s">
        <v>123</v>
      </c>
      <c r="R127" s="76" t="s">
        <v>124</v>
      </c>
      <c r="S127" s="76" t="s">
        <v>125</v>
      </c>
      <c r="T127" s="77" t="s">
        <v>126</v>
      </c>
      <c r="U127" s="160"/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/>
    </row>
    <row r="128" spans="1:63" s="2" customFormat="1" ht="22.9" customHeight="1">
      <c r="A128" s="34"/>
      <c r="B128" s="35"/>
      <c r="C128" s="82" t="s">
        <v>127</v>
      </c>
      <c r="D128" s="36"/>
      <c r="E128" s="36"/>
      <c r="F128" s="36"/>
      <c r="G128" s="36"/>
      <c r="H128" s="36"/>
      <c r="I128" s="36"/>
      <c r="J128" s="167">
        <f>BK128</f>
        <v>0</v>
      </c>
      <c r="K128" s="36"/>
      <c r="L128" s="39"/>
      <c r="M128" s="78"/>
      <c r="N128" s="168"/>
      <c r="O128" s="79"/>
      <c r="P128" s="169">
        <f>P129+P515</f>
        <v>0</v>
      </c>
      <c r="Q128" s="79"/>
      <c r="R128" s="169">
        <f>R129+R515</f>
        <v>3867.26812268</v>
      </c>
      <c r="S128" s="79"/>
      <c r="T128" s="170">
        <f>T129+T515</f>
        <v>2767.5910549999999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75</v>
      </c>
      <c r="AU128" s="17" t="s">
        <v>112</v>
      </c>
      <c r="BK128" s="171">
        <f>BK129+BK515</f>
        <v>0</v>
      </c>
    </row>
    <row r="129" spans="1:65" s="12" customFormat="1" ht="25.9" customHeight="1">
      <c r="B129" s="172"/>
      <c r="C129" s="173"/>
      <c r="D129" s="174" t="s">
        <v>75</v>
      </c>
      <c r="E129" s="175" t="s">
        <v>128</v>
      </c>
      <c r="F129" s="175" t="s">
        <v>129</v>
      </c>
      <c r="G129" s="173"/>
      <c r="H129" s="173"/>
      <c r="I129" s="176"/>
      <c r="J129" s="177">
        <f>BK129</f>
        <v>0</v>
      </c>
      <c r="K129" s="173"/>
      <c r="L129" s="178"/>
      <c r="M129" s="179"/>
      <c r="N129" s="180"/>
      <c r="O129" s="180"/>
      <c r="P129" s="181">
        <f>P130+P265+P295+P308+P313+P399+P414+P500+P513</f>
        <v>0</v>
      </c>
      <c r="Q129" s="180"/>
      <c r="R129" s="181">
        <f>R130+R265+R295+R308+R313+R399+R414+R500+R513</f>
        <v>3859.18232958</v>
      </c>
      <c r="S129" s="180"/>
      <c r="T129" s="182">
        <f>T130+T265+T295+T308+T313+T399+T414+T500+T513</f>
        <v>2767.5910549999999</v>
      </c>
      <c r="AR129" s="183" t="s">
        <v>84</v>
      </c>
      <c r="AT129" s="184" t="s">
        <v>75</v>
      </c>
      <c r="AU129" s="184" t="s">
        <v>76</v>
      </c>
      <c r="AY129" s="183" t="s">
        <v>131</v>
      </c>
      <c r="BK129" s="185">
        <f>BK130+BK265+BK295+BK308+BK313+BK399+BK414+BK500+BK513</f>
        <v>0</v>
      </c>
    </row>
    <row r="130" spans="1:65" s="12" customFormat="1" ht="22.9" customHeight="1">
      <c r="B130" s="172"/>
      <c r="C130" s="173"/>
      <c r="D130" s="174" t="s">
        <v>75</v>
      </c>
      <c r="E130" s="186" t="s">
        <v>84</v>
      </c>
      <c r="F130" s="186" t="s">
        <v>317</v>
      </c>
      <c r="G130" s="173"/>
      <c r="H130" s="173"/>
      <c r="I130" s="176"/>
      <c r="J130" s="187">
        <f>BK130</f>
        <v>0</v>
      </c>
      <c r="K130" s="173"/>
      <c r="L130" s="178"/>
      <c r="M130" s="179"/>
      <c r="N130" s="180"/>
      <c r="O130" s="180"/>
      <c r="P130" s="181">
        <f>SUM(P131:P264)</f>
        <v>0</v>
      </c>
      <c r="Q130" s="180"/>
      <c r="R130" s="181">
        <f>SUM(R131:R264)</f>
        <v>121.255595</v>
      </c>
      <c r="S130" s="180"/>
      <c r="T130" s="182">
        <f>SUM(T131:T264)</f>
        <v>2608.4072000000001</v>
      </c>
      <c r="AR130" s="183" t="s">
        <v>84</v>
      </c>
      <c r="AT130" s="184" t="s">
        <v>75</v>
      </c>
      <c r="AU130" s="184" t="s">
        <v>84</v>
      </c>
      <c r="AY130" s="183" t="s">
        <v>131</v>
      </c>
      <c r="BK130" s="185">
        <f>SUM(BK131:BK264)</f>
        <v>0</v>
      </c>
    </row>
    <row r="131" spans="1:65" s="2" customFormat="1" ht="21.75" customHeight="1">
      <c r="A131" s="34"/>
      <c r="B131" s="35"/>
      <c r="C131" s="236" t="s">
        <v>84</v>
      </c>
      <c r="D131" s="236" t="s">
        <v>224</v>
      </c>
      <c r="E131" s="237" t="s">
        <v>318</v>
      </c>
      <c r="F131" s="238" t="s">
        <v>319</v>
      </c>
      <c r="G131" s="239" t="s">
        <v>241</v>
      </c>
      <c r="H131" s="240">
        <v>636.5</v>
      </c>
      <c r="I131" s="241"/>
      <c r="J131" s="242">
        <f>ROUND(I131*H131,2)</f>
        <v>0</v>
      </c>
      <c r="K131" s="243"/>
      <c r="L131" s="39"/>
      <c r="M131" s="244" t="s">
        <v>1</v>
      </c>
      <c r="N131" s="245" t="s">
        <v>41</v>
      </c>
      <c r="O131" s="71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1" t="s">
        <v>137</v>
      </c>
      <c r="AT131" s="201" t="s">
        <v>224</v>
      </c>
      <c r="AU131" s="201" t="s">
        <v>86</v>
      </c>
      <c r="AY131" s="17" t="s">
        <v>131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7" t="s">
        <v>84</v>
      </c>
      <c r="BK131" s="202">
        <f>ROUND(I131*H131,2)</f>
        <v>0</v>
      </c>
      <c r="BL131" s="17" t="s">
        <v>137</v>
      </c>
      <c r="BM131" s="201" t="s">
        <v>320</v>
      </c>
    </row>
    <row r="132" spans="1:65" s="13" customFormat="1" ht="11.25">
      <c r="B132" s="203"/>
      <c r="C132" s="204"/>
      <c r="D132" s="205" t="s">
        <v>168</v>
      </c>
      <c r="E132" s="206" t="s">
        <v>1</v>
      </c>
      <c r="F132" s="207" t="s">
        <v>228</v>
      </c>
      <c r="G132" s="204"/>
      <c r="H132" s="206" t="s">
        <v>1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168</v>
      </c>
      <c r="AU132" s="213" t="s">
        <v>86</v>
      </c>
      <c r="AV132" s="13" t="s">
        <v>84</v>
      </c>
      <c r="AW132" s="13" t="s">
        <v>32</v>
      </c>
      <c r="AX132" s="13" t="s">
        <v>76</v>
      </c>
      <c r="AY132" s="213" t="s">
        <v>131</v>
      </c>
    </row>
    <row r="133" spans="1:65" s="14" customFormat="1" ht="11.25">
      <c r="B133" s="214"/>
      <c r="C133" s="215"/>
      <c r="D133" s="205" t="s">
        <v>168</v>
      </c>
      <c r="E133" s="216" t="s">
        <v>240</v>
      </c>
      <c r="F133" s="217" t="s">
        <v>321</v>
      </c>
      <c r="G133" s="215"/>
      <c r="H133" s="218">
        <v>636.5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168</v>
      </c>
      <c r="AU133" s="224" t="s">
        <v>86</v>
      </c>
      <c r="AV133" s="14" t="s">
        <v>86</v>
      </c>
      <c r="AW133" s="14" t="s">
        <v>32</v>
      </c>
      <c r="AX133" s="14" t="s">
        <v>84</v>
      </c>
      <c r="AY133" s="224" t="s">
        <v>131</v>
      </c>
    </row>
    <row r="134" spans="1:65" s="2" customFormat="1" ht="24.2" customHeight="1">
      <c r="A134" s="34"/>
      <c r="B134" s="35"/>
      <c r="C134" s="236" t="s">
        <v>86</v>
      </c>
      <c r="D134" s="236" t="s">
        <v>224</v>
      </c>
      <c r="E134" s="237" t="s">
        <v>322</v>
      </c>
      <c r="F134" s="238" t="s">
        <v>323</v>
      </c>
      <c r="G134" s="239" t="s">
        <v>241</v>
      </c>
      <c r="H134" s="240">
        <v>1586.8</v>
      </c>
      <c r="I134" s="241"/>
      <c r="J134" s="242">
        <f>ROUND(I134*H134,2)</f>
        <v>0</v>
      </c>
      <c r="K134" s="243"/>
      <c r="L134" s="39"/>
      <c r="M134" s="244" t="s">
        <v>1</v>
      </c>
      <c r="N134" s="245" t="s">
        <v>41</v>
      </c>
      <c r="O134" s="7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137</v>
      </c>
      <c r="AT134" s="201" t="s">
        <v>224</v>
      </c>
      <c r="AU134" s="201" t="s">
        <v>86</v>
      </c>
      <c r="AY134" s="17" t="s">
        <v>131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84</v>
      </c>
      <c r="BK134" s="202">
        <f>ROUND(I134*H134,2)</f>
        <v>0</v>
      </c>
      <c r="BL134" s="17" t="s">
        <v>137</v>
      </c>
      <c r="BM134" s="201" t="s">
        <v>324</v>
      </c>
    </row>
    <row r="135" spans="1:65" s="14" customFormat="1" ht="11.25">
      <c r="B135" s="214"/>
      <c r="C135" s="215"/>
      <c r="D135" s="205" t="s">
        <v>168</v>
      </c>
      <c r="E135" s="216" t="s">
        <v>1</v>
      </c>
      <c r="F135" s="217" t="s">
        <v>325</v>
      </c>
      <c r="G135" s="215"/>
      <c r="H135" s="218">
        <v>1586.8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168</v>
      </c>
      <c r="AU135" s="224" t="s">
        <v>86</v>
      </c>
      <c r="AV135" s="14" t="s">
        <v>86</v>
      </c>
      <c r="AW135" s="14" t="s">
        <v>32</v>
      </c>
      <c r="AX135" s="14" t="s">
        <v>84</v>
      </c>
      <c r="AY135" s="224" t="s">
        <v>131</v>
      </c>
    </row>
    <row r="136" spans="1:65" s="2" customFormat="1" ht="33" customHeight="1">
      <c r="A136" s="34"/>
      <c r="B136" s="35"/>
      <c r="C136" s="236" t="s">
        <v>141</v>
      </c>
      <c r="D136" s="236" t="s">
        <v>224</v>
      </c>
      <c r="E136" s="237" t="s">
        <v>326</v>
      </c>
      <c r="F136" s="238" t="s">
        <v>327</v>
      </c>
      <c r="G136" s="239" t="s">
        <v>241</v>
      </c>
      <c r="H136" s="240">
        <v>37.299999999999997</v>
      </c>
      <c r="I136" s="241"/>
      <c r="J136" s="242">
        <f>ROUND(I136*H136,2)</f>
        <v>0</v>
      </c>
      <c r="K136" s="243"/>
      <c r="L136" s="39"/>
      <c r="M136" s="244" t="s">
        <v>1</v>
      </c>
      <c r="N136" s="245" t="s">
        <v>41</v>
      </c>
      <c r="O136" s="7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137</v>
      </c>
      <c r="AT136" s="201" t="s">
        <v>224</v>
      </c>
      <c r="AU136" s="201" t="s">
        <v>86</v>
      </c>
      <c r="AY136" s="17" t="s">
        <v>131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" t="s">
        <v>84</v>
      </c>
      <c r="BK136" s="202">
        <f>ROUND(I136*H136,2)</f>
        <v>0</v>
      </c>
      <c r="BL136" s="17" t="s">
        <v>137</v>
      </c>
      <c r="BM136" s="201" t="s">
        <v>328</v>
      </c>
    </row>
    <row r="137" spans="1:65" s="14" customFormat="1" ht="11.25">
      <c r="B137" s="214"/>
      <c r="C137" s="215"/>
      <c r="D137" s="205" t="s">
        <v>168</v>
      </c>
      <c r="E137" s="216" t="s">
        <v>1</v>
      </c>
      <c r="F137" s="217" t="s">
        <v>329</v>
      </c>
      <c r="G137" s="215"/>
      <c r="H137" s="218">
        <v>37.299999999999997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168</v>
      </c>
      <c r="AU137" s="224" t="s">
        <v>86</v>
      </c>
      <c r="AV137" s="14" t="s">
        <v>86</v>
      </c>
      <c r="AW137" s="14" t="s">
        <v>32</v>
      </c>
      <c r="AX137" s="14" t="s">
        <v>84</v>
      </c>
      <c r="AY137" s="224" t="s">
        <v>131</v>
      </c>
    </row>
    <row r="138" spans="1:65" s="2" customFormat="1" ht="24.2" customHeight="1">
      <c r="A138" s="34"/>
      <c r="B138" s="35"/>
      <c r="C138" s="236" t="s">
        <v>137</v>
      </c>
      <c r="D138" s="236" t="s">
        <v>224</v>
      </c>
      <c r="E138" s="237" t="s">
        <v>330</v>
      </c>
      <c r="F138" s="238" t="s">
        <v>331</v>
      </c>
      <c r="G138" s="239" t="s">
        <v>166</v>
      </c>
      <c r="H138" s="240">
        <v>8</v>
      </c>
      <c r="I138" s="241"/>
      <c r="J138" s="242">
        <f>ROUND(I138*H138,2)</f>
        <v>0</v>
      </c>
      <c r="K138" s="243"/>
      <c r="L138" s="39"/>
      <c r="M138" s="244" t="s">
        <v>1</v>
      </c>
      <c r="N138" s="245" t="s">
        <v>41</v>
      </c>
      <c r="O138" s="7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137</v>
      </c>
      <c r="AT138" s="201" t="s">
        <v>224</v>
      </c>
      <c r="AU138" s="201" t="s">
        <v>86</v>
      </c>
      <c r="AY138" s="17" t="s">
        <v>131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84</v>
      </c>
      <c r="BK138" s="202">
        <f>ROUND(I138*H138,2)</f>
        <v>0</v>
      </c>
      <c r="BL138" s="17" t="s">
        <v>137</v>
      </c>
      <c r="BM138" s="201" t="s">
        <v>332</v>
      </c>
    </row>
    <row r="139" spans="1:65" s="2" customFormat="1" ht="24.2" customHeight="1">
      <c r="A139" s="34"/>
      <c r="B139" s="35"/>
      <c r="C139" s="236" t="s">
        <v>130</v>
      </c>
      <c r="D139" s="236" t="s">
        <v>224</v>
      </c>
      <c r="E139" s="237" t="s">
        <v>333</v>
      </c>
      <c r="F139" s="238" t="s">
        <v>334</v>
      </c>
      <c r="G139" s="239" t="s">
        <v>166</v>
      </c>
      <c r="H139" s="240">
        <v>6</v>
      </c>
      <c r="I139" s="241"/>
      <c r="J139" s="242">
        <f>ROUND(I139*H139,2)</f>
        <v>0</v>
      </c>
      <c r="K139" s="243"/>
      <c r="L139" s="39"/>
      <c r="M139" s="244" t="s">
        <v>1</v>
      </c>
      <c r="N139" s="245" t="s">
        <v>41</v>
      </c>
      <c r="O139" s="7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137</v>
      </c>
      <c r="AT139" s="201" t="s">
        <v>224</v>
      </c>
      <c r="AU139" s="201" t="s">
        <v>86</v>
      </c>
      <c r="AY139" s="17" t="s">
        <v>131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" t="s">
        <v>84</v>
      </c>
      <c r="BK139" s="202">
        <f>ROUND(I139*H139,2)</f>
        <v>0</v>
      </c>
      <c r="BL139" s="17" t="s">
        <v>137</v>
      </c>
      <c r="BM139" s="201" t="s">
        <v>335</v>
      </c>
    </row>
    <row r="140" spans="1:65" s="2" customFormat="1" ht="33" customHeight="1">
      <c r="A140" s="34"/>
      <c r="B140" s="35"/>
      <c r="C140" s="236" t="s">
        <v>149</v>
      </c>
      <c r="D140" s="236" t="s">
        <v>224</v>
      </c>
      <c r="E140" s="237" t="s">
        <v>336</v>
      </c>
      <c r="F140" s="238" t="s">
        <v>337</v>
      </c>
      <c r="G140" s="239" t="s">
        <v>166</v>
      </c>
      <c r="H140" s="240">
        <v>8</v>
      </c>
      <c r="I140" s="241"/>
      <c r="J140" s="242">
        <f>ROUND(I140*H140,2)</f>
        <v>0</v>
      </c>
      <c r="K140" s="243"/>
      <c r="L140" s="39"/>
      <c r="M140" s="244" t="s">
        <v>1</v>
      </c>
      <c r="N140" s="245" t="s">
        <v>41</v>
      </c>
      <c r="O140" s="7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137</v>
      </c>
      <c r="AT140" s="201" t="s">
        <v>224</v>
      </c>
      <c r="AU140" s="201" t="s">
        <v>86</v>
      </c>
      <c r="AY140" s="17" t="s">
        <v>131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84</v>
      </c>
      <c r="BK140" s="202">
        <f>ROUND(I140*H140,2)</f>
        <v>0</v>
      </c>
      <c r="BL140" s="17" t="s">
        <v>137</v>
      </c>
      <c r="BM140" s="201" t="s">
        <v>338</v>
      </c>
    </row>
    <row r="141" spans="1:65" s="2" customFormat="1" ht="33" customHeight="1">
      <c r="A141" s="34"/>
      <c r="B141" s="35"/>
      <c r="C141" s="236" t="s">
        <v>152</v>
      </c>
      <c r="D141" s="236" t="s">
        <v>224</v>
      </c>
      <c r="E141" s="237" t="s">
        <v>339</v>
      </c>
      <c r="F141" s="238" t="s">
        <v>340</v>
      </c>
      <c r="G141" s="239" t="s">
        <v>166</v>
      </c>
      <c r="H141" s="240">
        <v>6</v>
      </c>
      <c r="I141" s="241"/>
      <c r="J141" s="242">
        <f>ROUND(I141*H141,2)</f>
        <v>0</v>
      </c>
      <c r="K141" s="243"/>
      <c r="L141" s="39"/>
      <c r="M141" s="244" t="s">
        <v>1</v>
      </c>
      <c r="N141" s="245" t="s">
        <v>41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137</v>
      </c>
      <c r="AT141" s="201" t="s">
        <v>224</v>
      </c>
      <c r="AU141" s="201" t="s">
        <v>86</v>
      </c>
      <c r="AY141" s="17" t="s">
        <v>131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84</v>
      </c>
      <c r="BK141" s="202">
        <f>ROUND(I141*H141,2)</f>
        <v>0</v>
      </c>
      <c r="BL141" s="17" t="s">
        <v>137</v>
      </c>
      <c r="BM141" s="201" t="s">
        <v>341</v>
      </c>
    </row>
    <row r="142" spans="1:65" s="2" customFormat="1" ht="24.2" customHeight="1">
      <c r="A142" s="34"/>
      <c r="B142" s="35"/>
      <c r="C142" s="236" t="s">
        <v>136</v>
      </c>
      <c r="D142" s="236" t="s">
        <v>224</v>
      </c>
      <c r="E142" s="237" t="s">
        <v>342</v>
      </c>
      <c r="F142" s="238" t="s">
        <v>343</v>
      </c>
      <c r="G142" s="239" t="s">
        <v>241</v>
      </c>
      <c r="H142" s="240">
        <v>926.3</v>
      </c>
      <c r="I142" s="241"/>
      <c r="J142" s="242">
        <f>ROUND(I142*H142,2)</f>
        <v>0</v>
      </c>
      <c r="K142" s="243"/>
      <c r="L142" s="39"/>
      <c r="M142" s="244" t="s">
        <v>1</v>
      </c>
      <c r="N142" s="245" t="s">
        <v>41</v>
      </c>
      <c r="O142" s="71"/>
      <c r="P142" s="199">
        <f>O142*H142</f>
        <v>0</v>
      </c>
      <c r="Q142" s="199">
        <v>0</v>
      </c>
      <c r="R142" s="199">
        <f>Q142*H142</f>
        <v>0</v>
      </c>
      <c r="S142" s="199">
        <v>0.26</v>
      </c>
      <c r="T142" s="200">
        <f>S142*H142</f>
        <v>240.83799999999999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137</v>
      </c>
      <c r="AT142" s="201" t="s">
        <v>224</v>
      </c>
      <c r="AU142" s="201" t="s">
        <v>86</v>
      </c>
      <c r="AY142" s="17" t="s">
        <v>131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84</v>
      </c>
      <c r="BK142" s="202">
        <f>ROUND(I142*H142,2)</f>
        <v>0</v>
      </c>
      <c r="BL142" s="17" t="s">
        <v>137</v>
      </c>
      <c r="BM142" s="201" t="s">
        <v>344</v>
      </c>
    </row>
    <row r="143" spans="1:65" s="13" customFormat="1" ht="11.25">
      <c r="B143" s="203"/>
      <c r="C143" s="204"/>
      <c r="D143" s="205" t="s">
        <v>168</v>
      </c>
      <c r="E143" s="206" t="s">
        <v>1</v>
      </c>
      <c r="F143" s="207" t="s">
        <v>228</v>
      </c>
      <c r="G143" s="204"/>
      <c r="H143" s="206" t="s">
        <v>1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168</v>
      </c>
      <c r="AU143" s="213" t="s">
        <v>86</v>
      </c>
      <c r="AV143" s="13" t="s">
        <v>84</v>
      </c>
      <c r="AW143" s="13" t="s">
        <v>32</v>
      </c>
      <c r="AX143" s="13" t="s">
        <v>76</v>
      </c>
      <c r="AY143" s="213" t="s">
        <v>131</v>
      </c>
    </row>
    <row r="144" spans="1:65" s="14" customFormat="1" ht="11.25">
      <c r="B144" s="214"/>
      <c r="C144" s="215"/>
      <c r="D144" s="205" t="s">
        <v>168</v>
      </c>
      <c r="E144" s="216" t="s">
        <v>243</v>
      </c>
      <c r="F144" s="217" t="s">
        <v>244</v>
      </c>
      <c r="G144" s="215"/>
      <c r="H144" s="218">
        <v>926.3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168</v>
      </c>
      <c r="AU144" s="224" t="s">
        <v>86</v>
      </c>
      <c r="AV144" s="14" t="s">
        <v>86</v>
      </c>
      <c r="AW144" s="14" t="s">
        <v>32</v>
      </c>
      <c r="AX144" s="14" t="s">
        <v>84</v>
      </c>
      <c r="AY144" s="224" t="s">
        <v>131</v>
      </c>
    </row>
    <row r="145" spans="1:65" s="2" customFormat="1" ht="24.2" customHeight="1">
      <c r="A145" s="34"/>
      <c r="B145" s="35"/>
      <c r="C145" s="236" t="s">
        <v>159</v>
      </c>
      <c r="D145" s="236" t="s">
        <v>224</v>
      </c>
      <c r="E145" s="237" t="s">
        <v>345</v>
      </c>
      <c r="F145" s="238" t="s">
        <v>346</v>
      </c>
      <c r="G145" s="239" t="s">
        <v>241</v>
      </c>
      <c r="H145" s="240">
        <v>2013.9</v>
      </c>
      <c r="I145" s="241"/>
      <c r="J145" s="242">
        <f>ROUND(I145*H145,2)</f>
        <v>0</v>
      </c>
      <c r="K145" s="243"/>
      <c r="L145" s="39"/>
      <c r="M145" s="244" t="s">
        <v>1</v>
      </c>
      <c r="N145" s="245" t="s">
        <v>41</v>
      </c>
      <c r="O145" s="71"/>
      <c r="P145" s="199">
        <f>O145*H145</f>
        <v>0</v>
      </c>
      <c r="Q145" s="199">
        <v>0</v>
      </c>
      <c r="R145" s="199">
        <f>Q145*H145</f>
        <v>0</v>
      </c>
      <c r="S145" s="199">
        <v>0.24</v>
      </c>
      <c r="T145" s="200">
        <f>S145*H145</f>
        <v>483.33600000000001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137</v>
      </c>
      <c r="AT145" s="201" t="s">
        <v>224</v>
      </c>
      <c r="AU145" s="201" t="s">
        <v>86</v>
      </c>
      <c r="AY145" s="17" t="s">
        <v>131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" t="s">
        <v>84</v>
      </c>
      <c r="BK145" s="202">
        <f>ROUND(I145*H145,2)</f>
        <v>0</v>
      </c>
      <c r="BL145" s="17" t="s">
        <v>137</v>
      </c>
      <c r="BM145" s="201" t="s">
        <v>347</v>
      </c>
    </row>
    <row r="146" spans="1:65" s="14" customFormat="1" ht="11.25">
      <c r="B146" s="214"/>
      <c r="C146" s="215"/>
      <c r="D146" s="205" t="s">
        <v>168</v>
      </c>
      <c r="E146" s="216" t="s">
        <v>1</v>
      </c>
      <c r="F146" s="217" t="s">
        <v>245</v>
      </c>
      <c r="G146" s="215"/>
      <c r="H146" s="218">
        <v>2013.9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168</v>
      </c>
      <c r="AU146" s="224" t="s">
        <v>86</v>
      </c>
      <c r="AV146" s="14" t="s">
        <v>86</v>
      </c>
      <c r="AW146" s="14" t="s">
        <v>32</v>
      </c>
      <c r="AX146" s="14" t="s">
        <v>84</v>
      </c>
      <c r="AY146" s="224" t="s">
        <v>131</v>
      </c>
    </row>
    <row r="147" spans="1:65" s="2" customFormat="1" ht="24.2" customHeight="1">
      <c r="A147" s="34"/>
      <c r="B147" s="35"/>
      <c r="C147" s="236" t="s">
        <v>163</v>
      </c>
      <c r="D147" s="236" t="s">
        <v>224</v>
      </c>
      <c r="E147" s="237" t="s">
        <v>348</v>
      </c>
      <c r="F147" s="238" t="s">
        <v>349</v>
      </c>
      <c r="G147" s="239" t="s">
        <v>241</v>
      </c>
      <c r="H147" s="240">
        <v>2013.9</v>
      </c>
      <c r="I147" s="241"/>
      <c r="J147" s="242">
        <f>ROUND(I147*H147,2)</f>
        <v>0</v>
      </c>
      <c r="K147" s="243"/>
      <c r="L147" s="39"/>
      <c r="M147" s="244" t="s">
        <v>1</v>
      </c>
      <c r="N147" s="245" t="s">
        <v>41</v>
      </c>
      <c r="O147" s="71"/>
      <c r="P147" s="199">
        <f>O147*H147</f>
        <v>0</v>
      </c>
      <c r="Q147" s="199">
        <v>0</v>
      </c>
      <c r="R147" s="199">
        <f>Q147*H147</f>
        <v>0</v>
      </c>
      <c r="S147" s="199">
        <v>9.8000000000000004E-2</v>
      </c>
      <c r="T147" s="200">
        <f>S147*H147</f>
        <v>197.36220000000003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137</v>
      </c>
      <c r="AT147" s="201" t="s">
        <v>224</v>
      </c>
      <c r="AU147" s="201" t="s">
        <v>86</v>
      </c>
      <c r="AY147" s="17" t="s">
        <v>131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84</v>
      </c>
      <c r="BK147" s="202">
        <f>ROUND(I147*H147,2)</f>
        <v>0</v>
      </c>
      <c r="BL147" s="17" t="s">
        <v>137</v>
      </c>
      <c r="BM147" s="201" t="s">
        <v>350</v>
      </c>
    </row>
    <row r="148" spans="1:65" s="14" customFormat="1" ht="11.25">
      <c r="B148" s="214"/>
      <c r="C148" s="215"/>
      <c r="D148" s="205" t="s">
        <v>168</v>
      </c>
      <c r="E148" s="216" t="s">
        <v>1</v>
      </c>
      <c r="F148" s="217" t="s">
        <v>245</v>
      </c>
      <c r="G148" s="215"/>
      <c r="H148" s="218">
        <v>2013.9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168</v>
      </c>
      <c r="AU148" s="224" t="s">
        <v>86</v>
      </c>
      <c r="AV148" s="14" t="s">
        <v>86</v>
      </c>
      <c r="AW148" s="14" t="s">
        <v>32</v>
      </c>
      <c r="AX148" s="14" t="s">
        <v>84</v>
      </c>
      <c r="AY148" s="224" t="s">
        <v>131</v>
      </c>
    </row>
    <row r="149" spans="1:65" s="2" customFormat="1" ht="24.2" customHeight="1">
      <c r="A149" s="34"/>
      <c r="B149" s="35"/>
      <c r="C149" s="236" t="s">
        <v>173</v>
      </c>
      <c r="D149" s="236" t="s">
        <v>224</v>
      </c>
      <c r="E149" s="237" t="s">
        <v>351</v>
      </c>
      <c r="F149" s="238" t="s">
        <v>352</v>
      </c>
      <c r="G149" s="239" t="s">
        <v>255</v>
      </c>
      <c r="H149" s="240">
        <v>789.43</v>
      </c>
      <c r="I149" s="241"/>
      <c r="J149" s="242">
        <f>ROUND(I149*H149,2)</f>
        <v>0</v>
      </c>
      <c r="K149" s="243"/>
      <c r="L149" s="39"/>
      <c r="M149" s="244" t="s">
        <v>1</v>
      </c>
      <c r="N149" s="245" t="s">
        <v>41</v>
      </c>
      <c r="O149" s="71"/>
      <c r="P149" s="199">
        <f>O149*H149</f>
        <v>0</v>
      </c>
      <c r="Q149" s="199">
        <v>0</v>
      </c>
      <c r="R149" s="199">
        <f>Q149*H149</f>
        <v>0</v>
      </c>
      <c r="S149" s="199">
        <v>1.3</v>
      </c>
      <c r="T149" s="200">
        <f>S149*H149</f>
        <v>1026.259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137</v>
      </c>
      <c r="AT149" s="201" t="s">
        <v>224</v>
      </c>
      <c r="AU149" s="201" t="s">
        <v>86</v>
      </c>
      <c r="AY149" s="17" t="s">
        <v>131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" t="s">
        <v>84</v>
      </c>
      <c r="BK149" s="202">
        <f>ROUND(I149*H149,2)</f>
        <v>0</v>
      </c>
      <c r="BL149" s="17" t="s">
        <v>137</v>
      </c>
      <c r="BM149" s="201" t="s">
        <v>353</v>
      </c>
    </row>
    <row r="150" spans="1:65" s="14" customFormat="1" ht="11.25">
      <c r="B150" s="214"/>
      <c r="C150" s="215"/>
      <c r="D150" s="205" t="s">
        <v>168</v>
      </c>
      <c r="E150" s="216" t="s">
        <v>1</v>
      </c>
      <c r="F150" s="217" t="s">
        <v>354</v>
      </c>
      <c r="G150" s="215"/>
      <c r="H150" s="218">
        <v>789.43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168</v>
      </c>
      <c r="AU150" s="224" t="s">
        <v>86</v>
      </c>
      <c r="AV150" s="14" t="s">
        <v>86</v>
      </c>
      <c r="AW150" s="14" t="s">
        <v>32</v>
      </c>
      <c r="AX150" s="14" t="s">
        <v>84</v>
      </c>
      <c r="AY150" s="224" t="s">
        <v>131</v>
      </c>
    </row>
    <row r="151" spans="1:65" s="2" customFormat="1" ht="24.2" customHeight="1">
      <c r="A151" s="34"/>
      <c r="B151" s="35"/>
      <c r="C151" s="236" t="s">
        <v>177</v>
      </c>
      <c r="D151" s="236" t="s">
        <v>224</v>
      </c>
      <c r="E151" s="237" t="s">
        <v>355</v>
      </c>
      <c r="F151" s="238" t="s">
        <v>356</v>
      </c>
      <c r="G151" s="239" t="s">
        <v>241</v>
      </c>
      <c r="H151" s="240">
        <v>2013.9</v>
      </c>
      <c r="I151" s="241"/>
      <c r="J151" s="242">
        <f>ROUND(I151*H151,2)</f>
        <v>0</v>
      </c>
      <c r="K151" s="243"/>
      <c r="L151" s="39"/>
      <c r="M151" s="244" t="s">
        <v>1</v>
      </c>
      <c r="N151" s="245" t="s">
        <v>41</v>
      </c>
      <c r="O151" s="71"/>
      <c r="P151" s="199">
        <f>O151*H151</f>
        <v>0</v>
      </c>
      <c r="Q151" s="199">
        <v>1.2999999999999999E-4</v>
      </c>
      <c r="R151" s="199">
        <f>Q151*H151</f>
        <v>0.26180700000000001</v>
      </c>
      <c r="S151" s="199">
        <v>0.23</v>
      </c>
      <c r="T151" s="200">
        <f>S151*H151</f>
        <v>463.19700000000006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137</v>
      </c>
      <c r="AT151" s="201" t="s">
        <v>224</v>
      </c>
      <c r="AU151" s="201" t="s">
        <v>86</v>
      </c>
      <c r="AY151" s="17" t="s">
        <v>131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84</v>
      </c>
      <c r="BK151" s="202">
        <f>ROUND(I151*H151,2)</f>
        <v>0</v>
      </c>
      <c r="BL151" s="17" t="s">
        <v>137</v>
      </c>
      <c r="BM151" s="201" t="s">
        <v>357</v>
      </c>
    </row>
    <row r="152" spans="1:65" s="13" customFormat="1" ht="11.25">
      <c r="B152" s="203"/>
      <c r="C152" s="204"/>
      <c r="D152" s="205" t="s">
        <v>168</v>
      </c>
      <c r="E152" s="206" t="s">
        <v>1</v>
      </c>
      <c r="F152" s="207" t="s">
        <v>228</v>
      </c>
      <c r="G152" s="204"/>
      <c r="H152" s="206" t="s">
        <v>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168</v>
      </c>
      <c r="AU152" s="213" t="s">
        <v>86</v>
      </c>
      <c r="AV152" s="13" t="s">
        <v>84</v>
      </c>
      <c r="AW152" s="13" t="s">
        <v>32</v>
      </c>
      <c r="AX152" s="13" t="s">
        <v>76</v>
      </c>
      <c r="AY152" s="213" t="s">
        <v>131</v>
      </c>
    </row>
    <row r="153" spans="1:65" s="14" customFormat="1" ht="11.25">
      <c r="B153" s="214"/>
      <c r="C153" s="215"/>
      <c r="D153" s="205" t="s">
        <v>168</v>
      </c>
      <c r="E153" s="216" t="s">
        <v>245</v>
      </c>
      <c r="F153" s="217" t="s">
        <v>246</v>
      </c>
      <c r="G153" s="215"/>
      <c r="H153" s="218">
        <v>2013.9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168</v>
      </c>
      <c r="AU153" s="224" t="s">
        <v>86</v>
      </c>
      <c r="AV153" s="14" t="s">
        <v>86</v>
      </c>
      <c r="AW153" s="14" t="s">
        <v>32</v>
      </c>
      <c r="AX153" s="14" t="s">
        <v>84</v>
      </c>
      <c r="AY153" s="224" t="s">
        <v>131</v>
      </c>
    </row>
    <row r="154" spans="1:65" s="2" customFormat="1" ht="16.5" customHeight="1">
      <c r="A154" s="34"/>
      <c r="B154" s="35"/>
      <c r="C154" s="236" t="s">
        <v>181</v>
      </c>
      <c r="D154" s="236" t="s">
        <v>224</v>
      </c>
      <c r="E154" s="237" t="s">
        <v>358</v>
      </c>
      <c r="F154" s="238" t="s">
        <v>359</v>
      </c>
      <c r="G154" s="239" t="s">
        <v>103</v>
      </c>
      <c r="H154" s="240">
        <v>963</v>
      </c>
      <c r="I154" s="241"/>
      <c r="J154" s="242">
        <f>ROUND(I154*H154,2)</f>
        <v>0</v>
      </c>
      <c r="K154" s="243"/>
      <c r="L154" s="39"/>
      <c r="M154" s="244" t="s">
        <v>1</v>
      </c>
      <c r="N154" s="245" t="s">
        <v>41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0.20499999999999999</v>
      </c>
      <c r="T154" s="200">
        <f>S154*H154</f>
        <v>197.41499999999999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137</v>
      </c>
      <c r="AT154" s="201" t="s">
        <v>224</v>
      </c>
      <c r="AU154" s="201" t="s">
        <v>86</v>
      </c>
      <c r="AY154" s="17" t="s">
        <v>131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84</v>
      </c>
      <c r="BK154" s="202">
        <f>ROUND(I154*H154,2)</f>
        <v>0</v>
      </c>
      <c r="BL154" s="17" t="s">
        <v>137</v>
      </c>
      <c r="BM154" s="201" t="s">
        <v>360</v>
      </c>
    </row>
    <row r="155" spans="1:65" s="13" customFormat="1" ht="11.25">
      <c r="B155" s="203"/>
      <c r="C155" s="204"/>
      <c r="D155" s="205" t="s">
        <v>168</v>
      </c>
      <c r="E155" s="206" t="s">
        <v>1</v>
      </c>
      <c r="F155" s="207" t="s">
        <v>361</v>
      </c>
      <c r="G155" s="204"/>
      <c r="H155" s="206" t="s">
        <v>1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168</v>
      </c>
      <c r="AU155" s="213" t="s">
        <v>86</v>
      </c>
      <c r="AV155" s="13" t="s">
        <v>84</v>
      </c>
      <c r="AW155" s="13" t="s">
        <v>32</v>
      </c>
      <c r="AX155" s="13" t="s">
        <v>76</v>
      </c>
      <c r="AY155" s="213" t="s">
        <v>131</v>
      </c>
    </row>
    <row r="156" spans="1:65" s="14" customFormat="1" ht="22.5">
      <c r="B156" s="214"/>
      <c r="C156" s="215"/>
      <c r="D156" s="205" t="s">
        <v>168</v>
      </c>
      <c r="E156" s="216" t="s">
        <v>1</v>
      </c>
      <c r="F156" s="217" t="s">
        <v>362</v>
      </c>
      <c r="G156" s="215"/>
      <c r="H156" s="218">
        <v>747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168</v>
      </c>
      <c r="AU156" s="224" t="s">
        <v>86</v>
      </c>
      <c r="AV156" s="14" t="s">
        <v>86</v>
      </c>
      <c r="AW156" s="14" t="s">
        <v>32</v>
      </c>
      <c r="AX156" s="14" t="s">
        <v>76</v>
      </c>
      <c r="AY156" s="224" t="s">
        <v>131</v>
      </c>
    </row>
    <row r="157" spans="1:65" s="14" customFormat="1" ht="11.25">
      <c r="B157" s="214"/>
      <c r="C157" s="215"/>
      <c r="D157" s="205" t="s">
        <v>168</v>
      </c>
      <c r="E157" s="216" t="s">
        <v>1</v>
      </c>
      <c r="F157" s="217" t="s">
        <v>363</v>
      </c>
      <c r="G157" s="215"/>
      <c r="H157" s="218">
        <v>216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168</v>
      </c>
      <c r="AU157" s="224" t="s">
        <v>86</v>
      </c>
      <c r="AV157" s="14" t="s">
        <v>86</v>
      </c>
      <c r="AW157" s="14" t="s">
        <v>32</v>
      </c>
      <c r="AX157" s="14" t="s">
        <v>76</v>
      </c>
      <c r="AY157" s="224" t="s">
        <v>131</v>
      </c>
    </row>
    <row r="158" spans="1:65" s="15" customFormat="1" ht="11.25">
      <c r="B158" s="225"/>
      <c r="C158" s="226"/>
      <c r="D158" s="205" t="s">
        <v>168</v>
      </c>
      <c r="E158" s="227" t="s">
        <v>1</v>
      </c>
      <c r="F158" s="228" t="s">
        <v>172</v>
      </c>
      <c r="G158" s="226"/>
      <c r="H158" s="229">
        <v>963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168</v>
      </c>
      <c r="AU158" s="235" t="s">
        <v>86</v>
      </c>
      <c r="AV158" s="15" t="s">
        <v>137</v>
      </c>
      <c r="AW158" s="15" t="s">
        <v>32</v>
      </c>
      <c r="AX158" s="15" t="s">
        <v>84</v>
      </c>
      <c r="AY158" s="235" t="s">
        <v>131</v>
      </c>
    </row>
    <row r="159" spans="1:65" s="2" customFormat="1" ht="24.2" customHeight="1">
      <c r="A159" s="34"/>
      <c r="B159" s="35"/>
      <c r="C159" s="236" t="s">
        <v>185</v>
      </c>
      <c r="D159" s="236" t="s">
        <v>224</v>
      </c>
      <c r="E159" s="237" t="s">
        <v>364</v>
      </c>
      <c r="F159" s="238" t="s">
        <v>365</v>
      </c>
      <c r="G159" s="239" t="s">
        <v>103</v>
      </c>
      <c r="H159" s="240">
        <v>255</v>
      </c>
      <c r="I159" s="241"/>
      <c r="J159" s="242">
        <f>ROUND(I159*H159,2)</f>
        <v>0</v>
      </c>
      <c r="K159" s="243"/>
      <c r="L159" s="39"/>
      <c r="M159" s="244" t="s">
        <v>1</v>
      </c>
      <c r="N159" s="245" t="s">
        <v>41</v>
      </c>
      <c r="O159" s="71"/>
      <c r="P159" s="199">
        <f>O159*H159</f>
        <v>0</v>
      </c>
      <c r="Q159" s="199">
        <v>6.053E-2</v>
      </c>
      <c r="R159" s="199">
        <f>Q159*H159</f>
        <v>15.43515</v>
      </c>
      <c r="S159" s="199">
        <v>0</v>
      </c>
      <c r="T159" s="20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1" t="s">
        <v>137</v>
      </c>
      <c r="AT159" s="201" t="s">
        <v>224</v>
      </c>
      <c r="AU159" s="201" t="s">
        <v>86</v>
      </c>
      <c r="AY159" s="17" t="s">
        <v>131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" t="s">
        <v>84</v>
      </c>
      <c r="BK159" s="202">
        <f>ROUND(I159*H159,2)</f>
        <v>0</v>
      </c>
      <c r="BL159" s="17" t="s">
        <v>137</v>
      </c>
      <c r="BM159" s="201" t="s">
        <v>366</v>
      </c>
    </row>
    <row r="160" spans="1:65" s="14" customFormat="1" ht="11.25">
      <c r="B160" s="214"/>
      <c r="C160" s="215"/>
      <c r="D160" s="205" t="s">
        <v>168</v>
      </c>
      <c r="E160" s="216" t="s">
        <v>1</v>
      </c>
      <c r="F160" s="217" t="s">
        <v>367</v>
      </c>
      <c r="G160" s="215"/>
      <c r="H160" s="218">
        <v>255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168</v>
      </c>
      <c r="AU160" s="224" t="s">
        <v>86</v>
      </c>
      <c r="AV160" s="14" t="s">
        <v>86</v>
      </c>
      <c r="AW160" s="14" t="s">
        <v>32</v>
      </c>
      <c r="AX160" s="14" t="s">
        <v>84</v>
      </c>
      <c r="AY160" s="224" t="s">
        <v>131</v>
      </c>
    </row>
    <row r="161" spans="1:65" s="2" customFormat="1" ht="21.75" customHeight="1">
      <c r="A161" s="34"/>
      <c r="B161" s="35"/>
      <c r="C161" s="236" t="s">
        <v>8</v>
      </c>
      <c r="D161" s="236" t="s">
        <v>224</v>
      </c>
      <c r="E161" s="237" t="s">
        <v>368</v>
      </c>
      <c r="F161" s="238" t="s">
        <v>369</v>
      </c>
      <c r="G161" s="239" t="s">
        <v>255</v>
      </c>
      <c r="H161" s="240">
        <v>127.3</v>
      </c>
      <c r="I161" s="241"/>
      <c r="J161" s="242">
        <f>ROUND(I161*H161,2)</f>
        <v>0</v>
      </c>
      <c r="K161" s="243"/>
      <c r="L161" s="39"/>
      <c r="M161" s="244" t="s">
        <v>1</v>
      </c>
      <c r="N161" s="245" t="s">
        <v>41</v>
      </c>
      <c r="O161" s="7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137</v>
      </c>
      <c r="AT161" s="201" t="s">
        <v>224</v>
      </c>
      <c r="AU161" s="201" t="s">
        <v>86</v>
      </c>
      <c r="AY161" s="17" t="s">
        <v>131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" t="s">
        <v>84</v>
      </c>
      <c r="BK161" s="202">
        <f>ROUND(I161*H161,2)</f>
        <v>0</v>
      </c>
      <c r="BL161" s="17" t="s">
        <v>137</v>
      </c>
      <c r="BM161" s="201" t="s">
        <v>370</v>
      </c>
    </row>
    <row r="162" spans="1:65" s="14" customFormat="1" ht="11.25">
      <c r="B162" s="214"/>
      <c r="C162" s="215"/>
      <c r="D162" s="205" t="s">
        <v>168</v>
      </c>
      <c r="E162" s="216" t="s">
        <v>254</v>
      </c>
      <c r="F162" s="217" t="s">
        <v>371</v>
      </c>
      <c r="G162" s="215"/>
      <c r="H162" s="218">
        <v>127.3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168</v>
      </c>
      <c r="AU162" s="224" t="s">
        <v>86</v>
      </c>
      <c r="AV162" s="14" t="s">
        <v>86</v>
      </c>
      <c r="AW162" s="14" t="s">
        <v>32</v>
      </c>
      <c r="AX162" s="14" t="s">
        <v>84</v>
      </c>
      <c r="AY162" s="224" t="s">
        <v>131</v>
      </c>
    </row>
    <row r="163" spans="1:65" s="2" customFormat="1" ht="33" customHeight="1">
      <c r="A163" s="34"/>
      <c r="B163" s="35"/>
      <c r="C163" s="236" t="s">
        <v>192</v>
      </c>
      <c r="D163" s="236" t="s">
        <v>224</v>
      </c>
      <c r="E163" s="237" t="s">
        <v>372</v>
      </c>
      <c r="F163" s="238" t="s">
        <v>373</v>
      </c>
      <c r="G163" s="239" t="s">
        <v>255</v>
      </c>
      <c r="H163" s="240">
        <v>1905.3150000000001</v>
      </c>
      <c r="I163" s="241"/>
      <c r="J163" s="242">
        <f>ROUND(I163*H163,2)</f>
        <v>0</v>
      </c>
      <c r="K163" s="243"/>
      <c r="L163" s="39"/>
      <c r="M163" s="244" t="s">
        <v>1</v>
      </c>
      <c r="N163" s="245" t="s">
        <v>41</v>
      </c>
      <c r="O163" s="7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137</v>
      </c>
      <c r="AT163" s="201" t="s">
        <v>224</v>
      </c>
      <c r="AU163" s="201" t="s">
        <v>86</v>
      </c>
      <c r="AY163" s="17" t="s">
        <v>131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" t="s">
        <v>84</v>
      </c>
      <c r="BK163" s="202">
        <f>ROUND(I163*H163,2)</f>
        <v>0</v>
      </c>
      <c r="BL163" s="17" t="s">
        <v>137</v>
      </c>
      <c r="BM163" s="201" t="s">
        <v>374</v>
      </c>
    </row>
    <row r="164" spans="1:65" s="14" customFormat="1" ht="11.25">
      <c r="B164" s="214"/>
      <c r="C164" s="215"/>
      <c r="D164" s="205" t="s">
        <v>168</v>
      </c>
      <c r="E164" s="216" t="s">
        <v>1</v>
      </c>
      <c r="F164" s="217" t="s">
        <v>375</v>
      </c>
      <c r="G164" s="215"/>
      <c r="H164" s="218">
        <v>1457.2819999999999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168</v>
      </c>
      <c r="AU164" s="224" t="s">
        <v>86</v>
      </c>
      <c r="AV164" s="14" t="s">
        <v>86</v>
      </c>
      <c r="AW164" s="14" t="s">
        <v>32</v>
      </c>
      <c r="AX164" s="14" t="s">
        <v>76</v>
      </c>
      <c r="AY164" s="224" t="s">
        <v>131</v>
      </c>
    </row>
    <row r="165" spans="1:65" s="14" customFormat="1" ht="11.25">
      <c r="B165" s="214"/>
      <c r="C165" s="215"/>
      <c r="D165" s="205" t="s">
        <v>168</v>
      </c>
      <c r="E165" s="216" t="s">
        <v>1</v>
      </c>
      <c r="F165" s="217" t="s">
        <v>376</v>
      </c>
      <c r="G165" s="215"/>
      <c r="H165" s="218">
        <v>80.653999999999996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168</v>
      </c>
      <c r="AU165" s="224" t="s">
        <v>86</v>
      </c>
      <c r="AV165" s="14" t="s">
        <v>86</v>
      </c>
      <c r="AW165" s="14" t="s">
        <v>32</v>
      </c>
      <c r="AX165" s="14" t="s">
        <v>76</v>
      </c>
      <c r="AY165" s="224" t="s">
        <v>131</v>
      </c>
    </row>
    <row r="166" spans="1:65" s="14" customFormat="1" ht="11.25">
      <c r="B166" s="214"/>
      <c r="C166" s="215"/>
      <c r="D166" s="205" t="s">
        <v>168</v>
      </c>
      <c r="E166" s="216" t="s">
        <v>1</v>
      </c>
      <c r="F166" s="217" t="s">
        <v>377</v>
      </c>
      <c r="G166" s="215"/>
      <c r="H166" s="218">
        <v>164.24100000000001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168</v>
      </c>
      <c r="AU166" s="224" t="s">
        <v>86</v>
      </c>
      <c r="AV166" s="14" t="s">
        <v>86</v>
      </c>
      <c r="AW166" s="14" t="s">
        <v>32</v>
      </c>
      <c r="AX166" s="14" t="s">
        <v>76</v>
      </c>
      <c r="AY166" s="224" t="s">
        <v>131</v>
      </c>
    </row>
    <row r="167" spans="1:65" s="14" customFormat="1" ht="11.25">
      <c r="B167" s="214"/>
      <c r="C167" s="215"/>
      <c r="D167" s="205" t="s">
        <v>168</v>
      </c>
      <c r="E167" s="216" t="s">
        <v>1</v>
      </c>
      <c r="F167" s="217" t="s">
        <v>378</v>
      </c>
      <c r="G167" s="215"/>
      <c r="H167" s="218">
        <v>126.19799999999999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168</v>
      </c>
      <c r="AU167" s="224" t="s">
        <v>86</v>
      </c>
      <c r="AV167" s="14" t="s">
        <v>86</v>
      </c>
      <c r="AW167" s="14" t="s">
        <v>32</v>
      </c>
      <c r="AX167" s="14" t="s">
        <v>76</v>
      </c>
      <c r="AY167" s="224" t="s">
        <v>131</v>
      </c>
    </row>
    <row r="168" spans="1:65" s="14" customFormat="1" ht="11.25">
      <c r="B168" s="214"/>
      <c r="C168" s="215"/>
      <c r="D168" s="205" t="s">
        <v>168</v>
      </c>
      <c r="E168" s="216" t="s">
        <v>1</v>
      </c>
      <c r="F168" s="217" t="s">
        <v>379</v>
      </c>
      <c r="G168" s="215"/>
      <c r="H168" s="218">
        <v>2.2799999999999998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168</v>
      </c>
      <c r="AU168" s="224" t="s">
        <v>86</v>
      </c>
      <c r="AV168" s="14" t="s">
        <v>86</v>
      </c>
      <c r="AW168" s="14" t="s">
        <v>32</v>
      </c>
      <c r="AX168" s="14" t="s">
        <v>76</v>
      </c>
      <c r="AY168" s="224" t="s">
        <v>131</v>
      </c>
    </row>
    <row r="169" spans="1:65" s="14" customFormat="1" ht="11.25">
      <c r="B169" s="214"/>
      <c r="C169" s="215"/>
      <c r="D169" s="205" t="s">
        <v>168</v>
      </c>
      <c r="E169" s="216" t="s">
        <v>1</v>
      </c>
      <c r="F169" s="217" t="s">
        <v>380</v>
      </c>
      <c r="G169" s="215"/>
      <c r="H169" s="218">
        <v>13.56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168</v>
      </c>
      <c r="AU169" s="224" t="s">
        <v>86</v>
      </c>
      <c r="AV169" s="14" t="s">
        <v>86</v>
      </c>
      <c r="AW169" s="14" t="s">
        <v>32</v>
      </c>
      <c r="AX169" s="14" t="s">
        <v>76</v>
      </c>
      <c r="AY169" s="224" t="s">
        <v>131</v>
      </c>
    </row>
    <row r="170" spans="1:65" s="14" customFormat="1" ht="11.25">
      <c r="B170" s="214"/>
      <c r="C170" s="215"/>
      <c r="D170" s="205" t="s">
        <v>168</v>
      </c>
      <c r="E170" s="216" t="s">
        <v>1</v>
      </c>
      <c r="F170" s="217" t="s">
        <v>381</v>
      </c>
      <c r="G170" s="215"/>
      <c r="H170" s="218">
        <v>12.314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168</v>
      </c>
      <c r="AU170" s="224" t="s">
        <v>86</v>
      </c>
      <c r="AV170" s="14" t="s">
        <v>86</v>
      </c>
      <c r="AW170" s="14" t="s">
        <v>32</v>
      </c>
      <c r="AX170" s="14" t="s">
        <v>76</v>
      </c>
      <c r="AY170" s="224" t="s">
        <v>131</v>
      </c>
    </row>
    <row r="171" spans="1:65" s="14" customFormat="1" ht="11.25">
      <c r="B171" s="214"/>
      <c r="C171" s="215"/>
      <c r="D171" s="205" t="s">
        <v>168</v>
      </c>
      <c r="E171" s="216" t="s">
        <v>1</v>
      </c>
      <c r="F171" s="217" t="s">
        <v>382</v>
      </c>
      <c r="G171" s="215"/>
      <c r="H171" s="218">
        <v>38.351999999999997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168</v>
      </c>
      <c r="AU171" s="224" t="s">
        <v>86</v>
      </c>
      <c r="AV171" s="14" t="s">
        <v>86</v>
      </c>
      <c r="AW171" s="14" t="s">
        <v>32</v>
      </c>
      <c r="AX171" s="14" t="s">
        <v>76</v>
      </c>
      <c r="AY171" s="224" t="s">
        <v>131</v>
      </c>
    </row>
    <row r="172" spans="1:65" s="14" customFormat="1" ht="11.25">
      <c r="B172" s="214"/>
      <c r="C172" s="215"/>
      <c r="D172" s="205" t="s">
        <v>168</v>
      </c>
      <c r="E172" s="216" t="s">
        <v>1</v>
      </c>
      <c r="F172" s="217" t="s">
        <v>383</v>
      </c>
      <c r="G172" s="215"/>
      <c r="H172" s="218">
        <v>8.0839999999999996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168</v>
      </c>
      <c r="AU172" s="224" t="s">
        <v>86</v>
      </c>
      <c r="AV172" s="14" t="s">
        <v>86</v>
      </c>
      <c r="AW172" s="14" t="s">
        <v>32</v>
      </c>
      <c r="AX172" s="14" t="s">
        <v>76</v>
      </c>
      <c r="AY172" s="224" t="s">
        <v>131</v>
      </c>
    </row>
    <row r="173" spans="1:65" s="14" customFormat="1" ht="11.25">
      <c r="B173" s="214"/>
      <c r="C173" s="215"/>
      <c r="D173" s="205" t="s">
        <v>168</v>
      </c>
      <c r="E173" s="216" t="s">
        <v>1</v>
      </c>
      <c r="F173" s="217" t="s">
        <v>384</v>
      </c>
      <c r="G173" s="215"/>
      <c r="H173" s="218">
        <v>2.35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168</v>
      </c>
      <c r="AU173" s="224" t="s">
        <v>86</v>
      </c>
      <c r="AV173" s="14" t="s">
        <v>86</v>
      </c>
      <c r="AW173" s="14" t="s">
        <v>32</v>
      </c>
      <c r="AX173" s="14" t="s">
        <v>76</v>
      </c>
      <c r="AY173" s="224" t="s">
        <v>131</v>
      </c>
    </row>
    <row r="174" spans="1:65" s="15" customFormat="1" ht="11.25">
      <c r="B174" s="225"/>
      <c r="C174" s="226"/>
      <c r="D174" s="205" t="s">
        <v>168</v>
      </c>
      <c r="E174" s="227" t="s">
        <v>261</v>
      </c>
      <c r="F174" s="228" t="s">
        <v>172</v>
      </c>
      <c r="G174" s="226"/>
      <c r="H174" s="229">
        <v>1905.3150000000001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168</v>
      </c>
      <c r="AU174" s="235" t="s">
        <v>86</v>
      </c>
      <c r="AV174" s="15" t="s">
        <v>137</v>
      </c>
      <c r="AW174" s="15" t="s">
        <v>32</v>
      </c>
      <c r="AX174" s="15" t="s">
        <v>84</v>
      </c>
      <c r="AY174" s="235" t="s">
        <v>131</v>
      </c>
    </row>
    <row r="175" spans="1:65" s="2" customFormat="1" ht="24.2" customHeight="1">
      <c r="A175" s="34"/>
      <c r="B175" s="35"/>
      <c r="C175" s="236" t="s">
        <v>196</v>
      </c>
      <c r="D175" s="236" t="s">
        <v>224</v>
      </c>
      <c r="E175" s="237" t="s">
        <v>385</v>
      </c>
      <c r="F175" s="238" t="s">
        <v>386</v>
      </c>
      <c r="G175" s="239" t="s">
        <v>103</v>
      </c>
      <c r="H175" s="240">
        <v>7.4</v>
      </c>
      <c r="I175" s="241"/>
      <c r="J175" s="242">
        <f>ROUND(I175*H175,2)</f>
        <v>0</v>
      </c>
      <c r="K175" s="243"/>
      <c r="L175" s="39"/>
      <c r="M175" s="244" t="s">
        <v>1</v>
      </c>
      <c r="N175" s="245" t="s">
        <v>41</v>
      </c>
      <c r="O175" s="7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137</v>
      </c>
      <c r="AT175" s="201" t="s">
        <v>224</v>
      </c>
      <c r="AU175" s="201" t="s">
        <v>86</v>
      </c>
      <c r="AY175" s="17" t="s">
        <v>131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7" t="s">
        <v>84</v>
      </c>
      <c r="BK175" s="202">
        <f>ROUND(I175*H175,2)</f>
        <v>0</v>
      </c>
      <c r="BL175" s="17" t="s">
        <v>137</v>
      </c>
      <c r="BM175" s="201" t="s">
        <v>387</v>
      </c>
    </row>
    <row r="176" spans="1:65" s="13" customFormat="1" ht="11.25">
      <c r="B176" s="203"/>
      <c r="C176" s="204"/>
      <c r="D176" s="205" t="s">
        <v>168</v>
      </c>
      <c r="E176" s="206" t="s">
        <v>1</v>
      </c>
      <c r="F176" s="207" t="s">
        <v>388</v>
      </c>
      <c r="G176" s="204"/>
      <c r="H176" s="206" t="s">
        <v>1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168</v>
      </c>
      <c r="AU176" s="213" t="s">
        <v>86</v>
      </c>
      <c r="AV176" s="13" t="s">
        <v>84</v>
      </c>
      <c r="AW176" s="13" t="s">
        <v>32</v>
      </c>
      <c r="AX176" s="13" t="s">
        <v>76</v>
      </c>
      <c r="AY176" s="213" t="s">
        <v>131</v>
      </c>
    </row>
    <row r="177" spans="1:65" s="13" customFormat="1" ht="11.25">
      <c r="B177" s="203"/>
      <c r="C177" s="204"/>
      <c r="D177" s="205" t="s">
        <v>168</v>
      </c>
      <c r="E177" s="206" t="s">
        <v>1</v>
      </c>
      <c r="F177" s="207" t="s">
        <v>389</v>
      </c>
      <c r="G177" s="204"/>
      <c r="H177" s="206" t="s">
        <v>1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168</v>
      </c>
      <c r="AU177" s="213" t="s">
        <v>86</v>
      </c>
      <c r="AV177" s="13" t="s">
        <v>84</v>
      </c>
      <c r="AW177" s="13" t="s">
        <v>32</v>
      </c>
      <c r="AX177" s="13" t="s">
        <v>76</v>
      </c>
      <c r="AY177" s="213" t="s">
        <v>131</v>
      </c>
    </row>
    <row r="178" spans="1:65" s="14" customFormat="1" ht="11.25">
      <c r="B178" s="214"/>
      <c r="C178" s="215"/>
      <c r="D178" s="205" t="s">
        <v>168</v>
      </c>
      <c r="E178" s="216" t="s">
        <v>1</v>
      </c>
      <c r="F178" s="217" t="s">
        <v>390</v>
      </c>
      <c r="G178" s="215"/>
      <c r="H178" s="218">
        <v>0.8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168</v>
      </c>
      <c r="AU178" s="224" t="s">
        <v>86</v>
      </c>
      <c r="AV178" s="14" t="s">
        <v>86</v>
      </c>
      <c r="AW178" s="14" t="s">
        <v>32</v>
      </c>
      <c r="AX178" s="14" t="s">
        <v>76</v>
      </c>
      <c r="AY178" s="224" t="s">
        <v>131</v>
      </c>
    </row>
    <row r="179" spans="1:65" s="13" customFormat="1" ht="11.25">
      <c r="B179" s="203"/>
      <c r="C179" s="204"/>
      <c r="D179" s="205" t="s">
        <v>168</v>
      </c>
      <c r="E179" s="206" t="s">
        <v>1</v>
      </c>
      <c r="F179" s="207" t="s">
        <v>391</v>
      </c>
      <c r="G179" s="204"/>
      <c r="H179" s="206" t="s">
        <v>1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168</v>
      </c>
      <c r="AU179" s="213" t="s">
        <v>86</v>
      </c>
      <c r="AV179" s="13" t="s">
        <v>84</v>
      </c>
      <c r="AW179" s="13" t="s">
        <v>32</v>
      </c>
      <c r="AX179" s="13" t="s">
        <v>76</v>
      </c>
      <c r="AY179" s="213" t="s">
        <v>131</v>
      </c>
    </row>
    <row r="180" spans="1:65" s="14" customFormat="1" ht="11.25">
      <c r="B180" s="214"/>
      <c r="C180" s="215"/>
      <c r="D180" s="205" t="s">
        <v>168</v>
      </c>
      <c r="E180" s="216" t="s">
        <v>1</v>
      </c>
      <c r="F180" s="217" t="s">
        <v>392</v>
      </c>
      <c r="G180" s="215"/>
      <c r="H180" s="218">
        <v>6.6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168</v>
      </c>
      <c r="AU180" s="224" t="s">
        <v>86</v>
      </c>
      <c r="AV180" s="14" t="s">
        <v>86</v>
      </c>
      <c r="AW180" s="14" t="s">
        <v>32</v>
      </c>
      <c r="AX180" s="14" t="s">
        <v>76</v>
      </c>
      <c r="AY180" s="224" t="s">
        <v>131</v>
      </c>
    </row>
    <row r="181" spans="1:65" s="15" customFormat="1" ht="11.25">
      <c r="B181" s="225"/>
      <c r="C181" s="226"/>
      <c r="D181" s="205" t="s">
        <v>168</v>
      </c>
      <c r="E181" s="227" t="s">
        <v>1</v>
      </c>
      <c r="F181" s="228" t="s">
        <v>172</v>
      </c>
      <c r="G181" s="226"/>
      <c r="H181" s="229">
        <v>7.4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168</v>
      </c>
      <c r="AU181" s="235" t="s">
        <v>86</v>
      </c>
      <c r="AV181" s="15" t="s">
        <v>137</v>
      </c>
      <c r="AW181" s="15" t="s">
        <v>32</v>
      </c>
      <c r="AX181" s="15" t="s">
        <v>84</v>
      </c>
      <c r="AY181" s="235" t="s">
        <v>131</v>
      </c>
    </row>
    <row r="182" spans="1:65" s="2" customFormat="1" ht="33" customHeight="1">
      <c r="A182" s="34"/>
      <c r="B182" s="35"/>
      <c r="C182" s="236" t="s">
        <v>200</v>
      </c>
      <c r="D182" s="236" t="s">
        <v>224</v>
      </c>
      <c r="E182" s="237" t="s">
        <v>393</v>
      </c>
      <c r="F182" s="238" t="s">
        <v>394</v>
      </c>
      <c r="G182" s="239" t="s">
        <v>103</v>
      </c>
      <c r="H182" s="240">
        <v>375</v>
      </c>
      <c r="I182" s="241"/>
      <c r="J182" s="242">
        <f>ROUND(I182*H182,2)</f>
        <v>0</v>
      </c>
      <c r="K182" s="243"/>
      <c r="L182" s="39"/>
      <c r="M182" s="244" t="s">
        <v>1</v>
      </c>
      <c r="N182" s="245" t="s">
        <v>41</v>
      </c>
      <c r="O182" s="71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1" t="s">
        <v>137</v>
      </c>
      <c r="AT182" s="201" t="s">
        <v>224</v>
      </c>
      <c r="AU182" s="201" t="s">
        <v>86</v>
      </c>
      <c r="AY182" s="17" t="s">
        <v>131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7" t="s">
        <v>84</v>
      </c>
      <c r="BK182" s="202">
        <f>ROUND(I182*H182,2)</f>
        <v>0</v>
      </c>
      <c r="BL182" s="17" t="s">
        <v>137</v>
      </c>
      <c r="BM182" s="201" t="s">
        <v>395</v>
      </c>
    </row>
    <row r="183" spans="1:65" s="13" customFormat="1" ht="11.25">
      <c r="B183" s="203"/>
      <c r="C183" s="204"/>
      <c r="D183" s="205" t="s">
        <v>168</v>
      </c>
      <c r="E183" s="206" t="s">
        <v>1</v>
      </c>
      <c r="F183" s="207" t="s">
        <v>396</v>
      </c>
      <c r="G183" s="204"/>
      <c r="H183" s="206" t="s">
        <v>1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168</v>
      </c>
      <c r="AU183" s="213" t="s">
        <v>86</v>
      </c>
      <c r="AV183" s="13" t="s">
        <v>84</v>
      </c>
      <c r="AW183" s="13" t="s">
        <v>32</v>
      </c>
      <c r="AX183" s="13" t="s">
        <v>76</v>
      </c>
      <c r="AY183" s="213" t="s">
        <v>131</v>
      </c>
    </row>
    <row r="184" spans="1:65" s="14" customFormat="1" ht="11.25">
      <c r="B184" s="214"/>
      <c r="C184" s="215"/>
      <c r="D184" s="205" t="s">
        <v>168</v>
      </c>
      <c r="E184" s="216" t="s">
        <v>1</v>
      </c>
      <c r="F184" s="217" t="s">
        <v>238</v>
      </c>
      <c r="G184" s="215"/>
      <c r="H184" s="218">
        <v>375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168</v>
      </c>
      <c r="AU184" s="224" t="s">
        <v>86</v>
      </c>
      <c r="AV184" s="14" t="s">
        <v>86</v>
      </c>
      <c r="AW184" s="14" t="s">
        <v>32</v>
      </c>
      <c r="AX184" s="14" t="s">
        <v>84</v>
      </c>
      <c r="AY184" s="224" t="s">
        <v>131</v>
      </c>
    </row>
    <row r="185" spans="1:65" s="2" customFormat="1" ht="24.2" customHeight="1">
      <c r="A185" s="34"/>
      <c r="B185" s="35"/>
      <c r="C185" s="236" t="s">
        <v>204</v>
      </c>
      <c r="D185" s="236" t="s">
        <v>224</v>
      </c>
      <c r="E185" s="237" t="s">
        <v>397</v>
      </c>
      <c r="F185" s="238" t="s">
        <v>398</v>
      </c>
      <c r="G185" s="239" t="s">
        <v>166</v>
      </c>
      <c r="H185" s="240">
        <v>8</v>
      </c>
      <c r="I185" s="241"/>
      <c r="J185" s="242">
        <f t="shared" ref="J185:J191" si="0">ROUND(I185*H185,2)</f>
        <v>0</v>
      </c>
      <c r="K185" s="243"/>
      <c r="L185" s="39"/>
      <c r="M185" s="244" t="s">
        <v>1</v>
      </c>
      <c r="N185" s="245" t="s">
        <v>41</v>
      </c>
      <c r="O185" s="71"/>
      <c r="P185" s="199">
        <f t="shared" ref="P185:P191" si="1">O185*H185</f>
        <v>0</v>
      </c>
      <c r="Q185" s="199">
        <v>0</v>
      </c>
      <c r="R185" s="199">
        <f t="shared" ref="R185:R191" si="2">Q185*H185</f>
        <v>0</v>
      </c>
      <c r="S185" s="199">
        <v>0</v>
      </c>
      <c r="T185" s="200">
        <f t="shared" ref="T185:T191" si="3"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137</v>
      </c>
      <c r="AT185" s="201" t="s">
        <v>224</v>
      </c>
      <c r="AU185" s="201" t="s">
        <v>86</v>
      </c>
      <c r="AY185" s="17" t="s">
        <v>131</v>
      </c>
      <c r="BE185" s="202">
        <f t="shared" ref="BE185:BE191" si="4">IF(N185="základní",J185,0)</f>
        <v>0</v>
      </c>
      <c r="BF185" s="202">
        <f t="shared" ref="BF185:BF191" si="5">IF(N185="snížená",J185,0)</f>
        <v>0</v>
      </c>
      <c r="BG185" s="202">
        <f t="shared" ref="BG185:BG191" si="6">IF(N185="zákl. přenesená",J185,0)</f>
        <v>0</v>
      </c>
      <c r="BH185" s="202">
        <f t="shared" ref="BH185:BH191" si="7">IF(N185="sníž. přenesená",J185,0)</f>
        <v>0</v>
      </c>
      <c r="BI185" s="202">
        <f t="shared" ref="BI185:BI191" si="8">IF(N185="nulová",J185,0)</f>
        <v>0</v>
      </c>
      <c r="BJ185" s="17" t="s">
        <v>84</v>
      </c>
      <c r="BK185" s="202">
        <f t="shared" ref="BK185:BK191" si="9">ROUND(I185*H185,2)</f>
        <v>0</v>
      </c>
      <c r="BL185" s="17" t="s">
        <v>137</v>
      </c>
      <c r="BM185" s="201" t="s">
        <v>399</v>
      </c>
    </row>
    <row r="186" spans="1:65" s="2" customFormat="1" ht="24.2" customHeight="1">
      <c r="A186" s="34"/>
      <c r="B186" s="35"/>
      <c r="C186" s="236" t="s">
        <v>208</v>
      </c>
      <c r="D186" s="236" t="s">
        <v>224</v>
      </c>
      <c r="E186" s="237" t="s">
        <v>400</v>
      </c>
      <c r="F186" s="238" t="s">
        <v>401</v>
      </c>
      <c r="G186" s="239" t="s">
        <v>166</v>
      </c>
      <c r="H186" s="240">
        <v>6</v>
      </c>
      <c r="I186" s="241"/>
      <c r="J186" s="242">
        <f t="shared" si="0"/>
        <v>0</v>
      </c>
      <c r="K186" s="243"/>
      <c r="L186" s="39"/>
      <c r="M186" s="244" t="s">
        <v>1</v>
      </c>
      <c r="N186" s="245" t="s">
        <v>41</v>
      </c>
      <c r="O186" s="71"/>
      <c r="P186" s="199">
        <f t="shared" si="1"/>
        <v>0</v>
      </c>
      <c r="Q186" s="199">
        <v>0</v>
      </c>
      <c r="R186" s="199">
        <f t="shared" si="2"/>
        <v>0</v>
      </c>
      <c r="S186" s="199">
        <v>0</v>
      </c>
      <c r="T186" s="200">
        <f t="shared" si="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137</v>
      </c>
      <c r="AT186" s="201" t="s">
        <v>224</v>
      </c>
      <c r="AU186" s="201" t="s">
        <v>86</v>
      </c>
      <c r="AY186" s="17" t="s">
        <v>131</v>
      </c>
      <c r="BE186" s="202">
        <f t="shared" si="4"/>
        <v>0</v>
      </c>
      <c r="BF186" s="202">
        <f t="shared" si="5"/>
        <v>0</v>
      </c>
      <c r="BG186" s="202">
        <f t="shared" si="6"/>
        <v>0</v>
      </c>
      <c r="BH186" s="202">
        <f t="shared" si="7"/>
        <v>0</v>
      </c>
      <c r="BI186" s="202">
        <f t="shared" si="8"/>
        <v>0</v>
      </c>
      <c r="BJ186" s="17" t="s">
        <v>84</v>
      </c>
      <c r="BK186" s="202">
        <f t="shared" si="9"/>
        <v>0</v>
      </c>
      <c r="BL186" s="17" t="s">
        <v>137</v>
      </c>
      <c r="BM186" s="201" t="s">
        <v>402</v>
      </c>
    </row>
    <row r="187" spans="1:65" s="2" customFormat="1" ht="24.2" customHeight="1">
      <c r="A187" s="34"/>
      <c r="B187" s="35"/>
      <c r="C187" s="236" t="s">
        <v>7</v>
      </c>
      <c r="D187" s="236" t="s">
        <v>224</v>
      </c>
      <c r="E187" s="237" t="s">
        <v>403</v>
      </c>
      <c r="F187" s="238" t="s">
        <v>404</v>
      </c>
      <c r="G187" s="239" t="s">
        <v>166</v>
      </c>
      <c r="H187" s="240">
        <v>8</v>
      </c>
      <c r="I187" s="241"/>
      <c r="J187" s="242">
        <f t="shared" si="0"/>
        <v>0</v>
      </c>
      <c r="K187" s="243"/>
      <c r="L187" s="39"/>
      <c r="M187" s="244" t="s">
        <v>1</v>
      </c>
      <c r="N187" s="245" t="s">
        <v>41</v>
      </c>
      <c r="O187" s="71"/>
      <c r="P187" s="199">
        <f t="shared" si="1"/>
        <v>0</v>
      </c>
      <c r="Q187" s="199">
        <v>0</v>
      </c>
      <c r="R187" s="199">
        <f t="shared" si="2"/>
        <v>0</v>
      </c>
      <c r="S187" s="199">
        <v>0</v>
      </c>
      <c r="T187" s="200">
        <f t="shared" si="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137</v>
      </c>
      <c r="AT187" s="201" t="s">
        <v>224</v>
      </c>
      <c r="AU187" s="201" t="s">
        <v>86</v>
      </c>
      <c r="AY187" s="17" t="s">
        <v>131</v>
      </c>
      <c r="BE187" s="202">
        <f t="shared" si="4"/>
        <v>0</v>
      </c>
      <c r="BF187" s="202">
        <f t="shared" si="5"/>
        <v>0</v>
      </c>
      <c r="BG187" s="202">
        <f t="shared" si="6"/>
        <v>0</v>
      </c>
      <c r="BH187" s="202">
        <f t="shared" si="7"/>
        <v>0</v>
      </c>
      <c r="BI187" s="202">
        <f t="shared" si="8"/>
        <v>0</v>
      </c>
      <c r="BJ187" s="17" t="s">
        <v>84</v>
      </c>
      <c r="BK187" s="202">
        <f t="shared" si="9"/>
        <v>0</v>
      </c>
      <c r="BL187" s="17" t="s">
        <v>137</v>
      </c>
      <c r="BM187" s="201" t="s">
        <v>405</v>
      </c>
    </row>
    <row r="188" spans="1:65" s="2" customFormat="1" ht="24.2" customHeight="1">
      <c r="A188" s="34"/>
      <c r="B188" s="35"/>
      <c r="C188" s="236" t="s">
        <v>215</v>
      </c>
      <c r="D188" s="236" t="s">
        <v>224</v>
      </c>
      <c r="E188" s="237" t="s">
        <v>406</v>
      </c>
      <c r="F188" s="238" t="s">
        <v>407</v>
      </c>
      <c r="G188" s="239" t="s">
        <v>166</v>
      </c>
      <c r="H188" s="240">
        <v>6</v>
      </c>
      <c r="I188" s="241"/>
      <c r="J188" s="242">
        <f t="shared" si="0"/>
        <v>0</v>
      </c>
      <c r="K188" s="243"/>
      <c r="L188" s="39"/>
      <c r="M188" s="244" t="s">
        <v>1</v>
      </c>
      <c r="N188" s="245" t="s">
        <v>41</v>
      </c>
      <c r="O188" s="71"/>
      <c r="P188" s="199">
        <f t="shared" si="1"/>
        <v>0</v>
      </c>
      <c r="Q188" s="199">
        <v>0</v>
      </c>
      <c r="R188" s="199">
        <f t="shared" si="2"/>
        <v>0</v>
      </c>
      <c r="S188" s="199">
        <v>0</v>
      </c>
      <c r="T188" s="200">
        <f t="shared" si="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1" t="s">
        <v>137</v>
      </c>
      <c r="AT188" s="201" t="s">
        <v>224</v>
      </c>
      <c r="AU188" s="201" t="s">
        <v>86</v>
      </c>
      <c r="AY188" s="17" t="s">
        <v>131</v>
      </c>
      <c r="BE188" s="202">
        <f t="shared" si="4"/>
        <v>0</v>
      </c>
      <c r="BF188" s="202">
        <f t="shared" si="5"/>
        <v>0</v>
      </c>
      <c r="BG188" s="202">
        <f t="shared" si="6"/>
        <v>0</v>
      </c>
      <c r="BH188" s="202">
        <f t="shared" si="7"/>
        <v>0</v>
      </c>
      <c r="BI188" s="202">
        <f t="shared" si="8"/>
        <v>0</v>
      </c>
      <c r="BJ188" s="17" t="s">
        <v>84</v>
      </c>
      <c r="BK188" s="202">
        <f t="shared" si="9"/>
        <v>0</v>
      </c>
      <c r="BL188" s="17" t="s">
        <v>137</v>
      </c>
      <c r="BM188" s="201" t="s">
        <v>408</v>
      </c>
    </row>
    <row r="189" spans="1:65" s="2" customFormat="1" ht="24.2" customHeight="1">
      <c r="A189" s="34"/>
      <c r="B189" s="35"/>
      <c r="C189" s="236" t="s">
        <v>219</v>
      </c>
      <c r="D189" s="236" t="s">
        <v>224</v>
      </c>
      <c r="E189" s="237" t="s">
        <v>409</v>
      </c>
      <c r="F189" s="238" t="s">
        <v>410</v>
      </c>
      <c r="G189" s="239" t="s">
        <v>166</v>
      </c>
      <c r="H189" s="240">
        <v>8</v>
      </c>
      <c r="I189" s="241"/>
      <c r="J189" s="242">
        <f t="shared" si="0"/>
        <v>0</v>
      </c>
      <c r="K189" s="243"/>
      <c r="L189" s="39"/>
      <c r="M189" s="244" t="s">
        <v>1</v>
      </c>
      <c r="N189" s="245" t="s">
        <v>41</v>
      </c>
      <c r="O189" s="71"/>
      <c r="P189" s="199">
        <f t="shared" si="1"/>
        <v>0</v>
      </c>
      <c r="Q189" s="199">
        <v>0</v>
      </c>
      <c r="R189" s="199">
        <f t="shared" si="2"/>
        <v>0</v>
      </c>
      <c r="S189" s="199">
        <v>0</v>
      </c>
      <c r="T189" s="200">
        <f t="shared" si="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137</v>
      </c>
      <c r="AT189" s="201" t="s">
        <v>224</v>
      </c>
      <c r="AU189" s="201" t="s">
        <v>86</v>
      </c>
      <c r="AY189" s="17" t="s">
        <v>131</v>
      </c>
      <c r="BE189" s="202">
        <f t="shared" si="4"/>
        <v>0</v>
      </c>
      <c r="BF189" s="202">
        <f t="shared" si="5"/>
        <v>0</v>
      </c>
      <c r="BG189" s="202">
        <f t="shared" si="6"/>
        <v>0</v>
      </c>
      <c r="BH189" s="202">
        <f t="shared" si="7"/>
        <v>0</v>
      </c>
      <c r="BI189" s="202">
        <f t="shared" si="8"/>
        <v>0</v>
      </c>
      <c r="BJ189" s="17" t="s">
        <v>84</v>
      </c>
      <c r="BK189" s="202">
        <f t="shared" si="9"/>
        <v>0</v>
      </c>
      <c r="BL189" s="17" t="s">
        <v>137</v>
      </c>
      <c r="BM189" s="201" t="s">
        <v>411</v>
      </c>
    </row>
    <row r="190" spans="1:65" s="2" customFormat="1" ht="24.2" customHeight="1">
      <c r="A190" s="34"/>
      <c r="B190" s="35"/>
      <c r="C190" s="236" t="s">
        <v>223</v>
      </c>
      <c r="D190" s="236" t="s">
        <v>224</v>
      </c>
      <c r="E190" s="237" t="s">
        <v>412</v>
      </c>
      <c r="F190" s="238" t="s">
        <v>413</v>
      </c>
      <c r="G190" s="239" t="s">
        <v>166</v>
      </c>
      <c r="H190" s="240">
        <v>6</v>
      </c>
      <c r="I190" s="241"/>
      <c r="J190" s="242">
        <f t="shared" si="0"/>
        <v>0</v>
      </c>
      <c r="K190" s="243"/>
      <c r="L190" s="39"/>
      <c r="M190" s="244" t="s">
        <v>1</v>
      </c>
      <c r="N190" s="245" t="s">
        <v>41</v>
      </c>
      <c r="O190" s="71"/>
      <c r="P190" s="199">
        <f t="shared" si="1"/>
        <v>0</v>
      </c>
      <c r="Q190" s="199">
        <v>0</v>
      </c>
      <c r="R190" s="199">
        <f t="shared" si="2"/>
        <v>0</v>
      </c>
      <c r="S190" s="199">
        <v>0</v>
      </c>
      <c r="T190" s="200">
        <f t="shared" si="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137</v>
      </c>
      <c r="AT190" s="201" t="s">
        <v>224</v>
      </c>
      <c r="AU190" s="201" t="s">
        <v>86</v>
      </c>
      <c r="AY190" s="17" t="s">
        <v>131</v>
      </c>
      <c r="BE190" s="202">
        <f t="shared" si="4"/>
        <v>0</v>
      </c>
      <c r="BF190" s="202">
        <f t="shared" si="5"/>
        <v>0</v>
      </c>
      <c r="BG190" s="202">
        <f t="shared" si="6"/>
        <v>0</v>
      </c>
      <c r="BH190" s="202">
        <f t="shared" si="7"/>
        <v>0</v>
      </c>
      <c r="BI190" s="202">
        <f t="shared" si="8"/>
        <v>0</v>
      </c>
      <c r="BJ190" s="17" t="s">
        <v>84</v>
      </c>
      <c r="BK190" s="202">
        <f t="shared" si="9"/>
        <v>0</v>
      </c>
      <c r="BL190" s="17" t="s">
        <v>137</v>
      </c>
      <c r="BM190" s="201" t="s">
        <v>414</v>
      </c>
    </row>
    <row r="191" spans="1:65" s="2" customFormat="1" ht="37.9" customHeight="1">
      <c r="A191" s="34"/>
      <c r="B191" s="35"/>
      <c r="C191" s="236" t="s">
        <v>230</v>
      </c>
      <c r="D191" s="236" t="s">
        <v>224</v>
      </c>
      <c r="E191" s="237" t="s">
        <v>415</v>
      </c>
      <c r="F191" s="238" t="s">
        <v>416</v>
      </c>
      <c r="G191" s="239" t="s">
        <v>255</v>
      </c>
      <c r="H191" s="240">
        <v>254.6</v>
      </c>
      <c r="I191" s="241"/>
      <c r="J191" s="242">
        <f t="shared" si="0"/>
        <v>0</v>
      </c>
      <c r="K191" s="243"/>
      <c r="L191" s="39"/>
      <c r="M191" s="244" t="s">
        <v>1</v>
      </c>
      <c r="N191" s="245" t="s">
        <v>41</v>
      </c>
      <c r="O191" s="71"/>
      <c r="P191" s="199">
        <f t="shared" si="1"/>
        <v>0</v>
      </c>
      <c r="Q191" s="199">
        <v>0</v>
      </c>
      <c r="R191" s="199">
        <f t="shared" si="2"/>
        <v>0</v>
      </c>
      <c r="S191" s="199">
        <v>0</v>
      </c>
      <c r="T191" s="200">
        <f t="shared" si="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137</v>
      </c>
      <c r="AT191" s="201" t="s">
        <v>224</v>
      </c>
      <c r="AU191" s="201" t="s">
        <v>86</v>
      </c>
      <c r="AY191" s="17" t="s">
        <v>131</v>
      </c>
      <c r="BE191" s="202">
        <f t="shared" si="4"/>
        <v>0</v>
      </c>
      <c r="BF191" s="202">
        <f t="shared" si="5"/>
        <v>0</v>
      </c>
      <c r="BG191" s="202">
        <f t="shared" si="6"/>
        <v>0</v>
      </c>
      <c r="BH191" s="202">
        <f t="shared" si="7"/>
        <v>0</v>
      </c>
      <c r="BI191" s="202">
        <f t="shared" si="8"/>
        <v>0</v>
      </c>
      <c r="BJ191" s="17" t="s">
        <v>84</v>
      </c>
      <c r="BK191" s="202">
        <f t="shared" si="9"/>
        <v>0</v>
      </c>
      <c r="BL191" s="17" t="s">
        <v>137</v>
      </c>
      <c r="BM191" s="201" t="s">
        <v>417</v>
      </c>
    </row>
    <row r="192" spans="1:65" s="14" customFormat="1" ht="11.25">
      <c r="B192" s="214"/>
      <c r="C192" s="215"/>
      <c r="D192" s="205" t="s">
        <v>168</v>
      </c>
      <c r="E192" s="216" t="s">
        <v>1</v>
      </c>
      <c r="F192" s="217" t="s">
        <v>418</v>
      </c>
      <c r="G192" s="215"/>
      <c r="H192" s="218">
        <v>254.6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168</v>
      </c>
      <c r="AU192" s="224" t="s">
        <v>86</v>
      </c>
      <c r="AV192" s="14" t="s">
        <v>86</v>
      </c>
      <c r="AW192" s="14" t="s">
        <v>32</v>
      </c>
      <c r="AX192" s="14" t="s">
        <v>84</v>
      </c>
      <c r="AY192" s="224" t="s">
        <v>131</v>
      </c>
    </row>
    <row r="193" spans="1:65" s="2" customFormat="1" ht="37.9" customHeight="1">
      <c r="A193" s="34"/>
      <c r="B193" s="35"/>
      <c r="C193" s="236" t="s">
        <v>234</v>
      </c>
      <c r="D193" s="236" t="s">
        <v>224</v>
      </c>
      <c r="E193" s="237" t="s">
        <v>419</v>
      </c>
      <c r="F193" s="238" t="s">
        <v>420</v>
      </c>
      <c r="G193" s="239" t="s">
        <v>255</v>
      </c>
      <c r="H193" s="240">
        <v>1913.605</v>
      </c>
      <c r="I193" s="241"/>
      <c r="J193" s="242">
        <f>ROUND(I193*H193,2)</f>
        <v>0</v>
      </c>
      <c r="K193" s="243"/>
      <c r="L193" s="39"/>
      <c r="M193" s="244" t="s">
        <v>1</v>
      </c>
      <c r="N193" s="245" t="s">
        <v>41</v>
      </c>
      <c r="O193" s="71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137</v>
      </c>
      <c r="AT193" s="201" t="s">
        <v>224</v>
      </c>
      <c r="AU193" s="201" t="s">
        <v>86</v>
      </c>
      <c r="AY193" s="17" t="s">
        <v>131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84</v>
      </c>
      <c r="BK193" s="202">
        <f>ROUND(I193*H193,2)</f>
        <v>0</v>
      </c>
      <c r="BL193" s="17" t="s">
        <v>137</v>
      </c>
      <c r="BM193" s="201" t="s">
        <v>421</v>
      </c>
    </row>
    <row r="194" spans="1:65" s="14" customFormat="1" ht="11.25">
      <c r="B194" s="214"/>
      <c r="C194" s="215"/>
      <c r="D194" s="205" t="s">
        <v>168</v>
      </c>
      <c r="E194" s="216" t="s">
        <v>263</v>
      </c>
      <c r="F194" s="217" t="s">
        <v>422</v>
      </c>
      <c r="G194" s="215"/>
      <c r="H194" s="218">
        <v>1913.605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168</v>
      </c>
      <c r="AU194" s="224" t="s">
        <v>86</v>
      </c>
      <c r="AV194" s="14" t="s">
        <v>86</v>
      </c>
      <c r="AW194" s="14" t="s">
        <v>32</v>
      </c>
      <c r="AX194" s="14" t="s">
        <v>84</v>
      </c>
      <c r="AY194" s="224" t="s">
        <v>131</v>
      </c>
    </row>
    <row r="195" spans="1:65" s="2" customFormat="1" ht="24.2" customHeight="1">
      <c r="A195" s="34"/>
      <c r="B195" s="35"/>
      <c r="C195" s="236" t="s">
        <v>423</v>
      </c>
      <c r="D195" s="236" t="s">
        <v>224</v>
      </c>
      <c r="E195" s="237" t="s">
        <v>424</v>
      </c>
      <c r="F195" s="238" t="s">
        <v>425</v>
      </c>
      <c r="G195" s="239" t="s">
        <v>255</v>
      </c>
      <c r="H195" s="240">
        <v>1913.605</v>
      </c>
      <c r="I195" s="241"/>
      <c r="J195" s="242">
        <f>ROUND(I195*H195,2)</f>
        <v>0</v>
      </c>
      <c r="K195" s="243"/>
      <c r="L195" s="39"/>
      <c r="M195" s="244" t="s">
        <v>1</v>
      </c>
      <c r="N195" s="245" t="s">
        <v>41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137</v>
      </c>
      <c r="AT195" s="201" t="s">
        <v>224</v>
      </c>
      <c r="AU195" s="201" t="s">
        <v>86</v>
      </c>
      <c r="AY195" s="17" t="s">
        <v>131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84</v>
      </c>
      <c r="BK195" s="202">
        <f>ROUND(I195*H195,2)</f>
        <v>0</v>
      </c>
      <c r="BL195" s="17" t="s">
        <v>137</v>
      </c>
      <c r="BM195" s="201" t="s">
        <v>426</v>
      </c>
    </row>
    <row r="196" spans="1:65" s="14" customFormat="1" ht="11.25">
      <c r="B196" s="214"/>
      <c r="C196" s="215"/>
      <c r="D196" s="205" t="s">
        <v>168</v>
      </c>
      <c r="E196" s="216" t="s">
        <v>1</v>
      </c>
      <c r="F196" s="217" t="s">
        <v>263</v>
      </c>
      <c r="G196" s="215"/>
      <c r="H196" s="218">
        <v>1913.605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168</v>
      </c>
      <c r="AU196" s="224" t="s">
        <v>86</v>
      </c>
      <c r="AV196" s="14" t="s">
        <v>86</v>
      </c>
      <c r="AW196" s="14" t="s">
        <v>32</v>
      </c>
      <c r="AX196" s="14" t="s">
        <v>84</v>
      </c>
      <c r="AY196" s="224" t="s">
        <v>131</v>
      </c>
    </row>
    <row r="197" spans="1:65" s="2" customFormat="1" ht="16.5" customHeight="1">
      <c r="A197" s="34"/>
      <c r="B197" s="35"/>
      <c r="C197" s="236" t="s">
        <v>427</v>
      </c>
      <c r="D197" s="236" t="s">
        <v>224</v>
      </c>
      <c r="E197" s="237" t="s">
        <v>428</v>
      </c>
      <c r="F197" s="238" t="s">
        <v>429</v>
      </c>
      <c r="G197" s="239" t="s">
        <v>255</v>
      </c>
      <c r="H197" s="240">
        <v>1913.605</v>
      </c>
      <c r="I197" s="241"/>
      <c r="J197" s="242">
        <f>ROUND(I197*H197,2)</f>
        <v>0</v>
      </c>
      <c r="K197" s="243"/>
      <c r="L197" s="39"/>
      <c r="M197" s="244" t="s">
        <v>1</v>
      </c>
      <c r="N197" s="245" t="s">
        <v>41</v>
      </c>
      <c r="O197" s="7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137</v>
      </c>
      <c r="AT197" s="201" t="s">
        <v>224</v>
      </c>
      <c r="AU197" s="201" t="s">
        <v>86</v>
      </c>
      <c r="AY197" s="17" t="s">
        <v>131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84</v>
      </c>
      <c r="BK197" s="202">
        <f>ROUND(I197*H197,2)</f>
        <v>0</v>
      </c>
      <c r="BL197" s="17" t="s">
        <v>137</v>
      </c>
      <c r="BM197" s="201" t="s">
        <v>430</v>
      </c>
    </row>
    <row r="198" spans="1:65" s="14" customFormat="1" ht="11.25">
      <c r="B198" s="214"/>
      <c r="C198" s="215"/>
      <c r="D198" s="205" t="s">
        <v>168</v>
      </c>
      <c r="E198" s="216" t="s">
        <v>1</v>
      </c>
      <c r="F198" s="217" t="s">
        <v>263</v>
      </c>
      <c r="G198" s="215"/>
      <c r="H198" s="218">
        <v>1913.605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168</v>
      </c>
      <c r="AU198" s="224" t="s">
        <v>86</v>
      </c>
      <c r="AV198" s="14" t="s">
        <v>86</v>
      </c>
      <c r="AW198" s="14" t="s">
        <v>32</v>
      </c>
      <c r="AX198" s="14" t="s">
        <v>84</v>
      </c>
      <c r="AY198" s="224" t="s">
        <v>131</v>
      </c>
    </row>
    <row r="199" spans="1:65" s="2" customFormat="1" ht="33" customHeight="1">
      <c r="A199" s="34"/>
      <c r="B199" s="35"/>
      <c r="C199" s="236" t="s">
        <v>431</v>
      </c>
      <c r="D199" s="236" t="s">
        <v>224</v>
      </c>
      <c r="E199" s="237" t="s">
        <v>432</v>
      </c>
      <c r="F199" s="238" t="s">
        <v>433</v>
      </c>
      <c r="G199" s="239" t="s">
        <v>434</v>
      </c>
      <c r="H199" s="240">
        <v>3253.1289999999999</v>
      </c>
      <c r="I199" s="241"/>
      <c r="J199" s="242">
        <f>ROUND(I199*H199,2)</f>
        <v>0</v>
      </c>
      <c r="K199" s="243"/>
      <c r="L199" s="39"/>
      <c r="M199" s="244" t="s">
        <v>1</v>
      </c>
      <c r="N199" s="245" t="s">
        <v>41</v>
      </c>
      <c r="O199" s="7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1" t="s">
        <v>137</v>
      </c>
      <c r="AT199" s="201" t="s">
        <v>224</v>
      </c>
      <c r="AU199" s="201" t="s">
        <v>86</v>
      </c>
      <c r="AY199" s="17" t="s">
        <v>131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7" t="s">
        <v>84</v>
      </c>
      <c r="BK199" s="202">
        <f>ROUND(I199*H199,2)</f>
        <v>0</v>
      </c>
      <c r="BL199" s="17" t="s">
        <v>137</v>
      </c>
      <c r="BM199" s="201" t="s">
        <v>435</v>
      </c>
    </row>
    <row r="200" spans="1:65" s="14" customFormat="1" ht="11.25">
      <c r="B200" s="214"/>
      <c r="C200" s="215"/>
      <c r="D200" s="205" t="s">
        <v>168</v>
      </c>
      <c r="E200" s="216" t="s">
        <v>1</v>
      </c>
      <c r="F200" s="217" t="s">
        <v>436</v>
      </c>
      <c r="G200" s="215"/>
      <c r="H200" s="218">
        <v>3253.1289999999999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168</v>
      </c>
      <c r="AU200" s="224" t="s">
        <v>86</v>
      </c>
      <c r="AV200" s="14" t="s">
        <v>86</v>
      </c>
      <c r="AW200" s="14" t="s">
        <v>32</v>
      </c>
      <c r="AX200" s="14" t="s">
        <v>84</v>
      </c>
      <c r="AY200" s="224" t="s">
        <v>131</v>
      </c>
    </row>
    <row r="201" spans="1:65" s="2" customFormat="1" ht="24.2" customHeight="1">
      <c r="A201" s="34"/>
      <c r="B201" s="35"/>
      <c r="C201" s="236" t="s">
        <v>294</v>
      </c>
      <c r="D201" s="236" t="s">
        <v>224</v>
      </c>
      <c r="E201" s="237" t="s">
        <v>437</v>
      </c>
      <c r="F201" s="238" t="s">
        <v>438</v>
      </c>
      <c r="G201" s="239" t="s">
        <v>255</v>
      </c>
      <c r="H201" s="240">
        <v>30</v>
      </c>
      <c r="I201" s="241"/>
      <c r="J201" s="242">
        <f>ROUND(I201*H201,2)</f>
        <v>0</v>
      </c>
      <c r="K201" s="243"/>
      <c r="L201" s="39"/>
      <c r="M201" s="244" t="s">
        <v>1</v>
      </c>
      <c r="N201" s="245" t="s">
        <v>41</v>
      </c>
      <c r="O201" s="7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137</v>
      </c>
      <c r="AT201" s="201" t="s">
        <v>224</v>
      </c>
      <c r="AU201" s="201" t="s">
        <v>86</v>
      </c>
      <c r="AY201" s="17" t="s">
        <v>131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84</v>
      </c>
      <c r="BK201" s="202">
        <f>ROUND(I201*H201,2)</f>
        <v>0</v>
      </c>
      <c r="BL201" s="17" t="s">
        <v>137</v>
      </c>
      <c r="BM201" s="201" t="s">
        <v>439</v>
      </c>
    </row>
    <row r="202" spans="1:65" s="14" customFormat="1" ht="11.25">
      <c r="B202" s="214"/>
      <c r="C202" s="215"/>
      <c r="D202" s="205" t="s">
        <v>168</v>
      </c>
      <c r="E202" s="216" t="s">
        <v>293</v>
      </c>
      <c r="F202" s="217" t="s">
        <v>440</v>
      </c>
      <c r="G202" s="215"/>
      <c r="H202" s="218">
        <v>30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168</v>
      </c>
      <c r="AU202" s="224" t="s">
        <v>86</v>
      </c>
      <c r="AV202" s="14" t="s">
        <v>86</v>
      </c>
      <c r="AW202" s="14" t="s">
        <v>32</v>
      </c>
      <c r="AX202" s="14" t="s">
        <v>84</v>
      </c>
      <c r="AY202" s="224" t="s">
        <v>131</v>
      </c>
    </row>
    <row r="203" spans="1:65" s="2" customFormat="1" ht="16.5" customHeight="1">
      <c r="A203" s="34"/>
      <c r="B203" s="35"/>
      <c r="C203" s="188" t="s">
        <v>441</v>
      </c>
      <c r="D203" s="188" t="s">
        <v>133</v>
      </c>
      <c r="E203" s="189" t="s">
        <v>442</v>
      </c>
      <c r="F203" s="190" t="s">
        <v>443</v>
      </c>
      <c r="G203" s="191" t="s">
        <v>434</v>
      </c>
      <c r="H203" s="192">
        <v>57</v>
      </c>
      <c r="I203" s="193"/>
      <c r="J203" s="194">
        <f>ROUND(I203*H203,2)</f>
        <v>0</v>
      </c>
      <c r="K203" s="195"/>
      <c r="L203" s="196"/>
      <c r="M203" s="197" t="s">
        <v>1</v>
      </c>
      <c r="N203" s="198" t="s">
        <v>41</v>
      </c>
      <c r="O203" s="71"/>
      <c r="P203" s="199">
        <f>O203*H203</f>
        <v>0</v>
      </c>
      <c r="Q203" s="199">
        <v>1</v>
      </c>
      <c r="R203" s="199">
        <f>Q203*H203</f>
        <v>57</v>
      </c>
      <c r="S203" s="199">
        <v>0</v>
      </c>
      <c r="T203" s="20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136</v>
      </c>
      <c r="AT203" s="201" t="s">
        <v>133</v>
      </c>
      <c r="AU203" s="201" t="s">
        <v>86</v>
      </c>
      <c r="AY203" s="17" t="s">
        <v>131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7" t="s">
        <v>84</v>
      </c>
      <c r="BK203" s="202">
        <f>ROUND(I203*H203,2)</f>
        <v>0</v>
      </c>
      <c r="BL203" s="17" t="s">
        <v>137</v>
      </c>
      <c r="BM203" s="201" t="s">
        <v>444</v>
      </c>
    </row>
    <row r="204" spans="1:65" s="14" customFormat="1" ht="11.25">
      <c r="B204" s="214"/>
      <c r="C204" s="215"/>
      <c r="D204" s="205" t="s">
        <v>168</v>
      </c>
      <c r="E204" s="216" t="s">
        <v>1</v>
      </c>
      <c r="F204" s="217" t="s">
        <v>445</v>
      </c>
      <c r="G204" s="215"/>
      <c r="H204" s="218">
        <v>57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168</v>
      </c>
      <c r="AU204" s="224" t="s">
        <v>86</v>
      </c>
      <c r="AV204" s="14" t="s">
        <v>86</v>
      </c>
      <c r="AW204" s="14" t="s">
        <v>32</v>
      </c>
      <c r="AX204" s="14" t="s">
        <v>84</v>
      </c>
      <c r="AY204" s="224" t="s">
        <v>131</v>
      </c>
    </row>
    <row r="205" spans="1:65" s="2" customFormat="1" ht="16.5" customHeight="1">
      <c r="A205" s="34"/>
      <c r="B205" s="35"/>
      <c r="C205" s="188" t="s">
        <v>446</v>
      </c>
      <c r="D205" s="188" t="s">
        <v>133</v>
      </c>
      <c r="E205" s="189" t="s">
        <v>447</v>
      </c>
      <c r="F205" s="190" t="s">
        <v>448</v>
      </c>
      <c r="G205" s="191" t="s">
        <v>434</v>
      </c>
      <c r="H205" s="192">
        <v>47.603999999999999</v>
      </c>
      <c r="I205" s="193"/>
      <c r="J205" s="194">
        <f>ROUND(I205*H205,2)</f>
        <v>0</v>
      </c>
      <c r="K205" s="195"/>
      <c r="L205" s="196"/>
      <c r="M205" s="197" t="s">
        <v>1</v>
      </c>
      <c r="N205" s="198" t="s">
        <v>41</v>
      </c>
      <c r="O205" s="71"/>
      <c r="P205" s="199">
        <f>O205*H205</f>
        <v>0</v>
      </c>
      <c r="Q205" s="199">
        <v>1</v>
      </c>
      <c r="R205" s="199">
        <f>Q205*H205</f>
        <v>47.603999999999999</v>
      </c>
      <c r="S205" s="199">
        <v>0</v>
      </c>
      <c r="T205" s="20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136</v>
      </c>
      <c r="AT205" s="201" t="s">
        <v>133</v>
      </c>
      <c r="AU205" s="201" t="s">
        <v>86</v>
      </c>
      <c r="AY205" s="17" t="s">
        <v>131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" t="s">
        <v>84</v>
      </c>
      <c r="BK205" s="202">
        <f>ROUND(I205*H205,2)</f>
        <v>0</v>
      </c>
      <c r="BL205" s="17" t="s">
        <v>137</v>
      </c>
      <c r="BM205" s="201" t="s">
        <v>449</v>
      </c>
    </row>
    <row r="206" spans="1:65" s="13" customFormat="1" ht="11.25">
      <c r="B206" s="203"/>
      <c r="C206" s="204"/>
      <c r="D206" s="205" t="s">
        <v>168</v>
      </c>
      <c r="E206" s="206" t="s">
        <v>1</v>
      </c>
      <c r="F206" s="207" t="s">
        <v>450</v>
      </c>
      <c r="G206" s="204"/>
      <c r="H206" s="206" t="s">
        <v>1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168</v>
      </c>
      <c r="AU206" s="213" t="s">
        <v>86</v>
      </c>
      <c r="AV206" s="13" t="s">
        <v>84</v>
      </c>
      <c r="AW206" s="13" t="s">
        <v>32</v>
      </c>
      <c r="AX206" s="13" t="s">
        <v>76</v>
      </c>
      <c r="AY206" s="213" t="s">
        <v>131</v>
      </c>
    </row>
    <row r="207" spans="1:65" s="14" customFormat="1" ht="11.25">
      <c r="B207" s="214"/>
      <c r="C207" s="215"/>
      <c r="D207" s="205" t="s">
        <v>168</v>
      </c>
      <c r="E207" s="216" t="s">
        <v>1</v>
      </c>
      <c r="F207" s="217" t="s">
        <v>451</v>
      </c>
      <c r="G207" s="215"/>
      <c r="H207" s="218">
        <v>47.603999999999999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168</v>
      </c>
      <c r="AU207" s="224" t="s">
        <v>86</v>
      </c>
      <c r="AV207" s="14" t="s">
        <v>86</v>
      </c>
      <c r="AW207" s="14" t="s">
        <v>32</v>
      </c>
      <c r="AX207" s="14" t="s">
        <v>84</v>
      </c>
      <c r="AY207" s="224" t="s">
        <v>131</v>
      </c>
    </row>
    <row r="208" spans="1:65" s="2" customFormat="1" ht="24.2" customHeight="1">
      <c r="A208" s="34"/>
      <c r="B208" s="35"/>
      <c r="C208" s="236" t="s">
        <v>452</v>
      </c>
      <c r="D208" s="236" t="s">
        <v>224</v>
      </c>
      <c r="E208" s="237" t="s">
        <v>453</v>
      </c>
      <c r="F208" s="238" t="s">
        <v>454</v>
      </c>
      <c r="G208" s="239" t="s">
        <v>241</v>
      </c>
      <c r="H208" s="240">
        <v>793.4</v>
      </c>
      <c r="I208" s="241"/>
      <c r="J208" s="242">
        <f>ROUND(I208*H208,2)</f>
        <v>0</v>
      </c>
      <c r="K208" s="243"/>
      <c r="L208" s="39"/>
      <c r="M208" s="244" t="s">
        <v>1</v>
      </c>
      <c r="N208" s="245" t="s">
        <v>41</v>
      </c>
      <c r="O208" s="71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1" t="s">
        <v>137</v>
      </c>
      <c r="AT208" s="201" t="s">
        <v>224</v>
      </c>
      <c r="AU208" s="201" t="s">
        <v>86</v>
      </c>
      <c r="AY208" s="17" t="s">
        <v>131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" t="s">
        <v>84</v>
      </c>
      <c r="BK208" s="202">
        <f>ROUND(I208*H208,2)</f>
        <v>0</v>
      </c>
      <c r="BL208" s="17" t="s">
        <v>137</v>
      </c>
      <c r="BM208" s="201" t="s">
        <v>455</v>
      </c>
    </row>
    <row r="209" spans="1:65" s="14" customFormat="1" ht="11.25">
      <c r="B209" s="214"/>
      <c r="C209" s="215"/>
      <c r="D209" s="205" t="s">
        <v>168</v>
      </c>
      <c r="E209" s="216" t="s">
        <v>1</v>
      </c>
      <c r="F209" s="217" t="s">
        <v>265</v>
      </c>
      <c r="G209" s="215"/>
      <c r="H209" s="218">
        <v>793.4</v>
      </c>
      <c r="I209" s="219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168</v>
      </c>
      <c r="AU209" s="224" t="s">
        <v>86</v>
      </c>
      <c r="AV209" s="14" t="s">
        <v>86</v>
      </c>
      <c r="AW209" s="14" t="s">
        <v>32</v>
      </c>
      <c r="AX209" s="14" t="s">
        <v>84</v>
      </c>
      <c r="AY209" s="224" t="s">
        <v>131</v>
      </c>
    </row>
    <row r="210" spans="1:65" s="2" customFormat="1" ht="24.2" customHeight="1">
      <c r="A210" s="34"/>
      <c r="B210" s="35"/>
      <c r="C210" s="236" t="s">
        <v>456</v>
      </c>
      <c r="D210" s="236" t="s">
        <v>224</v>
      </c>
      <c r="E210" s="237" t="s">
        <v>457</v>
      </c>
      <c r="F210" s="238" t="s">
        <v>458</v>
      </c>
      <c r="G210" s="239" t="s">
        <v>241</v>
      </c>
      <c r="H210" s="240">
        <v>793.4</v>
      </c>
      <c r="I210" s="241"/>
      <c r="J210" s="242">
        <f>ROUND(I210*H210,2)</f>
        <v>0</v>
      </c>
      <c r="K210" s="243"/>
      <c r="L210" s="39"/>
      <c r="M210" s="244" t="s">
        <v>1</v>
      </c>
      <c r="N210" s="245" t="s">
        <v>41</v>
      </c>
      <c r="O210" s="7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137</v>
      </c>
      <c r="AT210" s="201" t="s">
        <v>224</v>
      </c>
      <c r="AU210" s="201" t="s">
        <v>86</v>
      </c>
      <c r="AY210" s="17" t="s">
        <v>131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84</v>
      </c>
      <c r="BK210" s="202">
        <f>ROUND(I210*H210,2)</f>
        <v>0</v>
      </c>
      <c r="BL210" s="17" t="s">
        <v>137</v>
      </c>
      <c r="BM210" s="201" t="s">
        <v>459</v>
      </c>
    </row>
    <row r="211" spans="1:65" s="14" customFormat="1" ht="11.25">
      <c r="B211" s="214"/>
      <c r="C211" s="215"/>
      <c r="D211" s="205" t="s">
        <v>168</v>
      </c>
      <c r="E211" s="216" t="s">
        <v>265</v>
      </c>
      <c r="F211" s="217" t="s">
        <v>266</v>
      </c>
      <c r="G211" s="215"/>
      <c r="H211" s="218">
        <v>793.4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168</v>
      </c>
      <c r="AU211" s="224" t="s">
        <v>86</v>
      </c>
      <c r="AV211" s="14" t="s">
        <v>86</v>
      </c>
      <c r="AW211" s="14" t="s">
        <v>32</v>
      </c>
      <c r="AX211" s="14" t="s">
        <v>84</v>
      </c>
      <c r="AY211" s="224" t="s">
        <v>131</v>
      </c>
    </row>
    <row r="212" spans="1:65" s="2" customFormat="1" ht="16.5" customHeight="1">
      <c r="A212" s="34"/>
      <c r="B212" s="35"/>
      <c r="C212" s="188" t="s">
        <v>460</v>
      </c>
      <c r="D212" s="188" t="s">
        <v>133</v>
      </c>
      <c r="E212" s="189" t="s">
        <v>461</v>
      </c>
      <c r="F212" s="190" t="s">
        <v>462</v>
      </c>
      <c r="G212" s="191" t="s">
        <v>463</v>
      </c>
      <c r="H212" s="192">
        <v>23.802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41</v>
      </c>
      <c r="O212" s="71"/>
      <c r="P212" s="199">
        <f>O212*H212</f>
        <v>0</v>
      </c>
      <c r="Q212" s="199">
        <v>1E-3</v>
      </c>
      <c r="R212" s="199">
        <f>Q212*H212</f>
        <v>2.3802E-2</v>
      </c>
      <c r="S212" s="199">
        <v>0</v>
      </c>
      <c r="T212" s="20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1" t="s">
        <v>136</v>
      </c>
      <c r="AT212" s="201" t="s">
        <v>133</v>
      </c>
      <c r="AU212" s="201" t="s">
        <v>86</v>
      </c>
      <c r="AY212" s="17" t="s">
        <v>131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" t="s">
        <v>84</v>
      </c>
      <c r="BK212" s="202">
        <f>ROUND(I212*H212,2)</f>
        <v>0</v>
      </c>
      <c r="BL212" s="17" t="s">
        <v>137</v>
      </c>
      <c r="BM212" s="201" t="s">
        <v>464</v>
      </c>
    </row>
    <row r="213" spans="1:65" s="14" customFormat="1" ht="11.25">
      <c r="B213" s="214"/>
      <c r="C213" s="215"/>
      <c r="D213" s="205" t="s">
        <v>168</v>
      </c>
      <c r="E213" s="216" t="s">
        <v>1</v>
      </c>
      <c r="F213" s="217" t="s">
        <v>465</v>
      </c>
      <c r="G213" s="215"/>
      <c r="H213" s="218">
        <v>23.802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168</v>
      </c>
      <c r="AU213" s="224" t="s">
        <v>86</v>
      </c>
      <c r="AV213" s="14" t="s">
        <v>86</v>
      </c>
      <c r="AW213" s="14" t="s">
        <v>32</v>
      </c>
      <c r="AX213" s="14" t="s">
        <v>84</v>
      </c>
      <c r="AY213" s="224" t="s">
        <v>131</v>
      </c>
    </row>
    <row r="214" spans="1:65" s="2" customFormat="1" ht="16.5" customHeight="1">
      <c r="A214" s="34"/>
      <c r="B214" s="35"/>
      <c r="C214" s="188" t="s">
        <v>466</v>
      </c>
      <c r="D214" s="188" t="s">
        <v>133</v>
      </c>
      <c r="E214" s="189" t="s">
        <v>467</v>
      </c>
      <c r="F214" s="190" t="s">
        <v>468</v>
      </c>
      <c r="G214" s="191" t="s">
        <v>463</v>
      </c>
      <c r="H214" s="192">
        <v>11.901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41</v>
      </c>
      <c r="O214" s="71"/>
      <c r="P214" s="199">
        <f>O214*H214</f>
        <v>0</v>
      </c>
      <c r="Q214" s="199">
        <v>1E-3</v>
      </c>
      <c r="R214" s="199">
        <f>Q214*H214</f>
        <v>1.1901E-2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136</v>
      </c>
      <c r="AT214" s="201" t="s">
        <v>133</v>
      </c>
      <c r="AU214" s="201" t="s">
        <v>86</v>
      </c>
      <c r="AY214" s="17" t="s">
        <v>131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84</v>
      </c>
      <c r="BK214" s="202">
        <f>ROUND(I214*H214,2)</f>
        <v>0</v>
      </c>
      <c r="BL214" s="17" t="s">
        <v>137</v>
      </c>
      <c r="BM214" s="201" t="s">
        <v>469</v>
      </c>
    </row>
    <row r="215" spans="1:65" s="14" customFormat="1" ht="11.25">
      <c r="B215" s="214"/>
      <c r="C215" s="215"/>
      <c r="D215" s="205" t="s">
        <v>168</v>
      </c>
      <c r="E215" s="216" t="s">
        <v>1</v>
      </c>
      <c r="F215" s="217" t="s">
        <v>470</v>
      </c>
      <c r="G215" s="215"/>
      <c r="H215" s="218">
        <v>11.901</v>
      </c>
      <c r="I215" s="219"/>
      <c r="J215" s="215"/>
      <c r="K215" s="215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168</v>
      </c>
      <c r="AU215" s="224" t="s">
        <v>86</v>
      </c>
      <c r="AV215" s="14" t="s">
        <v>86</v>
      </c>
      <c r="AW215" s="14" t="s">
        <v>32</v>
      </c>
      <c r="AX215" s="14" t="s">
        <v>84</v>
      </c>
      <c r="AY215" s="224" t="s">
        <v>131</v>
      </c>
    </row>
    <row r="216" spans="1:65" s="2" customFormat="1" ht="16.5" customHeight="1">
      <c r="A216" s="34"/>
      <c r="B216" s="35"/>
      <c r="C216" s="188" t="s">
        <v>471</v>
      </c>
      <c r="D216" s="188" t="s">
        <v>133</v>
      </c>
      <c r="E216" s="189" t="s">
        <v>472</v>
      </c>
      <c r="F216" s="190" t="s">
        <v>473</v>
      </c>
      <c r="G216" s="191" t="s">
        <v>474</v>
      </c>
      <c r="H216" s="192">
        <v>0.63500000000000001</v>
      </c>
      <c r="I216" s="193"/>
      <c r="J216" s="194">
        <f>ROUND(I216*H216,2)</f>
        <v>0</v>
      </c>
      <c r="K216" s="195"/>
      <c r="L216" s="196"/>
      <c r="M216" s="197" t="s">
        <v>1</v>
      </c>
      <c r="N216" s="198" t="s">
        <v>41</v>
      </c>
      <c r="O216" s="71"/>
      <c r="P216" s="199">
        <f>O216*H216</f>
        <v>0</v>
      </c>
      <c r="Q216" s="199">
        <v>1E-3</v>
      </c>
      <c r="R216" s="199">
        <f>Q216*H216</f>
        <v>6.3500000000000004E-4</v>
      </c>
      <c r="S216" s="199">
        <v>0</v>
      </c>
      <c r="T216" s="20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1" t="s">
        <v>136</v>
      </c>
      <c r="AT216" s="201" t="s">
        <v>133</v>
      </c>
      <c r="AU216" s="201" t="s">
        <v>86</v>
      </c>
      <c r="AY216" s="17" t="s">
        <v>131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" t="s">
        <v>84</v>
      </c>
      <c r="BK216" s="202">
        <f>ROUND(I216*H216,2)</f>
        <v>0</v>
      </c>
      <c r="BL216" s="17" t="s">
        <v>137</v>
      </c>
      <c r="BM216" s="201" t="s">
        <v>475</v>
      </c>
    </row>
    <row r="217" spans="1:65" s="14" customFormat="1" ht="11.25">
      <c r="B217" s="214"/>
      <c r="C217" s="215"/>
      <c r="D217" s="205" t="s">
        <v>168</v>
      </c>
      <c r="E217" s="216" t="s">
        <v>1</v>
      </c>
      <c r="F217" s="217" t="s">
        <v>476</v>
      </c>
      <c r="G217" s="215"/>
      <c r="H217" s="218">
        <v>0.63500000000000001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168</v>
      </c>
      <c r="AU217" s="224" t="s">
        <v>86</v>
      </c>
      <c r="AV217" s="14" t="s">
        <v>86</v>
      </c>
      <c r="AW217" s="14" t="s">
        <v>32</v>
      </c>
      <c r="AX217" s="14" t="s">
        <v>84</v>
      </c>
      <c r="AY217" s="224" t="s">
        <v>131</v>
      </c>
    </row>
    <row r="218" spans="1:65" s="2" customFormat="1" ht="24.2" customHeight="1">
      <c r="A218" s="34"/>
      <c r="B218" s="35"/>
      <c r="C218" s="236" t="s">
        <v>477</v>
      </c>
      <c r="D218" s="236" t="s">
        <v>224</v>
      </c>
      <c r="E218" s="237" t="s">
        <v>478</v>
      </c>
      <c r="F218" s="238" t="s">
        <v>479</v>
      </c>
      <c r="G218" s="239" t="s">
        <v>241</v>
      </c>
      <c r="H218" s="240">
        <v>2372</v>
      </c>
      <c r="I218" s="241"/>
      <c r="J218" s="242">
        <f>ROUND(I218*H218,2)</f>
        <v>0</v>
      </c>
      <c r="K218" s="243"/>
      <c r="L218" s="39"/>
      <c r="M218" s="244" t="s">
        <v>1</v>
      </c>
      <c r="N218" s="245" t="s">
        <v>41</v>
      </c>
      <c r="O218" s="71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137</v>
      </c>
      <c r="AT218" s="201" t="s">
        <v>224</v>
      </c>
      <c r="AU218" s="201" t="s">
        <v>86</v>
      </c>
      <c r="AY218" s="17" t="s">
        <v>131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" t="s">
        <v>84</v>
      </c>
      <c r="BK218" s="202">
        <f>ROUND(I218*H218,2)</f>
        <v>0</v>
      </c>
      <c r="BL218" s="17" t="s">
        <v>137</v>
      </c>
      <c r="BM218" s="201" t="s">
        <v>480</v>
      </c>
    </row>
    <row r="219" spans="1:65" s="14" customFormat="1" ht="22.5">
      <c r="B219" s="214"/>
      <c r="C219" s="215"/>
      <c r="D219" s="205" t="s">
        <v>168</v>
      </c>
      <c r="E219" s="216" t="s">
        <v>267</v>
      </c>
      <c r="F219" s="217" t="s">
        <v>481</v>
      </c>
      <c r="G219" s="215"/>
      <c r="H219" s="218">
        <v>2372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168</v>
      </c>
      <c r="AU219" s="224" t="s">
        <v>86</v>
      </c>
      <c r="AV219" s="14" t="s">
        <v>86</v>
      </c>
      <c r="AW219" s="14" t="s">
        <v>32</v>
      </c>
      <c r="AX219" s="14" t="s">
        <v>84</v>
      </c>
      <c r="AY219" s="224" t="s">
        <v>131</v>
      </c>
    </row>
    <row r="220" spans="1:65" s="2" customFormat="1" ht="33" customHeight="1">
      <c r="A220" s="34"/>
      <c r="B220" s="35"/>
      <c r="C220" s="236" t="s">
        <v>482</v>
      </c>
      <c r="D220" s="236" t="s">
        <v>224</v>
      </c>
      <c r="E220" s="237" t="s">
        <v>483</v>
      </c>
      <c r="F220" s="238" t="s">
        <v>484</v>
      </c>
      <c r="G220" s="239" t="s">
        <v>166</v>
      </c>
      <c r="H220" s="240">
        <v>7</v>
      </c>
      <c r="I220" s="241"/>
      <c r="J220" s="242">
        <f>ROUND(I220*H220,2)</f>
        <v>0</v>
      </c>
      <c r="K220" s="243"/>
      <c r="L220" s="39"/>
      <c r="M220" s="244" t="s">
        <v>1</v>
      </c>
      <c r="N220" s="245" t="s">
        <v>41</v>
      </c>
      <c r="O220" s="71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1" t="s">
        <v>137</v>
      </c>
      <c r="AT220" s="201" t="s">
        <v>224</v>
      </c>
      <c r="AU220" s="201" t="s">
        <v>86</v>
      </c>
      <c r="AY220" s="17" t="s">
        <v>131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7" t="s">
        <v>84</v>
      </c>
      <c r="BK220" s="202">
        <f>ROUND(I220*H220,2)</f>
        <v>0</v>
      </c>
      <c r="BL220" s="17" t="s">
        <v>137</v>
      </c>
      <c r="BM220" s="201" t="s">
        <v>485</v>
      </c>
    </row>
    <row r="221" spans="1:65" s="2" customFormat="1" ht="16.5" customHeight="1">
      <c r="A221" s="34"/>
      <c r="B221" s="35"/>
      <c r="C221" s="188" t="s">
        <v>486</v>
      </c>
      <c r="D221" s="188" t="s">
        <v>133</v>
      </c>
      <c r="E221" s="189" t="s">
        <v>487</v>
      </c>
      <c r="F221" s="190" t="s">
        <v>488</v>
      </c>
      <c r="G221" s="191" t="s">
        <v>166</v>
      </c>
      <c r="H221" s="192">
        <v>21</v>
      </c>
      <c r="I221" s="193"/>
      <c r="J221" s="194">
        <f>ROUND(I221*H221,2)</f>
        <v>0</v>
      </c>
      <c r="K221" s="195"/>
      <c r="L221" s="196"/>
      <c r="M221" s="197" t="s">
        <v>1</v>
      </c>
      <c r="N221" s="198" t="s">
        <v>41</v>
      </c>
      <c r="O221" s="71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1" t="s">
        <v>136</v>
      </c>
      <c r="AT221" s="201" t="s">
        <v>133</v>
      </c>
      <c r="AU221" s="201" t="s">
        <v>86</v>
      </c>
      <c r="AY221" s="17" t="s">
        <v>131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" t="s">
        <v>84</v>
      </c>
      <c r="BK221" s="202">
        <f>ROUND(I221*H221,2)</f>
        <v>0</v>
      </c>
      <c r="BL221" s="17" t="s">
        <v>137</v>
      </c>
      <c r="BM221" s="201" t="s">
        <v>489</v>
      </c>
    </row>
    <row r="222" spans="1:65" s="2" customFormat="1" ht="16.5" customHeight="1">
      <c r="A222" s="34"/>
      <c r="B222" s="35"/>
      <c r="C222" s="188" t="s">
        <v>490</v>
      </c>
      <c r="D222" s="188" t="s">
        <v>133</v>
      </c>
      <c r="E222" s="189" t="s">
        <v>491</v>
      </c>
      <c r="F222" s="190" t="s">
        <v>492</v>
      </c>
      <c r="G222" s="191" t="s">
        <v>135</v>
      </c>
      <c r="H222" s="192">
        <v>7</v>
      </c>
      <c r="I222" s="193"/>
      <c r="J222" s="194">
        <f>ROUND(I222*H222,2)</f>
        <v>0</v>
      </c>
      <c r="K222" s="195"/>
      <c r="L222" s="196"/>
      <c r="M222" s="197" t="s">
        <v>1</v>
      </c>
      <c r="N222" s="198" t="s">
        <v>41</v>
      </c>
      <c r="O222" s="71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1" t="s">
        <v>136</v>
      </c>
      <c r="AT222" s="201" t="s">
        <v>133</v>
      </c>
      <c r="AU222" s="201" t="s">
        <v>86</v>
      </c>
      <c r="AY222" s="17" t="s">
        <v>131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" t="s">
        <v>84</v>
      </c>
      <c r="BK222" s="202">
        <f>ROUND(I222*H222,2)</f>
        <v>0</v>
      </c>
      <c r="BL222" s="17" t="s">
        <v>137</v>
      </c>
      <c r="BM222" s="201" t="s">
        <v>493</v>
      </c>
    </row>
    <row r="223" spans="1:65" s="2" customFormat="1" ht="16.5" customHeight="1">
      <c r="A223" s="34"/>
      <c r="B223" s="35"/>
      <c r="C223" s="188" t="s">
        <v>494</v>
      </c>
      <c r="D223" s="188" t="s">
        <v>133</v>
      </c>
      <c r="E223" s="189" t="s">
        <v>495</v>
      </c>
      <c r="F223" s="190" t="s">
        <v>496</v>
      </c>
      <c r="G223" s="191" t="s">
        <v>241</v>
      </c>
      <c r="H223" s="192">
        <v>16.8</v>
      </c>
      <c r="I223" s="193"/>
      <c r="J223" s="194">
        <f>ROUND(I223*H223,2)</f>
        <v>0</v>
      </c>
      <c r="K223" s="195"/>
      <c r="L223" s="196"/>
      <c r="M223" s="197" t="s">
        <v>1</v>
      </c>
      <c r="N223" s="198" t="s">
        <v>41</v>
      </c>
      <c r="O223" s="71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1" t="s">
        <v>136</v>
      </c>
      <c r="AT223" s="201" t="s">
        <v>133</v>
      </c>
      <c r="AU223" s="201" t="s">
        <v>86</v>
      </c>
      <c r="AY223" s="17" t="s">
        <v>131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7" t="s">
        <v>84</v>
      </c>
      <c r="BK223" s="202">
        <f>ROUND(I223*H223,2)</f>
        <v>0</v>
      </c>
      <c r="BL223" s="17" t="s">
        <v>137</v>
      </c>
      <c r="BM223" s="201" t="s">
        <v>497</v>
      </c>
    </row>
    <row r="224" spans="1:65" s="14" customFormat="1" ht="11.25">
      <c r="B224" s="214"/>
      <c r="C224" s="215"/>
      <c r="D224" s="205" t="s">
        <v>168</v>
      </c>
      <c r="E224" s="216" t="s">
        <v>1</v>
      </c>
      <c r="F224" s="217" t="s">
        <v>498</v>
      </c>
      <c r="G224" s="215"/>
      <c r="H224" s="218">
        <v>16.8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168</v>
      </c>
      <c r="AU224" s="224" t="s">
        <v>86</v>
      </c>
      <c r="AV224" s="14" t="s">
        <v>86</v>
      </c>
      <c r="AW224" s="14" t="s">
        <v>32</v>
      </c>
      <c r="AX224" s="14" t="s">
        <v>84</v>
      </c>
      <c r="AY224" s="224" t="s">
        <v>131</v>
      </c>
    </row>
    <row r="225" spans="1:65" s="2" customFormat="1" ht="16.5" customHeight="1">
      <c r="A225" s="34"/>
      <c r="B225" s="35"/>
      <c r="C225" s="188" t="s">
        <v>499</v>
      </c>
      <c r="D225" s="188" t="s">
        <v>133</v>
      </c>
      <c r="E225" s="189" t="s">
        <v>500</v>
      </c>
      <c r="F225" s="190" t="s">
        <v>501</v>
      </c>
      <c r="G225" s="191" t="s">
        <v>166</v>
      </c>
      <c r="H225" s="192">
        <v>7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41</v>
      </c>
      <c r="O225" s="71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1" t="s">
        <v>136</v>
      </c>
      <c r="AT225" s="201" t="s">
        <v>133</v>
      </c>
      <c r="AU225" s="201" t="s">
        <v>86</v>
      </c>
      <c r="AY225" s="17" t="s">
        <v>131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7" t="s">
        <v>84</v>
      </c>
      <c r="BK225" s="202">
        <f>ROUND(I225*H225,2)</f>
        <v>0</v>
      </c>
      <c r="BL225" s="17" t="s">
        <v>137</v>
      </c>
      <c r="BM225" s="201" t="s">
        <v>502</v>
      </c>
    </row>
    <row r="226" spans="1:65" s="2" customFormat="1" ht="16.5" customHeight="1">
      <c r="A226" s="34"/>
      <c r="B226" s="35"/>
      <c r="C226" s="188" t="s">
        <v>503</v>
      </c>
      <c r="D226" s="188" t="s">
        <v>133</v>
      </c>
      <c r="E226" s="189" t="s">
        <v>504</v>
      </c>
      <c r="F226" s="190" t="s">
        <v>505</v>
      </c>
      <c r="G226" s="191" t="s">
        <v>255</v>
      </c>
      <c r="H226" s="192">
        <v>2.4409999999999998</v>
      </c>
      <c r="I226" s="193"/>
      <c r="J226" s="194">
        <f>ROUND(I226*H226,2)</f>
        <v>0</v>
      </c>
      <c r="K226" s="195"/>
      <c r="L226" s="196"/>
      <c r="M226" s="197" t="s">
        <v>1</v>
      </c>
      <c r="N226" s="198" t="s">
        <v>41</v>
      </c>
      <c r="O226" s="71"/>
      <c r="P226" s="199">
        <f>O226*H226</f>
        <v>0</v>
      </c>
      <c r="Q226" s="199">
        <v>0.22</v>
      </c>
      <c r="R226" s="199">
        <f>Q226*H226</f>
        <v>0.53701999999999994</v>
      </c>
      <c r="S226" s="199">
        <v>0</v>
      </c>
      <c r="T226" s="20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136</v>
      </c>
      <c r="AT226" s="201" t="s">
        <v>133</v>
      </c>
      <c r="AU226" s="201" t="s">
        <v>86</v>
      </c>
      <c r="AY226" s="17" t="s">
        <v>131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" t="s">
        <v>84</v>
      </c>
      <c r="BK226" s="202">
        <f>ROUND(I226*H226,2)</f>
        <v>0</v>
      </c>
      <c r="BL226" s="17" t="s">
        <v>137</v>
      </c>
      <c r="BM226" s="201" t="s">
        <v>506</v>
      </c>
    </row>
    <row r="227" spans="1:65" s="14" customFormat="1" ht="11.25">
      <c r="B227" s="214"/>
      <c r="C227" s="215"/>
      <c r="D227" s="205" t="s">
        <v>168</v>
      </c>
      <c r="E227" s="216" t="s">
        <v>1</v>
      </c>
      <c r="F227" s="217" t="s">
        <v>507</v>
      </c>
      <c r="G227" s="215"/>
      <c r="H227" s="218">
        <v>2.4409999999999998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168</v>
      </c>
      <c r="AU227" s="224" t="s">
        <v>86</v>
      </c>
      <c r="AV227" s="14" t="s">
        <v>86</v>
      </c>
      <c r="AW227" s="14" t="s">
        <v>32</v>
      </c>
      <c r="AX227" s="14" t="s">
        <v>84</v>
      </c>
      <c r="AY227" s="224" t="s">
        <v>131</v>
      </c>
    </row>
    <row r="228" spans="1:65" s="2" customFormat="1" ht="21.75" customHeight="1">
      <c r="A228" s="34"/>
      <c r="B228" s="35"/>
      <c r="C228" s="236" t="s">
        <v>508</v>
      </c>
      <c r="D228" s="236" t="s">
        <v>224</v>
      </c>
      <c r="E228" s="237" t="s">
        <v>509</v>
      </c>
      <c r="F228" s="238" t="s">
        <v>510</v>
      </c>
      <c r="G228" s="239" t="s">
        <v>241</v>
      </c>
      <c r="H228" s="240">
        <v>793.4</v>
      </c>
      <c r="I228" s="241"/>
      <c r="J228" s="242">
        <f>ROUND(I228*H228,2)</f>
        <v>0</v>
      </c>
      <c r="K228" s="243"/>
      <c r="L228" s="39"/>
      <c r="M228" s="244" t="s">
        <v>1</v>
      </c>
      <c r="N228" s="245" t="s">
        <v>41</v>
      </c>
      <c r="O228" s="71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1" t="s">
        <v>137</v>
      </c>
      <c r="AT228" s="201" t="s">
        <v>224</v>
      </c>
      <c r="AU228" s="201" t="s">
        <v>86</v>
      </c>
      <c r="AY228" s="17" t="s">
        <v>131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" t="s">
        <v>84</v>
      </c>
      <c r="BK228" s="202">
        <f>ROUND(I228*H228,2)</f>
        <v>0</v>
      </c>
      <c r="BL228" s="17" t="s">
        <v>137</v>
      </c>
      <c r="BM228" s="201" t="s">
        <v>511</v>
      </c>
    </row>
    <row r="229" spans="1:65" s="14" customFormat="1" ht="11.25">
      <c r="B229" s="214"/>
      <c r="C229" s="215"/>
      <c r="D229" s="205" t="s">
        <v>168</v>
      </c>
      <c r="E229" s="216" t="s">
        <v>1</v>
      </c>
      <c r="F229" s="217" t="s">
        <v>265</v>
      </c>
      <c r="G229" s="215"/>
      <c r="H229" s="218">
        <v>793.4</v>
      </c>
      <c r="I229" s="219"/>
      <c r="J229" s="215"/>
      <c r="K229" s="215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168</v>
      </c>
      <c r="AU229" s="224" t="s">
        <v>86</v>
      </c>
      <c r="AV229" s="14" t="s">
        <v>86</v>
      </c>
      <c r="AW229" s="14" t="s">
        <v>32</v>
      </c>
      <c r="AX229" s="14" t="s">
        <v>84</v>
      </c>
      <c r="AY229" s="224" t="s">
        <v>131</v>
      </c>
    </row>
    <row r="230" spans="1:65" s="2" customFormat="1" ht="21.75" customHeight="1">
      <c r="A230" s="34"/>
      <c r="B230" s="35"/>
      <c r="C230" s="236" t="s">
        <v>512</v>
      </c>
      <c r="D230" s="236" t="s">
        <v>224</v>
      </c>
      <c r="E230" s="237" t="s">
        <v>513</v>
      </c>
      <c r="F230" s="238" t="s">
        <v>514</v>
      </c>
      <c r="G230" s="239" t="s">
        <v>241</v>
      </c>
      <c r="H230" s="240">
        <v>793.4</v>
      </c>
      <c r="I230" s="241"/>
      <c r="J230" s="242">
        <f>ROUND(I230*H230,2)</f>
        <v>0</v>
      </c>
      <c r="K230" s="243"/>
      <c r="L230" s="39"/>
      <c r="M230" s="244" t="s">
        <v>1</v>
      </c>
      <c r="N230" s="245" t="s">
        <v>41</v>
      </c>
      <c r="O230" s="71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1" t="s">
        <v>137</v>
      </c>
      <c r="AT230" s="201" t="s">
        <v>224</v>
      </c>
      <c r="AU230" s="201" t="s">
        <v>86</v>
      </c>
      <c r="AY230" s="17" t="s">
        <v>131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" t="s">
        <v>84</v>
      </c>
      <c r="BK230" s="202">
        <f>ROUND(I230*H230,2)</f>
        <v>0</v>
      </c>
      <c r="BL230" s="17" t="s">
        <v>137</v>
      </c>
      <c r="BM230" s="201" t="s">
        <v>515</v>
      </c>
    </row>
    <row r="231" spans="1:65" s="14" customFormat="1" ht="11.25">
      <c r="B231" s="214"/>
      <c r="C231" s="215"/>
      <c r="D231" s="205" t="s">
        <v>168</v>
      </c>
      <c r="E231" s="216" t="s">
        <v>1</v>
      </c>
      <c r="F231" s="217" t="s">
        <v>265</v>
      </c>
      <c r="G231" s="215"/>
      <c r="H231" s="218">
        <v>793.4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168</v>
      </c>
      <c r="AU231" s="224" t="s">
        <v>86</v>
      </c>
      <c r="AV231" s="14" t="s">
        <v>86</v>
      </c>
      <c r="AW231" s="14" t="s">
        <v>32</v>
      </c>
      <c r="AX231" s="14" t="s">
        <v>84</v>
      </c>
      <c r="AY231" s="224" t="s">
        <v>131</v>
      </c>
    </row>
    <row r="232" spans="1:65" s="2" customFormat="1" ht="16.5" customHeight="1">
      <c r="A232" s="34"/>
      <c r="B232" s="35"/>
      <c r="C232" s="236" t="s">
        <v>516</v>
      </c>
      <c r="D232" s="236" t="s">
        <v>224</v>
      </c>
      <c r="E232" s="237" t="s">
        <v>517</v>
      </c>
      <c r="F232" s="238" t="s">
        <v>518</v>
      </c>
      <c r="G232" s="239" t="s">
        <v>241</v>
      </c>
      <c r="H232" s="240">
        <v>793.4</v>
      </c>
      <c r="I232" s="241"/>
      <c r="J232" s="242">
        <f>ROUND(I232*H232,2)</f>
        <v>0</v>
      </c>
      <c r="K232" s="243"/>
      <c r="L232" s="39"/>
      <c r="M232" s="244" t="s">
        <v>1</v>
      </c>
      <c r="N232" s="245" t="s">
        <v>41</v>
      </c>
      <c r="O232" s="71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1" t="s">
        <v>137</v>
      </c>
      <c r="AT232" s="201" t="s">
        <v>224</v>
      </c>
      <c r="AU232" s="201" t="s">
        <v>86</v>
      </c>
      <c r="AY232" s="17" t="s">
        <v>131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7" t="s">
        <v>84</v>
      </c>
      <c r="BK232" s="202">
        <f>ROUND(I232*H232,2)</f>
        <v>0</v>
      </c>
      <c r="BL232" s="17" t="s">
        <v>137</v>
      </c>
      <c r="BM232" s="201" t="s">
        <v>519</v>
      </c>
    </row>
    <row r="233" spans="1:65" s="14" customFormat="1" ht="11.25">
      <c r="B233" s="214"/>
      <c r="C233" s="215"/>
      <c r="D233" s="205" t="s">
        <v>168</v>
      </c>
      <c r="E233" s="216" t="s">
        <v>1</v>
      </c>
      <c r="F233" s="217" t="s">
        <v>265</v>
      </c>
      <c r="G233" s="215"/>
      <c r="H233" s="218">
        <v>793.4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168</v>
      </c>
      <c r="AU233" s="224" t="s">
        <v>86</v>
      </c>
      <c r="AV233" s="14" t="s">
        <v>86</v>
      </c>
      <c r="AW233" s="14" t="s">
        <v>32</v>
      </c>
      <c r="AX233" s="14" t="s">
        <v>84</v>
      </c>
      <c r="AY233" s="224" t="s">
        <v>131</v>
      </c>
    </row>
    <row r="234" spans="1:65" s="2" customFormat="1" ht="33" customHeight="1">
      <c r="A234" s="34"/>
      <c r="B234" s="35"/>
      <c r="C234" s="236" t="s">
        <v>520</v>
      </c>
      <c r="D234" s="236" t="s">
        <v>224</v>
      </c>
      <c r="E234" s="237" t="s">
        <v>521</v>
      </c>
      <c r="F234" s="238" t="s">
        <v>522</v>
      </c>
      <c r="G234" s="239" t="s">
        <v>523</v>
      </c>
      <c r="H234" s="240">
        <v>0.23799999999999999</v>
      </c>
      <c r="I234" s="241"/>
      <c r="J234" s="242">
        <f>ROUND(I234*H234,2)</f>
        <v>0</v>
      </c>
      <c r="K234" s="243"/>
      <c r="L234" s="39"/>
      <c r="M234" s="244" t="s">
        <v>1</v>
      </c>
      <c r="N234" s="245" t="s">
        <v>41</v>
      </c>
      <c r="O234" s="71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1" t="s">
        <v>137</v>
      </c>
      <c r="AT234" s="201" t="s">
        <v>224</v>
      </c>
      <c r="AU234" s="201" t="s">
        <v>86</v>
      </c>
      <c r="AY234" s="17" t="s">
        <v>131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" t="s">
        <v>84</v>
      </c>
      <c r="BK234" s="202">
        <f>ROUND(I234*H234,2)</f>
        <v>0</v>
      </c>
      <c r="BL234" s="17" t="s">
        <v>137</v>
      </c>
      <c r="BM234" s="201" t="s">
        <v>524</v>
      </c>
    </row>
    <row r="235" spans="1:65" s="14" customFormat="1" ht="11.25">
      <c r="B235" s="214"/>
      <c r="C235" s="215"/>
      <c r="D235" s="205" t="s">
        <v>168</v>
      </c>
      <c r="E235" s="216" t="s">
        <v>1</v>
      </c>
      <c r="F235" s="217" t="s">
        <v>525</v>
      </c>
      <c r="G235" s="215"/>
      <c r="H235" s="218">
        <v>0.23799999999999999</v>
      </c>
      <c r="I235" s="219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168</v>
      </c>
      <c r="AU235" s="224" t="s">
        <v>86</v>
      </c>
      <c r="AV235" s="14" t="s">
        <v>86</v>
      </c>
      <c r="AW235" s="14" t="s">
        <v>32</v>
      </c>
      <c r="AX235" s="14" t="s">
        <v>84</v>
      </c>
      <c r="AY235" s="224" t="s">
        <v>131</v>
      </c>
    </row>
    <row r="236" spans="1:65" s="2" customFormat="1" ht="16.5" customHeight="1">
      <c r="A236" s="34"/>
      <c r="B236" s="35"/>
      <c r="C236" s="188" t="s">
        <v>526</v>
      </c>
      <c r="D236" s="188" t="s">
        <v>133</v>
      </c>
      <c r="E236" s="189" t="s">
        <v>527</v>
      </c>
      <c r="F236" s="190" t="s">
        <v>528</v>
      </c>
      <c r="G236" s="191" t="s">
        <v>241</v>
      </c>
      <c r="H236" s="192">
        <v>116</v>
      </c>
      <c r="I236" s="193"/>
      <c r="J236" s="194">
        <f>ROUND(I236*H236,2)</f>
        <v>0</v>
      </c>
      <c r="K236" s="195"/>
      <c r="L236" s="196"/>
      <c r="M236" s="197" t="s">
        <v>1</v>
      </c>
      <c r="N236" s="198" t="s">
        <v>41</v>
      </c>
      <c r="O236" s="71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1" t="s">
        <v>136</v>
      </c>
      <c r="AT236" s="201" t="s">
        <v>133</v>
      </c>
      <c r="AU236" s="201" t="s">
        <v>86</v>
      </c>
      <c r="AY236" s="17" t="s">
        <v>131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7" t="s">
        <v>84</v>
      </c>
      <c r="BK236" s="202">
        <f>ROUND(I236*H236,2)</f>
        <v>0</v>
      </c>
      <c r="BL236" s="17" t="s">
        <v>137</v>
      </c>
      <c r="BM236" s="201" t="s">
        <v>529</v>
      </c>
    </row>
    <row r="237" spans="1:65" s="14" customFormat="1" ht="11.25">
      <c r="B237" s="214"/>
      <c r="C237" s="215"/>
      <c r="D237" s="205" t="s">
        <v>168</v>
      </c>
      <c r="E237" s="216" t="s">
        <v>1</v>
      </c>
      <c r="F237" s="217" t="s">
        <v>530</v>
      </c>
      <c r="G237" s="215"/>
      <c r="H237" s="218">
        <v>116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168</v>
      </c>
      <c r="AU237" s="224" t="s">
        <v>86</v>
      </c>
      <c r="AV237" s="14" t="s">
        <v>86</v>
      </c>
      <c r="AW237" s="14" t="s">
        <v>32</v>
      </c>
      <c r="AX237" s="14" t="s">
        <v>84</v>
      </c>
      <c r="AY237" s="224" t="s">
        <v>131</v>
      </c>
    </row>
    <row r="238" spans="1:65" s="2" customFormat="1" ht="16.5" customHeight="1">
      <c r="A238" s="34"/>
      <c r="B238" s="35"/>
      <c r="C238" s="188" t="s">
        <v>531</v>
      </c>
      <c r="D238" s="188" t="s">
        <v>133</v>
      </c>
      <c r="E238" s="189" t="s">
        <v>532</v>
      </c>
      <c r="F238" s="190" t="s">
        <v>533</v>
      </c>
      <c r="G238" s="191" t="s">
        <v>241</v>
      </c>
      <c r="H238" s="192">
        <v>116</v>
      </c>
      <c r="I238" s="193"/>
      <c r="J238" s="194">
        <f t="shared" ref="J238:J244" si="10">ROUND(I238*H238,2)</f>
        <v>0</v>
      </c>
      <c r="K238" s="195"/>
      <c r="L238" s="196"/>
      <c r="M238" s="197" t="s">
        <v>1</v>
      </c>
      <c r="N238" s="198" t="s">
        <v>41</v>
      </c>
      <c r="O238" s="71"/>
      <c r="P238" s="199">
        <f t="shared" ref="P238:P244" si="11">O238*H238</f>
        <v>0</v>
      </c>
      <c r="Q238" s="199">
        <v>0</v>
      </c>
      <c r="R238" s="199">
        <f t="shared" ref="R238:R244" si="12">Q238*H238</f>
        <v>0</v>
      </c>
      <c r="S238" s="199">
        <v>0</v>
      </c>
      <c r="T238" s="200">
        <f t="shared" ref="T238:T244" si="13"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1" t="s">
        <v>136</v>
      </c>
      <c r="AT238" s="201" t="s">
        <v>133</v>
      </c>
      <c r="AU238" s="201" t="s">
        <v>86</v>
      </c>
      <c r="AY238" s="17" t="s">
        <v>131</v>
      </c>
      <c r="BE238" s="202">
        <f t="shared" ref="BE238:BE244" si="14">IF(N238="základní",J238,0)</f>
        <v>0</v>
      </c>
      <c r="BF238" s="202">
        <f t="shared" ref="BF238:BF244" si="15">IF(N238="snížená",J238,0)</f>
        <v>0</v>
      </c>
      <c r="BG238" s="202">
        <f t="shared" ref="BG238:BG244" si="16">IF(N238="zákl. přenesená",J238,0)</f>
        <v>0</v>
      </c>
      <c r="BH238" s="202">
        <f t="shared" ref="BH238:BH244" si="17">IF(N238="sníž. přenesená",J238,0)</f>
        <v>0</v>
      </c>
      <c r="BI238" s="202">
        <f t="shared" ref="BI238:BI244" si="18">IF(N238="nulová",J238,0)</f>
        <v>0</v>
      </c>
      <c r="BJ238" s="17" t="s">
        <v>84</v>
      </c>
      <c r="BK238" s="202">
        <f t="shared" ref="BK238:BK244" si="19">ROUND(I238*H238,2)</f>
        <v>0</v>
      </c>
      <c r="BL238" s="17" t="s">
        <v>137</v>
      </c>
      <c r="BM238" s="201" t="s">
        <v>534</v>
      </c>
    </row>
    <row r="239" spans="1:65" s="2" customFormat="1" ht="24.2" customHeight="1">
      <c r="A239" s="34"/>
      <c r="B239" s="35"/>
      <c r="C239" s="236" t="s">
        <v>535</v>
      </c>
      <c r="D239" s="236" t="s">
        <v>224</v>
      </c>
      <c r="E239" s="237" t="s">
        <v>536</v>
      </c>
      <c r="F239" s="238" t="s">
        <v>537</v>
      </c>
      <c r="G239" s="239" t="s">
        <v>166</v>
      </c>
      <c r="H239" s="240">
        <v>7</v>
      </c>
      <c r="I239" s="241"/>
      <c r="J239" s="242">
        <f t="shared" si="10"/>
        <v>0</v>
      </c>
      <c r="K239" s="243"/>
      <c r="L239" s="39"/>
      <c r="M239" s="244" t="s">
        <v>1</v>
      </c>
      <c r="N239" s="245" t="s">
        <v>41</v>
      </c>
      <c r="O239" s="71"/>
      <c r="P239" s="199">
        <f t="shared" si="11"/>
        <v>0</v>
      </c>
      <c r="Q239" s="199">
        <v>0</v>
      </c>
      <c r="R239" s="199">
        <f t="shared" si="12"/>
        <v>0</v>
      </c>
      <c r="S239" s="199">
        <v>0</v>
      </c>
      <c r="T239" s="200">
        <f t="shared" si="1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1" t="s">
        <v>137</v>
      </c>
      <c r="AT239" s="201" t="s">
        <v>224</v>
      </c>
      <c r="AU239" s="201" t="s">
        <v>86</v>
      </c>
      <c r="AY239" s="17" t="s">
        <v>131</v>
      </c>
      <c r="BE239" s="202">
        <f t="shared" si="14"/>
        <v>0</v>
      </c>
      <c r="BF239" s="202">
        <f t="shared" si="15"/>
        <v>0</v>
      </c>
      <c r="BG239" s="202">
        <f t="shared" si="16"/>
        <v>0</v>
      </c>
      <c r="BH239" s="202">
        <f t="shared" si="17"/>
        <v>0</v>
      </c>
      <c r="BI239" s="202">
        <f t="shared" si="18"/>
        <v>0</v>
      </c>
      <c r="BJ239" s="17" t="s">
        <v>84</v>
      </c>
      <c r="BK239" s="202">
        <f t="shared" si="19"/>
        <v>0</v>
      </c>
      <c r="BL239" s="17" t="s">
        <v>137</v>
      </c>
      <c r="BM239" s="201" t="s">
        <v>538</v>
      </c>
    </row>
    <row r="240" spans="1:65" s="2" customFormat="1" ht="24.2" customHeight="1">
      <c r="A240" s="34"/>
      <c r="B240" s="35"/>
      <c r="C240" s="188" t="s">
        <v>539</v>
      </c>
      <c r="D240" s="188" t="s">
        <v>133</v>
      </c>
      <c r="E240" s="189" t="s">
        <v>540</v>
      </c>
      <c r="F240" s="190" t="s">
        <v>541</v>
      </c>
      <c r="G240" s="191" t="s">
        <v>166</v>
      </c>
      <c r="H240" s="192">
        <v>2</v>
      </c>
      <c r="I240" s="193"/>
      <c r="J240" s="194">
        <f t="shared" si="10"/>
        <v>0</v>
      </c>
      <c r="K240" s="195"/>
      <c r="L240" s="196"/>
      <c r="M240" s="197" t="s">
        <v>1</v>
      </c>
      <c r="N240" s="198" t="s">
        <v>41</v>
      </c>
      <c r="O240" s="71"/>
      <c r="P240" s="199">
        <f t="shared" si="11"/>
        <v>0</v>
      </c>
      <c r="Q240" s="199">
        <v>0</v>
      </c>
      <c r="R240" s="199">
        <f t="shared" si="12"/>
        <v>0</v>
      </c>
      <c r="S240" s="199">
        <v>0</v>
      </c>
      <c r="T240" s="200">
        <f t="shared" si="1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1" t="s">
        <v>136</v>
      </c>
      <c r="AT240" s="201" t="s">
        <v>133</v>
      </c>
      <c r="AU240" s="201" t="s">
        <v>86</v>
      </c>
      <c r="AY240" s="17" t="s">
        <v>131</v>
      </c>
      <c r="BE240" s="202">
        <f t="shared" si="14"/>
        <v>0</v>
      </c>
      <c r="BF240" s="202">
        <f t="shared" si="15"/>
        <v>0</v>
      </c>
      <c r="BG240" s="202">
        <f t="shared" si="16"/>
        <v>0</v>
      </c>
      <c r="BH240" s="202">
        <f t="shared" si="17"/>
        <v>0</v>
      </c>
      <c r="BI240" s="202">
        <f t="shared" si="18"/>
        <v>0</v>
      </c>
      <c r="BJ240" s="17" t="s">
        <v>84</v>
      </c>
      <c r="BK240" s="202">
        <f t="shared" si="19"/>
        <v>0</v>
      </c>
      <c r="BL240" s="17" t="s">
        <v>137</v>
      </c>
      <c r="BM240" s="201" t="s">
        <v>542</v>
      </c>
    </row>
    <row r="241" spans="1:65" s="2" customFormat="1" ht="21.75" customHeight="1">
      <c r="A241" s="34"/>
      <c r="B241" s="35"/>
      <c r="C241" s="188" t="s">
        <v>543</v>
      </c>
      <c r="D241" s="188" t="s">
        <v>133</v>
      </c>
      <c r="E241" s="189" t="s">
        <v>544</v>
      </c>
      <c r="F241" s="190" t="s">
        <v>545</v>
      </c>
      <c r="G241" s="191" t="s">
        <v>166</v>
      </c>
      <c r="H241" s="192">
        <v>5</v>
      </c>
      <c r="I241" s="193"/>
      <c r="J241" s="194">
        <f t="shared" si="10"/>
        <v>0</v>
      </c>
      <c r="K241" s="195"/>
      <c r="L241" s="196"/>
      <c r="M241" s="197" t="s">
        <v>1</v>
      </c>
      <c r="N241" s="198" t="s">
        <v>41</v>
      </c>
      <c r="O241" s="71"/>
      <c r="P241" s="199">
        <f t="shared" si="11"/>
        <v>0</v>
      </c>
      <c r="Q241" s="199">
        <v>0</v>
      </c>
      <c r="R241" s="199">
        <f t="shared" si="12"/>
        <v>0</v>
      </c>
      <c r="S241" s="199">
        <v>0</v>
      </c>
      <c r="T241" s="200">
        <f t="shared" si="1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1" t="s">
        <v>136</v>
      </c>
      <c r="AT241" s="201" t="s">
        <v>133</v>
      </c>
      <c r="AU241" s="201" t="s">
        <v>86</v>
      </c>
      <c r="AY241" s="17" t="s">
        <v>131</v>
      </c>
      <c r="BE241" s="202">
        <f t="shared" si="14"/>
        <v>0</v>
      </c>
      <c r="BF241" s="202">
        <f t="shared" si="15"/>
        <v>0</v>
      </c>
      <c r="BG241" s="202">
        <f t="shared" si="16"/>
        <v>0</v>
      </c>
      <c r="BH241" s="202">
        <f t="shared" si="17"/>
        <v>0</v>
      </c>
      <c r="BI241" s="202">
        <f t="shared" si="18"/>
        <v>0</v>
      </c>
      <c r="BJ241" s="17" t="s">
        <v>84</v>
      </c>
      <c r="BK241" s="202">
        <f t="shared" si="19"/>
        <v>0</v>
      </c>
      <c r="BL241" s="17" t="s">
        <v>137</v>
      </c>
      <c r="BM241" s="201" t="s">
        <v>546</v>
      </c>
    </row>
    <row r="242" spans="1:65" s="2" customFormat="1" ht="24.2" customHeight="1">
      <c r="A242" s="34"/>
      <c r="B242" s="35"/>
      <c r="C242" s="236" t="s">
        <v>547</v>
      </c>
      <c r="D242" s="236" t="s">
        <v>224</v>
      </c>
      <c r="E242" s="237" t="s">
        <v>548</v>
      </c>
      <c r="F242" s="238" t="s">
        <v>549</v>
      </c>
      <c r="G242" s="239" t="s">
        <v>166</v>
      </c>
      <c r="H242" s="240">
        <v>7</v>
      </c>
      <c r="I242" s="241"/>
      <c r="J242" s="242">
        <f t="shared" si="10"/>
        <v>0</v>
      </c>
      <c r="K242" s="243"/>
      <c r="L242" s="39"/>
      <c r="M242" s="244" t="s">
        <v>1</v>
      </c>
      <c r="N242" s="245" t="s">
        <v>41</v>
      </c>
      <c r="O242" s="71"/>
      <c r="P242" s="199">
        <f t="shared" si="11"/>
        <v>0</v>
      </c>
      <c r="Q242" s="199">
        <v>6.0000000000000002E-5</v>
      </c>
      <c r="R242" s="199">
        <f t="shared" si="12"/>
        <v>4.2000000000000002E-4</v>
      </c>
      <c r="S242" s="199">
        <v>0</v>
      </c>
      <c r="T242" s="200">
        <f t="shared" si="1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1" t="s">
        <v>137</v>
      </c>
      <c r="AT242" s="201" t="s">
        <v>224</v>
      </c>
      <c r="AU242" s="201" t="s">
        <v>86</v>
      </c>
      <c r="AY242" s="17" t="s">
        <v>131</v>
      </c>
      <c r="BE242" s="202">
        <f t="shared" si="14"/>
        <v>0</v>
      </c>
      <c r="BF242" s="202">
        <f t="shared" si="15"/>
        <v>0</v>
      </c>
      <c r="BG242" s="202">
        <f t="shared" si="16"/>
        <v>0</v>
      </c>
      <c r="BH242" s="202">
        <f t="shared" si="17"/>
        <v>0</v>
      </c>
      <c r="BI242" s="202">
        <f t="shared" si="18"/>
        <v>0</v>
      </c>
      <c r="BJ242" s="17" t="s">
        <v>84</v>
      </c>
      <c r="BK242" s="202">
        <f t="shared" si="19"/>
        <v>0</v>
      </c>
      <c r="BL242" s="17" t="s">
        <v>137</v>
      </c>
      <c r="BM242" s="201" t="s">
        <v>550</v>
      </c>
    </row>
    <row r="243" spans="1:65" s="2" customFormat="1" ht="24.2" customHeight="1">
      <c r="A243" s="34"/>
      <c r="B243" s="35"/>
      <c r="C243" s="236" t="s">
        <v>551</v>
      </c>
      <c r="D243" s="236" t="s">
        <v>224</v>
      </c>
      <c r="E243" s="237" t="s">
        <v>552</v>
      </c>
      <c r="F243" s="238" t="s">
        <v>553</v>
      </c>
      <c r="G243" s="239" t="s">
        <v>166</v>
      </c>
      <c r="H243" s="240">
        <v>7</v>
      </c>
      <c r="I243" s="241"/>
      <c r="J243" s="242">
        <f t="shared" si="10"/>
        <v>0</v>
      </c>
      <c r="K243" s="243"/>
      <c r="L243" s="39"/>
      <c r="M243" s="244" t="s">
        <v>1</v>
      </c>
      <c r="N243" s="245" t="s">
        <v>41</v>
      </c>
      <c r="O243" s="71"/>
      <c r="P243" s="199">
        <f t="shared" si="11"/>
        <v>0</v>
      </c>
      <c r="Q243" s="199">
        <v>0</v>
      </c>
      <c r="R243" s="199">
        <f t="shared" si="12"/>
        <v>0</v>
      </c>
      <c r="S243" s="199">
        <v>0</v>
      </c>
      <c r="T243" s="200">
        <f t="shared" si="1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1" t="s">
        <v>137</v>
      </c>
      <c r="AT243" s="201" t="s">
        <v>224</v>
      </c>
      <c r="AU243" s="201" t="s">
        <v>86</v>
      </c>
      <c r="AY243" s="17" t="s">
        <v>131</v>
      </c>
      <c r="BE243" s="202">
        <f t="shared" si="14"/>
        <v>0</v>
      </c>
      <c r="BF243" s="202">
        <f t="shared" si="15"/>
        <v>0</v>
      </c>
      <c r="BG243" s="202">
        <f t="shared" si="16"/>
        <v>0</v>
      </c>
      <c r="BH243" s="202">
        <f t="shared" si="17"/>
        <v>0</v>
      </c>
      <c r="BI243" s="202">
        <f t="shared" si="18"/>
        <v>0</v>
      </c>
      <c r="BJ243" s="17" t="s">
        <v>84</v>
      </c>
      <c r="BK243" s="202">
        <f t="shared" si="19"/>
        <v>0</v>
      </c>
      <c r="BL243" s="17" t="s">
        <v>137</v>
      </c>
      <c r="BM243" s="201" t="s">
        <v>554</v>
      </c>
    </row>
    <row r="244" spans="1:65" s="2" customFormat="1" ht="24.2" customHeight="1">
      <c r="A244" s="34"/>
      <c r="B244" s="35"/>
      <c r="C244" s="236" t="s">
        <v>555</v>
      </c>
      <c r="D244" s="236" t="s">
        <v>224</v>
      </c>
      <c r="E244" s="237" t="s">
        <v>556</v>
      </c>
      <c r="F244" s="238" t="s">
        <v>557</v>
      </c>
      <c r="G244" s="239" t="s">
        <v>241</v>
      </c>
      <c r="H244" s="240">
        <v>14</v>
      </c>
      <c r="I244" s="241"/>
      <c r="J244" s="242">
        <f t="shared" si="10"/>
        <v>0</v>
      </c>
      <c r="K244" s="243"/>
      <c r="L244" s="39"/>
      <c r="M244" s="244" t="s">
        <v>1</v>
      </c>
      <c r="N244" s="245" t="s">
        <v>41</v>
      </c>
      <c r="O244" s="71"/>
      <c r="P244" s="199">
        <f t="shared" si="11"/>
        <v>0</v>
      </c>
      <c r="Q244" s="199">
        <v>6.8999999999999997E-4</v>
      </c>
      <c r="R244" s="199">
        <f t="shared" si="12"/>
        <v>9.6600000000000002E-3</v>
      </c>
      <c r="S244" s="199">
        <v>0</v>
      </c>
      <c r="T244" s="200">
        <f t="shared" si="1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1" t="s">
        <v>137</v>
      </c>
      <c r="AT244" s="201" t="s">
        <v>224</v>
      </c>
      <c r="AU244" s="201" t="s">
        <v>86</v>
      </c>
      <c r="AY244" s="17" t="s">
        <v>131</v>
      </c>
      <c r="BE244" s="202">
        <f t="shared" si="14"/>
        <v>0</v>
      </c>
      <c r="BF244" s="202">
        <f t="shared" si="15"/>
        <v>0</v>
      </c>
      <c r="BG244" s="202">
        <f t="shared" si="16"/>
        <v>0</v>
      </c>
      <c r="BH244" s="202">
        <f t="shared" si="17"/>
        <v>0</v>
      </c>
      <c r="BI244" s="202">
        <f t="shared" si="18"/>
        <v>0</v>
      </c>
      <c r="BJ244" s="17" t="s">
        <v>84</v>
      </c>
      <c r="BK244" s="202">
        <f t="shared" si="19"/>
        <v>0</v>
      </c>
      <c r="BL244" s="17" t="s">
        <v>137</v>
      </c>
      <c r="BM244" s="201" t="s">
        <v>558</v>
      </c>
    </row>
    <row r="245" spans="1:65" s="14" customFormat="1" ht="11.25">
      <c r="B245" s="214"/>
      <c r="C245" s="215"/>
      <c r="D245" s="205" t="s">
        <v>168</v>
      </c>
      <c r="E245" s="216" t="s">
        <v>1</v>
      </c>
      <c r="F245" s="217" t="s">
        <v>559</v>
      </c>
      <c r="G245" s="215"/>
      <c r="H245" s="218">
        <v>14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168</v>
      </c>
      <c r="AU245" s="224" t="s">
        <v>86</v>
      </c>
      <c r="AV245" s="14" t="s">
        <v>86</v>
      </c>
      <c r="AW245" s="14" t="s">
        <v>32</v>
      </c>
      <c r="AX245" s="14" t="s">
        <v>84</v>
      </c>
      <c r="AY245" s="224" t="s">
        <v>131</v>
      </c>
    </row>
    <row r="246" spans="1:65" s="2" customFormat="1" ht="33" customHeight="1">
      <c r="A246" s="34"/>
      <c r="B246" s="35"/>
      <c r="C246" s="236" t="s">
        <v>560</v>
      </c>
      <c r="D246" s="236" t="s">
        <v>224</v>
      </c>
      <c r="E246" s="237" t="s">
        <v>561</v>
      </c>
      <c r="F246" s="238" t="s">
        <v>562</v>
      </c>
      <c r="G246" s="239" t="s">
        <v>241</v>
      </c>
      <c r="H246" s="240">
        <v>793.4</v>
      </c>
      <c r="I246" s="241"/>
      <c r="J246" s="242">
        <f>ROUND(I246*H246,2)</f>
        <v>0</v>
      </c>
      <c r="K246" s="243"/>
      <c r="L246" s="39"/>
      <c r="M246" s="244" t="s">
        <v>1</v>
      </c>
      <c r="N246" s="245" t="s">
        <v>41</v>
      </c>
      <c r="O246" s="71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1" t="s">
        <v>137</v>
      </c>
      <c r="AT246" s="201" t="s">
        <v>224</v>
      </c>
      <c r="AU246" s="201" t="s">
        <v>86</v>
      </c>
      <c r="AY246" s="17" t="s">
        <v>131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" t="s">
        <v>84</v>
      </c>
      <c r="BK246" s="202">
        <f>ROUND(I246*H246,2)</f>
        <v>0</v>
      </c>
      <c r="BL246" s="17" t="s">
        <v>137</v>
      </c>
      <c r="BM246" s="201" t="s">
        <v>563</v>
      </c>
    </row>
    <row r="247" spans="1:65" s="14" customFormat="1" ht="11.25">
      <c r="B247" s="214"/>
      <c r="C247" s="215"/>
      <c r="D247" s="205" t="s">
        <v>168</v>
      </c>
      <c r="E247" s="216" t="s">
        <v>1</v>
      </c>
      <c r="F247" s="217" t="s">
        <v>265</v>
      </c>
      <c r="G247" s="215"/>
      <c r="H247" s="218">
        <v>793.4</v>
      </c>
      <c r="I247" s="219"/>
      <c r="J247" s="215"/>
      <c r="K247" s="215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168</v>
      </c>
      <c r="AU247" s="224" t="s">
        <v>86</v>
      </c>
      <c r="AV247" s="14" t="s">
        <v>86</v>
      </c>
      <c r="AW247" s="14" t="s">
        <v>32</v>
      </c>
      <c r="AX247" s="14" t="s">
        <v>84</v>
      </c>
      <c r="AY247" s="224" t="s">
        <v>131</v>
      </c>
    </row>
    <row r="248" spans="1:65" s="2" customFormat="1" ht="16.5" customHeight="1">
      <c r="A248" s="34"/>
      <c r="B248" s="35"/>
      <c r="C248" s="188" t="s">
        <v>564</v>
      </c>
      <c r="D248" s="188" t="s">
        <v>133</v>
      </c>
      <c r="E248" s="189" t="s">
        <v>565</v>
      </c>
      <c r="F248" s="190" t="s">
        <v>566</v>
      </c>
      <c r="G248" s="191" t="s">
        <v>255</v>
      </c>
      <c r="H248" s="192">
        <v>47.603999999999999</v>
      </c>
      <c r="I248" s="193"/>
      <c r="J248" s="194">
        <f>ROUND(I248*H248,2)</f>
        <v>0</v>
      </c>
      <c r="K248" s="195"/>
      <c r="L248" s="196"/>
      <c r="M248" s="197" t="s">
        <v>1</v>
      </c>
      <c r="N248" s="198" t="s">
        <v>41</v>
      </c>
      <c r="O248" s="71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1" t="s">
        <v>136</v>
      </c>
      <c r="AT248" s="201" t="s">
        <v>133</v>
      </c>
      <c r="AU248" s="201" t="s">
        <v>86</v>
      </c>
      <c r="AY248" s="17" t="s">
        <v>131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" t="s">
        <v>84</v>
      </c>
      <c r="BK248" s="202">
        <f>ROUND(I248*H248,2)</f>
        <v>0</v>
      </c>
      <c r="BL248" s="17" t="s">
        <v>137</v>
      </c>
      <c r="BM248" s="201" t="s">
        <v>567</v>
      </c>
    </row>
    <row r="249" spans="1:65" s="14" customFormat="1" ht="11.25">
      <c r="B249" s="214"/>
      <c r="C249" s="215"/>
      <c r="D249" s="205" t="s">
        <v>168</v>
      </c>
      <c r="E249" s="216" t="s">
        <v>1</v>
      </c>
      <c r="F249" s="217" t="s">
        <v>568</v>
      </c>
      <c r="G249" s="215"/>
      <c r="H249" s="218">
        <v>47.603999999999999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168</v>
      </c>
      <c r="AU249" s="224" t="s">
        <v>86</v>
      </c>
      <c r="AV249" s="14" t="s">
        <v>86</v>
      </c>
      <c r="AW249" s="14" t="s">
        <v>32</v>
      </c>
      <c r="AX249" s="14" t="s">
        <v>84</v>
      </c>
      <c r="AY249" s="224" t="s">
        <v>131</v>
      </c>
    </row>
    <row r="250" spans="1:65" s="2" customFormat="1" ht="24.2" customHeight="1">
      <c r="A250" s="34"/>
      <c r="B250" s="35"/>
      <c r="C250" s="236" t="s">
        <v>569</v>
      </c>
      <c r="D250" s="236" t="s">
        <v>224</v>
      </c>
      <c r="E250" s="237" t="s">
        <v>570</v>
      </c>
      <c r="F250" s="238" t="s">
        <v>571</v>
      </c>
      <c r="G250" s="239" t="s">
        <v>241</v>
      </c>
      <c r="H250" s="240">
        <v>6.5</v>
      </c>
      <c r="I250" s="241"/>
      <c r="J250" s="242">
        <f>ROUND(I250*H250,2)</f>
        <v>0</v>
      </c>
      <c r="K250" s="243"/>
      <c r="L250" s="39"/>
      <c r="M250" s="244" t="s">
        <v>1</v>
      </c>
      <c r="N250" s="245" t="s">
        <v>41</v>
      </c>
      <c r="O250" s="71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1" t="s">
        <v>137</v>
      </c>
      <c r="AT250" s="201" t="s">
        <v>224</v>
      </c>
      <c r="AU250" s="201" t="s">
        <v>86</v>
      </c>
      <c r="AY250" s="17" t="s">
        <v>131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7" t="s">
        <v>84</v>
      </c>
      <c r="BK250" s="202">
        <f>ROUND(I250*H250,2)</f>
        <v>0</v>
      </c>
      <c r="BL250" s="17" t="s">
        <v>137</v>
      </c>
      <c r="BM250" s="201" t="s">
        <v>572</v>
      </c>
    </row>
    <row r="251" spans="1:65" s="13" customFormat="1" ht="11.25">
      <c r="B251" s="203"/>
      <c r="C251" s="204"/>
      <c r="D251" s="205" t="s">
        <v>168</v>
      </c>
      <c r="E251" s="206" t="s">
        <v>1</v>
      </c>
      <c r="F251" s="207" t="s">
        <v>361</v>
      </c>
      <c r="G251" s="204"/>
      <c r="H251" s="206" t="s">
        <v>1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168</v>
      </c>
      <c r="AU251" s="213" t="s">
        <v>86</v>
      </c>
      <c r="AV251" s="13" t="s">
        <v>84</v>
      </c>
      <c r="AW251" s="13" t="s">
        <v>32</v>
      </c>
      <c r="AX251" s="13" t="s">
        <v>76</v>
      </c>
      <c r="AY251" s="213" t="s">
        <v>131</v>
      </c>
    </row>
    <row r="252" spans="1:65" s="13" customFormat="1" ht="11.25">
      <c r="B252" s="203"/>
      <c r="C252" s="204"/>
      <c r="D252" s="205" t="s">
        <v>168</v>
      </c>
      <c r="E252" s="206" t="s">
        <v>1</v>
      </c>
      <c r="F252" s="207" t="s">
        <v>573</v>
      </c>
      <c r="G252" s="204"/>
      <c r="H252" s="206" t="s">
        <v>1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168</v>
      </c>
      <c r="AU252" s="213" t="s">
        <v>86</v>
      </c>
      <c r="AV252" s="13" t="s">
        <v>84</v>
      </c>
      <c r="AW252" s="13" t="s">
        <v>32</v>
      </c>
      <c r="AX252" s="13" t="s">
        <v>76</v>
      </c>
      <c r="AY252" s="213" t="s">
        <v>131</v>
      </c>
    </row>
    <row r="253" spans="1:65" s="14" customFormat="1" ht="11.25">
      <c r="B253" s="214"/>
      <c r="C253" s="215"/>
      <c r="D253" s="205" t="s">
        <v>168</v>
      </c>
      <c r="E253" s="216" t="s">
        <v>304</v>
      </c>
      <c r="F253" s="217" t="s">
        <v>305</v>
      </c>
      <c r="G253" s="215"/>
      <c r="H253" s="218">
        <v>6.5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168</v>
      </c>
      <c r="AU253" s="224" t="s">
        <v>86</v>
      </c>
      <c r="AV253" s="14" t="s">
        <v>86</v>
      </c>
      <c r="AW253" s="14" t="s">
        <v>32</v>
      </c>
      <c r="AX253" s="14" t="s">
        <v>84</v>
      </c>
      <c r="AY253" s="224" t="s">
        <v>131</v>
      </c>
    </row>
    <row r="254" spans="1:65" s="2" customFormat="1" ht="24.2" customHeight="1">
      <c r="A254" s="34"/>
      <c r="B254" s="35"/>
      <c r="C254" s="236" t="s">
        <v>574</v>
      </c>
      <c r="D254" s="236" t="s">
        <v>224</v>
      </c>
      <c r="E254" s="237" t="s">
        <v>575</v>
      </c>
      <c r="F254" s="238" t="s">
        <v>576</v>
      </c>
      <c r="G254" s="239" t="s">
        <v>241</v>
      </c>
      <c r="H254" s="240">
        <v>12.37</v>
      </c>
      <c r="I254" s="241"/>
      <c r="J254" s="242">
        <f>ROUND(I254*H254,2)</f>
        <v>0</v>
      </c>
      <c r="K254" s="243"/>
      <c r="L254" s="39"/>
      <c r="M254" s="244" t="s">
        <v>1</v>
      </c>
      <c r="N254" s="245" t="s">
        <v>41</v>
      </c>
      <c r="O254" s="71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1" t="s">
        <v>137</v>
      </c>
      <c r="AT254" s="201" t="s">
        <v>224</v>
      </c>
      <c r="AU254" s="201" t="s">
        <v>86</v>
      </c>
      <c r="AY254" s="17" t="s">
        <v>131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" t="s">
        <v>84</v>
      </c>
      <c r="BK254" s="202">
        <f>ROUND(I254*H254,2)</f>
        <v>0</v>
      </c>
      <c r="BL254" s="17" t="s">
        <v>137</v>
      </c>
      <c r="BM254" s="201" t="s">
        <v>577</v>
      </c>
    </row>
    <row r="255" spans="1:65" s="14" customFormat="1" ht="11.25">
      <c r="B255" s="214"/>
      <c r="C255" s="215"/>
      <c r="D255" s="205" t="s">
        <v>168</v>
      </c>
      <c r="E255" s="216" t="s">
        <v>1</v>
      </c>
      <c r="F255" s="217" t="s">
        <v>578</v>
      </c>
      <c r="G255" s="215"/>
      <c r="H255" s="218">
        <v>12.37</v>
      </c>
      <c r="I255" s="219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168</v>
      </c>
      <c r="AU255" s="224" t="s">
        <v>86</v>
      </c>
      <c r="AV255" s="14" t="s">
        <v>86</v>
      </c>
      <c r="AW255" s="14" t="s">
        <v>32</v>
      </c>
      <c r="AX255" s="14" t="s">
        <v>84</v>
      </c>
      <c r="AY255" s="224" t="s">
        <v>131</v>
      </c>
    </row>
    <row r="256" spans="1:65" s="2" customFormat="1" ht="16.5" customHeight="1">
      <c r="A256" s="34"/>
      <c r="B256" s="35"/>
      <c r="C256" s="188" t="s">
        <v>579</v>
      </c>
      <c r="D256" s="188" t="s">
        <v>133</v>
      </c>
      <c r="E256" s="189" t="s">
        <v>580</v>
      </c>
      <c r="F256" s="190" t="s">
        <v>581</v>
      </c>
      <c r="G256" s="191" t="s">
        <v>255</v>
      </c>
      <c r="H256" s="192">
        <v>1.8560000000000001</v>
      </c>
      <c r="I256" s="193"/>
      <c r="J256" s="194">
        <f>ROUND(I256*H256,2)</f>
        <v>0</v>
      </c>
      <c r="K256" s="195"/>
      <c r="L256" s="196"/>
      <c r="M256" s="197" t="s">
        <v>1</v>
      </c>
      <c r="N256" s="198" t="s">
        <v>41</v>
      </c>
      <c r="O256" s="71"/>
      <c r="P256" s="199">
        <f>O256*H256</f>
        <v>0</v>
      </c>
      <c r="Q256" s="199">
        <v>0.2</v>
      </c>
      <c r="R256" s="199">
        <f>Q256*H256</f>
        <v>0.37120000000000003</v>
      </c>
      <c r="S256" s="199">
        <v>0</v>
      </c>
      <c r="T256" s="200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1" t="s">
        <v>136</v>
      </c>
      <c r="AT256" s="201" t="s">
        <v>133</v>
      </c>
      <c r="AU256" s="201" t="s">
        <v>86</v>
      </c>
      <c r="AY256" s="17" t="s">
        <v>131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7" t="s">
        <v>84</v>
      </c>
      <c r="BK256" s="202">
        <f>ROUND(I256*H256,2)</f>
        <v>0</v>
      </c>
      <c r="BL256" s="17" t="s">
        <v>137</v>
      </c>
      <c r="BM256" s="201" t="s">
        <v>582</v>
      </c>
    </row>
    <row r="257" spans="1:65" s="14" customFormat="1" ht="11.25">
      <c r="B257" s="214"/>
      <c r="C257" s="215"/>
      <c r="D257" s="205" t="s">
        <v>168</v>
      </c>
      <c r="E257" s="216" t="s">
        <v>1</v>
      </c>
      <c r="F257" s="217" t="s">
        <v>583</v>
      </c>
      <c r="G257" s="215"/>
      <c r="H257" s="218">
        <v>1.8560000000000001</v>
      </c>
      <c r="I257" s="219"/>
      <c r="J257" s="215"/>
      <c r="K257" s="215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168</v>
      </c>
      <c r="AU257" s="224" t="s">
        <v>86</v>
      </c>
      <c r="AV257" s="14" t="s">
        <v>86</v>
      </c>
      <c r="AW257" s="14" t="s">
        <v>32</v>
      </c>
      <c r="AX257" s="14" t="s">
        <v>84</v>
      </c>
      <c r="AY257" s="224" t="s">
        <v>131</v>
      </c>
    </row>
    <row r="258" spans="1:65" s="2" customFormat="1" ht="16.5" customHeight="1">
      <c r="A258" s="34"/>
      <c r="B258" s="35"/>
      <c r="C258" s="236" t="s">
        <v>584</v>
      </c>
      <c r="D258" s="236" t="s">
        <v>224</v>
      </c>
      <c r="E258" s="237" t="s">
        <v>585</v>
      </c>
      <c r="F258" s="238" t="s">
        <v>586</v>
      </c>
      <c r="G258" s="239" t="s">
        <v>255</v>
      </c>
      <c r="H258" s="240">
        <v>24.852</v>
      </c>
      <c r="I258" s="241"/>
      <c r="J258" s="242">
        <f>ROUND(I258*H258,2)</f>
        <v>0</v>
      </c>
      <c r="K258" s="243"/>
      <c r="L258" s="39"/>
      <c r="M258" s="244" t="s">
        <v>1</v>
      </c>
      <c r="N258" s="245" t="s">
        <v>41</v>
      </c>
      <c r="O258" s="71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1" t="s">
        <v>137</v>
      </c>
      <c r="AT258" s="201" t="s">
        <v>224</v>
      </c>
      <c r="AU258" s="201" t="s">
        <v>86</v>
      </c>
      <c r="AY258" s="17" t="s">
        <v>131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7" t="s">
        <v>84</v>
      </c>
      <c r="BK258" s="202">
        <f>ROUND(I258*H258,2)</f>
        <v>0</v>
      </c>
      <c r="BL258" s="17" t="s">
        <v>137</v>
      </c>
      <c r="BM258" s="201" t="s">
        <v>587</v>
      </c>
    </row>
    <row r="259" spans="1:65" s="13" customFormat="1" ht="11.25">
      <c r="B259" s="203"/>
      <c r="C259" s="204"/>
      <c r="D259" s="205" t="s">
        <v>168</v>
      </c>
      <c r="E259" s="206" t="s">
        <v>1</v>
      </c>
      <c r="F259" s="207" t="s">
        <v>588</v>
      </c>
      <c r="G259" s="204"/>
      <c r="H259" s="206" t="s">
        <v>1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168</v>
      </c>
      <c r="AU259" s="213" t="s">
        <v>86</v>
      </c>
      <c r="AV259" s="13" t="s">
        <v>84</v>
      </c>
      <c r="AW259" s="13" t="s">
        <v>32</v>
      </c>
      <c r="AX259" s="13" t="s">
        <v>76</v>
      </c>
      <c r="AY259" s="213" t="s">
        <v>131</v>
      </c>
    </row>
    <row r="260" spans="1:65" s="14" customFormat="1" ht="11.25">
      <c r="B260" s="214"/>
      <c r="C260" s="215"/>
      <c r="D260" s="205" t="s">
        <v>168</v>
      </c>
      <c r="E260" s="216" t="s">
        <v>1</v>
      </c>
      <c r="F260" s="217" t="s">
        <v>589</v>
      </c>
      <c r="G260" s="215"/>
      <c r="H260" s="218">
        <v>24.852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168</v>
      </c>
      <c r="AU260" s="224" t="s">
        <v>86</v>
      </c>
      <c r="AV260" s="14" t="s">
        <v>86</v>
      </c>
      <c r="AW260" s="14" t="s">
        <v>32</v>
      </c>
      <c r="AX260" s="14" t="s">
        <v>84</v>
      </c>
      <c r="AY260" s="224" t="s">
        <v>131</v>
      </c>
    </row>
    <row r="261" spans="1:65" s="2" customFormat="1" ht="21.75" customHeight="1">
      <c r="A261" s="34"/>
      <c r="B261" s="35"/>
      <c r="C261" s="236" t="s">
        <v>590</v>
      </c>
      <c r="D261" s="236" t="s">
        <v>224</v>
      </c>
      <c r="E261" s="237" t="s">
        <v>591</v>
      </c>
      <c r="F261" s="238" t="s">
        <v>592</v>
      </c>
      <c r="G261" s="239" t="s">
        <v>255</v>
      </c>
      <c r="H261" s="240">
        <v>24.852</v>
      </c>
      <c r="I261" s="241"/>
      <c r="J261" s="242">
        <f>ROUND(I261*H261,2)</f>
        <v>0</v>
      </c>
      <c r="K261" s="243"/>
      <c r="L261" s="39"/>
      <c r="M261" s="244" t="s">
        <v>1</v>
      </c>
      <c r="N261" s="245" t="s">
        <v>41</v>
      </c>
      <c r="O261" s="71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1" t="s">
        <v>137</v>
      </c>
      <c r="AT261" s="201" t="s">
        <v>224</v>
      </c>
      <c r="AU261" s="201" t="s">
        <v>86</v>
      </c>
      <c r="AY261" s="17" t="s">
        <v>131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" t="s">
        <v>84</v>
      </c>
      <c r="BK261" s="202">
        <f>ROUND(I261*H261,2)</f>
        <v>0</v>
      </c>
      <c r="BL261" s="17" t="s">
        <v>137</v>
      </c>
      <c r="BM261" s="201" t="s">
        <v>593</v>
      </c>
    </row>
    <row r="262" spans="1:65" s="2" customFormat="1" ht="24.2" customHeight="1">
      <c r="A262" s="34"/>
      <c r="B262" s="35"/>
      <c r="C262" s="188" t="s">
        <v>594</v>
      </c>
      <c r="D262" s="188" t="s">
        <v>133</v>
      </c>
      <c r="E262" s="189" t="s">
        <v>595</v>
      </c>
      <c r="F262" s="190" t="s">
        <v>596</v>
      </c>
      <c r="G262" s="191" t="s">
        <v>166</v>
      </c>
      <c r="H262" s="192">
        <v>7</v>
      </c>
      <c r="I262" s="193"/>
      <c r="J262" s="194">
        <f>ROUND(I262*H262,2)</f>
        <v>0</v>
      </c>
      <c r="K262" s="195"/>
      <c r="L262" s="196"/>
      <c r="M262" s="197" t="s">
        <v>1</v>
      </c>
      <c r="N262" s="198" t="s">
        <v>41</v>
      </c>
      <c r="O262" s="71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1" t="s">
        <v>136</v>
      </c>
      <c r="AT262" s="201" t="s">
        <v>133</v>
      </c>
      <c r="AU262" s="201" t="s">
        <v>86</v>
      </c>
      <c r="AY262" s="17" t="s">
        <v>131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7" t="s">
        <v>84</v>
      </c>
      <c r="BK262" s="202">
        <f>ROUND(I262*H262,2)</f>
        <v>0</v>
      </c>
      <c r="BL262" s="17" t="s">
        <v>137</v>
      </c>
      <c r="BM262" s="201" t="s">
        <v>597</v>
      </c>
    </row>
    <row r="263" spans="1:65" s="2" customFormat="1" ht="24.2" customHeight="1">
      <c r="A263" s="34"/>
      <c r="B263" s="35"/>
      <c r="C263" s="188" t="s">
        <v>598</v>
      </c>
      <c r="D263" s="188" t="s">
        <v>133</v>
      </c>
      <c r="E263" s="189" t="s">
        <v>599</v>
      </c>
      <c r="F263" s="190" t="s">
        <v>600</v>
      </c>
      <c r="G263" s="191" t="s">
        <v>166</v>
      </c>
      <c r="H263" s="192">
        <v>7</v>
      </c>
      <c r="I263" s="193"/>
      <c r="J263" s="194">
        <f>ROUND(I263*H263,2)</f>
        <v>0</v>
      </c>
      <c r="K263" s="195"/>
      <c r="L263" s="196"/>
      <c r="M263" s="197" t="s">
        <v>1</v>
      </c>
      <c r="N263" s="198" t="s">
        <v>41</v>
      </c>
      <c r="O263" s="71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1" t="s">
        <v>136</v>
      </c>
      <c r="AT263" s="201" t="s">
        <v>133</v>
      </c>
      <c r="AU263" s="201" t="s">
        <v>86</v>
      </c>
      <c r="AY263" s="17" t="s">
        <v>131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" t="s">
        <v>84</v>
      </c>
      <c r="BK263" s="202">
        <f>ROUND(I263*H263,2)</f>
        <v>0</v>
      </c>
      <c r="BL263" s="17" t="s">
        <v>137</v>
      </c>
      <c r="BM263" s="201" t="s">
        <v>601</v>
      </c>
    </row>
    <row r="264" spans="1:65" s="2" customFormat="1" ht="24.2" customHeight="1">
      <c r="A264" s="34"/>
      <c r="B264" s="35"/>
      <c r="C264" s="188" t="s">
        <v>602</v>
      </c>
      <c r="D264" s="188" t="s">
        <v>133</v>
      </c>
      <c r="E264" s="189" t="s">
        <v>603</v>
      </c>
      <c r="F264" s="190" t="s">
        <v>604</v>
      </c>
      <c r="G264" s="191" t="s">
        <v>166</v>
      </c>
      <c r="H264" s="192">
        <v>3</v>
      </c>
      <c r="I264" s="193"/>
      <c r="J264" s="194">
        <f>ROUND(I264*H264,2)</f>
        <v>0</v>
      </c>
      <c r="K264" s="195"/>
      <c r="L264" s="196"/>
      <c r="M264" s="197" t="s">
        <v>1</v>
      </c>
      <c r="N264" s="198" t="s">
        <v>41</v>
      </c>
      <c r="O264" s="71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1" t="s">
        <v>136</v>
      </c>
      <c r="AT264" s="201" t="s">
        <v>133</v>
      </c>
      <c r="AU264" s="201" t="s">
        <v>86</v>
      </c>
      <c r="AY264" s="17" t="s">
        <v>131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7" t="s">
        <v>84</v>
      </c>
      <c r="BK264" s="202">
        <f>ROUND(I264*H264,2)</f>
        <v>0</v>
      </c>
      <c r="BL264" s="17" t="s">
        <v>137</v>
      </c>
      <c r="BM264" s="201" t="s">
        <v>605</v>
      </c>
    </row>
    <row r="265" spans="1:65" s="12" customFormat="1" ht="22.9" customHeight="1">
      <c r="B265" s="172"/>
      <c r="C265" s="173"/>
      <c r="D265" s="174" t="s">
        <v>75</v>
      </c>
      <c r="E265" s="186" t="s">
        <v>86</v>
      </c>
      <c r="F265" s="186" t="s">
        <v>606</v>
      </c>
      <c r="G265" s="173"/>
      <c r="H265" s="173"/>
      <c r="I265" s="176"/>
      <c r="J265" s="187">
        <f>BK265</f>
        <v>0</v>
      </c>
      <c r="K265" s="173"/>
      <c r="L265" s="178"/>
      <c r="M265" s="179"/>
      <c r="N265" s="180"/>
      <c r="O265" s="180"/>
      <c r="P265" s="181">
        <f>SUM(P266:P294)</f>
        <v>0</v>
      </c>
      <c r="Q265" s="180"/>
      <c r="R265" s="181">
        <f>SUM(R266:R294)</f>
        <v>3.60343927</v>
      </c>
      <c r="S265" s="180"/>
      <c r="T265" s="182">
        <f>SUM(T266:T294)</f>
        <v>0</v>
      </c>
      <c r="AR265" s="183" t="s">
        <v>84</v>
      </c>
      <c r="AT265" s="184" t="s">
        <v>75</v>
      </c>
      <c r="AU265" s="184" t="s">
        <v>84</v>
      </c>
      <c r="AY265" s="183" t="s">
        <v>131</v>
      </c>
      <c r="BK265" s="185">
        <f>SUM(BK266:BK294)</f>
        <v>0</v>
      </c>
    </row>
    <row r="266" spans="1:65" s="2" customFormat="1" ht="24.2" customHeight="1">
      <c r="A266" s="34"/>
      <c r="B266" s="35"/>
      <c r="C266" s="236" t="s">
        <v>607</v>
      </c>
      <c r="D266" s="236" t="s">
        <v>224</v>
      </c>
      <c r="E266" s="237" t="s">
        <v>608</v>
      </c>
      <c r="F266" s="238" t="s">
        <v>609</v>
      </c>
      <c r="G266" s="239" t="s">
        <v>103</v>
      </c>
      <c r="H266" s="240">
        <v>375</v>
      </c>
      <c r="I266" s="241"/>
      <c r="J266" s="242">
        <f>ROUND(I266*H266,2)</f>
        <v>0</v>
      </c>
      <c r="K266" s="243"/>
      <c r="L266" s="39"/>
      <c r="M266" s="244" t="s">
        <v>1</v>
      </c>
      <c r="N266" s="245" t="s">
        <v>41</v>
      </c>
      <c r="O266" s="71"/>
      <c r="P266" s="199">
        <f>O266*H266</f>
        <v>0</v>
      </c>
      <c r="Q266" s="199">
        <v>4.8999999999999998E-4</v>
      </c>
      <c r="R266" s="199">
        <f>Q266*H266</f>
        <v>0.18375</v>
      </c>
      <c r="S266" s="199">
        <v>0</v>
      </c>
      <c r="T266" s="20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1" t="s">
        <v>137</v>
      </c>
      <c r="AT266" s="201" t="s">
        <v>224</v>
      </c>
      <c r="AU266" s="201" t="s">
        <v>86</v>
      </c>
      <c r="AY266" s="17" t="s">
        <v>131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" t="s">
        <v>84</v>
      </c>
      <c r="BK266" s="202">
        <f>ROUND(I266*H266,2)</f>
        <v>0</v>
      </c>
      <c r="BL266" s="17" t="s">
        <v>137</v>
      </c>
      <c r="BM266" s="201" t="s">
        <v>610</v>
      </c>
    </row>
    <row r="267" spans="1:65" s="13" customFormat="1" ht="11.25">
      <c r="B267" s="203"/>
      <c r="C267" s="204"/>
      <c r="D267" s="205" t="s">
        <v>168</v>
      </c>
      <c r="E267" s="206" t="s">
        <v>1</v>
      </c>
      <c r="F267" s="207" t="s">
        <v>611</v>
      </c>
      <c r="G267" s="204"/>
      <c r="H267" s="206" t="s">
        <v>1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168</v>
      </c>
      <c r="AU267" s="213" t="s">
        <v>86</v>
      </c>
      <c r="AV267" s="13" t="s">
        <v>84</v>
      </c>
      <c r="AW267" s="13" t="s">
        <v>32</v>
      </c>
      <c r="AX267" s="13" t="s">
        <v>76</v>
      </c>
      <c r="AY267" s="213" t="s">
        <v>131</v>
      </c>
    </row>
    <row r="268" spans="1:65" s="14" customFormat="1" ht="11.25">
      <c r="B268" s="214"/>
      <c r="C268" s="215"/>
      <c r="D268" s="205" t="s">
        <v>168</v>
      </c>
      <c r="E268" s="216" t="s">
        <v>238</v>
      </c>
      <c r="F268" s="217" t="s">
        <v>612</v>
      </c>
      <c r="G268" s="215"/>
      <c r="H268" s="218">
        <v>375</v>
      </c>
      <c r="I268" s="219"/>
      <c r="J268" s="215"/>
      <c r="K268" s="215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168</v>
      </c>
      <c r="AU268" s="224" t="s">
        <v>86</v>
      </c>
      <c r="AV268" s="14" t="s">
        <v>86</v>
      </c>
      <c r="AW268" s="14" t="s">
        <v>32</v>
      </c>
      <c r="AX268" s="14" t="s">
        <v>84</v>
      </c>
      <c r="AY268" s="224" t="s">
        <v>131</v>
      </c>
    </row>
    <row r="269" spans="1:65" s="2" customFormat="1" ht="24.2" customHeight="1">
      <c r="A269" s="34"/>
      <c r="B269" s="35"/>
      <c r="C269" s="236" t="s">
        <v>613</v>
      </c>
      <c r="D269" s="236" t="s">
        <v>224</v>
      </c>
      <c r="E269" s="237" t="s">
        <v>614</v>
      </c>
      <c r="F269" s="238" t="s">
        <v>615</v>
      </c>
      <c r="G269" s="239" t="s">
        <v>241</v>
      </c>
      <c r="H269" s="240">
        <v>174.1</v>
      </c>
      <c r="I269" s="241"/>
      <c r="J269" s="242">
        <f>ROUND(I269*H269,2)</f>
        <v>0</v>
      </c>
      <c r="K269" s="243"/>
      <c r="L269" s="39"/>
      <c r="M269" s="244" t="s">
        <v>1</v>
      </c>
      <c r="N269" s="245" t="s">
        <v>41</v>
      </c>
      <c r="O269" s="71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1" t="s">
        <v>137</v>
      </c>
      <c r="AT269" s="201" t="s">
        <v>224</v>
      </c>
      <c r="AU269" s="201" t="s">
        <v>86</v>
      </c>
      <c r="AY269" s="17" t="s">
        <v>131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7" t="s">
        <v>84</v>
      </c>
      <c r="BK269" s="202">
        <f>ROUND(I269*H269,2)</f>
        <v>0</v>
      </c>
      <c r="BL269" s="17" t="s">
        <v>137</v>
      </c>
      <c r="BM269" s="201" t="s">
        <v>616</v>
      </c>
    </row>
    <row r="270" spans="1:65" s="14" customFormat="1" ht="11.25">
      <c r="B270" s="214"/>
      <c r="C270" s="215"/>
      <c r="D270" s="205" t="s">
        <v>168</v>
      </c>
      <c r="E270" s="216" t="s">
        <v>1</v>
      </c>
      <c r="F270" s="217" t="s">
        <v>273</v>
      </c>
      <c r="G270" s="215"/>
      <c r="H270" s="218">
        <v>174.1</v>
      </c>
      <c r="I270" s="219"/>
      <c r="J270" s="215"/>
      <c r="K270" s="215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168</v>
      </c>
      <c r="AU270" s="224" t="s">
        <v>86</v>
      </c>
      <c r="AV270" s="14" t="s">
        <v>86</v>
      </c>
      <c r="AW270" s="14" t="s">
        <v>32</v>
      </c>
      <c r="AX270" s="14" t="s">
        <v>84</v>
      </c>
      <c r="AY270" s="224" t="s">
        <v>131</v>
      </c>
    </row>
    <row r="271" spans="1:65" s="2" customFormat="1" ht="24.2" customHeight="1">
      <c r="A271" s="34"/>
      <c r="B271" s="35"/>
      <c r="C271" s="188" t="s">
        <v>617</v>
      </c>
      <c r="D271" s="188" t="s">
        <v>133</v>
      </c>
      <c r="E271" s="189" t="s">
        <v>618</v>
      </c>
      <c r="F271" s="190" t="s">
        <v>619</v>
      </c>
      <c r="G271" s="191" t="s">
        <v>241</v>
      </c>
      <c r="H271" s="192">
        <v>191.51</v>
      </c>
      <c r="I271" s="193"/>
      <c r="J271" s="194">
        <f>ROUND(I271*H271,2)</f>
        <v>0</v>
      </c>
      <c r="K271" s="195"/>
      <c r="L271" s="196"/>
      <c r="M271" s="197" t="s">
        <v>1</v>
      </c>
      <c r="N271" s="198" t="s">
        <v>41</v>
      </c>
      <c r="O271" s="71"/>
      <c r="P271" s="199">
        <f>O271*H271</f>
        <v>0</v>
      </c>
      <c r="Q271" s="199">
        <v>3.2000000000000003E-4</v>
      </c>
      <c r="R271" s="199">
        <f>Q271*H271</f>
        <v>6.1283200000000003E-2</v>
      </c>
      <c r="S271" s="199">
        <v>0</v>
      </c>
      <c r="T271" s="200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1" t="s">
        <v>136</v>
      </c>
      <c r="AT271" s="201" t="s">
        <v>133</v>
      </c>
      <c r="AU271" s="201" t="s">
        <v>86</v>
      </c>
      <c r="AY271" s="17" t="s">
        <v>131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7" t="s">
        <v>84</v>
      </c>
      <c r="BK271" s="202">
        <f>ROUND(I271*H271,2)</f>
        <v>0</v>
      </c>
      <c r="BL271" s="17" t="s">
        <v>137</v>
      </c>
      <c r="BM271" s="201" t="s">
        <v>620</v>
      </c>
    </row>
    <row r="272" spans="1:65" s="13" customFormat="1" ht="11.25">
      <c r="B272" s="203"/>
      <c r="C272" s="204"/>
      <c r="D272" s="205" t="s">
        <v>168</v>
      </c>
      <c r="E272" s="206" t="s">
        <v>1</v>
      </c>
      <c r="F272" s="207" t="s">
        <v>621</v>
      </c>
      <c r="G272" s="204"/>
      <c r="H272" s="206" t="s">
        <v>1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168</v>
      </c>
      <c r="AU272" s="213" t="s">
        <v>86</v>
      </c>
      <c r="AV272" s="13" t="s">
        <v>84</v>
      </c>
      <c r="AW272" s="13" t="s">
        <v>32</v>
      </c>
      <c r="AX272" s="13" t="s">
        <v>76</v>
      </c>
      <c r="AY272" s="213" t="s">
        <v>131</v>
      </c>
    </row>
    <row r="273" spans="1:65" s="14" customFormat="1" ht="11.25">
      <c r="B273" s="214"/>
      <c r="C273" s="215"/>
      <c r="D273" s="205" t="s">
        <v>168</v>
      </c>
      <c r="E273" s="216" t="s">
        <v>273</v>
      </c>
      <c r="F273" s="217" t="s">
        <v>622</v>
      </c>
      <c r="G273" s="215"/>
      <c r="H273" s="218">
        <v>174.1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168</v>
      </c>
      <c r="AU273" s="224" t="s">
        <v>86</v>
      </c>
      <c r="AV273" s="14" t="s">
        <v>86</v>
      </c>
      <c r="AW273" s="14" t="s">
        <v>32</v>
      </c>
      <c r="AX273" s="14" t="s">
        <v>84</v>
      </c>
      <c r="AY273" s="224" t="s">
        <v>131</v>
      </c>
    </row>
    <row r="274" spans="1:65" s="14" customFormat="1" ht="11.25">
      <c r="B274" s="214"/>
      <c r="C274" s="215"/>
      <c r="D274" s="205" t="s">
        <v>168</v>
      </c>
      <c r="E274" s="215"/>
      <c r="F274" s="217" t="s">
        <v>623</v>
      </c>
      <c r="G274" s="215"/>
      <c r="H274" s="218">
        <v>191.51</v>
      </c>
      <c r="I274" s="219"/>
      <c r="J274" s="215"/>
      <c r="K274" s="215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168</v>
      </c>
      <c r="AU274" s="224" t="s">
        <v>86</v>
      </c>
      <c r="AV274" s="14" t="s">
        <v>86</v>
      </c>
      <c r="AW274" s="14" t="s">
        <v>4</v>
      </c>
      <c r="AX274" s="14" t="s">
        <v>84</v>
      </c>
      <c r="AY274" s="224" t="s">
        <v>131</v>
      </c>
    </row>
    <row r="275" spans="1:65" s="2" customFormat="1" ht="24.2" customHeight="1">
      <c r="A275" s="34"/>
      <c r="B275" s="35"/>
      <c r="C275" s="236" t="s">
        <v>624</v>
      </c>
      <c r="D275" s="236" t="s">
        <v>224</v>
      </c>
      <c r="E275" s="237" t="s">
        <v>625</v>
      </c>
      <c r="F275" s="238" t="s">
        <v>626</v>
      </c>
      <c r="G275" s="239" t="s">
        <v>241</v>
      </c>
      <c r="H275" s="240">
        <v>2572</v>
      </c>
      <c r="I275" s="241"/>
      <c r="J275" s="242">
        <f>ROUND(I275*H275,2)</f>
        <v>0</v>
      </c>
      <c r="K275" s="243"/>
      <c r="L275" s="39"/>
      <c r="M275" s="244" t="s">
        <v>1</v>
      </c>
      <c r="N275" s="245" t="s">
        <v>41</v>
      </c>
      <c r="O275" s="71"/>
      <c r="P275" s="199">
        <f>O275*H275</f>
        <v>0</v>
      </c>
      <c r="Q275" s="199">
        <v>1.3999999999999999E-4</v>
      </c>
      <c r="R275" s="199">
        <f>Q275*H275</f>
        <v>0.36007999999999996</v>
      </c>
      <c r="S275" s="199">
        <v>0</v>
      </c>
      <c r="T275" s="200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1" t="s">
        <v>137</v>
      </c>
      <c r="AT275" s="201" t="s">
        <v>224</v>
      </c>
      <c r="AU275" s="201" t="s">
        <v>86</v>
      </c>
      <c r="AY275" s="17" t="s">
        <v>131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7" t="s">
        <v>84</v>
      </c>
      <c r="BK275" s="202">
        <f>ROUND(I275*H275,2)</f>
        <v>0</v>
      </c>
      <c r="BL275" s="17" t="s">
        <v>137</v>
      </c>
      <c r="BM275" s="201" t="s">
        <v>627</v>
      </c>
    </row>
    <row r="276" spans="1:65" s="14" customFormat="1" ht="11.25">
      <c r="B276" s="214"/>
      <c r="C276" s="215"/>
      <c r="D276" s="205" t="s">
        <v>168</v>
      </c>
      <c r="E276" s="216" t="s">
        <v>1</v>
      </c>
      <c r="F276" s="217" t="s">
        <v>628</v>
      </c>
      <c r="G276" s="215"/>
      <c r="H276" s="218">
        <v>2572</v>
      </c>
      <c r="I276" s="219"/>
      <c r="J276" s="215"/>
      <c r="K276" s="215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168</v>
      </c>
      <c r="AU276" s="224" t="s">
        <v>86</v>
      </c>
      <c r="AV276" s="14" t="s">
        <v>86</v>
      </c>
      <c r="AW276" s="14" t="s">
        <v>32</v>
      </c>
      <c r="AX276" s="14" t="s">
        <v>84</v>
      </c>
      <c r="AY276" s="224" t="s">
        <v>131</v>
      </c>
    </row>
    <row r="277" spans="1:65" s="2" customFormat="1" ht="24.2" customHeight="1">
      <c r="A277" s="34"/>
      <c r="B277" s="35"/>
      <c r="C277" s="236" t="s">
        <v>629</v>
      </c>
      <c r="D277" s="236" t="s">
        <v>224</v>
      </c>
      <c r="E277" s="237" t="s">
        <v>630</v>
      </c>
      <c r="F277" s="238" t="s">
        <v>631</v>
      </c>
      <c r="G277" s="239" t="s">
        <v>255</v>
      </c>
      <c r="H277" s="240">
        <v>0.46300000000000002</v>
      </c>
      <c r="I277" s="241"/>
      <c r="J277" s="242">
        <f>ROUND(I277*H277,2)</f>
        <v>0</v>
      </c>
      <c r="K277" s="243"/>
      <c r="L277" s="39"/>
      <c r="M277" s="244" t="s">
        <v>1</v>
      </c>
      <c r="N277" s="245" t="s">
        <v>41</v>
      </c>
      <c r="O277" s="71"/>
      <c r="P277" s="199">
        <f>O277*H277</f>
        <v>0</v>
      </c>
      <c r="Q277" s="199">
        <v>2.45329</v>
      </c>
      <c r="R277" s="199">
        <f>Q277*H277</f>
        <v>1.13587327</v>
      </c>
      <c r="S277" s="199">
        <v>0</v>
      </c>
      <c r="T277" s="200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1" t="s">
        <v>137</v>
      </c>
      <c r="AT277" s="201" t="s">
        <v>224</v>
      </c>
      <c r="AU277" s="201" t="s">
        <v>86</v>
      </c>
      <c r="AY277" s="17" t="s">
        <v>131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7" t="s">
        <v>84</v>
      </c>
      <c r="BK277" s="202">
        <f>ROUND(I277*H277,2)</f>
        <v>0</v>
      </c>
      <c r="BL277" s="17" t="s">
        <v>137</v>
      </c>
      <c r="BM277" s="201" t="s">
        <v>632</v>
      </c>
    </row>
    <row r="278" spans="1:65" s="13" customFormat="1" ht="11.25">
      <c r="B278" s="203"/>
      <c r="C278" s="204"/>
      <c r="D278" s="205" t="s">
        <v>168</v>
      </c>
      <c r="E278" s="206" t="s">
        <v>1</v>
      </c>
      <c r="F278" s="207" t="s">
        <v>633</v>
      </c>
      <c r="G278" s="204"/>
      <c r="H278" s="206" t="s">
        <v>1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168</v>
      </c>
      <c r="AU278" s="213" t="s">
        <v>86</v>
      </c>
      <c r="AV278" s="13" t="s">
        <v>84</v>
      </c>
      <c r="AW278" s="13" t="s">
        <v>32</v>
      </c>
      <c r="AX278" s="13" t="s">
        <v>76</v>
      </c>
      <c r="AY278" s="213" t="s">
        <v>131</v>
      </c>
    </row>
    <row r="279" spans="1:65" s="14" customFormat="1" ht="11.25">
      <c r="B279" s="214"/>
      <c r="C279" s="215"/>
      <c r="D279" s="205" t="s">
        <v>168</v>
      </c>
      <c r="E279" s="216" t="s">
        <v>1</v>
      </c>
      <c r="F279" s="217" t="s">
        <v>634</v>
      </c>
      <c r="G279" s="215"/>
      <c r="H279" s="218">
        <v>0.20699999999999999</v>
      </c>
      <c r="I279" s="219"/>
      <c r="J279" s="215"/>
      <c r="K279" s="215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168</v>
      </c>
      <c r="AU279" s="224" t="s">
        <v>86</v>
      </c>
      <c r="AV279" s="14" t="s">
        <v>86</v>
      </c>
      <c r="AW279" s="14" t="s">
        <v>32</v>
      </c>
      <c r="AX279" s="14" t="s">
        <v>76</v>
      </c>
      <c r="AY279" s="224" t="s">
        <v>131</v>
      </c>
    </row>
    <row r="280" spans="1:65" s="13" customFormat="1" ht="11.25">
      <c r="B280" s="203"/>
      <c r="C280" s="204"/>
      <c r="D280" s="205" t="s">
        <v>168</v>
      </c>
      <c r="E280" s="206" t="s">
        <v>1</v>
      </c>
      <c r="F280" s="207" t="s">
        <v>635</v>
      </c>
      <c r="G280" s="204"/>
      <c r="H280" s="206" t="s">
        <v>1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168</v>
      </c>
      <c r="AU280" s="213" t="s">
        <v>86</v>
      </c>
      <c r="AV280" s="13" t="s">
        <v>84</v>
      </c>
      <c r="AW280" s="13" t="s">
        <v>32</v>
      </c>
      <c r="AX280" s="13" t="s">
        <v>76</v>
      </c>
      <c r="AY280" s="213" t="s">
        <v>131</v>
      </c>
    </row>
    <row r="281" spans="1:65" s="14" customFormat="1" ht="11.25">
      <c r="B281" s="214"/>
      <c r="C281" s="215"/>
      <c r="D281" s="205" t="s">
        <v>168</v>
      </c>
      <c r="E281" s="216" t="s">
        <v>1</v>
      </c>
      <c r="F281" s="217" t="s">
        <v>636</v>
      </c>
      <c r="G281" s="215"/>
      <c r="H281" s="218">
        <v>0.25600000000000001</v>
      </c>
      <c r="I281" s="219"/>
      <c r="J281" s="215"/>
      <c r="K281" s="215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168</v>
      </c>
      <c r="AU281" s="224" t="s">
        <v>86</v>
      </c>
      <c r="AV281" s="14" t="s">
        <v>86</v>
      </c>
      <c r="AW281" s="14" t="s">
        <v>32</v>
      </c>
      <c r="AX281" s="14" t="s">
        <v>76</v>
      </c>
      <c r="AY281" s="224" t="s">
        <v>131</v>
      </c>
    </row>
    <row r="282" spans="1:65" s="15" customFormat="1" ht="11.25">
      <c r="B282" s="225"/>
      <c r="C282" s="226"/>
      <c r="D282" s="205" t="s">
        <v>168</v>
      </c>
      <c r="E282" s="227" t="s">
        <v>1</v>
      </c>
      <c r="F282" s="228" t="s">
        <v>172</v>
      </c>
      <c r="G282" s="226"/>
      <c r="H282" s="229">
        <v>0.46300000000000002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AT282" s="235" t="s">
        <v>168</v>
      </c>
      <c r="AU282" s="235" t="s">
        <v>86</v>
      </c>
      <c r="AV282" s="15" t="s">
        <v>137</v>
      </c>
      <c r="AW282" s="15" t="s">
        <v>32</v>
      </c>
      <c r="AX282" s="15" t="s">
        <v>84</v>
      </c>
      <c r="AY282" s="235" t="s">
        <v>131</v>
      </c>
    </row>
    <row r="283" spans="1:65" s="2" customFormat="1" ht="16.5" customHeight="1">
      <c r="A283" s="34"/>
      <c r="B283" s="35"/>
      <c r="C283" s="188" t="s">
        <v>637</v>
      </c>
      <c r="D283" s="188" t="s">
        <v>133</v>
      </c>
      <c r="E283" s="189" t="s">
        <v>638</v>
      </c>
      <c r="F283" s="190" t="s">
        <v>639</v>
      </c>
      <c r="G283" s="191" t="s">
        <v>241</v>
      </c>
      <c r="H283" s="192">
        <v>2446.1799999999998</v>
      </c>
      <c r="I283" s="193"/>
      <c r="J283" s="194">
        <f>ROUND(I283*H283,2)</f>
        <v>0</v>
      </c>
      <c r="K283" s="195"/>
      <c r="L283" s="196"/>
      <c r="M283" s="197" t="s">
        <v>1</v>
      </c>
      <c r="N283" s="198" t="s">
        <v>41</v>
      </c>
      <c r="O283" s="71"/>
      <c r="P283" s="199">
        <f>O283*H283</f>
        <v>0</v>
      </c>
      <c r="Q283" s="199">
        <v>5.9999999999999995E-4</v>
      </c>
      <c r="R283" s="199">
        <f>Q283*H283</f>
        <v>1.4677079999999998</v>
      </c>
      <c r="S283" s="199">
        <v>0</v>
      </c>
      <c r="T283" s="200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1" t="s">
        <v>136</v>
      </c>
      <c r="AT283" s="201" t="s">
        <v>133</v>
      </c>
      <c r="AU283" s="201" t="s">
        <v>86</v>
      </c>
      <c r="AY283" s="17" t="s">
        <v>131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" t="s">
        <v>84</v>
      </c>
      <c r="BK283" s="202">
        <f>ROUND(I283*H283,2)</f>
        <v>0</v>
      </c>
      <c r="BL283" s="17" t="s">
        <v>137</v>
      </c>
      <c r="BM283" s="201" t="s">
        <v>640</v>
      </c>
    </row>
    <row r="284" spans="1:65" s="13" customFormat="1" ht="11.25">
      <c r="B284" s="203"/>
      <c r="C284" s="204"/>
      <c r="D284" s="205" t="s">
        <v>168</v>
      </c>
      <c r="E284" s="206" t="s">
        <v>1</v>
      </c>
      <c r="F284" s="207" t="s">
        <v>621</v>
      </c>
      <c r="G284" s="204"/>
      <c r="H284" s="206" t="s">
        <v>1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168</v>
      </c>
      <c r="AU284" s="213" t="s">
        <v>86</v>
      </c>
      <c r="AV284" s="13" t="s">
        <v>84</v>
      </c>
      <c r="AW284" s="13" t="s">
        <v>32</v>
      </c>
      <c r="AX284" s="13" t="s">
        <v>76</v>
      </c>
      <c r="AY284" s="213" t="s">
        <v>131</v>
      </c>
    </row>
    <row r="285" spans="1:65" s="14" customFormat="1" ht="22.5">
      <c r="B285" s="214"/>
      <c r="C285" s="215"/>
      <c r="D285" s="205" t="s">
        <v>168</v>
      </c>
      <c r="E285" s="216" t="s">
        <v>259</v>
      </c>
      <c r="F285" s="217" t="s">
        <v>641</v>
      </c>
      <c r="G285" s="215"/>
      <c r="H285" s="218">
        <v>2223.8000000000002</v>
      </c>
      <c r="I285" s="219"/>
      <c r="J285" s="215"/>
      <c r="K285" s="215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168</v>
      </c>
      <c r="AU285" s="224" t="s">
        <v>86</v>
      </c>
      <c r="AV285" s="14" t="s">
        <v>86</v>
      </c>
      <c r="AW285" s="14" t="s">
        <v>32</v>
      </c>
      <c r="AX285" s="14" t="s">
        <v>84</v>
      </c>
      <c r="AY285" s="224" t="s">
        <v>131</v>
      </c>
    </row>
    <row r="286" spans="1:65" s="14" customFormat="1" ht="11.25">
      <c r="B286" s="214"/>
      <c r="C286" s="215"/>
      <c r="D286" s="205" t="s">
        <v>168</v>
      </c>
      <c r="E286" s="215"/>
      <c r="F286" s="217" t="s">
        <v>642</v>
      </c>
      <c r="G286" s="215"/>
      <c r="H286" s="218">
        <v>2446.1799999999998</v>
      </c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168</v>
      </c>
      <c r="AU286" s="224" t="s">
        <v>86</v>
      </c>
      <c r="AV286" s="14" t="s">
        <v>86</v>
      </c>
      <c r="AW286" s="14" t="s">
        <v>4</v>
      </c>
      <c r="AX286" s="14" t="s">
        <v>84</v>
      </c>
      <c r="AY286" s="224" t="s">
        <v>131</v>
      </c>
    </row>
    <row r="287" spans="1:65" s="2" customFormat="1" ht="24.2" customHeight="1">
      <c r="A287" s="34"/>
      <c r="B287" s="35"/>
      <c r="C287" s="188" t="s">
        <v>643</v>
      </c>
      <c r="D287" s="188" t="s">
        <v>133</v>
      </c>
      <c r="E287" s="189" t="s">
        <v>644</v>
      </c>
      <c r="F287" s="190" t="s">
        <v>645</v>
      </c>
      <c r="G287" s="191" t="s">
        <v>241</v>
      </c>
      <c r="H287" s="192">
        <v>383.02</v>
      </c>
      <c r="I287" s="193"/>
      <c r="J287" s="194">
        <f>ROUND(I287*H287,2)</f>
        <v>0</v>
      </c>
      <c r="K287" s="195"/>
      <c r="L287" s="196"/>
      <c r="M287" s="197" t="s">
        <v>1</v>
      </c>
      <c r="N287" s="198" t="s">
        <v>41</v>
      </c>
      <c r="O287" s="71"/>
      <c r="P287" s="199">
        <f>O287*H287</f>
        <v>0</v>
      </c>
      <c r="Q287" s="199">
        <v>1E-3</v>
      </c>
      <c r="R287" s="199">
        <f>Q287*H287</f>
        <v>0.38301999999999997</v>
      </c>
      <c r="S287" s="199">
        <v>0</v>
      </c>
      <c r="T287" s="200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1" t="s">
        <v>136</v>
      </c>
      <c r="AT287" s="201" t="s">
        <v>133</v>
      </c>
      <c r="AU287" s="201" t="s">
        <v>86</v>
      </c>
      <c r="AY287" s="17" t="s">
        <v>131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7" t="s">
        <v>84</v>
      </c>
      <c r="BK287" s="202">
        <f>ROUND(I287*H287,2)</f>
        <v>0</v>
      </c>
      <c r="BL287" s="17" t="s">
        <v>137</v>
      </c>
      <c r="BM287" s="201" t="s">
        <v>646</v>
      </c>
    </row>
    <row r="288" spans="1:65" s="13" customFormat="1" ht="11.25">
      <c r="B288" s="203"/>
      <c r="C288" s="204"/>
      <c r="D288" s="205" t="s">
        <v>168</v>
      </c>
      <c r="E288" s="206" t="s">
        <v>1</v>
      </c>
      <c r="F288" s="207" t="s">
        <v>621</v>
      </c>
      <c r="G288" s="204"/>
      <c r="H288" s="206" t="s">
        <v>1</v>
      </c>
      <c r="I288" s="208"/>
      <c r="J288" s="204"/>
      <c r="K288" s="204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168</v>
      </c>
      <c r="AU288" s="213" t="s">
        <v>86</v>
      </c>
      <c r="AV288" s="13" t="s">
        <v>84</v>
      </c>
      <c r="AW288" s="13" t="s">
        <v>32</v>
      </c>
      <c r="AX288" s="13" t="s">
        <v>76</v>
      </c>
      <c r="AY288" s="213" t="s">
        <v>131</v>
      </c>
    </row>
    <row r="289" spans="1:65" s="14" customFormat="1" ht="11.25">
      <c r="B289" s="214"/>
      <c r="C289" s="215"/>
      <c r="D289" s="205" t="s">
        <v>168</v>
      </c>
      <c r="E289" s="216" t="s">
        <v>271</v>
      </c>
      <c r="F289" s="217" t="s">
        <v>647</v>
      </c>
      <c r="G289" s="215"/>
      <c r="H289" s="218">
        <v>348.2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168</v>
      </c>
      <c r="AU289" s="224" t="s">
        <v>86</v>
      </c>
      <c r="AV289" s="14" t="s">
        <v>86</v>
      </c>
      <c r="AW289" s="14" t="s">
        <v>32</v>
      </c>
      <c r="AX289" s="14" t="s">
        <v>84</v>
      </c>
      <c r="AY289" s="224" t="s">
        <v>131</v>
      </c>
    </row>
    <row r="290" spans="1:65" s="14" customFormat="1" ht="11.25">
      <c r="B290" s="214"/>
      <c r="C290" s="215"/>
      <c r="D290" s="205" t="s">
        <v>168</v>
      </c>
      <c r="E290" s="215"/>
      <c r="F290" s="217" t="s">
        <v>648</v>
      </c>
      <c r="G290" s="215"/>
      <c r="H290" s="218">
        <v>383.02</v>
      </c>
      <c r="I290" s="219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168</v>
      </c>
      <c r="AU290" s="224" t="s">
        <v>86</v>
      </c>
      <c r="AV290" s="14" t="s">
        <v>86</v>
      </c>
      <c r="AW290" s="14" t="s">
        <v>4</v>
      </c>
      <c r="AX290" s="14" t="s">
        <v>84</v>
      </c>
      <c r="AY290" s="224" t="s">
        <v>131</v>
      </c>
    </row>
    <row r="291" spans="1:65" s="2" customFormat="1" ht="21.75" customHeight="1">
      <c r="A291" s="34"/>
      <c r="B291" s="35"/>
      <c r="C291" s="236" t="s">
        <v>649</v>
      </c>
      <c r="D291" s="236" t="s">
        <v>224</v>
      </c>
      <c r="E291" s="237" t="s">
        <v>650</v>
      </c>
      <c r="F291" s="238" t="s">
        <v>651</v>
      </c>
      <c r="G291" s="239" t="s">
        <v>241</v>
      </c>
      <c r="H291" s="240">
        <v>2.56</v>
      </c>
      <c r="I291" s="241"/>
      <c r="J291" s="242">
        <f>ROUND(I291*H291,2)</f>
        <v>0</v>
      </c>
      <c r="K291" s="243"/>
      <c r="L291" s="39"/>
      <c r="M291" s="244" t="s">
        <v>1</v>
      </c>
      <c r="N291" s="245" t="s">
        <v>41</v>
      </c>
      <c r="O291" s="71"/>
      <c r="P291" s="199">
        <f>O291*H291</f>
        <v>0</v>
      </c>
      <c r="Q291" s="199">
        <v>4.5799999999999999E-3</v>
      </c>
      <c r="R291" s="199">
        <f>Q291*H291</f>
        <v>1.17248E-2</v>
      </c>
      <c r="S291" s="199">
        <v>0</v>
      </c>
      <c r="T291" s="200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1" t="s">
        <v>137</v>
      </c>
      <c r="AT291" s="201" t="s">
        <v>224</v>
      </c>
      <c r="AU291" s="201" t="s">
        <v>86</v>
      </c>
      <c r="AY291" s="17" t="s">
        <v>131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7" t="s">
        <v>84</v>
      </c>
      <c r="BK291" s="202">
        <f>ROUND(I291*H291,2)</f>
        <v>0</v>
      </c>
      <c r="BL291" s="17" t="s">
        <v>137</v>
      </c>
      <c r="BM291" s="201" t="s">
        <v>652</v>
      </c>
    </row>
    <row r="292" spans="1:65" s="13" customFormat="1" ht="11.25">
      <c r="B292" s="203"/>
      <c r="C292" s="204"/>
      <c r="D292" s="205" t="s">
        <v>168</v>
      </c>
      <c r="E292" s="206" t="s">
        <v>1</v>
      </c>
      <c r="F292" s="207" t="s">
        <v>653</v>
      </c>
      <c r="G292" s="204"/>
      <c r="H292" s="206" t="s">
        <v>1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168</v>
      </c>
      <c r="AU292" s="213" t="s">
        <v>86</v>
      </c>
      <c r="AV292" s="13" t="s">
        <v>84</v>
      </c>
      <c r="AW292" s="13" t="s">
        <v>32</v>
      </c>
      <c r="AX292" s="13" t="s">
        <v>76</v>
      </c>
      <c r="AY292" s="213" t="s">
        <v>131</v>
      </c>
    </row>
    <row r="293" spans="1:65" s="14" customFormat="1" ht="11.25">
      <c r="B293" s="214"/>
      <c r="C293" s="215"/>
      <c r="D293" s="205" t="s">
        <v>168</v>
      </c>
      <c r="E293" s="216" t="s">
        <v>1</v>
      </c>
      <c r="F293" s="217" t="s">
        <v>654</v>
      </c>
      <c r="G293" s="215"/>
      <c r="H293" s="218">
        <v>2.56</v>
      </c>
      <c r="I293" s="219"/>
      <c r="J293" s="215"/>
      <c r="K293" s="215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168</v>
      </c>
      <c r="AU293" s="224" t="s">
        <v>86</v>
      </c>
      <c r="AV293" s="14" t="s">
        <v>86</v>
      </c>
      <c r="AW293" s="14" t="s">
        <v>32</v>
      </c>
      <c r="AX293" s="14" t="s">
        <v>84</v>
      </c>
      <c r="AY293" s="224" t="s">
        <v>131</v>
      </c>
    </row>
    <row r="294" spans="1:65" s="2" customFormat="1" ht="21.75" customHeight="1">
      <c r="A294" s="34"/>
      <c r="B294" s="35"/>
      <c r="C294" s="236" t="s">
        <v>655</v>
      </c>
      <c r="D294" s="236" t="s">
        <v>224</v>
      </c>
      <c r="E294" s="237" t="s">
        <v>656</v>
      </c>
      <c r="F294" s="238" t="s">
        <v>657</v>
      </c>
      <c r="G294" s="239" t="s">
        <v>241</v>
      </c>
      <c r="H294" s="240">
        <v>2.56</v>
      </c>
      <c r="I294" s="241"/>
      <c r="J294" s="242">
        <f>ROUND(I294*H294,2)</f>
        <v>0</v>
      </c>
      <c r="K294" s="243"/>
      <c r="L294" s="39"/>
      <c r="M294" s="244" t="s">
        <v>1</v>
      </c>
      <c r="N294" s="245" t="s">
        <v>41</v>
      </c>
      <c r="O294" s="71"/>
      <c r="P294" s="199">
        <f>O294*H294</f>
        <v>0</v>
      </c>
      <c r="Q294" s="199">
        <v>0</v>
      </c>
      <c r="R294" s="199">
        <f>Q294*H294</f>
        <v>0</v>
      </c>
      <c r="S294" s="199">
        <v>0</v>
      </c>
      <c r="T294" s="200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1" t="s">
        <v>137</v>
      </c>
      <c r="AT294" s="201" t="s">
        <v>224</v>
      </c>
      <c r="AU294" s="201" t="s">
        <v>86</v>
      </c>
      <c r="AY294" s="17" t="s">
        <v>131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7" t="s">
        <v>84</v>
      </c>
      <c r="BK294" s="202">
        <f>ROUND(I294*H294,2)</f>
        <v>0</v>
      </c>
      <c r="BL294" s="17" t="s">
        <v>137</v>
      </c>
      <c r="BM294" s="201" t="s">
        <v>658</v>
      </c>
    </row>
    <row r="295" spans="1:65" s="12" customFormat="1" ht="22.9" customHeight="1">
      <c r="B295" s="172"/>
      <c r="C295" s="173"/>
      <c r="D295" s="174" t="s">
        <v>75</v>
      </c>
      <c r="E295" s="186" t="s">
        <v>141</v>
      </c>
      <c r="F295" s="186" t="s">
        <v>659</v>
      </c>
      <c r="G295" s="173"/>
      <c r="H295" s="173"/>
      <c r="I295" s="176"/>
      <c r="J295" s="187">
        <f>BK295</f>
        <v>0</v>
      </c>
      <c r="K295" s="173"/>
      <c r="L295" s="178"/>
      <c r="M295" s="179"/>
      <c r="N295" s="180"/>
      <c r="O295" s="180"/>
      <c r="P295" s="181">
        <f>SUM(P296:P307)</f>
        <v>0</v>
      </c>
      <c r="Q295" s="180"/>
      <c r="R295" s="181">
        <f>SUM(R296:R307)</f>
        <v>3.4084088100000001</v>
      </c>
      <c r="S295" s="180"/>
      <c r="T295" s="182">
        <f>SUM(T296:T307)</f>
        <v>0</v>
      </c>
      <c r="AR295" s="183" t="s">
        <v>84</v>
      </c>
      <c r="AT295" s="184" t="s">
        <v>75</v>
      </c>
      <c r="AU295" s="184" t="s">
        <v>84</v>
      </c>
      <c r="AY295" s="183" t="s">
        <v>131</v>
      </c>
      <c r="BK295" s="185">
        <f>SUM(BK296:BK307)</f>
        <v>0</v>
      </c>
    </row>
    <row r="296" spans="1:65" s="2" customFormat="1" ht="16.5" customHeight="1">
      <c r="A296" s="34"/>
      <c r="B296" s="35"/>
      <c r="C296" s="236" t="s">
        <v>660</v>
      </c>
      <c r="D296" s="236" t="s">
        <v>224</v>
      </c>
      <c r="E296" s="237" t="s">
        <v>661</v>
      </c>
      <c r="F296" s="238" t="s">
        <v>662</v>
      </c>
      <c r="G296" s="239" t="s">
        <v>166</v>
      </c>
      <c r="H296" s="240">
        <v>1</v>
      </c>
      <c r="I296" s="241"/>
      <c r="J296" s="242">
        <f>ROUND(I296*H296,2)</f>
        <v>0</v>
      </c>
      <c r="K296" s="243"/>
      <c r="L296" s="39"/>
      <c r="M296" s="244" t="s">
        <v>1</v>
      </c>
      <c r="N296" s="245" t="s">
        <v>41</v>
      </c>
      <c r="O296" s="71"/>
      <c r="P296" s="199">
        <f>O296*H296</f>
        <v>0</v>
      </c>
      <c r="Q296" s="199">
        <v>0.17488999999999999</v>
      </c>
      <c r="R296" s="199">
        <f>Q296*H296</f>
        <v>0.17488999999999999</v>
      </c>
      <c r="S296" s="199">
        <v>0</v>
      </c>
      <c r="T296" s="200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1" t="s">
        <v>137</v>
      </c>
      <c r="AT296" s="201" t="s">
        <v>224</v>
      </c>
      <c r="AU296" s="201" t="s">
        <v>86</v>
      </c>
      <c r="AY296" s="17" t="s">
        <v>131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7" t="s">
        <v>84</v>
      </c>
      <c r="BK296" s="202">
        <f>ROUND(I296*H296,2)</f>
        <v>0</v>
      </c>
      <c r="BL296" s="17" t="s">
        <v>137</v>
      </c>
      <c r="BM296" s="201" t="s">
        <v>663</v>
      </c>
    </row>
    <row r="297" spans="1:65" s="2" customFormat="1" ht="24.2" customHeight="1">
      <c r="A297" s="34"/>
      <c r="B297" s="35"/>
      <c r="C297" s="236" t="s">
        <v>664</v>
      </c>
      <c r="D297" s="236" t="s">
        <v>224</v>
      </c>
      <c r="E297" s="237" t="s">
        <v>665</v>
      </c>
      <c r="F297" s="238" t="s">
        <v>666</v>
      </c>
      <c r="G297" s="239" t="s">
        <v>103</v>
      </c>
      <c r="H297" s="240">
        <v>12.58</v>
      </c>
      <c r="I297" s="241"/>
      <c r="J297" s="242">
        <f>ROUND(I297*H297,2)</f>
        <v>0</v>
      </c>
      <c r="K297" s="243"/>
      <c r="L297" s="39"/>
      <c r="M297" s="244" t="s">
        <v>1</v>
      </c>
      <c r="N297" s="245" t="s">
        <v>41</v>
      </c>
      <c r="O297" s="71"/>
      <c r="P297" s="199">
        <f>O297*H297</f>
        <v>0</v>
      </c>
      <c r="Q297" s="199">
        <v>0.24127000000000001</v>
      </c>
      <c r="R297" s="199">
        <f>Q297*H297</f>
        <v>3.0351766000000002</v>
      </c>
      <c r="S297" s="199">
        <v>0</v>
      </c>
      <c r="T297" s="20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1" t="s">
        <v>137</v>
      </c>
      <c r="AT297" s="201" t="s">
        <v>224</v>
      </c>
      <c r="AU297" s="201" t="s">
        <v>86</v>
      </c>
      <c r="AY297" s="17" t="s">
        <v>131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7" t="s">
        <v>84</v>
      </c>
      <c r="BK297" s="202">
        <f>ROUND(I297*H297,2)</f>
        <v>0</v>
      </c>
      <c r="BL297" s="17" t="s">
        <v>137</v>
      </c>
      <c r="BM297" s="201" t="s">
        <v>667</v>
      </c>
    </row>
    <row r="298" spans="1:65" s="13" customFormat="1" ht="11.25">
      <c r="B298" s="203"/>
      <c r="C298" s="204"/>
      <c r="D298" s="205" t="s">
        <v>168</v>
      </c>
      <c r="E298" s="206" t="s">
        <v>1</v>
      </c>
      <c r="F298" s="207" t="s">
        <v>361</v>
      </c>
      <c r="G298" s="204"/>
      <c r="H298" s="206" t="s">
        <v>1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168</v>
      </c>
      <c r="AU298" s="213" t="s">
        <v>86</v>
      </c>
      <c r="AV298" s="13" t="s">
        <v>84</v>
      </c>
      <c r="AW298" s="13" t="s">
        <v>32</v>
      </c>
      <c r="AX298" s="13" t="s">
        <v>76</v>
      </c>
      <c r="AY298" s="213" t="s">
        <v>131</v>
      </c>
    </row>
    <row r="299" spans="1:65" s="14" customFormat="1" ht="11.25">
      <c r="B299" s="214"/>
      <c r="C299" s="215"/>
      <c r="D299" s="205" t="s">
        <v>168</v>
      </c>
      <c r="E299" s="216" t="s">
        <v>1</v>
      </c>
      <c r="F299" s="217" t="s">
        <v>668</v>
      </c>
      <c r="G299" s="215"/>
      <c r="H299" s="218">
        <v>12.58</v>
      </c>
      <c r="I299" s="219"/>
      <c r="J299" s="215"/>
      <c r="K299" s="215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168</v>
      </c>
      <c r="AU299" s="224" t="s">
        <v>86</v>
      </c>
      <c r="AV299" s="14" t="s">
        <v>86</v>
      </c>
      <c r="AW299" s="14" t="s">
        <v>32</v>
      </c>
      <c r="AX299" s="14" t="s">
        <v>84</v>
      </c>
      <c r="AY299" s="224" t="s">
        <v>131</v>
      </c>
    </row>
    <row r="300" spans="1:65" s="2" customFormat="1" ht="24.2" customHeight="1">
      <c r="A300" s="34"/>
      <c r="B300" s="35"/>
      <c r="C300" s="188" t="s">
        <v>669</v>
      </c>
      <c r="D300" s="188" t="s">
        <v>133</v>
      </c>
      <c r="E300" s="189" t="s">
        <v>670</v>
      </c>
      <c r="F300" s="190" t="s">
        <v>671</v>
      </c>
      <c r="G300" s="191" t="s">
        <v>166</v>
      </c>
      <c r="H300" s="192">
        <v>20</v>
      </c>
      <c r="I300" s="193"/>
      <c r="J300" s="194">
        <f>ROUND(I300*H300,2)</f>
        <v>0</v>
      </c>
      <c r="K300" s="195"/>
      <c r="L300" s="196"/>
      <c r="M300" s="197" t="s">
        <v>1</v>
      </c>
      <c r="N300" s="198" t="s">
        <v>41</v>
      </c>
      <c r="O300" s="71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1" t="s">
        <v>136</v>
      </c>
      <c r="AT300" s="201" t="s">
        <v>133</v>
      </c>
      <c r="AU300" s="201" t="s">
        <v>86</v>
      </c>
      <c r="AY300" s="17" t="s">
        <v>131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7" t="s">
        <v>84</v>
      </c>
      <c r="BK300" s="202">
        <f>ROUND(I300*H300,2)</f>
        <v>0</v>
      </c>
      <c r="BL300" s="17" t="s">
        <v>137</v>
      </c>
      <c r="BM300" s="201" t="s">
        <v>672</v>
      </c>
    </row>
    <row r="301" spans="1:65" s="2" customFormat="1" ht="24.2" customHeight="1">
      <c r="A301" s="34"/>
      <c r="B301" s="35"/>
      <c r="C301" s="188" t="s">
        <v>673</v>
      </c>
      <c r="D301" s="188" t="s">
        <v>133</v>
      </c>
      <c r="E301" s="189" t="s">
        <v>674</v>
      </c>
      <c r="F301" s="190" t="s">
        <v>675</v>
      </c>
      <c r="G301" s="191" t="s">
        <v>166</v>
      </c>
      <c r="H301" s="192">
        <v>20</v>
      </c>
      <c r="I301" s="193"/>
      <c r="J301" s="194">
        <f>ROUND(I301*H301,2)</f>
        <v>0</v>
      </c>
      <c r="K301" s="195"/>
      <c r="L301" s="196"/>
      <c r="M301" s="197" t="s">
        <v>1</v>
      </c>
      <c r="N301" s="198" t="s">
        <v>41</v>
      </c>
      <c r="O301" s="71"/>
      <c r="P301" s="199">
        <f>O301*H301</f>
        <v>0</v>
      </c>
      <c r="Q301" s="199">
        <v>0</v>
      </c>
      <c r="R301" s="199">
        <f>Q301*H301</f>
        <v>0</v>
      </c>
      <c r="S301" s="199">
        <v>0</v>
      </c>
      <c r="T301" s="200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1" t="s">
        <v>136</v>
      </c>
      <c r="AT301" s="201" t="s">
        <v>133</v>
      </c>
      <c r="AU301" s="201" t="s">
        <v>86</v>
      </c>
      <c r="AY301" s="17" t="s">
        <v>131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17" t="s">
        <v>84</v>
      </c>
      <c r="BK301" s="202">
        <f>ROUND(I301*H301,2)</f>
        <v>0</v>
      </c>
      <c r="BL301" s="17" t="s">
        <v>137</v>
      </c>
      <c r="BM301" s="201" t="s">
        <v>676</v>
      </c>
    </row>
    <row r="302" spans="1:65" s="2" customFormat="1" ht="24.2" customHeight="1">
      <c r="A302" s="34"/>
      <c r="B302" s="35"/>
      <c r="C302" s="188" t="s">
        <v>677</v>
      </c>
      <c r="D302" s="188" t="s">
        <v>133</v>
      </c>
      <c r="E302" s="189" t="s">
        <v>678</v>
      </c>
      <c r="F302" s="190" t="s">
        <v>679</v>
      </c>
      <c r="G302" s="191" t="s">
        <v>166</v>
      </c>
      <c r="H302" s="192">
        <v>20</v>
      </c>
      <c r="I302" s="193"/>
      <c r="J302" s="194">
        <f>ROUND(I302*H302,2)</f>
        <v>0</v>
      </c>
      <c r="K302" s="195"/>
      <c r="L302" s="196"/>
      <c r="M302" s="197" t="s">
        <v>1</v>
      </c>
      <c r="N302" s="198" t="s">
        <v>41</v>
      </c>
      <c r="O302" s="71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1" t="s">
        <v>136</v>
      </c>
      <c r="AT302" s="201" t="s">
        <v>133</v>
      </c>
      <c r="AU302" s="201" t="s">
        <v>86</v>
      </c>
      <c r="AY302" s="17" t="s">
        <v>131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7" t="s">
        <v>84</v>
      </c>
      <c r="BK302" s="202">
        <f>ROUND(I302*H302,2)</f>
        <v>0</v>
      </c>
      <c r="BL302" s="17" t="s">
        <v>137</v>
      </c>
      <c r="BM302" s="201" t="s">
        <v>680</v>
      </c>
    </row>
    <row r="303" spans="1:65" s="2" customFormat="1" ht="24.2" customHeight="1">
      <c r="A303" s="34"/>
      <c r="B303" s="35"/>
      <c r="C303" s="188" t="s">
        <v>681</v>
      </c>
      <c r="D303" s="188" t="s">
        <v>133</v>
      </c>
      <c r="E303" s="189" t="s">
        <v>682</v>
      </c>
      <c r="F303" s="190" t="s">
        <v>683</v>
      </c>
      <c r="G303" s="191" t="s">
        <v>166</v>
      </c>
      <c r="H303" s="192">
        <v>20</v>
      </c>
      <c r="I303" s="193"/>
      <c r="J303" s="194">
        <f>ROUND(I303*H303,2)</f>
        <v>0</v>
      </c>
      <c r="K303" s="195"/>
      <c r="L303" s="196"/>
      <c r="M303" s="197" t="s">
        <v>1</v>
      </c>
      <c r="N303" s="198" t="s">
        <v>41</v>
      </c>
      <c r="O303" s="71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1" t="s">
        <v>136</v>
      </c>
      <c r="AT303" s="201" t="s">
        <v>133</v>
      </c>
      <c r="AU303" s="201" t="s">
        <v>86</v>
      </c>
      <c r="AY303" s="17" t="s">
        <v>131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7" t="s">
        <v>84</v>
      </c>
      <c r="BK303" s="202">
        <f>ROUND(I303*H303,2)</f>
        <v>0</v>
      </c>
      <c r="BL303" s="17" t="s">
        <v>137</v>
      </c>
      <c r="BM303" s="201" t="s">
        <v>684</v>
      </c>
    </row>
    <row r="304" spans="1:65" s="2" customFormat="1" ht="21.75" customHeight="1">
      <c r="A304" s="34"/>
      <c r="B304" s="35"/>
      <c r="C304" s="236" t="s">
        <v>685</v>
      </c>
      <c r="D304" s="236" t="s">
        <v>224</v>
      </c>
      <c r="E304" s="237" t="s">
        <v>686</v>
      </c>
      <c r="F304" s="238" t="s">
        <v>687</v>
      </c>
      <c r="G304" s="239" t="s">
        <v>241</v>
      </c>
      <c r="H304" s="240">
        <v>4.1470000000000002</v>
      </c>
      <c r="I304" s="241"/>
      <c r="J304" s="242">
        <f>ROUND(I304*H304,2)</f>
        <v>0</v>
      </c>
      <c r="K304" s="243"/>
      <c r="L304" s="39"/>
      <c r="M304" s="244" t="s">
        <v>1</v>
      </c>
      <c r="N304" s="245" t="s">
        <v>41</v>
      </c>
      <c r="O304" s="71"/>
      <c r="P304" s="199">
        <f>O304*H304</f>
        <v>0</v>
      </c>
      <c r="Q304" s="199">
        <v>1.7430000000000001E-2</v>
      </c>
      <c r="R304" s="199">
        <f>Q304*H304</f>
        <v>7.2282210000000013E-2</v>
      </c>
      <c r="S304" s="199">
        <v>0</v>
      </c>
      <c r="T304" s="200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1" t="s">
        <v>594</v>
      </c>
      <c r="AT304" s="201" t="s">
        <v>224</v>
      </c>
      <c r="AU304" s="201" t="s">
        <v>86</v>
      </c>
      <c r="AY304" s="17" t="s">
        <v>131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7" t="s">
        <v>84</v>
      </c>
      <c r="BK304" s="202">
        <f>ROUND(I304*H304,2)</f>
        <v>0</v>
      </c>
      <c r="BL304" s="17" t="s">
        <v>594</v>
      </c>
      <c r="BM304" s="201" t="s">
        <v>688</v>
      </c>
    </row>
    <row r="305" spans="1:65" s="14" customFormat="1" ht="11.25">
      <c r="B305" s="214"/>
      <c r="C305" s="215"/>
      <c r="D305" s="205" t="s">
        <v>168</v>
      </c>
      <c r="E305" s="216" t="s">
        <v>1</v>
      </c>
      <c r="F305" s="217" t="s">
        <v>689</v>
      </c>
      <c r="G305" s="215"/>
      <c r="H305" s="218">
        <v>4.1470000000000002</v>
      </c>
      <c r="I305" s="219"/>
      <c r="J305" s="215"/>
      <c r="K305" s="215"/>
      <c r="L305" s="220"/>
      <c r="M305" s="221"/>
      <c r="N305" s="222"/>
      <c r="O305" s="222"/>
      <c r="P305" s="222"/>
      <c r="Q305" s="222"/>
      <c r="R305" s="222"/>
      <c r="S305" s="222"/>
      <c r="T305" s="223"/>
      <c r="AT305" s="224" t="s">
        <v>168</v>
      </c>
      <c r="AU305" s="224" t="s">
        <v>86</v>
      </c>
      <c r="AV305" s="14" t="s">
        <v>86</v>
      </c>
      <c r="AW305" s="14" t="s">
        <v>32</v>
      </c>
      <c r="AX305" s="14" t="s">
        <v>84</v>
      </c>
      <c r="AY305" s="224" t="s">
        <v>131</v>
      </c>
    </row>
    <row r="306" spans="1:65" s="2" customFormat="1" ht="16.5" customHeight="1">
      <c r="A306" s="34"/>
      <c r="B306" s="35"/>
      <c r="C306" s="188" t="s">
        <v>690</v>
      </c>
      <c r="D306" s="188" t="s">
        <v>133</v>
      </c>
      <c r="E306" s="189" t="s">
        <v>691</v>
      </c>
      <c r="F306" s="190" t="s">
        <v>692</v>
      </c>
      <c r="G306" s="191" t="s">
        <v>103</v>
      </c>
      <c r="H306" s="192">
        <v>6.6</v>
      </c>
      <c r="I306" s="193"/>
      <c r="J306" s="194">
        <f>ROUND(I306*H306,2)</f>
        <v>0</v>
      </c>
      <c r="K306" s="195"/>
      <c r="L306" s="196"/>
      <c r="M306" s="197" t="s">
        <v>1</v>
      </c>
      <c r="N306" s="198" t="s">
        <v>41</v>
      </c>
      <c r="O306" s="71"/>
      <c r="P306" s="199">
        <f>O306*H306</f>
        <v>0</v>
      </c>
      <c r="Q306" s="199">
        <v>1.9099999999999999E-2</v>
      </c>
      <c r="R306" s="199">
        <f>Q306*H306</f>
        <v>0.12605999999999998</v>
      </c>
      <c r="S306" s="199">
        <v>0</v>
      </c>
      <c r="T306" s="200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1" t="s">
        <v>136</v>
      </c>
      <c r="AT306" s="201" t="s">
        <v>133</v>
      </c>
      <c r="AU306" s="201" t="s">
        <v>86</v>
      </c>
      <c r="AY306" s="17" t="s">
        <v>131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7" t="s">
        <v>84</v>
      </c>
      <c r="BK306" s="202">
        <f>ROUND(I306*H306,2)</f>
        <v>0</v>
      </c>
      <c r="BL306" s="17" t="s">
        <v>137</v>
      </c>
      <c r="BM306" s="201" t="s">
        <v>693</v>
      </c>
    </row>
    <row r="307" spans="1:65" s="14" customFormat="1" ht="11.25">
      <c r="B307" s="214"/>
      <c r="C307" s="215"/>
      <c r="D307" s="205" t="s">
        <v>168</v>
      </c>
      <c r="E307" s="216" t="s">
        <v>1</v>
      </c>
      <c r="F307" s="217" t="s">
        <v>392</v>
      </c>
      <c r="G307" s="215"/>
      <c r="H307" s="218">
        <v>6.6</v>
      </c>
      <c r="I307" s="219"/>
      <c r="J307" s="215"/>
      <c r="K307" s="215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168</v>
      </c>
      <c r="AU307" s="224" t="s">
        <v>86</v>
      </c>
      <c r="AV307" s="14" t="s">
        <v>86</v>
      </c>
      <c r="AW307" s="14" t="s">
        <v>32</v>
      </c>
      <c r="AX307" s="14" t="s">
        <v>84</v>
      </c>
      <c r="AY307" s="224" t="s">
        <v>131</v>
      </c>
    </row>
    <row r="308" spans="1:65" s="12" customFormat="1" ht="22.9" customHeight="1">
      <c r="B308" s="172"/>
      <c r="C308" s="173"/>
      <c r="D308" s="174" t="s">
        <v>75</v>
      </c>
      <c r="E308" s="186" t="s">
        <v>137</v>
      </c>
      <c r="F308" s="186" t="s">
        <v>694</v>
      </c>
      <c r="G308" s="173"/>
      <c r="H308" s="173"/>
      <c r="I308" s="176"/>
      <c r="J308" s="187">
        <f>BK308</f>
        <v>0</v>
      </c>
      <c r="K308" s="173"/>
      <c r="L308" s="178"/>
      <c r="M308" s="179"/>
      <c r="N308" s="180"/>
      <c r="O308" s="180"/>
      <c r="P308" s="181">
        <f>SUM(P309:P312)</f>
        <v>0</v>
      </c>
      <c r="Q308" s="180"/>
      <c r="R308" s="181">
        <f>SUM(R309:R312)</f>
        <v>23.559030499999999</v>
      </c>
      <c r="S308" s="180"/>
      <c r="T308" s="182">
        <f>SUM(T309:T312)</f>
        <v>0</v>
      </c>
      <c r="AR308" s="183" t="s">
        <v>84</v>
      </c>
      <c r="AT308" s="184" t="s">
        <v>75</v>
      </c>
      <c r="AU308" s="184" t="s">
        <v>84</v>
      </c>
      <c r="AY308" s="183" t="s">
        <v>131</v>
      </c>
      <c r="BK308" s="185">
        <f>SUM(BK309:BK312)</f>
        <v>0</v>
      </c>
    </row>
    <row r="309" spans="1:65" s="2" customFormat="1" ht="24.2" customHeight="1">
      <c r="A309" s="34"/>
      <c r="B309" s="35"/>
      <c r="C309" s="236" t="s">
        <v>695</v>
      </c>
      <c r="D309" s="236" t="s">
        <v>224</v>
      </c>
      <c r="E309" s="237" t="s">
        <v>696</v>
      </c>
      <c r="F309" s="238" t="s">
        <v>697</v>
      </c>
      <c r="G309" s="239" t="s">
        <v>241</v>
      </c>
      <c r="H309" s="240">
        <v>24.2</v>
      </c>
      <c r="I309" s="241"/>
      <c r="J309" s="242">
        <f>ROUND(I309*H309,2)</f>
        <v>0</v>
      </c>
      <c r="K309" s="243"/>
      <c r="L309" s="39"/>
      <c r="M309" s="244" t="s">
        <v>1</v>
      </c>
      <c r="N309" s="245" t="s">
        <v>41</v>
      </c>
      <c r="O309" s="71"/>
      <c r="P309" s="199">
        <f>O309*H309</f>
        <v>0</v>
      </c>
      <c r="Q309" s="199">
        <v>9.4539999999999999E-2</v>
      </c>
      <c r="R309" s="199">
        <f>Q309*H309</f>
        <v>2.287868</v>
      </c>
      <c r="S309" s="199">
        <v>0</v>
      </c>
      <c r="T309" s="200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1" t="s">
        <v>137</v>
      </c>
      <c r="AT309" s="201" t="s">
        <v>224</v>
      </c>
      <c r="AU309" s="201" t="s">
        <v>86</v>
      </c>
      <c r="AY309" s="17" t="s">
        <v>131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7" t="s">
        <v>84</v>
      </c>
      <c r="BK309" s="202">
        <f>ROUND(I309*H309,2)</f>
        <v>0</v>
      </c>
      <c r="BL309" s="17" t="s">
        <v>137</v>
      </c>
      <c r="BM309" s="201" t="s">
        <v>698</v>
      </c>
    </row>
    <row r="310" spans="1:65" s="14" customFormat="1" ht="11.25">
      <c r="B310" s="214"/>
      <c r="C310" s="215"/>
      <c r="D310" s="205" t="s">
        <v>168</v>
      </c>
      <c r="E310" s="216" t="s">
        <v>1</v>
      </c>
      <c r="F310" s="217" t="s">
        <v>699</v>
      </c>
      <c r="G310" s="215"/>
      <c r="H310" s="218">
        <v>24.2</v>
      </c>
      <c r="I310" s="219"/>
      <c r="J310" s="215"/>
      <c r="K310" s="215"/>
      <c r="L310" s="220"/>
      <c r="M310" s="221"/>
      <c r="N310" s="222"/>
      <c r="O310" s="222"/>
      <c r="P310" s="222"/>
      <c r="Q310" s="222"/>
      <c r="R310" s="222"/>
      <c r="S310" s="222"/>
      <c r="T310" s="223"/>
      <c r="AT310" s="224" t="s">
        <v>168</v>
      </c>
      <c r="AU310" s="224" t="s">
        <v>86</v>
      </c>
      <c r="AV310" s="14" t="s">
        <v>86</v>
      </c>
      <c r="AW310" s="14" t="s">
        <v>32</v>
      </c>
      <c r="AX310" s="14" t="s">
        <v>84</v>
      </c>
      <c r="AY310" s="224" t="s">
        <v>131</v>
      </c>
    </row>
    <row r="311" spans="1:65" s="2" customFormat="1" ht="16.5" customHeight="1">
      <c r="A311" s="34"/>
      <c r="B311" s="35"/>
      <c r="C311" s="236" t="s">
        <v>700</v>
      </c>
      <c r="D311" s="236" t="s">
        <v>224</v>
      </c>
      <c r="E311" s="237" t="s">
        <v>701</v>
      </c>
      <c r="F311" s="238" t="s">
        <v>702</v>
      </c>
      <c r="G311" s="239" t="s">
        <v>255</v>
      </c>
      <c r="H311" s="240">
        <v>11.25</v>
      </c>
      <c r="I311" s="241"/>
      <c r="J311" s="242">
        <f>ROUND(I311*H311,2)</f>
        <v>0</v>
      </c>
      <c r="K311" s="243"/>
      <c r="L311" s="39"/>
      <c r="M311" s="244" t="s">
        <v>1</v>
      </c>
      <c r="N311" s="245" t="s">
        <v>41</v>
      </c>
      <c r="O311" s="71"/>
      <c r="P311" s="199">
        <f>O311*H311</f>
        <v>0</v>
      </c>
      <c r="Q311" s="199">
        <v>1.8907700000000001</v>
      </c>
      <c r="R311" s="199">
        <f>Q311*H311</f>
        <v>21.271162499999999</v>
      </c>
      <c r="S311" s="199">
        <v>0</v>
      </c>
      <c r="T311" s="200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1" t="s">
        <v>137</v>
      </c>
      <c r="AT311" s="201" t="s">
        <v>224</v>
      </c>
      <c r="AU311" s="201" t="s">
        <v>86</v>
      </c>
      <c r="AY311" s="17" t="s">
        <v>131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7" t="s">
        <v>84</v>
      </c>
      <c r="BK311" s="202">
        <f>ROUND(I311*H311,2)</f>
        <v>0</v>
      </c>
      <c r="BL311" s="17" t="s">
        <v>137</v>
      </c>
      <c r="BM311" s="201" t="s">
        <v>703</v>
      </c>
    </row>
    <row r="312" spans="1:65" s="14" customFormat="1" ht="11.25">
      <c r="B312" s="214"/>
      <c r="C312" s="215"/>
      <c r="D312" s="205" t="s">
        <v>168</v>
      </c>
      <c r="E312" s="216" t="s">
        <v>1</v>
      </c>
      <c r="F312" s="217" t="s">
        <v>704</v>
      </c>
      <c r="G312" s="215"/>
      <c r="H312" s="218">
        <v>11.25</v>
      </c>
      <c r="I312" s="219"/>
      <c r="J312" s="215"/>
      <c r="K312" s="215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168</v>
      </c>
      <c r="AU312" s="224" t="s">
        <v>86</v>
      </c>
      <c r="AV312" s="14" t="s">
        <v>86</v>
      </c>
      <c r="AW312" s="14" t="s">
        <v>32</v>
      </c>
      <c r="AX312" s="14" t="s">
        <v>84</v>
      </c>
      <c r="AY312" s="224" t="s">
        <v>131</v>
      </c>
    </row>
    <row r="313" spans="1:65" s="12" customFormat="1" ht="22.9" customHeight="1">
      <c r="B313" s="172"/>
      <c r="C313" s="173"/>
      <c r="D313" s="174" t="s">
        <v>75</v>
      </c>
      <c r="E313" s="186" t="s">
        <v>130</v>
      </c>
      <c r="F313" s="186" t="s">
        <v>705</v>
      </c>
      <c r="G313" s="173"/>
      <c r="H313" s="173"/>
      <c r="I313" s="176"/>
      <c r="J313" s="187">
        <f>BK313</f>
        <v>0</v>
      </c>
      <c r="K313" s="173"/>
      <c r="L313" s="178"/>
      <c r="M313" s="179"/>
      <c r="N313" s="180"/>
      <c r="O313" s="180"/>
      <c r="P313" s="181">
        <f>SUM(P314:P398)</f>
        <v>0</v>
      </c>
      <c r="Q313" s="180"/>
      <c r="R313" s="181">
        <f>SUM(R314:R398)</f>
        <v>3421.0645460000001</v>
      </c>
      <c r="S313" s="180"/>
      <c r="T313" s="182">
        <f>SUM(T314:T398)</f>
        <v>0</v>
      </c>
      <c r="AR313" s="183" t="s">
        <v>84</v>
      </c>
      <c r="AT313" s="184" t="s">
        <v>75</v>
      </c>
      <c r="AU313" s="184" t="s">
        <v>84</v>
      </c>
      <c r="AY313" s="183" t="s">
        <v>131</v>
      </c>
      <c r="BK313" s="185">
        <f>SUM(BK314:BK398)</f>
        <v>0</v>
      </c>
    </row>
    <row r="314" spans="1:65" s="2" customFormat="1" ht="16.5" customHeight="1">
      <c r="A314" s="34"/>
      <c r="B314" s="35"/>
      <c r="C314" s="236" t="s">
        <v>706</v>
      </c>
      <c r="D314" s="236" t="s">
        <v>224</v>
      </c>
      <c r="E314" s="237" t="s">
        <v>707</v>
      </c>
      <c r="F314" s="238" t="s">
        <v>708</v>
      </c>
      <c r="G314" s="239" t="s">
        <v>241</v>
      </c>
      <c r="H314" s="240">
        <v>135.6</v>
      </c>
      <c r="I314" s="241"/>
      <c r="J314" s="242">
        <f>ROUND(I314*H314,2)</f>
        <v>0</v>
      </c>
      <c r="K314" s="243"/>
      <c r="L314" s="39"/>
      <c r="M314" s="244" t="s">
        <v>1</v>
      </c>
      <c r="N314" s="245" t="s">
        <v>41</v>
      </c>
      <c r="O314" s="71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1" t="s">
        <v>137</v>
      </c>
      <c r="AT314" s="201" t="s">
        <v>224</v>
      </c>
      <c r="AU314" s="201" t="s">
        <v>86</v>
      </c>
      <c r="AY314" s="17" t="s">
        <v>131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17" t="s">
        <v>84</v>
      </c>
      <c r="BK314" s="202">
        <f>ROUND(I314*H314,2)</f>
        <v>0</v>
      </c>
      <c r="BL314" s="17" t="s">
        <v>137</v>
      </c>
      <c r="BM314" s="201" t="s">
        <v>709</v>
      </c>
    </row>
    <row r="315" spans="1:65" s="14" customFormat="1" ht="11.25">
      <c r="B315" s="214"/>
      <c r="C315" s="215"/>
      <c r="D315" s="205" t="s">
        <v>168</v>
      </c>
      <c r="E315" s="216" t="s">
        <v>281</v>
      </c>
      <c r="F315" s="217" t="s">
        <v>282</v>
      </c>
      <c r="G315" s="215"/>
      <c r="H315" s="218">
        <v>135.6</v>
      </c>
      <c r="I315" s="219"/>
      <c r="J315" s="215"/>
      <c r="K315" s="215"/>
      <c r="L315" s="220"/>
      <c r="M315" s="221"/>
      <c r="N315" s="222"/>
      <c r="O315" s="222"/>
      <c r="P315" s="222"/>
      <c r="Q315" s="222"/>
      <c r="R315" s="222"/>
      <c r="S315" s="222"/>
      <c r="T315" s="223"/>
      <c r="AT315" s="224" t="s">
        <v>168</v>
      </c>
      <c r="AU315" s="224" t="s">
        <v>86</v>
      </c>
      <c r="AV315" s="14" t="s">
        <v>86</v>
      </c>
      <c r="AW315" s="14" t="s">
        <v>32</v>
      </c>
      <c r="AX315" s="14" t="s">
        <v>84</v>
      </c>
      <c r="AY315" s="224" t="s">
        <v>131</v>
      </c>
    </row>
    <row r="316" spans="1:65" s="2" customFormat="1" ht="16.5" customHeight="1">
      <c r="A316" s="34"/>
      <c r="B316" s="35"/>
      <c r="C316" s="236" t="s">
        <v>710</v>
      </c>
      <c r="D316" s="236" t="s">
        <v>224</v>
      </c>
      <c r="E316" s="237" t="s">
        <v>711</v>
      </c>
      <c r="F316" s="238" t="s">
        <v>712</v>
      </c>
      <c r="G316" s="239" t="s">
        <v>241</v>
      </c>
      <c r="H316" s="240">
        <v>3638.4</v>
      </c>
      <c r="I316" s="241"/>
      <c r="J316" s="242">
        <f>ROUND(I316*H316,2)</f>
        <v>0</v>
      </c>
      <c r="K316" s="243"/>
      <c r="L316" s="39"/>
      <c r="M316" s="244" t="s">
        <v>1</v>
      </c>
      <c r="N316" s="245" t="s">
        <v>41</v>
      </c>
      <c r="O316" s="71"/>
      <c r="P316" s="199">
        <f>O316*H316</f>
        <v>0</v>
      </c>
      <c r="Q316" s="199">
        <v>0.27994000000000002</v>
      </c>
      <c r="R316" s="199">
        <f>Q316*H316</f>
        <v>1018.5336960000001</v>
      </c>
      <c r="S316" s="199">
        <v>0</v>
      </c>
      <c r="T316" s="200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1" t="s">
        <v>137</v>
      </c>
      <c r="AT316" s="201" t="s">
        <v>224</v>
      </c>
      <c r="AU316" s="201" t="s">
        <v>86</v>
      </c>
      <c r="AY316" s="17" t="s">
        <v>131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17" t="s">
        <v>84</v>
      </c>
      <c r="BK316" s="202">
        <f>ROUND(I316*H316,2)</f>
        <v>0</v>
      </c>
      <c r="BL316" s="17" t="s">
        <v>137</v>
      </c>
      <c r="BM316" s="201" t="s">
        <v>713</v>
      </c>
    </row>
    <row r="317" spans="1:65" s="14" customFormat="1" ht="11.25">
      <c r="B317" s="214"/>
      <c r="C317" s="215"/>
      <c r="D317" s="205" t="s">
        <v>168</v>
      </c>
      <c r="E317" s="216" t="s">
        <v>1</v>
      </c>
      <c r="F317" s="217" t="s">
        <v>257</v>
      </c>
      <c r="G317" s="215"/>
      <c r="H317" s="218">
        <v>1550.3</v>
      </c>
      <c r="I317" s="219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168</v>
      </c>
      <c r="AU317" s="224" t="s">
        <v>86</v>
      </c>
      <c r="AV317" s="14" t="s">
        <v>86</v>
      </c>
      <c r="AW317" s="14" t="s">
        <v>32</v>
      </c>
      <c r="AX317" s="14" t="s">
        <v>76</v>
      </c>
      <c r="AY317" s="224" t="s">
        <v>131</v>
      </c>
    </row>
    <row r="318" spans="1:65" s="14" customFormat="1" ht="11.25">
      <c r="B318" s="214"/>
      <c r="C318" s="215"/>
      <c r="D318" s="205" t="s">
        <v>168</v>
      </c>
      <c r="E318" s="216" t="s">
        <v>1</v>
      </c>
      <c r="F318" s="217" t="s">
        <v>269</v>
      </c>
      <c r="G318" s="215"/>
      <c r="H318" s="218">
        <v>164.6</v>
      </c>
      <c r="I318" s="219"/>
      <c r="J318" s="215"/>
      <c r="K318" s="215"/>
      <c r="L318" s="220"/>
      <c r="M318" s="221"/>
      <c r="N318" s="222"/>
      <c r="O318" s="222"/>
      <c r="P318" s="222"/>
      <c r="Q318" s="222"/>
      <c r="R318" s="222"/>
      <c r="S318" s="222"/>
      <c r="T318" s="223"/>
      <c r="AT318" s="224" t="s">
        <v>168</v>
      </c>
      <c r="AU318" s="224" t="s">
        <v>86</v>
      </c>
      <c r="AV318" s="14" t="s">
        <v>86</v>
      </c>
      <c r="AW318" s="14" t="s">
        <v>32</v>
      </c>
      <c r="AX318" s="14" t="s">
        <v>76</v>
      </c>
      <c r="AY318" s="224" t="s">
        <v>131</v>
      </c>
    </row>
    <row r="319" spans="1:65" s="14" customFormat="1" ht="11.25">
      <c r="B319" s="214"/>
      <c r="C319" s="215"/>
      <c r="D319" s="205" t="s">
        <v>168</v>
      </c>
      <c r="E319" s="216" t="s">
        <v>1</v>
      </c>
      <c r="F319" s="217" t="s">
        <v>277</v>
      </c>
      <c r="G319" s="215"/>
      <c r="H319" s="218">
        <v>233.7</v>
      </c>
      <c r="I319" s="219"/>
      <c r="J319" s="215"/>
      <c r="K319" s="215"/>
      <c r="L319" s="220"/>
      <c r="M319" s="221"/>
      <c r="N319" s="222"/>
      <c r="O319" s="222"/>
      <c r="P319" s="222"/>
      <c r="Q319" s="222"/>
      <c r="R319" s="222"/>
      <c r="S319" s="222"/>
      <c r="T319" s="223"/>
      <c r="AT319" s="224" t="s">
        <v>168</v>
      </c>
      <c r="AU319" s="224" t="s">
        <v>86</v>
      </c>
      <c r="AV319" s="14" t="s">
        <v>86</v>
      </c>
      <c r="AW319" s="14" t="s">
        <v>32</v>
      </c>
      <c r="AX319" s="14" t="s">
        <v>76</v>
      </c>
      <c r="AY319" s="224" t="s">
        <v>131</v>
      </c>
    </row>
    <row r="320" spans="1:65" s="14" customFormat="1" ht="11.25">
      <c r="B320" s="214"/>
      <c r="C320" s="215"/>
      <c r="D320" s="205" t="s">
        <v>168</v>
      </c>
      <c r="E320" s="216" t="s">
        <v>1</v>
      </c>
      <c r="F320" s="217" t="s">
        <v>279</v>
      </c>
      <c r="G320" s="215"/>
      <c r="H320" s="218">
        <v>9.5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168</v>
      </c>
      <c r="AU320" s="224" t="s">
        <v>86</v>
      </c>
      <c r="AV320" s="14" t="s">
        <v>86</v>
      </c>
      <c r="AW320" s="14" t="s">
        <v>32</v>
      </c>
      <c r="AX320" s="14" t="s">
        <v>76</v>
      </c>
      <c r="AY320" s="224" t="s">
        <v>131</v>
      </c>
    </row>
    <row r="321" spans="1:65" s="14" customFormat="1" ht="11.25">
      <c r="B321" s="214"/>
      <c r="C321" s="215"/>
      <c r="D321" s="205" t="s">
        <v>168</v>
      </c>
      <c r="E321" s="216" t="s">
        <v>1</v>
      </c>
      <c r="F321" s="217" t="s">
        <v>283</v>
      </c>
      <c r="G321" s="215"/>
      <c r="H321" s="218">
        <v>13.1</v>
      </c>
      <c r="I321" s="219"/>
      <c r="J321" s="215"/>
      <c r="K321" s="215"/>
      <c r="L321" s="220"/>
      <c r="M321" s="221"/>
      <c r="N321" s="222"/>
      <c r="O321" s="222"/>
      <c r="P321" s="222"/>
      <c r="Q321" s="222"/>
      <c r="R321" s="222"/>
      <c r="S321" s="222"/>
      <c r="T321" s="223"/>
      <c r="AT321" s="224" t="s">
        <v>168</v>
      </c>
      <c r="AU321" s="224" t="s">
        <v>86</v>
      </c>
      <c r="AV321" s="14" t="s">
        <v>86</v>
      </c>
      <c r="AW321" s="14" t="s">
        <v>32</v>
      </c>
      <c r="AX321" s="14" t="s">
        <v>76</v>
      </c>
      <c r="AY321" s="224" t="s">
        <v>131</v>
      </c>
    </row>
    <row r="322" spans="1:65" s="14" customFormat="1" ht="11.25">
      <c r="B322" s="214"/>
      <c r="C322" s="215"/>
      <c r="D322" s="205" t="s">
        <v>168</v>
      </c>
      <c r="E322" s="216" t="s">
        <v>1</v>
      </c>
      <c r="F322" s="217" t="s">
        <v>285</v>
      </c>
      <c r="G322" s="215"/>
      <c r="H322" s="218">
        <v>40.799999999999997</v>
      </c>
      <c r="I322" s="219"/>
      <c r="J322" s="215"/>
      <c r="K322" s="215"/>
      <c r="L322" s="220"/>
      <c r="M322" s="221"/>
      <c r="N322" s="222"/>
      <c r="O322" s="222"/>
      <c r="P322" s="222"/>
      <c r="Q322" s="222"/>
      <c r="R322" s="222"/>
      <c r="S322" s="222"/>
      <c r="T322" s="223"/>
      <c r="AT322" s="224" t="s">
        <v>168</v>
      </c>
      <c r="AU322" s="224" t="s">
        <v>86</v>
      </c>
      <c r="AV322" s="14" t="s">
        <v>86</v>
      </c>
      <c r="AW322" s="14" t="s">
        <v>32</v>
      </c>
      <c r="AX322" s="14" t="s">
        <v>76</v>
      </c>
      <c r="AY322" s="224" t="s">
        <v>131</v>
      </c>
    </row>
    <row r="323" spans="1:65" s="14" customFormat="1" ht="11.25">
      <c r="B323" s="214"/>
      <c r="C323" s="215"/>
      <c r="D323" s="205" t="s">
        <v>168</v>
      </c>
      <c r="E323" s="216" t="s">
        <v>1</v>
      </c>
      <c r="F323" s="217" t="s">
        <v>289</v>
      </c>
      <c r="G323" s="215"/>
      <c r="H323" s="218">
        <v>8.6</v>
      </c>
      <c r="I323" s="219"/>
      <c r="J323" s="215"/>
      <c r="K323" s="215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168</v>
      </c>
      <c r="AU323" s="224" t="s">
        <v>86</v>
      </c>
      <c r="AV323" s="14" t="s">
        <v>86</v>
      </c>
      <c r="AW323" s="14" t="s">
        <v>32</v>
      </c>
      <c r="AX323" s="14" t="s">
        <v>76</v>
      </c>
      <c r="AY323" s="224" t="s">
        <v>131</v>
      </c>
    </row>
    <row r="324" spans="1:65" s="14" customFormat="1" ht="11.25">
      <c r="B324" s="214"/>
      <c r="C324" s="215"/>
      <c r="D324" s="205" t="s">
        <v>168</v>
      </c>
      <c r="E324" s="216" t="s">
        <v>1</v>
      </c>
      <c r="F324" s="217" t="s">
        <v>291</v>
      </c>
      <c r="G324" s="215"/>
      <c r="H324" s="218">
        <v>2.5</v>
      </c>
      <c r="I324" s="219"/>
      <c r="J324" s="215"/>
      <c r="K324" s="215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168</v>
      </c>
      <c r="AU324" s="224" t="s">
        <v>86</v>
      </c>
      <c r="AV324" s="14" t="s">
        <v>86</v>
      </c>
      <c r="AW324" s="14" t="s">
        <v>32</v>
      </c>
      <c r="AX324" s="14" t="s">
        <v>76</v>
      </c>
      <c r="AY324" s="224" t="s">
        <v>131</v>
      </c>
    </row>
    <row r="325" spans="1:65" s="13" customFormat="1" ht="11.25">
      <c r="B325" s="203"/>
      <c r="C325" s="204"/>
      <c r="D325" s="205" t="s">
        <v>168</v>
      </c>
      <c r="E325" s="206" t="s">
        <v>1</v>
      </c>
      <c r="F325" s="207" t="s">
        <v>714</v>
      </c>
      <c r="G325" s="204"/>
      <c r="H325" s="206" t="s">
        <v>1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168</v>
      </c>
      <c r="AU325" s="213" t="s">
        <v>86</v>
      </c>
      <c r="AV325" s="13" t="s">
        <v>84</v>
      </c>
      <c r="AW325" s="13" t="s">
        <v>32</v>
      </c>
      <c r="AX325" s="13" t="s">
        <v>76</v>
      </c>
      <c r="AY325" s="213" t="s">
        <v>131</v>
      </c>
    </row>
    <row r="326" spans="1:65" s="14" customFormat="1" ht="11.25">
      <c r="B326" s="214"/>
      <c r="C326" s="215"/>
      <c r="D326" s="205" t="s">
        <v>168</v>
      </c>
      <c r="E326" s="216" t="s">
        <v>1</v>
      </c>
      <c r="F326" s="217" t="s">
        <v>715</v>
      </c>
      <c r="G326" s="215"/>
      <c r="H326" s="218">
        <v>1615.3</v>
      </c>
      <c r="I326" s="219"/>
      <c r="J326" s="215"/>
      <c r="K326" s="215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168</v>
      </c>
      <c r="AU326" s="224" t="s">
        <v>86</v>
      </c>
      <c r="AV326" s="14" t="s">
        <v>86</v>
      </c>
      <c r="AW326" s="14" t="s">
        <v>32</v>
      </c>
      <c r="AX326" s="14" t="s">
        <v>76</v>
      </c>
      <c r="AY326" s="224" t="s">
        <v>131</v>
      </c>
    </row>
    <row r="327" spans="1:65" s="15" customFormat="1" ht="11.25">
      <c r="B327" s="225"/>
      <c r="C327" s="226"/>
      <c r="D327" s="205" t="s">
        <v>168</v>
      </c>
      <c r="E327" s="227" t="s">
        <v>1</v>
      </c>
      <c r="F327" s="228" t="s">
        <v>172</v>
      </c>
      <c r="G327" s="226"/>
      <c r="H327" s="229">
        <v>3638.4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AT327" s="235" t="s">
        <v>168</v>
      </c>
      <c r="AU327" s="235" t="s">
        <v>86</v>
      </c>
      <c r="AV327" s="15" t="s">
        <v>137</v>
      </c>
      <c r="AW327" s="15" t="s">
        <v>32</v>
      </c>
      <c r="AX327" s="15" t="s">
        <v>84</v>
      </c>
      <c r="AY327" s="235" t="s">
        <v>131</v>
      </c>
    </row>
    <row r="328" spans="1:65" s="2" customFormat="1" ht="16.5" customHeight="1">
      <c r="A328" s="34"/>
      <c r="B328" s="35"/>
      <c r="C328" s="236" t="s">
        <v>716</v>
      </c>
      <c r="D328" s="236" t="s">
        <v>224</v>
      </c>
      <c r="E328" s="237" t="s">
        <v>717</v>
      </c>
      <c r="F328" s="238" t="s">
        <v>718</v>
      </c>
      <c r="G328" s="239" t="s">
        <v>241</v>
      </c>
      <c r="H328" s="240">
        <v>2182.3000000000002</v>
      </c>
      <c r="I328" s="241"/>
      <c r="J328" s="242">
        <f>ROUND(I328*H328,2)</f>
        <v>0</v>
      </c>
      <c r="K328" s="243"/>
      <c r="L328" s="39"/>
      <c r="M328" s="244" t="s">
        <v>1</v>
      </c>
      <c r="N328" s="245" t="s">
        <v>41</v>
      </c>
      <c r="O328" s="71"/>
      <c r="P328" s="199">
        <f>O328*H328</f>
        <v>0</v>
      </c>
      <c r="Q328" s="199">
        <v>0.46</v>
      </c>
      <c r="R328" s="199">
        <f>Q328*H328</f>
        <v>1003.8580000000002</v>
      </c>
      <c r="S328" s="199">
        <v>0</v>
      </c>
      <c r="T328" s="200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1" t="s">
        <v>137</v>
      </c>
      <c r="AT328" s="201" t="s">
        <v>224</v>
      </c>
      <c r="AU328" s="201" t="s">
        <v>86</v>
      </c>
      <c r="AY328" s="17" t="s">
        <v>131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17" t="s">
        <v>84</v>
      </c>
      <c r="BK328" s="202">
        <f>ROUND(I328*H328,2)</f>
        <v>0</v>
      </c>
      <c r="BL328" s="17" t="s">
        <v>137</v>
      </c>
      <c r="BM328" s="201" t="s">
        <v>719</v>
      </c>
    </row>
    <row r="329" spans="1:65" s="14" customFormat="1" ht="11.25">
      <c r="B329" s="214"/>
      <c r="C329" s="215"/>
      <c r="D329" s="205" t="s">
        <v>168</v>
      </c>
      <c r="E329" s="216" t="s">
        <v>1</v>
      </c>
      <c r="F329" s="217" t="s">
        <v>257</v>
      </c>
      <c r="G329" s="215"/>
      <c r="H329" s="218">
        <v>1550.3</v>
      </c>
      <c r="I329" s="219"/>
      <c r="J329" s="215"/>
      <c r="K329" s="215"/>
      <c r="L329" s="220"/>
      <c r="M329" s="221"/>
      <c r="N329" s="222"/>
      <c r="O329" s="222"/>
      <c r="P329" s="222"/>
      <c r="Q329" s="222"/>
      <c r="R329" s="222"/>
      <c r="S329" s="222"/>
      <c r="T329" s="223"/>
      <c r="AT329" s="224" t="s">
        <v>168</v>
      </c>
      <c r="AU329" s="224" t="s">
        <v>86</v>
      </c>
      <c r="AV329" s="14" t="s">
        <v>86</v>
      </c>
      <c r="AW329" s="14" t="s">
        <v>32</v>
      </c>
      <c r="AX329" s="14" t="s">
        <v>76</v>
      </c>
      <c r="AY329" s="224" t="s">
        <v>131</v>
      </c>
    </row>
    <row r="330" spans="1:65" s="14" customFormat="1" ht="11.25">
      <c r="B330" s="214"/>
      <c r="C330" s="215"/>
      <c r="D330" s="205" t="s">
        <v>168</v>
      </c>
      <c r="E330" s="216" t="s">
        <v>1</v>
      </c>
      <c r="F330" s="217" t="s">
        <v>269</v>
      </c>
      <c r="G330" s="215"/>
      <c r="H330" s="218">
        <v>164.6</v>
      </c>
      <c r="I330" s="219"/>
      <c r="J330" s="215"/>
      <c r="K330" s="215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168</v>
      </c>
      <c r="AU330" s="224" t="s">
        <v>86</v>
      </c>
      <c r="AV330" s="14" t="s">
        <v>86</v>
      </c>
      <c r="AW330" s="14" t="s">
        <v>32</v>
      </c>
      <c r="AX330" s="14" t="s">
        <v>76</v>
      </c>
      <c r="AY330" s="224" t="s">
        <v>131</v>
      </c>
    </row>
    <row r="331" spans="1:65" s="14" customFormat="1" ht="11.25">
      <c r="B331" s="214"/>
      <c r="C331" s="215"/>
      <c r="D331" s="205" t="s">
        <v>168</v>
      </c>
      <c r="E331" s="216" t="s">
        <v>1</v>
      </c>
      <c r="F331" s="217" t="s">
        <v>285</v>
      </c>
      <c r="G331" s="215"/>
      <c r="H331" s="218">
        <v>40.799999999999997</v>
      </c>
      <c r="I331" s="219"/>
      <c r="J331" s="215"/>
      <c r="K331" s="215"/>
      <c r="L331" s="220"/>
      <c r="M331" s="221"/>
      <c r="N331" s="222"/>
      <c r="O331" s="222"/>
      <c r="P331" s="222"/>
      <c r="Q331" s="222"/>
      <c r="R331" s="222"/>
      <c r="S331" s="222"/>
      <c r="T331" s="223"/>
      <c r="AT331" s="224" t="s">
        <v>168</v>
      </c>
      <c r="AU331" s="224" t="s">
        <v>86</v>
      </c>
      <c r="AV331" s="14" t="s">
        <v>86</v>
      </c>
      <c r="AW331" s="14" t="s">
        <v>32</v>
      </c>
      <c r="AX331" s="14" t="s">
        <v>76</v>
      </c>
      <c r="AY331" s="224" t="s">
        <v>131</v>
      </c>
    </row>
    <row r="332" spans="1:65" s="13" customFormat="1" ht="11.25">
      <c r="B332" s="203"/>
      <c r="C332" s="204"/>
      <c r="D332" s="205" t="s">
        <v>168</v>
      </c>
      <c r="E332" s="206" t="s">
        <v>1</v>
      </c>
      <c r="F332" s="207" t="s">
        <v>714</v>
      </c>
      <c r="G332" s="204"/>
      <c r="H332" s="206" t="s">
        <v>1</v>
      </c>
      <c r="I332" s="208"/>
      <c r="J332" s="204"/>
      <c r="K332" s="204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168</v>
      </c>
      <c r="AU332" s="213" t="s">
        <v>86</v>
      </c>
      <c r="AV332" s="13" t="s">
        <v>84</v>
      </c>
      <c r="AW332" s="13" t="s">
        <v>32</v>
      </c>
      <c r="AX332" s="13" t="s">
        <v>76</v>
      </c>
      <c r="AY332" s="213" t="s">
        <v>131</v>
      </c>
    </row>
    <row r="333" spans="1:65" s="14" customFormat="1" ht="11.25">
      <c r="B333" s="214"/>
      <c r="C333" s="215"/>
      <c r="D333" s="205" t="s">
        <v>168</v>
      </c>
      <c r="E333" s="216" t="s">
        <v>1</v>
      </c>
      <c r="F333" s="217" t="s">
        <v>720</v>
      </c>
      <c r="G333" s="215"/>
      <c r="H333" s="218">
        <v>426.6</v>
      </c>
      <c r="I333" s="219"/>
      <c r="J333" s="215"/>
      <c r="K333" s="215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168</v>
      </c>
      <c r="AU333" s="224" t="s">
        <v>86</v>
      </c>
      <c r="AV333" s="14" t="s">
        <v>86</v>
      </c>
      <c r="AW333" s="14" t="s">
        <v>32</v>
      </c>
      <c r="AX333" s="14" t="s">
        <v>76</v>
      </c>
      <c r="AY333" s="224" t="s">
        <v>131</v>
      </c>
    </row>
    <row r="334" spans="1:65" s="15" customFormat="1" ht="11.25">
      <c r="B334" s="225"/>
      <c r="C334" s="226"/>
      <c r="D334" s="205" t="s">
        <v>168</v>
      </c>
      <c r="E334" s="227" t="s">
        <v>1</v>
      </c>
      <c r="F334" s="228" t="s">
        <v>172</v>
      </c>
      <c r="G334" s="226"/>
      <c r="H334" s="229">
        <v>2182.3000000000002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AT334" s="235" t="s">
        <v>168</v>
      </c>
      <c r="AU334" s="235" t="s">
        <v>86</v>
      </c>
      <c r="AV334" s="15" t="s">
        <v>137</v>
      </c>
      <c r="AW334" s="15" t="s">
        <v>32</v>
      </c>
      <c r="AX334" s="15" t="s">
        <v>84</v>
      </c>
      <c r="AY334" s="235" t="s">
        <v>131</v>
      </c>
    </row>
    <row r="335" spans="1:65" s="2" customFormat="1" ht="16.5" customHeight="1">
      <c r="A335" s="34"/>
      <c r="B335" s="35"/>
      <c r="C335" s="236" t="s">
        <v>721</v>
      </c>
      <c r="D335" s="236" t="s">
        <v>224</v>
      </c>
      <c r="E335" s="237" t="s">
        <v>722</v>
      </c>
      <c r="F335" s="238" t="s">
        <v>723</v>
      </c>
      <c r="G335" s="239" t="s">
        <v>241</v>
      </c>
      <c r="H335" s="240">
        <v>213.3</v>
      </c>
      <c r="I335" s="241"/>
      <c r="J335" s="242">
        <f>ROUND(I335*H335,2)</f>
        <v>0</v>
      </c>
      <c r="K335" s="243"/>
      <c r="L335" s="39"/>
      <c r="M335" s="244" t="s">
        <v>1</v>
      </c>
      <c r="N335" s="245" t="s">
        <v>41</v>
      </c>
      <c r="O335" s="71"/>
      <c r="P335" s="199">
        <f>O335*H335</f>
        <v>0</v>
      </c>
      <c r="Q335" s="199">
        <v>0.47260000000000002</v>
      </c>
      <c r="R335" s="199">
        <f>Q335*H335</f>
        <v>100.80558000000001</v>
      </c>
      <c r="S335" s="199">
        <v>0</v>
      </c>
      <c r="T335" s="200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1" t="s">
        <v>137</v>
      </c>
      <c r="AT335" s="201" t="s">
        <v>224</v>
      </c>
      <c r="AU335" s="201" t="s">
        <v>86</v>
      </c>
      <c r="AY335" s="17" t="s">
        <v>131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17" t="s">
        <v>84</v>
      </c>
      <c r="BK335" s="202">
        <f>ROUND(I335*H335,2)</f>
        <v>0</v>
      </c>
      <c r="BL335" s="17" t="s">
        <v>137</v>
      </c>
      <c r="BM335" s="201" t="s">
        <v>724</v>
      </c>
    </row>
    <row r="336" spans="1:65" s="14" customFormat="1" ht="11.25">
      <c r="B336" s="214"/>
      <c r="C336" s="215"/>
      <c r="D336" s="205" t="s">
        <v>168</v>
      </c>
      <c r="E336" s="216" t="s">
        <v>1</v>
      </c>
      <c r="F336" s="217" t="s">
        <v>275</v>
      </c>
      <c r="G336" s="215"/>
      <c r="H336" s="218">
        <v>213.3</v>
      </c>
      <c r="I336" s="219"/>
      <c r="J336" s="215"/>
      <c r="K336" s="215"/>
      <c r="L336" s="220"/>
      <c r="M336" s="221"/>
      <c r="N336" s="222"/>
      <c r="O336" s="222"/>
      <c r="P336" s="222"/>
      <c r="Q336" s="222"/>
      <c r="R336" s="222"/>
      <c r="S336" s="222"/>
      <c r="T336" s="223"/>
      <c r="AT336" s="224" t="s">
        <v>168</v>
      </c>
      <c r="AU336" s="224" t="s">
        <v>86</v>
      </c>
      <c r="AV336" s="14" t="s">
        <v>86</v>
      </c>
      <c r="AW336" s="14" t="s">
        <v>32</v>
      </c>
      <c r="AX336" s="14" t="s">
        <v>84</v>
      </c>
      <c r="AY336" s="224" t="s">
        <v>131</v>
      </c>
    </row>
    <row r="337" spans="1:65" s="2" customFormat="1" ht="16.5" customHeight="1">
      <c r="A337" s="34"/>
      <c r="B337" s="35"/>
      <c r="C337" s="236" t="s">
        <v>725</v>
      </c>
      <c r="D337" s="236" t="s">
        <v>224</v>
      </c>
      <c r="E337" s="237" t="s">
        <v>726</v>
      </c>
      <c r="F337" s="238" t="s">
        <v>727</v>
      </c>
      <c r="G337" s="239" t="s">
        <v>241</v>
      </c>
      <c r="H337" s="240">
        <v>1849</v>
      </c>
      <c r="I337" s="241"/>
      <c r="J337" s="242">
        <f>ROUND(I337*H337,2)</f>
        <v>0</v>
      </c>
      <c r="K337" s="243"/>
      <c r="L337" s="39"/>
      <c r="M337" s="244" t="s">
        <v>1</v>
      </c>
      <c r="N337" s="245" t="s">
        <v>41</v>
      </c>
      <c r="O337" s="71"/>
      <c r="P337" s="199">
        <f>O337*H337</f>
        <v>0</v>
      </c>
      <c r="Q337" s="199">
        <v>0.56699999999999995</v>
      </c>
      <c r="R337" s="199">
        <f>Q337*H337</f>
        <v>1048.3829999999998</v>
      </c>
      <c r="S337" s="199">
        <v>0</v>
      </c>
      <c r="T337" s="20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1" t="s">
        <v>137</v>
      </c>
      <c r="AT337" s="201" t="s">
        <v>224</v>
      </c>
      <c r="AU337" s="201" t="s">
        <v>86</v>
      </c>
      <c r="AY337" s="17" t="s">
        <v>131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7" t="s">
        <v>84</v>
      </c>
      <c r="BK337" s="202">
        <f>ROUND(I337*H337,2)</f>
        <v>0</v>
      </c>
      <c r="BL337" s="17" t="s">
        <v>137</v>
      </c>
      <c r="BM337" s="201" t="s">
        <v>728</v>
      </c>
    </row>
    <row r="338" spans="1:65" s="13" customFormat="1" ht="11.25">
      <c r="B338" s="203"/>
      <c r="C338" s="204"/>
      <c r="D338" s="205" t="s">
        <v>168</v>
      </c>
      <c r="E338" s="206" t="s">
        <v>1</v>
      </c>
      <c r="F338" s="207" t="s">
        <v>714</v>
      </c>
      <c r="G338" s="204"/>
      <c r="H338" s="206" t="s">
        <v>1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168</v>
      </c>
      <c r="AU338" s="213" t="s">
        <v>86</v>
      </c>
      <c r="AV338" s="13" t="s">
        <v>84</v>
      </c>
      <c r="AW338" s="13" t="s">
        <v>32</v>
      </c>
      <c r="AX338" s="13" t="s">
        <v>76</v>
      </c>
      <c r="AY338" s="213" t="s">
        <v>131</v>
      </c>
    </row>
    <row r="339" spans="1:65" s="14" customFormat="1" ht="11.25">
      <c r="B339" s="214"/>
      <c r="C339" s="215"/>
      <c r="D339" s="205" t="s">
        <v>168</v>
      </c>
      <c r="E339" s="216" t="s">
        <v>1</v>
      </c>
      <c r="F339" s="217" t="s">
        <v>729</v>
      </c>
      <c r="G339" s="215"/>
      <c r="H339" s="218">
        <v>1849</v>
      </c>
      <c r="I339" s="219"/>
      <c r="J339" s="215"/>
      <c r="K339" s="215"/>
      <c r="L339" s="220"/>
      <c r="M339" s="221"/>
      <c r="N339" s="222"/>
      <c r="O339" s="222"/>
      <c r="P339" s="222"/>
      <c r="Q339" s="222"/>
      <c r="R339" s="222"/>
      <c r="S339" s="222"/>
      <c r="T339" s="223"/>
      <c r="AT339" s="224" t="s">
        <v>168</v>
      </c>
      <c r="AU339" s="224" t="s">
        <v>86</v>
      </c>
      <c r="AV339" s="14" t="s">
        <v>86</v>
      </c>
      <c r="AW339" s="14" t="s">
        <v>32</v>
      </c>
      <c r="AX339" s="14" t="s">
        <v>84</v>
      </c>
      <c r="AY339" s="224" t="s">
        <v>131</v>
      </c>
    </row>
    <row r="340" spans="1:65" s="2" customFormat="1" ht="24.2" customHeight="1">
      <c r="A340" s="34"/>
      <c r="B340" s="35"/>
      <c r="C340" s="236" t="s">
        <v>730</v>
      </c>
      <c r="D340" s="236" t="s">
        <v>224</v>
      </c>
      <c r="E340" s="237" t="s">
        <v>731</v>
      </c>
      <c r="F340" s="238" t="s">
        <v>732</v>
      </c>
      <c r="G340" s="239" t="s">
        <v>241</v>
      </c>
      <c r="H340" s="240">
        <v>24.2</v>
      </c>
      <c r="I340" s="241"/>
      <c r="J340" s="242">
        <f>ROUND(I340*H340,2)</f>
        <v>0</v>
      </c>
      <c r="K340" s="243"/>
      <c r="L340" s="39"/>
      <c r="M340" s="244" t="s">
        <v>1</v>
      </c>
      <c r="N340" s="245" t="s">
        <v>41</v>
      </c>
      <c r="O340" s="71"/>
      <c r="P340" s="199">
        <f>O340*H340</f>
        <v>0</v>
      </c>
      <c r="Q340" s="199">
        <v>0</v>
      </c>
      <c r="R340" s="199">
        <f>Q340*H340</f>
        <v>0</v>
      </c>
      <c r="S340" s="199">
        <v>0</v>
      </c>
      <c r="T340" s="200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1" t="s">
        <v>137</v>
      </c>
      <c r="AT340" s="201" t="s">
        <v>224</v>
      </c>
      <c r="AU340" s="201" t="s">
        <v>86</v>
      </c>
      <c r="AY340" s="17" t="s">
        <v>131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7" t="s">
        <v>84</v>
      </c>
      <c r="BK340" s="202">
        <f>ROUND(I340*H340,2)</f>
        <v>0</v>
      </c>
      <c r="BL340" s="17" t="s">
        <v>137</v>
      </c>
      <c r="BM340" s="201" t="s">
        <v>733</v>
      </c>
    </row>
    <row r="341" spans="1:65" s="14" customFormat="1" ht="11.25">
      <c r="B341" s="214"/>
      <c r="C341" s="215"/>
      <c r="D341" s="205" t="s">
        <v>168</v>
      </c>
      <c r="E341" s="216" t="s">
        <v>1</v>
      </c>
      <c r="F341" s="217" t="s">
        <v>699</v>
      </c>
      <c r="G341" s="215"/>
      <c r="H341" s="218">
        <v>24.2</v>
      </c>
      <c r="I341" s="219"/>
      <c r="J341" s="215"/>
      <c r="K341" s="215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168</v>
      </c>
      <c r="AU341" s="224" t="s">
        <v>86</v>
      </c>
      <c r="AV341" s="14" t="s">
        <v>86</v>
      </c>
      <c r="AW341" s="14" t="s">
        <v>32</v>
      </c>
      <c r="AX341" s="14" t="s">
        <v>84</v>
      </c>
      <c r="AY341" s="224" t="s">
        <v>131</v>
      </c>
    </row>
    <row r="342" spans="1:65" s="2" customFormat="1" ht="16.5" customHeight="1">
      <c r="A342" s="34"/>
      <c r="B342" s="35"/>
      <c r="C342" s="188" t="s">
        <v>734</v>
      </c>
      <c r="D342" s="188" t="s">
        <v>133</v>
      </c>
      <c r="E342" s="189" t="s">
        <v>735</v>
      </c>
      <c r="F342" s="190" t="s">
        <v>736</v>
      </c>
      <c r="G342" s="191" t="s">
        <v>241</v>
      </c>
      <c r="H342" s="192">
        <v>42.84</v>
      </c>
      <c r="I342" s="193"/>
      <c r="J342" s="194">
        <f>ROUND(I342*H342,2)</f>
        <v>0</v>
      </c>
      <c r="K342" s="195"/>
      <c r="L342" s="196"/>
      <c r="M342" s="197" t="s">
        <v>1</v>
      </c>
      <c r="N342" s="198" t="s">
        <v>41</v>
      </c>
      <c r="O342" s="71"/>
      <c r="P342" s="199">
        <f>O342*H342</f>
        <v>0</v>
      </c>
      <c r="Q342" s="199">
        <v>0.222</v>
      </c>
      <c r="R342" s="199">
        <f>Q342*H342</f>
        <v>9.5104800000000012</v>
      </c>
      <c r="S342" s="199">
        <v>0</v>
      </c>
      <c r="T342" s="200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01" t="s">
        <v>136</v>
      </c>
      <c r="AT342" s="201" t="s">
        <v>133</v>
      </c>
      <c r="AU342" s="201" t="s">
        <v>86</v>
      </c>
      <c r="AY342" s="17" t="s">
        <v>131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7" t="s">
        <v>84</v>
      </c>
      <c r="BK342" s="202">
        <f>ROUND(I342*H342,2)</f>
        <v>0</v>
      </c>
      <c r="BL342" s="17" t="s">
        <v>137</v>
      </c>
      <c r="BM342" s="201" t="s">
        <v>737</v>
      </c>
    </row>
    <row r="343" spans="1:65" s="13" customFormat="1" ht="11.25">
      <c r="B343" s="203"/>
      <c r="C343" s="204"/>
      <c r="D343" s="205" t="s">
        <v>168</v>
      </c>
      <c r="E343" s="206" t="s">
        <v>1</v>
      </c>
      <c r="F343" s="207" t="s">
        <v>738</v>
      </c>
      <c r="G343" s="204"/>
      <c r="H343" s="206" t="s">
        <v>1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168</v>
      </c>
      <c r="AU343" s="213" t="s">
        <v>86</v>
      </c>
      <c r="AV343" s="13" t="s">
        <v>84</v>
      </c>
      <c r="AW343" s="13" t="s">
        <v>32</v>
      </c>
      <c r="AX343" s="13" t="s">
        <v>76</v>
      </c>
      <c r="AY343" s="213" t="s">
        <v>131</v>
      </c>
    </row>
    <row r="344" spans="1:65" s="14" customFormat="1" ht="11.25">
      <c r="B344" s="214"/>
      <c r="C344" s="215"/>
      <c r="D344" s="205" t="s">
        <v>168</v>
      </c>
      <c r="E344" s="216" t="s">
        <v>1</v>
      </c>
      <c r="F344" s="217" t="s">
        <v>285</v>
      </c>
      <c r="G344" s="215"/>
      <c r="H344" s="218">
        <v>40.799999999999997</v>
      </c>
      <c r="I344" s="219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168</v>
      </c>
      <c r="AU344" s="224" t="s">
        <v>86</v>
      </c>
      <c r="AV344" s="14" t="s">
        <v>86</v>
      </c>
      <c r="AW344" s="14" t="s">
        <v>32</v>
      </c>
      <c r="AX344" s="14" t="s">
        <v>84</v>
      </c>
      <c r="AY344" s="224" t="s">
        <v>131</v>
      </c>
    </row>
    <row r="345" spans="1:65" s="14" customFormat="1" ht="11.25">
      <c r="B345" s="214"/>
      <c r="C345" s="215"/>
      <c r="D345" s="205" t="s">
        <v>168</v>
      </c>
      <c r="E345" s="215"/>
      <c r="F345" s="217" t="s">
        <v>739</v>
      </c>
      <c r="G345" s="215"/>
      <c r="H345" s="218">
        <v>42.84</v>
      </c>
      <c r="I345" s="219"/>
      <c r="J345" s="215"/>
      <c r="K345" s="215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168</v>
      </c>
      <c r="AU345" s="224" t="s">
        <v>86</v>
      </c>
      <c r="AV345" s="14" t="s">
        <v>86</v>
      </c>
      <c r="AW345" s="14" t="s">
        <v>4</v>
      </c>
      <c r="AX345" s="14" t="s">
        <v>84</v>
      </c>
      <c r="AY345" s="224" t="s">
        <v>131</v>
      </c>
    </row>
    <row r="346" spans="1:65" s="2" customFormat="1" ht="24.2" customHeight="1">
      <c r="A346" s="34"/>
      <c r="B346" s="35"/>
      <c r="C346" s="236" t="s">
        <v>740</v>
      </c>
      <c r="D346" s="236" t="s">
        <v>224</v>
      </c>
      <c r="E346" s="237" t="s">
        <v>741</v>
      </c>
      <c r="F346" s="238" t="s">
        <v>742</v>
      </c>
      <c r="G346" s="239" t="s">
        <v>241</v>
      </c>
      <c r="H346" s="240">
        <v>40.799999999999997</v>
      </c>
      <c r="I346" s="241"/>
      <c r="J346" s="242">
        <f>ROUND(I346*H346,2)</f>
        <v>0</v>
      </c>
      <c r="K346" s="243"/>
      <c r="L346" s="39"/>
      <c r="M346" s="244" t="s">
        <v>1</v>
      </c>
      <c r="N346" s="245" t="s">
        <v>41</v>
      </c>
      <c r="O346" s="71"/>
      <c r="P346" s="199">
        <f>O346*H346</f>
        <v>0</v>
      </c>
      <c r="Q346" s="199">
        <v>0.19536000000000001</v>
      </c>
      <c r="R346" s="199">
        <f>Q346*H346</f>
        <v>7.970688</v>
      </c>
      <c r="S346" s="199">
        <v>0</v>
      </c>
      <c r="T346" s="200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1" t="s">
        <v>137</v>
      </c>
      <c r="AT346" s="201" t="s">
        <v>224</v>
      </c>
      <c r="AU346" s="201" t="s">
        <v>86</v>
      </c>
      <c r="AY346" s="17" t="s">
        <v>131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7" t="s">
        <v>84</v>
      </c>
      <c r="BK346" s="202">
        <f>ROUND(I346*H346,2)</f>
        <v>0</v>
      </c>
      <c r="BL346" s="17" t="s">
        <v>137</v>
      </c>
      <c r="BM346" s="201" t="s">
        <v>743</v>
      </c>
    </row>
    <row r="347" spans="1:65" s="14" customFormat="1" ht="11.25">
      <c r="B347" s="214"/>
      <c r="C347" s="215"/>
      <c r="D347" s="205" t="s">
        <v>168</v>
      </c>
      <c r="E347" s="216" t="s">
        <v>285</v>
      </c>
      <c r="F347" s="217" t="s">
        <v>286</v>
      </c>
      <c r="G347" s="215"/>
      <c r="H347" s="218">
        <v>40.799999999999997</v>
      </c>
      <c r="I347" s="219"/>
      <c r="J347" s="215"/>
      <c r="K347" s="215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168</v>
      </c>
      <c r="AU347" s="224" t="s">
        <v>86</v>
      </c>
      <c r="AV347" s="14" t="s">
        <v>86</v>
      </c>
      <c r="AW347" s="14" t="s">
        <v>32</v>
      </c>
      <c r="AX347" s="14" t="s">
        <v>84</v>
      </c>
      <c r="AY347" s="224" t="s">
        <v>131</v>
      </c>
    </row>
    <row r="348" spans="1:65" s="2" customFormat="1" ht="33" customHeight="1">
      <c r="A348" s="34"/>
      <c r="B348" s="35"/>
      <c r="C348" s="236" t="s">
        <v>744</v>
      </c>
      <c r="D348" s="236" t="s">
        <v>224</v>
      </c>
      <c r="E348" s="237" t="s">
        <v>745</v>
      </c>
      <c r="F348" s="238" t="s">
        <v>746</v>
      </c>
      <c r="G348" s="239" t="s">
        <v>241</v>
      </c>
      <c r="H348" s="240">
        <v>262.60000000000002</v>
      </c>
      <c r="I348" s="241"/>
      <c r="J348" s="242">
        <f>ROUND(I348*H348,2)</f>
        <v>0</v>
      </c>
      <c r="K348" s="243"/>
      <c r="L348" s="39"/>
      <c r="M348" s="244" t="s">
        <v>1</v>
      </c>
      <c r="N348" s="245" t="s">
        <v>41</v>
      </c>
      <c r="O348" s="71"/>
      <c r="P348" s="199">
        <f>O348*H348</f>
        <v>0</v>
      </c>
      <c r="Q348" s="199">
        <v>8.9219999999999994E-2</v>
      </c>
      <c r="R348" s="199">
        <f>Q348*H348</f>
        <v>23.429172000000001</v>
      </c>
      <c r="S348" s="199">
        <v>0</v>
      </c>
      <c r="T348" s="200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1" t="s">
        <v>137</v>
      </c>
      <c r="AT348" s="201" t="s">
        <v>224</v>
      </c>
      <c r="AU348" s="201" t="s">
        <v>86</v>
      </c>
      <c r="AY348" s="17" t="s">
        <v>131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17" t="s">
        <v>84</v>
      </c>
      <c r="BK348" s="202">
        <f>ROUND(I348*H348,2)</f>
        <v>0</v>
      </c>
      <c r="BL348" s="17" t="s">
        <v>137</v>
      </c>
      <c r="BM348" s="201" t="s">
        <v>747</v>
      </c>
    </row>
    <row r="349" spans="1:65" s="14" customFormat="1" ht="11.25">
      <c r="B349" s="214"/>
      <c r="C349" s="215"/>
      <c r="D349" s="205" t="s">
        <v>168</v>
      </c>
      <c r="E349" s="216" t="s">
        <v>1</v>
      </c>
      <c r="F349" s="217" t="s">
        <v>748</v>
      </c>
      <c r="G349" s="215"/>
      <c r="H349" s="218">
        <v>262.60000000000002</v>
      </c>
      <c r="I349" s="219"/>
      <c r="J349" s="215"/>
      <c r="K349" s="215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168</v>
      </c>
      <c r="AU349" s="224" t="s">
        <v>86</v>
      </c>
      <c r="AV349" s="14" t="s">
        <v>86</v>
      </c>
      <c r="AW349" s="14" t="s">
        <v>32</v>
      </c>
      <c r="AX349" s="14" t="s">
        <v>84</v>
      </c>
      <c r="AY349" s="224" t="s">
        <v>131</v>
      </c>
    </row>
    <row r="350" spans="1:65" s="2" customFormat="1" ht="24.2" customHeight="1">
      <c r="A350" s="34"/>
      <c r="B350" s="35"/>
      <c r="C350" s="236" t="s">
        <v>749</v>
      </c>
      <c r="D350" s="236" t="s">
        <v>224</v>
      </c>
      <c r="E350" s="237" t="s">
        <v>750</v>
      </c>
      <c r="F350" s="238" t="s">
        <v>751</v>
      </c>
      <c r="G350" s="239" t="s">
        <v>241</v>
      </c>
      <c r="H350" s="240">
        <v>24.2</v>
      </c>
      <c r="I350" s="241"/>
      <c r="J350" s="242">
        <f>ROUND(I350*H350,2)</f>
        <v>0</v>
      </c>
      <c r="K350" s="243"/>
      <c r="L350" s="39"/>
      <c r="M350" s="244" t="s">
        <v>1</v>
      </c>
      <c r="N350" s="245" t="s">
        <v>41</v>
      </c>
      <c r="O350" s="71"/>
      <c r="P350" s="199">
        <f>O350*H350</f>
        <v>0</v>
      </c>
      <c r="Q350" s="199">
        <v>0.10362</v>
      </c>
      <c r="R350" s="199">
        <f>Q350*H350</f>
        <v>2.5076040000000002</v>
      </c>
      <c r="S350" s="199">
        <v>0</v>
      </c>
      <c r="T350" s="200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1" t="s">
        <v>137</v>
      </c>
      <c r="AT350" s="201" t="s">
        <v>224</v>
      </c>
      <c r="AU350" s="201" t="s">
        <v>86</v>
      </c>
      <c r="AY350" s="17" t="s">
        <v>131</v>
      </c>
      <c r="BE350" s="202">
        <f>IF(N350="základní",J350,0)</f>
        <v>0</v>
      </c>
      <c r="BF350" s="202">
        <f>IF(N350="snížená",J350,0)</f>
        <v>0</v>
      </c>
      <c r="BG350" s="202">
        <f>IF(N350="zákl. přenesená",J350,0)</f>
        <v>0</v>
      </c>
      <c r="BH350" s="202">
        <f>IF(N350="sníž. přenesená",J350,0)</f>
        <v>0</v>
      </c>
      <c r="BI350" s="202">
        <f>IF(N350="nulová",J350,0)</f>
        <v>0</v>
      </c>
      <c r="BJ350" s="17" t="s">
        <v>84</v>
      </c>
      <c r="BK350" s="202">
        <f>ROUND(I350*H350,2)</f>
        <v>0</v>
      </c>
      <c r="BL350" s="17" t="s">
        <v>137</v>
      </c>
      <c r="BM350" s="201" t="s">
        <v>752</v>
      </c>
    </row>
    <row r="351" spans="1:65" s="14" customFormat="1" ht="11.25">
      <c r="B351" s="214"/>
      <c r="C351" s="215"/>
      <c r="D351" s="205" t="s">
        <v>168</v>
      </c>
      <c r="E351" s="216" t="s">
        <v>1</v>
      </c>
      <c r="F351" s="217" t="s">
        <v>699</v>
      </c>
      <c r="G351" s="215"/>
      <c r="H351" s="218">
        <v>24.2</v>
      </c>
      <c r="I351" s="219"/>
      <c r="J351" s="215"/>
      <c r="K351" s="215"/>
      <c r="L351" s="220"/>
      <c r="M351" s="221"/>
      <c r="N351" s="222"/>
      <c r="O351" s="222"/>
      <c r="P351" s="222"/>
      <c r="Q351" s="222"/>
      <c r="R351" s="222"/>
      <c r="S351" s="222"/>
      <c r="T351" s="223"/>
      <c r="AT351" s="224" t="s">
        <v>168</v>
      </c>
      <c r="AU351" s="224" t="s">
        <v>86</v>
      </c>
      <c r="AV351" s="14" t="s">
        <v>86</v>
      </c>
      <c r="AW351" s="14" t="s">
        <v>32</v>
      </c>
      <c r="AX351" s="14" t="s">
        <v>84</v>
      </c>
      <c r="AY351" s="224" t="s">
        <v>131</v>
      </c>
    </row>
    <row r="352" spans="1:65" s="2" customFormat="1" ht="24.2" customHeight="1">
      <c r="A352" s="34"/>
      <c r="B352" s="35"/>
      <c r="C352" s="236" t="s">
        <v>753</v>
      </c>
      <c r="D352" s="236" t="s">
        <v>224</v>
      </c>
      <c r="E352" s="237" t="s">
        <v>754</v>
      </c>
      <c r="F352" s="238" t="s">
        <v>755</v>
      </c>
      <c r="G352" s="239" t="s">
        <v>241</v>
      </c>
      <c r="H352" s="240">
        <v>1928.2</v>
      </c>
      <c r="I352" s="241"/>
      <c r="J352" s="242">
        <f>ROUND(I352*H352,2)</f>
        <v>0</v>
      </c>
      <c r="K352" s="243"/>
      <c r="L352" s="39"/>
      <c r="M352" s="244" t="s">
        <v>1</v>
      </c>
      <c r="N352" s="245" t="s">
        <v>41</v>
      </c>
      <c r="O352" s="71"/>
      <c r="P352" s="199">
        <f>O352*H352</f>
        <v>0</v>
      </c>
      <c r="Q352" s="199">
        <v>0.10503</v>
      </c>
      <c r="R352" s="199">
        <f>Q352*H352</f>
        <v>202.518846</v>
      </c>
      <c r="S352" s="199">
        <v>0</v>
      </c>
      <c r="T352" s="200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1" t="s">
        <v>137</v>
      </c>
      <c r="AT352" s="201" t="s">
        <v>224</v>
      </c>
      <c r="AU352" s="201" t="s">
        <v>86</v>
      </c>
      <c r="AY352" s="17" t="s">
        <v>131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7" t="s">
        <v>84</v>
      </c>
      <c r="BK352" s="202">
        <f>ROUND(I352*H352,2)</f>
        <v>0</v>
      </c>
      <c r="BL352" s="17" t="s">
        <v>137</v>
      </c>
      <c r="BM352" s="201" t="s">
        <v>756</v>
      </c>
    </row>
    <row r="353" spans="1:65" s="14" customFormat="1" ht="11.25">
      <c r="B353" s="214"/>
      <c r="C353" s="215"/>
      <c r="D353" s="205" t="s">
        <v>168</v>
      </c>
      <c r="E353" s="216" t="s">
        <v>1</v>
      </c>
      <c r="F353" s="217" t="s">
        <v>757</v>
      </c>
      <c r="G353" s="215"/>
      <c r="H353" s="218">
        <v>1928.2</v>
      </c>
      <c r="I353" s="219"/>
      <c r="J353" s="215"/>
      <c r="K353" s="215"/>
      <c r="L353" s="220"/>
      <c r="M353" s="221"/>
      <c r="N353" s="222"/>
      <c r="O353" s="222"/>
      <c r="P353" s="222"/>
      <c r="Q353" s="222"/>
      <c r="R353" s="222"/>
      <c r="S353" s="222"/>
      <c r="T353" s="223"/>
      <c r="AT353" s="224" t="s">
        <v>168</v>
      </c>
      <c r="AU353" s="224" t="s">
        <v>86</v>
      </c>
      <c r="AV353" s="14" t="s">
        <v>86</v>
      </c>
      <c r="AW353" s="14" t="s">
        <v>32</v>
      </c>
      <c r="AX353" s="14" t="s">
        <v>84</v>
      </c>
      <c r="AY353" s="224" t="s">
        <v>131</v>
      </c>
    </row>
    <row r="354" spans="1:65" s="2" customFormat="1" ht="16.5" customHeight="1">
      <c r="A354" s="34"/>
      <c r="B354" s="35"/>
      <c r="C354" s="188" t="s">
        <v>758</v>
      </c>
      <c r="D354" s="188" t="s">
        <v>133</v>
      </c>
      <c r="E354" s="189" t="s">
        <v>759</v>
      </c>
      <c r="F354" s="190" t="s">
        <v>760</v>
      </c>
      <c r="G354" s="191" t="s">
        <v>241</v>
      </c>
      <c r="H354" s="192">
        <v>13.755000000000001</v>
      </c>
      <c r="I354" s="193"/>
      <c r="J354" s="194">
        <f>ROUND(I354*H354,2)</f>
        <v>0</v>
      </c>
      <c r="K354" s="195"/>
      <c r="L354" s="196"/>
      <c r="M354" s="197" t="s">
        <v>1</v>
      </c>
      <c r="N354" s="198" t="s">
        <v>41</v>
      </c>
      <c r="O354" s="71"/>
      <c r="P354" s="199">
        <f>O354*H354</f>
        <v>0</v>
      </c>
      <c r="Q354" s="199">
        <v>0.17599999999999999</v>
      </c>
      <c r="R354" s="199">
        <f>Q354*H354</f>
        <v>2.4208799999999999</v>
      </c>
      <c r="S354" s="199">
        <v>0</v>
      </c>
      <c r="T354" s="200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1" t="s">
        <v>136</v>
      </c>
      <c r="AT354" s="201" t="s">
        <v>133</v>
      </c>
      <c r="AU354" s="201" t="s">
        <v>86</v>
      </c>
      <c r="AY354" s="17" t="s">
        <v>131</v>
      </c>
      <c r="BE354" s="202">
        <f>IF(N354="základní",J354,0)</f>
        <v>0</v>
      </c>
      <c r="BF354" s="202">
        <f>IF(N354="snížená",J354,0)</f>
        <v>0</v>
      </c>
      <c r="BG354" s="202">
        <f>IF(N354="zákl. přenesená",J354,0)</f>
        <v>0</v>
      </c>
      <c r="BH354" s="202">
        <f>IF(N354="sníž. přenesená",J354,0)</f>
        <v>0</v>
      </c>
      <c r="BI354" s="202">
        <f>IF(N354="nulová",J354,0)</f>
        <v>0</v>
      </c>
      <c r="BJ354" s="17" t="s">
        <v>84</v>
      </c>
      <c r="BK354" s="202">
        <f>ROUND(I354*H354,2)</f>
        <v>0</v>
      </c>
      <c r="BL354" s="17" t="s">
        <v>137</v>
      </c>
      <c r="BM354" s="201" t="s">
        <v>761</v>
      </c>
    </row>
    <row r="355" spans="1:65" s="13" customFormat="1" ht="11.25">
      <c r="B355" s="203"/>
      <c r="C355" s="204"/>
      <c r="D355" s="205" t="s">
        <v>168</v>
      </c>
      <c r="E355" s="206" t="s">
        <v>1</v>
      </c>
      <c r="F355" s="207" t="s">
        <v>738</v>
      </c>
      <c r="G355" s="204"/>
      <c r="H355" s="206" t="s">
        <v>1</v>
      </c>
      <c r="I355" s="208"/>
      <c r="J355" s="204"/>
      <c r="K355" s="204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168</v>
      </c>
      <c r="AU355" s="213" t="s">
        <v>86</v>
      </c>
      <c r="AV355" s="13" t="s">
        <v>84</v>
      </c>
      <c r="AW355" s="13" t="s">
        <v>32</v>
      </c>
      <c r="AX355" s="13" t="s">
        <v>76</v>
      </c>
      <c r="AY355" s="213" t="s">
        <v>131</v>
      </c>
    </row>
    <row r="356" spans="1:65" s="14" customFormat="1" ht="11.25">
      <c r="B356" s="214"/>
      <c r="C356" s="215"/>
      <c r="D356" s="205" t="s">
        <v>168</v>
      </c>
      <c r="E356" s="216" t="s">
        <v>283</v>
      </c>
      <c r="F356" s="217" t="s">
        <v>284</v>
      </c>
      <c r="G356" s="215"/>
      <c r="H356" s="218">
        <v>13.1</v>
      </c>
      <c r="I356" s="219"/>
      <c r="J356" s="215"/>
      <c r="K356" s="215"/>
      <c r="L356" s="220"/>
      <c r="M356" s="221"/>
      <c r="N356" s="222"/>
      <c r="O356" s="222"/>
      <c r="P356" s="222"/>
      <c r="Q356" s="222"/>
      <c r="R356" s="222"/>
      <c r="S356" s="222"/>
      <c r="T356" s="223"/>
      <c r="AT356" s="224" t="s">
        <v>168</v>
      </c>
      <c r="AU356" s="224" t="s">
        <v>86</v>
      </c>
      <c r="AV356" s="14" t="s">
        <v>86</v>
      </c>
      <c r="AW356" s="14" t="s">
        <v>32</v>
      </c>
      <c r="AX356" s="14" t="s">
        <v>84</v>
      </c>
      <c r="AY356" s="224" t="s">
        <v>131</v>
      </c>
    </row>
    <row r="357" spans="1:65" s="14" customFormat="1" ht="11.25">
      <c r="B357" s="214"/>
      <c r="C357" s="215"/>
      <c r="D357" s="205" t="s">
        <v>168</v>
      </c>
      <c r="E357" s="215"/>
      <c r="F357" s="217" t="s">
        <v>762</v>
      </c>
      <c r="G357" s="215"/>
      <c r="H357" s="218">
        <v>13.755000000000001</v>
      </c>
      <c r="I357" s="219"/>
      <c r="J357" s="215"/>
      <c r="K357" s="215"/>
      <c r="L357" s="220"/>
      <c r="M357" s="221"/>
      <c r="N357" s="222"/>
      <c r="O357" s="222"/>
      <c r="P357" s="222"/>
      <c r="Q357" s="222"/>
      <c r="R357" s="222"/>
      <c r="S357" s="222"/>
      <c r="T357" s="223"/>
      <c r="AT357" s="224" t="s">
        <v>168</v>
      </c>
      <c r="AU357" s="224" t="s">
        <v>86</v>
      </c>
      <c r="AV357" s="14" t="s">
        <v>86</v>
      </c>
      <c r="AW357" s="14" t="s">
        <v>4</v>
      </c>
      <c r="AX357" s="14" t="s">
        <v>84</v>
      </c>
      <c r="AY357" s="224" t="s">
        <v>131</v>
      </c>
    </row>
    <row r="358" spans="1:65" s="2" customFormat="1" ht="16.5" customHeight="1">
      <c r="A358" s="34"/>
      <c r="B358" s="35"/>
      <c r="C358" s="188" t="s">
        <v>763</v>
      </c>
      <c r="D358" s="188" t="s">
        <v>133</v>
      </c>
      <c r="E358" s="189" t="s">
        <v>764</v>
      </c>
      <c r="F358" s="190" t="s">
        <v>765</v>
      </c>
      <c r="G358" s="191" t="s">
        <v>241</v>
      </c>
      <c r="H358" s="192">
        <v>255.36</v>
      </c>
      <c r="I358" s="193"/>
      <c r="J358" s="194">
        <f>ROUND(I358*H358,2)</f>
        <v>0</v>
      </c>
      <c r="K358" s="195"/>
      <c r="L358" s="196"/>
      <c r="M358" s="197" t="s">
        <v>1</v>
      </c>
      <c r="N358" s="198" t="s">
        <v>41</v>
      </c>
      <c r="O358" s="71"/>
      <c r="P358" s="199">
        <f>O358*H358</f>
        <v>0</v>
      </c>
      <c r="Q358" s="199">
        <v>0</v>
      </c>
      <c r="R358" s="199">
        <f>Q358*H358</f>
        <v>0</v>
      </c>
      <c r="S358" s="199">
        <v>0</v>
      </c>
      <c r="T358" s="200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1" t="s">
        <v>136</v>
      </c>
      <c r="AT358" s="201" t="s">
        <v>133</v>
      </c>
      <c r="AU358" s="201" t="s">
        <v>86</v>
      </c>
      <c r="AY358" s="17" t="s">
        <v>131</v>
      </c>
      <c r="BE358" s="202">
        <f>IF(N358="základní",J358,0)</f>
        <v>0</v>
      </c>
      <c r="BF358" s="202">
        <f>IF(N358="snížená",J358,0)</f>
        <v>0</v>
      </c>
      <c r="BG358" s="202">
        <f>IF(N358="zákl. přenesená",J358,0)</f>
        <v>0</v>
      </c>
      <c r="BH358" s="202">
        <f>IF(N358="sníž. přenesená",J358,0)</f>
        <v>0</v>
      </c>
      <c r="BI358" s="202">
        <f>IF(N358="nulová",J358,0)</f>
        <v>0</v>
      </c>
      <c r="BJ358" s="17" t="s">
        <v>84</v>
      </c>
      <c r="BK358" s="202">
        <f>ROUND(I358*H358,2)</f>
        <v>0</v>
      </c>
      <c r="BL358" s="17" t="s">
        <v>137</v>
      </c>
      <c r="BM358" s="201" t="s">
        <v>766</v>
      </c>
    </row>
    <row r="359" spans="1:65" s="13" customFormat="1" ht="11.25">
      <c r="B359" s="203"/>
      <c r="C359" s="204"/>
      <c r="D359" s="205" t="s">
        <v>168</v>
      </c>
      <c r="E359" s="206" t="s">
        <v>1</v>
      </c>
      <c r="F359" s="207" t="s">
        <v>738</v>
      </c>
      <c r="G359" s="204"/>
      <c r="H359" s="206" t="s">
        <v>1</v>
      </c>
      <c r="I359" s="208"/>
      <c r="J359" s="204"/>
      <c r="K359" s="204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168</v>
      </c>
      <c r="AU359" s="213" t="s">
        <v>86</v>
      </c>
      <c r="AV359" s="13" t="s">
        <v>84</v>
      </c>
      <c r="AW359" s="13" t="s">
        <v>32</v>
      </c>
      <c r="AX359" s="13" t="s">
        <v>76</v>
      </c>
      <c r="AY359" s="213" t="s">
        <v>131</v>
      </c>
    </row>
    <row r="360" spans="1:65" s="14" customFormat="1" ht="11.25">
      <c r="B360" s="214"/>
      <c r="C360" s="215"/>
      <c r="D360" s="205" t="s">
        <v>168</v>
      </c>
      <c r="E360" s="216" t="s">
        <v>277</v>
      </c>
      <c r="F360" s="217" t="s">
        <v>278</v>
      </c>
      <c r="G360" s="215"/>
      <c r="H360" s="218">
        <v>233.7</v>
      </c>
      <c r="I360" s="219"/>
      <c r="J360" s="215"/>
      <c r="K360" s="215"/>
      <c r="L360" s="220"/>
      <c r="M360" s="221"/>
      <c r="N360" s="222"/>
      <c r="O360" s="222"/>
      <c r="P360" s="222"/>
      <c r="Q360" s="222"/>
      <c r="R360" s="222"/>
      <c r="S360" s="222"/>
      <c r="T360" s="223"/>
      <c r="AT360" s="224" t="s">
        <v>168</v>
      </c>
      <c r="AU360" s="224" t="s">
        <v>86</v>
      </c>
      <c r="AV360" s="14" t="s">
        <v>86</v>
      </c>
      <c r="AW360" s="14" t="s">
        <v>32</v>
      </c>
      <c r="AX360" s="14" t="s">
        <v>76</v>
      </c>
      <c r="AY360" s="224" t="s">
        <v>131</v>
      </c>
    </row>
    <row r="361" spans="1:65" s="14" customFormat="1" ht="11.25">
      <c r="B361" s="214"/>
      <c r="C361" s="215"/>
      <c r="D361" s="205" t="s">
        <v>168</v>
      </c>
      <c r="E361" s="216" t="s">
        <v>279</v>
      </c>
      <c r="F361" s="217" t="s">
        <v>280</v>
      </c>
      <c r="G361" s="215"/>
      <c r="H361" s="218">
        <v>9.5</v>
      </c>
      <c r="I361" s="219"/>
      <c r="J361" s="215"/>
      <c r="K361" s="215"/>
      <c r="L361" s="220"/>
      <c r="M361" s="221"/>
      <c r="N361" s="222"/>
      <c r="O361" s="222"/>
      <c r="P361" s="222"/>
      <c r="Q361" s="222"/>
      <c r="R361" s="222"/>
      <c r="S361" s="222"/>
      <c r="T361" s="223"/>
      <c r="AT361" s="224" t="s">
        <v>168</v>
      </c>
      <c r="AU361" s="224" t="s">
        <v>86</v>
      </c>
      <c r="AV361" s="14" t="s">
        <v>86</v>
      </c>
      <c r="AW361" s="14" t="s">
        <v>32</v>
      </c>
      <c r="AX361" s="14" t="s">
        <v>76</v>
      </c>
      <c r="AY361" s="224" t="s">
        <v>131</v>
      </c>
    </row>
    <row r="362" spans="1:65" s="15" customFormat="1" ht="11.25">
      <c r="B362" s="225"/>
      <c r="C362" s="226"/>
      <c r="D362" s="205" t="s">
        <v>168</v>
      </c>
      <c r="E362" s="227" t="s">
        <v>1</v>
      </c>
      <c r="F362" s="228" t="s">
        <v>172</v>
      </c>
      <c r="G362" s="226"/>
      <c r="H362" s="229">
        <v>243.2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AT362" s="235" t="s">
        <v>168</v>
      </c>
      <c r="AU362" s="235" t="s">
        <v>86</v>
      </c>
      <c r="AV362" s="15" t="s">
        <v>137</v>
      </c>
      <c r="AW362" s="15" t="s">
        <v>32</v>
      </c>
      <c r="AX362" s="15" t="s">
        <v>84</v>
      </c>
      <c r="AY362" s="235" t="s">
        <v>131</v>
      </c>
    </row>
    <row r="363" spans="1:65" s="14" customFormat="1" ht="11.25">
      <c r="B363" s="214"/>
      <c r="C363" s="215"/>
      <c r="D363" s="205" t="s">
        <v>168</v>
      </c>
      <c r="E363" s="215"/>
      <c r="F363" s="217" t="s">
        <v>767</v>
      </c>
      <c r="G363" s="215"/>
      <c r="H363" s="218">
        <v>255.36</v>
      </c>
      <c r="I363" s="219"/>
      <c r="J363" s="215"/>
      <c r="K363" s="215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168</v>
      </c>
      <c r="AU363" s="224" t="s">
        <v>86</v>
      </c>
      <c r="AV363" s="14" t="s">
        <v>86</v>
      </c>
      <c r="AW363" s="14" t="s">
        <v>4</v>
      </c>
      <c r="AX363" s="14" t="s">
        <v>84</v>
      </c>
      <c r="AY363" s="224" t="s">
        <v>131</v>
      </c>
    </row>
    <row r="364" spans="1:65" s="2" customFormat="1" ht="16.5" customHeight="1">
      <c r="A364" s="34"/>
      <c r="B364" s="35"/>
      <c r="C364" s="188" t="s">
        <v>768</v>
      </c>
      <c r="D364" s="188" t="s">
        <v>133</v>
      </c>
      <c r="E364" s="189" t="s">
        <v>769</v>
      </c>
      <c r="F364" s="190" t="s">
        <v>770</v>
      </c>
      <c r="G364" s="191" t="s">
        <v>241</v>
      </c>
      <c r="H364" s="192">
        <v>20.37</v>
      </c>
      <c r="I364" s="193"/>
      <c r="J364" s="194">
        <f>ROUND(I364*H364,2)</f>
        <v>0</v>
      </c>
      <c r="K364" s="195"/>
      <c r="L364" s="196"/>
      <c r="M364" s="197" t="s">
        <v>1</v>
      </c>
      <c r="N364" s="198" t="s">
        <v>41</v>
      </c>
      <c r="O364" s="71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1" t="s">
        <v>136</v>
      </c>
      <c r="AT364" s="201" t="s">
        <v>133</v>
      </c>
      <c r="AU364" s="201" t="s">
        <v>86</v>
      </c>
      <c r="AY364" s="17" t="s">
        <v>131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7" t="s">
        <v>84</v>
      </c>
      <c r="BK364" s="202">
        <f>ROUND(I364*H364,2)</f>
        <v>0</v>
      </c>
      <c r="BL364" s="17" t="s">
        <v>137</v>
      </c>
      <c r="BM364" s="201" t="s">
        <v>771</v>
      </c>
    </row>
    <row r="365" spans="1:65" s="13" customFormat="1" ht="11.25">
      <c r="B365" s="203"/>
      <c r="C365" s="204"/>
      <c r="D365" s="205" t="s">
        <v>168</v>
      </c>
      <c r="E365" s="206" t="s">
        <v>1</v>
      </c>
      <c r="F365" s="207" t="s">
        <v>738</v>
      </c>
      <c r="G365" s="204"/>
      <c r="H365" s="206" t="s">
        <v>1</v>
      </c>
      <c r="I365" s="208"/>
      <c r="J365" s="204"/>
      <c r="K365" s="204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168</v>
      </c>
      <c r="AU365" s="213" t="s">
        <v>86</v>
      </c>
      <c r="AV365" s="13" t="s">
        <v>84</v>
      </c>
      <c r="AW365" s="13" t="s">
        <v>32</v>
      </c>
      <c r="AX365" s="13" t="s">
        <v>76</v>
      </c>
      <c r="AY365" s="213" t="s">
        <v>131</v>
      </c>
    </row>
    <row r="366" spans="1:65" s="14" customFormat="1" ht="11.25">
      <c r="B366" s="214"/>
      <c r="C366" s="215"/>
      <c r="D366" s="205" t="s">
        <v>168</v>
      </c>
      <c r="E366" s="216" t="s">
        <v>287</v>
      </c>
      <c r="F366" s="217" t="s">
        <v>288</v>
      </c>
      <c r="G366" s="215"/>
      <c r="H366" s="218">
        <v>19.399999999999999</v>
      </c>
      <c r="I366" s="219"/>
      <c r="J366" s="215"/>
      <c r="K366" s="215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168</v>
      </c>
      <c r="AU366" s="224" t="s">
        <v>86</v>
      </c>
      <c r="AV366" s="14" t="s">
        <v>86</v>
      </c>
      <c r="AW366" s="14" t="s">
        <v>32</v>
      </c>
      <c r="AX366" s="14" t="s">
        <v>84</v>
      </c>
      <c r="AY366" s="224" t="s">
        <v>131</v>
      </c>
    </row>
    <row r="367" spans="1:65" s="14" customFormat="1" ht="11.25">
      <c r="B367" s="214"/>
      <c r="C367" s="215"/>
      <c r="D367" s="205" t="s">
        <v>168</v>
      </c>
      <c r="E367" s="215"/>
      <c r="F367" s="217" t="s">
        <v>772</v>
      </c>
      <c r="G367" s="215"/>
      <c r="H367" s="218">
        <v>20.37</v>
      </c>
      <c r="I367" s="219"/>
      <c r="J367" s="215"/>
      <c r="K367" s="215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168</v>
      </c>
      <c r="AU367" s="224" t="s">
        <v>86</v>
      </c>
      <c r="AV367" s="14" t="s">
        <v>86</v>
      </c>
      <c r="AW367" s="14" t="s">
        <v>4</v>
      </c>
      <c r="AX367" s="14" t="s">
        <v>84</v>
      </c>
      <c r="AY367" s="224" t="s">
        <v>131</v>
      </c>
    </row>
    <row r="368" spans="1:65" s="2" customFormat="1" ht="21.75" customHeight="1">
      <c r="A368" s="34"/>
      <c r="B368" s="35"/>
      <c r="C368" s="188" t="s">
        <v>773</v>
      </c>
      <c r="D368" s="188" t="s">
        <v>133</v>
      </c>
      <c r="E368" s="189" t="s">
        <v>774</v>
      </c>
      <c r="F368" s="190" t="s">
        <v>775</v>
      </c>
      <c r="G368" s="191" t="s">
        <v>241</v>
      </c>
      <c r="H368" s="192">
        <v>8.6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41</v>
      </c>
      <c r="O368" s="71"/>
      <c r="P368" s="199">
        <f>O368*H368</f>
        <v>0</v>
      </c>
      <c r="Q368" s="199">
        <v>0.13100000000000001</v>
      </c>
      <c r="R368" s="199">
        <f>Q368*H368</f>
        <v>1.1266</v>
      </c>
      <c r="S368" s="199">
        <v>0</v>
      </c>
      <c r="T368" s="200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01" t="s">
        <v>136</v>
      </c>
      <c r="AT368" s="201" t="s">
        <v>133</v>
      </c>
      <c r="AU368" s="201" t="s">
        <v>86</v>
      </c>
      <c r="AY368" s="17" t="s">
        <v>131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17" t="s">
        <v>84</v>
      </c>
      <c r="BK368" s="202">
        <f>ROUND(I368*H368,2)</f>
        <v>0</v>
      </c>
      <c r="BL368" s="17" t="s">
        <v>137</v>
      </c>
      <c r="BM368" s="201" t="s">
        <v>776</v>
      </c>
    </row>
    <row r="369" spans="1:65" s="13" customFormat="1" ht="11.25">
      <c r="B369" s="203"/>
      <c r="C369" s="204"/>
      <c r="D369" s="205" t="s">
        <v>168</v>
      </c>
      <c r="E369" s="206" t="s">
        <v>1</v>
      </c>
      <c r="F369" s="207" t="s">
        <v>738</v>
      </c>
      <c r="G369" s="204"/>
      <c r="H369" s="206" t="s">
        <v>1</v>
      </c>
      <c r="I369" s="208"/>
      <c r="J369" s="204"/>
      <c r="K369" s="204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168</v>
      </c>
      <c r="AU369" s="213" t="s">
        <v>86</v>
      </c>
      <c r="AV369" s="13" t="s">
        <v>84</v>
      </c>
      <c r="AW369" s="13" t="s">
        <v>32</v>
      </c>
      <c r="AX369" s="13" t="s">
        <v>76</v>
      </c>
      <c r="AY369" s="213" t="s">
        <v>131</v>
      </c>
    </row>
    <row r="370" spans="1:65" s="14" customFormat="1" ht="11.25">
      <c r="B370" s="214"/>
      <c r="C370" s="215"/>
      <c r="D370" s="205" t="s">
        <v>168</v>
      </c>
      <c r="E370" s="216" t="s">
        <v>289</v>
      </c>
      <c r="F370" s="217" t="s">
        <v>290</v>
      </c>
      <c r="G370" s="215"/>
      <c r="H370" s="218">
        <v>8.6</v>
      </c>
      <c r="I370" s="219"/>
      <c r="J370" s="215"/>
      <c r="K370" s="215"/>
      <c r="L370" s="220"/>
      <c r="M370" s="221"/>
      <c r="N370" s="222"/>
      <c r="O370" s="222"/>
      <c r="P370" s="222"/>
      <c r="Q370" s="222"/>
      <c r="R370" s="222"/>
      <c r="S370" s="222"/>
      <c r="T370" s="223"/>
      <c r="AT370" s="224" t="s">
        <v>168</v>
      </c>
      <c r="AU370" s="224" t="s">
        <v>86</v>
      </c>
      <c r="AV370" s="14" t="s">
        <v>86</v>
      </c>
      <c r="AW370" s="14" t="s">
        <v>32</v>
      </c>
      <c r="AX370" s="14" t="s">
        <v>84</v>
      </c>
      <c r="AY370" s="224" t="s">
        <v>131</v>
      </c>
    </row>
    <row r="371" spans="1:65" s="2" customFormat="1" ht="16.5" customHeight="1">
      <c r="A371" s="34"/>
      <c r="B371" s="35"/>
      <c r="C371" s="188" t="s">
        <v>777</v>
      </c>
      <c r="D371" s="188" t="s">
        <v>133</v>
      </c>
      <c r="E371" s="189" t="s">
        <v>778</v>
      </c>
      <c r="F371" s="190" t="s">
        <v>779</v>
      </c>
      <c r="G371" s="191" t="s">
        <v>241</v>
      </c>
      <c r="H371" s="192">
        <v>2024.61</v>
      </c>
      <c r="I371" s="193"/>
      <c r="J371" s="194">
        <f>ROUND(I371*H371,2)</f>
        <v>0</v>
      </c>
      <c r="K371" s="195"/>
      <c r="L371" s="196"/>
      <c r="M371" s="197" t="s">
        <v>1</v>
      </c>
      <c r="N371" s="198" t="s">
        <v>41</v>
      </c>
      <c r="O371" s="71"/>
      <c r="P371" s="199">
        <f>O371*H371</f>
        <v>0</v>
      </c>
      <c r="Q371" s="199">
        <v>0</v>
      </c>
      <c r="R371" s="199">
        <f>Q371*H371</f>
        <v>0</v>
      </c>
      <c r="S371" s="199">
        <v>0</v>
      </c>
      <c r="T371" s="200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01" t="s">
        <v>136</v>
      </c>
      <c r="AT371" s="201" t="s">
        <v>133</v>
      </c>
      <c r="AU371" s="201" t="s">
        <v>86</v>
      </c>
      <c r="AY371" s="17" t="s">
        <v>131</v>
      </c>
      <c r="BE371" s="202">
        <f>IF(N371="základní",J371,0)</f>
        <v>0</v>
      </c>
      <c r="BF371" s="202">
        <f>IF(N371="snížená",J371,0)</f>
        <v>0</v>
      </c>
      <c r="BG371" s="202">
        <f>IF(N371="zákl. přenesená",J371,0)</f>
        <v>0</v>
      </c>
      <c r="BH371" s="202">
        <f>IF(N371="sníž. přenesená",J371,0)</f>
        <v>0</v>
      </c>
      <c r="BI371" s="202">
        <f>IF(N371="nulová",J371,0)</f>
        <v>0</v>
      </c>
      <c r="BJ371" s="17" t="s">
        <v>84</v>
      </c>
      <c r="BK371" s="202">
        <f>ROUND(I371*H371,2)</f>
        <v>0</v>
      </c>
      <c r="BL371" s="17" t="s">
        <v>137</v>
      </c>
      <c r="BM371" s="201" t="s">
        <v>780</v>
      </c>
    </row>
    <row r="372" spans="1:65" s="13" customFormat="1" ht="11.25">
      <c r="B372" s="203"/>
      <c r="C372" s="204"/>
      <c r="D372" s="205" t="s">
        <v>168</v>
      </c>
      <c r="E372" s="206" t="s">
        <v>1</v>
      </c>
      <c r="F372" s="207" t="s">
        <v>738</v>
      </c>
      <c r="G372" s="204"/>
      <c r="H372" s="206" t="s">
        <v>1</v>
      </c>
      <c r="I372" s="208"/>
      <c r="J372" s="204"/>
      <c r="K372" s="204"/>
      <c r="L372" s="209"/>
      <c r="M372" s="210"/>
      <c r="N372" s="211"/>
      <c r="O372" s="211"/>
      <c r="P372" s="211"/>
      <c r="Q372" s="211"/>
      <c r="R372" s="211"/>
      <c r="S372" s="211"/>
      <c r="T372" s="212"/>
      <c r="AT372" s="213" t="s">
        <v>168</v>
      </c>
      <c r="AU372" s="213" t="s">
        <v>86</v>
      </c>
      <c r="AV372" s="13" t="s">
        <v>84</v>
      </c>
      <c r="AW372" s="13" t="s">
        <v>32</v>
      </c>
      <c r="AX372" s="13" t="s">
        <v>76</v>
      </c>
      <c r="AY372" s="213" t="s">
        <v>131</v>
      </c>
    </row>
    <row r="373" spans="1:65" s="14" customFormat="1" ht="11.25">
      <c r="B373" s="214"/>
      <c r="C373" s="215"/>
      <c r="D373" s="205" t="s">
        <v>168</v>
      </c>
      <c r="E373" s="216" t="s">
        <v>257</v>
      </c>
      <c r="F373" s="217" t="s">
        <v>258</v>
      </c>
      <c r="G373" s="215"/>
      <c r="H373" s="218">
        <v>1550.3</v>
      </c>
      <c r="I373" s="219"/>
      <c r="J373" s="215"/>
      <c r="K373" s="215"/>
      <c r="L373" s="220"/>
      <c r="M373" s="221"/>
      <c r="N373" s="222"/>
      <c r="O373" s="222"/>
      <c r="P373" s="222"/>
      <c r="Q373" s="222"/>
      <c r="R373" s="222"/>
      <c r="S373" s="222"/>
      <c r="T373" s="223"/>
      <c r="AT373" s="224" t="s">
        <v>168</v>
      </c>
      <c r="AU373" s="224" t="s">
        <v>86</v>
      </c>
      <c r="AV373" s="14" t="s">
        <v>86</v>
      </c>
      <c r="AW373" s="14" t="s">
        <v>32</v>
      </c>
      <c r="AX373" s="14" t="s">
        <v>76</v>
      </c>
      <c r="AY373" s="224" t="s">
        <v>131</v>
      </c>
    </row>
    <row r="374" spans="1:65" s="14" customFormat="1" ht="11.25">
      <c r="B374" s="214"/>
      <c r="C374" s="215"/>
      <c r="D374" s="205" t="s">
        <v>168</v>
      </c>
      <c r="E374" s="216" t="s">
        <v>269</v>
      </c>
      <c r="F374" s="217" t="s">
        <v>270</v>
      </c>
      <c r="G374" s="215"/>
      <c r="H374" s="218">
        <v>164.6</v>
      </c>
      <c r="I374" s="219"/>
      <c r="J374" s="215"/>
      <c r="K374" s="215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168</v>
      </c>
      <c r="AU374" s="224" t="s">
        <v>86</v>
      </c>
      <c r="AV374" s="14" t="s">
        <v>86</v>
      </c>
      <c r="AW374" s="14" t="s">
        <v>32</v>
      </c>
      <c r="AX374" s="14" t="s">
        <v>76</v>
      </c>
      <c r="AY374" s="224" t="s">
        <v>131</v>
      </c>
    </row>
    <row r="375" spans="1:65" s="14" customFormat="1" ht="11.25">
      <c r="B375" s="214"/>
      <c r="C375" s="215"/>
      <c r="D375" s="205" t="s">
        <v>168</v>
      </c>
      <c r="E375" s="216" t="s">
        <v>275</v>
      </c>
      <c r="F375" s="217" t="s">
        <v>276</v>
      </c>
      <c r="G375" s="215"/>
      <c r="H375" s="218">
        <v>213.3</v>
      </c>
      <c r="I375" s="219"/>
      <c r="J375" s="215"/>
      <c r="K375" s="215"/>
      <c r="L375" s="220"/>
      <c r="M375" s="221"/>
      <c r="N375" s="222"/>
      <c r="O375" s="222"/>
      <c r="P375" s="222"/>
      <c r="Q375" s="222"/>
      <c r="R375" s="222"/>
      <c r="S375" s="222"/>
      <c r="T375" s="223"/>
      <c r="AT375" s="224" t="s">
        <v>168</v>
      </c>
      <c r="AU375" s="224" t="s">
        <v>86</v>
      </c>
      <c r="AV375" s="14" t="s">
        <v>86</v>
      </c>
      <c r="AW375" s="14" t="s">
        <v>32</v>
      </c>
      <c r="AX375" s="14" t="s">
        <v>76</v>
      </c>
      <c r="AY375" s="224" t="s">
        <v>131</v>
      </c>
    </row>
    <row r="376" spans="1:65" s="15" customFormat="1" ht="11.25">
      <c r="B376" s="225"/>
      <c r="C376" s="226"/>
      <c r="D376" s="205" t="s">
        <v>168</v>
      </c>
      <c r="E376" s="227" t="s">
        <v>1</v>
      </c>
      <c r="F376" s="228" t="s">
        <v>172</v>
      </c>
      <c r="G376" s="226"/>
      <c r="H376" s="229">
        <v>1928.2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AT376" s="235" t="s">
        <v>168</v>
      </c>
      <c r="AU376" s="235" t="s">
        <v>86</v>
      </c>
      <c r="AV376" s="15" t="s">
        <v>137</v>
      </c>
      <c r="AW376" s="15" t="s">
        <v>32</v>
      </c>
      <c r="AX376" s="15" t="s">
        <v>84</v>
      </c>
      <c r="AY376" s="235" t="s">
        <v>131</v>
      </c>
    </row>
    <row r="377" spans="1:65" s="14" customFormat="1" ht="11.25">
      <c r="B377" s="214"/>
      <c r="C377" s="215"/>
      <c r="D377" s="205" t="s">
        <v>168</v>
      </c>
      <c r="E377" s="215"/>
      <c r="F377" s="217" t="s">
        <v>781</v>
      </c>
      <c r="G377" s="215"/>
      <c r="H377" s="218">
        <v>2024.61</v>
      </c>
      <c r="I377" s="219"/>
      <c r="J377" s="215"/>
      <c r="K377" s="215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168</v>
      </c>
      <c r="AU377" s="224" t="s">
        <v>86</v>
      </c>
      <c r="AV377" s="14" t="s">
        <v>86</v>
      </c>
      <c r="AW377" s="14" t="s">
        <v>4</v>
      </c>
      <c r="AX377" s="14" t="s">
        <v>84</v>
      </c>
      <c r="AY377" s="224" t="s">
        <v>131</v>
      </c>
    </row>
    <row r="378" spans="1:65" s="2" customFormat="1" ht="16.5" customHeight="1">
      <c r="A378" s="34"/>
      <c r="B378" s="35"/>
      <c r="C378" s="188" t="s">
        <v>782</v>
      </c>
      <c r="D378" s="188" t="s">
        <v>133</v>
      </c>
      <c r="E378" s="189" t="s">
        <v>783</v>
      </c>
      <c r="F378" s="190" t="s">
        <v>784</v>
      </c>
      <c r="G378" s="191" t="s">
        <v>241</v>
      </c>
      <c r="H378" s="192">
        <v>3.99</v>
      </c>
      <c r="I378" s="193"/>
      <c r="J378" s="194">
        <f>ROUND(I378*H378,2)</f>
        <v>0</v>
      </c>
      <c r="K378" s="195"/>
      <c r="L378" s="196"/>
      <c r="M378" s="197" t="s">
        <v>1</v>
      </c>
      <c r="N378" s="198" t="s">
        <v>41</v>
      </c>
      <c r="O378" s="71"/>
      <c r="P378" s="199">
        <f>O378*H378</f>
        <v>0</v>
      </c>
      <c r="Q378" s="199">
        <v>0</v>
      </c>
      <c r="R378" s="199">
        <f>Q378*H378</f>
        <v>0</v>
      </c>
      <c r="S378" s="199">
        <v>0</v>
      </c>
      <c r="T378" s="200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1" t="s">
        <v>136</v>
      </c>
      <c r="AT378" s="201" t="s">
        <v>133</v>
      </c>
      <c r="AU378" s="201" t="s">
        <v>86</v>
      </c>
      <c r="AY378" s="17" t="s">
        <v>131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17" t="s">
        <v>84</v>
      </c>
      <c r="BK378" s="202">
        <f>ROUND(I378*H378,2)</f>
        <v>0</v>
      </c>
      <c r="BL378" s="17" t="s">
        <v>137</v>
      </c>
      <c r="BM378" s="201" t="s">
        <v>785</v>
      </c>
    </row>
    <row r="379" spans="1:65" s="13" customFormat="1" ht="11.25">
      <c r="B379" s="203"/>
      <c r="C379" s="204"/>
      <c r="D379" s="205" t="s">
        <v>168</v>
      </c>
      <c r="E379" s="206" t="s">
        <v>1</v>
      </c>
      <c r="F379" s="207" t="s">
        <v>738</v>
      </c>
      <c r="G379" s="204"/>
      <c r="H379" s="206" t="s">
        <v>1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168</v>
      </c>
      <c r="AU379" s="213" t="s">
        <v>86</v>
      </c>
      <c r="AV379" s="13" t="s">
        <v>84</v>
      </c>
      <c r="AW379" s="13" t="s">
        <v>32</v>
      </c>
      <c r="AX379" s="13" t="s">
        <v>76</v>
      </c>
      <c r="AY379" s="213" t="s">
        <v>131</v>
      </c>
    </row>
    <row r="380" spans="1:65" s="13" customFormat="1" ht="11.25">
      <c r="B380" s="203"/>
      <c r="C380" s="204"/>
      <c r="D380" s="205" t="s">
        <v>168</v>
      </c>
      <c r="E380" s="206" t="s">
        <v>1</v>
      </c>
      <c r="F380" s="207" t="s">
        <v>786</v>
      </c>
      <c r="G380" s="204"/>
      <c r="H380" s="206" t="s">
        <v>1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168</v>
      </c>
      <c r="AU380" s="213" t="s">
        <v>86</v>
      </c>
      <c r="AV380" s="13" t="s">
        <v>84</v>
      </c>
      <c r="AW380" s="13" t="s">
        <v>32</v>
      </c>
      <c r="AX380" s="13" t="s">
        <v>76</v>
      </c>
      <c r="AY380" s="213" t="s">
        <v>131</v>
      </c>
    </row>
    <row r="381" spans="1:65" s="13" customFormat="1" ht="11.25">
      <c r="B381" s="203"/>
      <c r="C381" s="204"/>
      <c r="D381" s="205" t="s">
        <v>168</v>
      </c>
      <c r="E381" s="206" t="s">
        <v>1</v>
      </c>
      <c r="F381" s="207" t="s">
        <v>787</v>
      </c>
      <c r="G381" s="204"/>
      <c r="H381" s="206" t="s">
        <v>1</v>
      </c>
      <c r="I381" s="208"/>
      <c r="J381" s="204"/>
      <c r="K381" s="204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168</v>
      </c>
      <c r="AU381" s="213" t="s">
        <v>86</v>
      </c>
      <c r="AV381" s="13" t="s">
        <v>84</v>
      </c>
      <c r="AW381" s="13" t="s">
        <v>32</v>
      </c>
      <c r="AX381" s="13" t="s">
        <v>76</v>
      </c>
      <c r="AY381" s="213" t="s">
        <v>131</v>
      </c>
    </row>
    <row r="382" spans="1:65" s="14" customFormat="1" ht="11.25">
      <c r="B382" s="214"/>
      <c r="C382" s="215"/>
      <c r="D382" s="205" t="s">
        <v>168</v>
      </c>
      <c r="E382" s="216" t="s">
        <v>1</v>
      </c>
      <c r="F382" s="217" t="s">
        <v>788</v>
      </c>
      <c r="G382" s="215"/>
      <c r="H382" s="218">
        <v>3.8</v>
      </c>
      <c r="I382" s="219"/>
      <c r="J382" s="215"/>
      <c r="K382" s="215"/>
      <c r="L382" s="220"/>
      <c r="M382" s="221"/>
      <c r="N382" s="222"/>
      <c r="O382" s="222"/>
      <c r="P382" s="222"/>
      <c r="Q382" s="222"/>
      <c r="R382" s="222"/>
      <c r="S382" s="222"/>
      <c r="T382" s="223"/>
      <c r="AT382" s="224" t="s">
        <v>168</v>
      </c>
      <c r="AU382" s="224" t="s">
        <v>86</v>
      </c>
      <c r="AV382" s="14" t="s">
        <v>86</v>
      </c>
      <c r="AW382" s="14" t="s">
        <v>32</v>
      </c>
      <c r="AX382" s="14" t="s">
        <v>84</v>
      </c>
      <c r="AY382" s="224" t="s">
        <v>131</v>
      </c>
    </row>
    <row r="383" spans="1:65" s="14" customFormat="1" ht="11.25">
      <c r="B383" s="214"/>
      <c r="C383" s="215"/>
      <c r="D383" s="205" t="s">
        <v>168</v>
      </c>
      <c r="E383" s="215"/>
      <c r="F383" s="217" t="s">
        <v>789</v>
      </c>
      <c r="G383" s="215"/>
      <c r="H383" s="218">
        <v>3.99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168</v>
      </c>
      <c r="AU383" s="224" t="s">
        <v>86</v>
      </c>
      <c r="AV383" s="14" t="s">
        <v>86</v>
      </c>
      <c r="AW383" s="14" t="s">
        <v>4</v>
      </c>
      <c r="AX383" s="14" t="s">
        <v>84</v>
      </c>
      <c r="AY383" s="224" t="s">
        <v>131</v>
      </c>
    </row>
    <row r="384" spans="1:65" s="2" customFormat="1" ht="16.5" customHeight="1">
      <c r="A384" s="34"/>
      <c r="B384" s="35"/>
      <c r="C384" s="188" t="s">
        <v>790</v>
      </c>
      <c r="D384" s="188" t="s">
        <v>133</v>
      </c>
      <c r="E384" s="189" t="s">
        <v>791</v>
      </c>
      <c r="F384" s="190" t="s">
        <v>792</v>
      </c>
      <c r="G384" s="191" t="s">
        <v>241</v>
      </c>
      <c r="H384" s="192">
        <v>2.5</v>
      </c>
      <c r="I384" s="193"/>
      <c r="J384" s="194">
        <f>ROUND(I384*H384,2)</f>
        <v>0</v>
      </c>
      <c r="K384" s="195"/>
      <c r="L384" s="196"/>
      <c r="M384" s="197" t="s">
        <v>1</v>
      </c>
      <c r="N384" s="198" t="s">
        <v>41</v>
      </c>
      <c r="O384" s="71"/>
      <c r="P384" s="199">
        <f>O384*H384</f>
        <v>0</v>
      </c>
      <c r="Q384" s="199">
        <v>0</v>
      </c>
      <c r="R384" s="199">
        <f>Q384*H384</f>
        <v>0</v>
      </c>
      <c r="S384" s="199">
        <v>0</v>
      </c>
      <c r="T384" s="200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1" t="s">
        <v>136</v>
      </c>
      <c r="AT384" s="201" t="s">
        <v>133</v>
      </c>
      <c r="AU384" s="201" t="s">
        <v>86</v>
      </c>
      <c r="AY384" s="17" t="s">
        <v>131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7" t="s">
        <v>84</v>
      </c>
      <c r="BK384" s="202">
        <f>ROUND(I384*H384,2)</f>
        <v>0</v>
      </c>
      <c r="BL384" s="17" t="s">
        <v>137</v>
      </c>
      <c r="BM384" s="201" t="s">
        <v>793</v>
      </c>
    </row>
    <row r="385" spans="1:65" s="13" customFormat="1" ht="11.25">
      <c r="B385" s="203"/>
      <c r="C385" s="204"/>
      <c r="D385" s="205" t="s">
        <v>168</v>
      </c>
      <c r="E385" s="206" t="s">
        <v>1</v>
      </c>
      <c r="F385" s="207" t="s">
        <v>738</v>
      </c>
      <c r="G385" s="204"/>
      <c r="H385" s="206" t="s">
        <v>1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168</v>
      </c>
      <c r="AU385" s="213" t="s">
        <v>86</v>
      </c>
      <c r="AV385" s="13" t="s">
        <v>84</v>
      </c>
      <c r="AW385" s="13" t="s">
        <v>32</v>
      </c>
      <c r="AX385" s="13" t="s">
        <v>76</v>
      </c>
      <c r="AY385" s="213" t="s">
        <v>131</v>
      </c>
    </row>
    <row r="386" spans="1:65" s="14" customFormat="1" ht="11.25">
      <c r="B386" s="214"/>
      <c r="C386" s="215"/>
      <c r="D386" s="205" t="s">
        <v>168</v>
      </c>
      <c r="E386" s="216" t="s">
        <v>291</v>
      </c>
      <c r="F386" s="217" t="s">
        <v>292</v>
      </c>
      <c r="G386" s="215"/>
      <c r="H386" s="218">
        <v>2.5</v>
      </c>
      <c r="I386" s="219"/>
      <c r="J386" s="215"/>
      <c r="K386" s="215"/>
      <c r="L386" s="220"/>
      <c r="M386" s="221"/>
      <c r="N386" s="222"/>
      <c r="O386" s="222"/>
      <c r="P386" s="222"/>
      <c r="Q386" s="222"/>
      <c r="R386" s="222"/>
      <c r="S386" s="222"/>
      <c r="T386" s="223"/>
      <c r="AT386" s="224" t="s">
        <v>168</v>
      </c>
      <c r="AU386" s="224" t="s">
        <v>86</v>
      </c>
      <c r="AV386" s="14" t="s">
        <v>86</v>
      </c>
      <c r="AW386" s="14" t="s">
        <v>32</v>
      </c>
      <c r="AX386" s="14" t="s">
        <v>84</v>
      </c>
      <c r="AY386" s="224" t="s">
        <v>131</v>
      </c>
    </row>
    <row r="387" spans="1:65" s="2" customFormat="1" ht="21.75" customHeight="1">
      <c r="A387" s="34"/>
      <c r="B387" s="35"/>
      <c r="C387" s="188" t="s">
        <v>794</v>
      </c>
      <c r="D387" s="188" t="s">
        <v>133</v>
      </c>
      <c r="E387" s="189" t="s">
        <v>795</v>
      </c>
      <c r="F387" s="190" t="s">
        <v>796</v>
      </c>
      <c r="G387" s="191" t="s">
        <v>241</v>
      </c>
      <c r="H387" s="192">
        <v>19.399999999999999</v>
      </c>
      <c r="I387" s="193"/>
      <c r="J387" s="194">
        <f>ROUND(I387*H387,2)</f>
        <v>0</v>
      </c>
      <c r="K387" s="195"/>
      <c r="L387" s="196"/>
      <c r="M387" s="197" t="s">
        <v>1</v>
      </c>
      <c r="N387" s="198" t="s">
        <v>41</v>
      </c>
      <c r="O387" s="71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1" t="s">
        <v>136</v>
      </c>
      <c r="AT387" s="201" t="s">
        <v>133</v>
      </c>
      <c r="AU387" s="201" t="s">
        <v>86</v>
      </c>
      <c r="AY387" s="17" t="s">
        <v>131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7" t="s">
        <v>84</v>
      </c>
      <c r="BK387" s="202">
        <f>ROUND(I387*H387,2)</f>
        <v>0</v>
      </c>
      <c r="BL387" s="17" t="s">
        <v>137</v>
      </c>
      <c r="BM387" s="201" t="s">
        <v>797</v>
      </c>
    </row>
    <row r="388" spans="1:65" s="14" customFormat="1" ht="11.25">
      <c r="B388" s="214"/>
      <c r="C388" s="215"/>
      <c r="D388" s="205" t="s">
        <v>168</v>
      </c>
      <c r="E388" s="216" t="s">
        <v>1</v>
      </c>
      <c r="F388" s="217" t="s">
        <v>287</v>
      </c>
      <c r="G388" s="215"/>
      <c r="H388" s="218">
        <v>19.399999999999999</v>
      </c>
      <c r="I388" s="219"/>
      <c r="J388" s="215"/>
      <c r="K388" s="215"/>
      <c r="L388" s="220"/>
      <c r="M388" s="221"/>
      <c r="N388" s="222"/>
      <c r="O388" s="222"/>
      <c r="P388" s="222"/>
      <c r="Q388" s="222"/>
      <c r="R388" s="222"/>
      <c r="S388" s="222"/>
      <c r="T388" s="223"/>
      <c r="AT388" s="224" t="s">
        <v>168</v>
      </c>
      <c r="AU388" s="224" t="s">
        <v>86</v>
      </c>
      <c r="AV388" s="14" t="s">
        <v>86</v>
      </c>
      <c r="AW388" s="14" t="s">
        <v>32</v>
      </c>
      <c r="AX388" s="14" t="s">
        <v>84</v>
      </c>
      <c r="AY388" s="224" t="s">
        <v>131</v>
      </c>
    </row>
    <row r="389" spans="1:65" s="2" customFormat="1" ht="24.2" customHeight="1">
      <c r="A389" s="34"/>
      <c r="B389" s="35"/>
      <c r="C389" s="188" t="s">
        <v>798</v>
      </c>
      <c r="D389" s="188" t="s">
        <v>133</v>
      </c>
      <c r="E389" s="189" t="s">
        <v>799</v>
      </c>
      <c r="F389" s="190" t="s">
        <v>800</v>
      </c>
      <c r="G389" s="191" t="s">
        <v>463</v>
      </c>
      <c r="H389" s="192">
        <v>464.971</v>
      </c>
      <c r="I389" s="193"/>
      <c r="J389" s="194">
        <f>ROUND(I389*H389,2)</f>
        <v>0</v>
      </c>
      <c r="K389" s="195"/>
      <c r="L389" s="196"/>
      <c r="M389" s="197" t="s">
        <v>1</v>
      </c>
      <c r="N389" s="198" t="s">
        <v>41</v>
      </c>
      <c r="O389" s="71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1" t="s">
        <v>136</v>
      </c>
      <c r="AT389" s="201" t="s">
        <v>133</v>
      </c>
      <c r="AU389" s="201" t="s">
        <v>86</v>
      </c>
      <c r="AY389" s="17" t="s">
        <v>131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17" t="s">
        <v>84</v>
      </c>
      <c r="BK389" s="202">
        <f>ROUND(I389*H389,2)</f>
        <v>0</v>
      </c>
      <c r="BL389" s="17" t="s">
        <v>137</v>
      </c>
      <c r="BM389" s="201" t="s">
        <v>801</v>
      </c>
    </row>
    <row r="390" spans="1:65" s="13" customFormat="1" ht="11.25">
      <c r="B390" s="203"/>
      <c r="C390" s="204"/>
      <c r="D390" s="205" t="s">
        <v>168</v>
      </c>
      <c r="E390" s="206" t="s">
        <v>1</v>
      </c>
      <c r="F390" s="207" t="s">
        <v>802</v>
      </c>
      <c r="G390" s="204"/>
      <c r="H390" s="206" t="s">
        <v>1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168</v>
      </c>
      <c r="AU390" s="213" t="s">
        <v>86</v>
      </c>
      <c r="AV390" s="13" t="s">
        <v>84</v>
      </c>
      <c r="AW390" s="13" t="s">
        <v>32</v>
      </c>
      <c r="AX390" s="13" t="s">
        <v>76</v>
      </c>
      <c r="AY390" s="213" t="s">
        <v>131</v>
      </c>
    </row>
    <row r="391" spans="1:65" s="14" customFormat="1" ht="11.25">
      <c r="B391" s="214"/>
      <c r="C391" s="215"/>
      <c r="D391" s="205" t="s">
        <v>168</v>
      </c>
      <c r="E391" s="216" t="s">
        <v>1</v>
      </c>
      <c r="F391" s="217" t="s">
        <v>803</v>
      </c>
      <c r="G391" s="215"/>
      <c r="H391" s="218">
        <v>121.518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168</v>
      </c>
      <c r="AU391" s="224" t="s">
        <v>86</v>
      </c>
      <c r="AV391" s="14" t="s">
        <v>86</v>
      </c>
      <c r="AW391" s="14" t="s">
        <v>32</v>
      </c>
      <c r="AX391" s="14" t="s">
        <v>76</v>
      </c>
      <c r="AY391" s="224" t="s">
        <v>131</v>
      </c>
    </row>
    <row r="392" spans="1:65" s="14" customFormat="1" ht="11.25">
      <c r="B392" s="214"/>
      <c r="C392" s="215"/>
      <c r="D392" s="205" t="s">
        <v>168</v>
      </c>
      <c r="E392" s="216" t="s">
        <v>1</v>
      </c>
      <c r="F392" s="217" t="s">
        <v>804</v>
      </c>
      <c r="G392" s="215"/>
      <c r="H392" s="218">
        <v>40.506</v>
      </c>
      <c r="I392" s="219"/>
      <c r="J392" s="215"/>
      <c r="K392" s="215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168</v>
      </c>
      <c r="AU392" s="224" t="s">
        <v>86</v>
      </c>
      <c r="AV392" s="14" t="s">
        <v>86</v>
      </c>
      <c r="AW392" s="14" t="s">
        <v>32</v>
      </c>
      <c r="AX392" s="14" t="s">
        <v>76</v>
      </c>
      <c r="AY392" s="224" t="s">
        <v>131</v>
      </c>
    </row>
    <row r="393" spans="1:65" s="14" customFormat="1" ht="11.25">
      <c r="B393" s="214"/>
      <c r="C393" s="215"/>
      <c r="D393" s="205" t="s">
        <v>168</v>
      </c>
      <c r="E393" s="216" t="s">
        <v>1</v>
      </c>
      <c r="F393" s="217" t="s">
        <v>805</v>
      </c>
      <c r="G393" s="215"/>
      <c r="H393" s="218">
        <v>48.606999999999999</v>
      </c>
      <c r="I393" s="219"/>
      <c r="J393" s="215"/>
      <c r="K393" s="215"/>
      <c r="L393" s="220"/>
      <c r="M393" s="221"/>
      <c r="N393" s="222"/>
      <c r="O393" s="222"/>
      <c r="P393" s="222"/>
      <c r="Q393" s="222"/>
      <c r="R393" s="222"/>
      <c r="S393" s="222"/>
      <c r="T393" s="223"/>
      <c r="AT393" s="224" t="s">
        <v>168</v>
      </c>
      <c r="AU393" s="224" t="s">
        <v>86</v>
      </c>
      <c r="AV393" s="14" t="s">
        <v>86</v>
      </c>
      <c r="AW393" s="14" t="s">
        <v>32</v>
      </c>
      <c r="AX393" s="14" t="s">
        <v>76</v>
      </c>
      <c r="AY393" s="224" t="s">
        <v>131</v>
      </c>
    </row>
    <row r="394" spans="1:65" s="13" customFormat="1" ht="11.25">
      <c r="B394" s="203"/>
      <c r="C394" s="204"/>
      <c r="D394" s="205" t="s">
        <v>168</v>
      </c>
      <c r="E394" s="206" t="s">
        <v>1</v>
      </c>
      <c r="F394" s="207" t="s">
        <v>806</v>
      </c>
      <c r="G394" s="204"/>
      <c r="H394" s="206" t="s">
        <v>1</v>
      </c>
      <c r="I394" s="208"/>
      <c r="J394" s="204"/>
      <c r="K394" s="204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168</v>
      </c>
      <c r="AU394" s="213" t="s">
        <v>86</v>
      </c>
      <c r="AV394" s="13" t="s">
        <v>84</v>
      </c>
      <c r="AW394" s="13" t="s">
        <v>32</v>
      </c>
      <c r="AX394" s="13" t="s">
        <v>76</v>
      </c>
      <c r="AY394" s="213" t="s">
        <v>131</v>
      </c>
    </row>
    <row r="395" spans="1:65" s="14" customFormat="1" ht="11.25">
      <c r="B395" s="214"/>
      <c r="C395" s="215"/>
      <c r="D395" s="205" t="s">
        <v>168</v>
      </c>
      <c r="E395" s="216" t="s">
        <v>1</v>
      </c>
      <c r="F395" s="217" t="s">
        <v>807</v>
      </c>
      <c r="G395" s="215"/>
      <c r="H395" s="218">
        <v>75.36</v>
      </c>
      <c r="I395" s="219"/>
      <c r="J395" s="215"/>
      <c r="K395" s="215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168</v>
      </c>
      <c r="AU395" s="224" t="s">
        <v>86</v>
      </c>
      <c r="AV395" s="14" t="s">
        <v>86</v>
      </c>
      <c r="AW395" s="14" t="s">
        <v>32</v>
      </c>
      <c r="AX395" s="14" t="s">
        <v>76</v>
      </c>
      <c r="AY395" s="224" t="s">
        <v>131</v>
      </c>
    </row>
    <row r="396" spans="1:65" s="14" customFormat="1" ht="11.25">
      <c r="B396" s="214"/>
      <c r="C396" s="215"/>
      <c r="D396" s="205" t="s">
        <v>168</v>
      </c>
      <c r="E396" s="216" t="s">
        <v>1</v>
      </c>
      <c r="F396" s="217" t="s">
        <v>808</v>
      </c>
      <c r="G396" s="215"/>
      <c r="H396" s="218">
        <v>141.30000000000001</v>
      </c>
      <c r="I396" s="219"/>
      <c r="J396" s="215"/>
      <c r="K396" s="215"/>
      <c r="L396" s="220"/>
      <c r="M396" s="221"/>
      <c r="N396" s="222"/>
      <c r="O396" s="222"/>
      <c r="P396" s="222"/>
      <c r="Q396" s="222"/>
      <c r="R396" s="222"/>
      <c r="S396" s="222"/>
      <c r="T396" s="223"/>
      <c r="AT396" s="224" t="s">
        <v>168</v>
      </c>
      <c r="AU396" s="224" t="s">
        <v>86</v>
      </c>
      <c r="AV396" s="14" t="s">
        <v>86</v>
      </c>
      <c r="AW396" s="14" t="s">
        <v>32</v>
      </c>
      <c r="AX396" s="14" t="s">
        <v>76</v>
      </c>
      <c r="AY396" s="224" t="s">
        <v>131</v>
      </c>
    </row>
    <row r="397" spans="1:65" s="14" customFormat="1" ht="11.25">
      <c r="B397" s="214"/>
      <c r="C397" s="215"/>
      <c r="D397" s="205" t="s">
        <v>168</v>
      </c>
      <c r="E397" s="216" t="s">
        <v>1</v>
      </c>
      <c r="F397" s="217" t="s">
        <v>809</v>
      </c>
      <c r="G397" s="215"/>
      <c r="H397" s="218">
        <v>37.68</v>
      </c>
      <c r="I397" s="219"/>
      <c r="J397" s="215"/>
      <c r="K397" s="215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168</v>
      </c>
      <c r="AU397" s="224" t="s">
        <v>86</v>
      </c>
      <c r="AV397" s="14" t="s">
        <v>86</v>
      </c>
      <c r="AW397" s="14" t="s">
        <v>32</v>
      </c>
      <c r="AX397" s="14" t="s">
        <v>76</v>
      </c>
      <c r="AY397" s="224" t="s">
        <v>131</v>
      </c>
    </row>
    <row r="398" spans="1:65" s="15" customFormat="1" ht="11.25">
      <c r="B398" s="225"/>
      <c r="C398" s="226"/>
      <c r="D398" s="205" t="s">
        <v>168</v>
      </c>
      <c r="E398" s="227" t="s">
        <v>1</v>
      </c>
      <c r="F398" s="228" t="s">
        <v>172</v>
      </c>
      <c r="G398" s="226"/>
      <c r="H398" s="229">
        <v>464.971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AT398" s="235" t="s">
        <v>168</v>
      </c>
      <c r="AU398" s="235" t="s">
        <v>86</v>
      </c>
      <c r="AV398" s="15" t="s">
        <v>137</v>
      </c>
      <c r="AW398" s="15" t="s">
        <v>32</v>
      </c>
      <c r="AX398" s="15" t="s">
        <v>84</v>
      </c>
      <c r="AY398" s="235" t="s">
        <v>131</v>
      </c>
    </row>
    <row r="399" spans="1:65" s="12" customFormat="1" ht="22.9" customHeight="1">
      <c r="B399" s="172"/>
      <c r="C399" s="173"/>
      <c r="D399" s="174" t="s">
        <v>75</v>
      </c>
      <c r="E399" s="186" t="s">
        <v>136</v>
      </c>
      <c r="F399" s="186" t="s">
        <v>810</v>
      </c>
      <c r="G399" s="173"/>
      <c r="H399" s="173"/>
      <c r="I399" s="176"/>
      <c r="J399" s="187">
        <f>BK399</f>
        <v>0</v>
      </c>
      <c r="K399" s="173"/>
      <c r="L399" s="178"/>
      <c r="M399" s="179"/>
      <c r="N399" s="180"/>
      <c r="O399" s="180"/>
      <c r="P399" s="181">
        <f>SUM(P400:P413)</f>
        <v>0</v>
      </c>
      <c r="Q399" s="180"/>
      <c r="R399" s="181">
        <f>SUM(R400:R413)</f>
        <v>10.52956</v>
      </c>
      <c r="S399" s="180"/>
      <c r="T399" s="182">
        <f>SUM(T400:T413)</f>
        <v>0</v>
      </c>
      <c r="AR399" s="183" t="s">
        <v>84</v>
      </c>
      <c r="AT399" s="184" t="s">
        <v>75</v>
      </c>
      <c r="AU399" s="184" t="s">
        <v>84</v>
      </c>
      <c r="AY399" s="183" t="s">
        <v>131</v>
      </c>
      <c r="BK399" s="185">
        <f>SUM(BK400:BK413)</f>
        <v>0</v>
      </c>
    </row>
    <row r="400" spans="1:65" s="2" customFormat="1" ht="24.2" customHeight="1">
      <c r="A400" s="34"/>
      <c r="B400" s="35"/>
      <c r="C400" s="236" t="s">
        <v>811</v>
      </c>
      <c r="D400" s="236" t="s">
        <v>224</v>
      </c>
      <c r="E400" s="237" t="s">
        <v>812</v>
      </c>
      <c r="F400" s="238" t="s">
        <v>813</v>
      </c>
      <c r="G400" s="239" t="s">
        <v>166</v>
      </c>
      <c r="H400" s="240">
        <v>2</v>
      </c>
      <c r="I400" s="241"/>
      <c r="J400" s="242">
        <f t="shared" ref="J400:J411" si="20">ROUND(I400*H400,2)</f>
        <v>0</v>
      </c>
      <c r="K400" s="243"/>
      <c r="L400" s="39"/>
      <c r="M400" s="244" t="s">
        <v>1</v>
      </c>
      <c r="N400" s="245" t="s">
        <v>41</v>
      </c>
      <c r="O400" s="71"/>
      <c r="P400" s="199">
        <f t="shared" ref="P400:P411" si="21">O400*H400</f>
        <v>0</v>
      </c>
      <c r="Q400" s="199">
        <v>0.34089999999999998</v>
      </c>
      <c r="R400" s="199">
        <f t="shared" ref="R400:R411" si="22">Q400*H400</f>
        <v>0.68179999999999996</v>
      </c>
      <c r="S400" s="199">
        <v>0</v>
      </c>
      <c r="T400" s="200">
        <f t="shared" ref="T400:T411" si="23"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1" t="s">
        <v>137</v>
      </c>
      <c r="AT400" s="201" t="s">
        <v>224</v>
      </c>
      <c r="AU400" s="201" t="s">
        <v>86</v>
      </c>
      <c r="AY400" s="17" t="s">
        <v>131</v>
      </c>
      <c r="BE400" s="202">
        <f t="shared" ref="BE400:BE411" si="24">IF(N400="základní",J400,0)</f>
        <v>0</v>
      </c>
      <c r="BF400" s="202">
        <f t="shared" ref="BF400:BF411" si="25">IF(N400="snížená",J400,0)</f>
        <v>0</v>
      </c>
      <c r="BG400" s="202">
        <f t="shared" ref="BG400:BG411" si="26">IF(N400="zákl. přenesená",J400,0)</f>
        <v>0</v>
      </c>
      <c r="BH400" s="202">
        <f t="shared" ref="BH400:BH411" si="27">IF(N400="sníž. přenesená",J400,0)</f>
        <v>0</v>
      </c>
      <c r="BI400" s="202">
        <f t="shared" ref="BI400:BI411" si="28">IF(N400="nulová",J400,0)</f>
        <v>0</v>
      </c>
      <c r="BJ400" s="17" t="s">
        <v>84</v>
      </c>
      <c r="BK400" s="202">
        <f t="shared" ref="BK400:BK411" si="29">ROUND(I400*H400,2)</f>
        <v>0</v>
      </c>
      <c r="BL400" s="17" t="s">
        <v>137</v>
      </c>
      <c r="BM400" s="201" t="s">
        <v>814</v>
      </c>
    </row>
    <row r="401" spans="1:65" s="2" customFormat="1" ht="16.5" customHeight="1">
      <c r="A401" s="34"/>
      <c r="B401" s="35"/>
      <c r="C401" s="188" t="s">
        <v>815</v>
      </c>
      <c r="D401" s="188" t="s">
        <v>133</v>
      </c>
      <c r="E401" s="189" t="s">
        <v>816</v>
      </c>
      <c r="F401" s="190" t="s">
        <v>817</v>
      </c>
      <c r="G401" s="191" t="s">
        <v>166</v>
      </c>
      <c r="H401" s="192">
        <v>2</v>
      </c>
      <c r="I401" s="193"/>
      <c r="J401" s="194">
        <f t="shared" si="20"/>
        <v>0</v>
      </c>
      <c r="K401" s="195"/>
      <c r="L401" s="196"/>
      <c r="M401" s="197" t="s">
        <v>1</v>
      </c>
      <c r="N401" s="198" t="s">
        <v>41</v>
      </c>
      <c r="O401" s="71"/>
      <c r="P401" s="199">
        <f t="shared" si="21"/>
        <v>0</v>
      </c>
      <c r="Q401" s="199">
        <v>0.17499999999999999</v>
      </c>
      <c r="R401" s="199">
        <f t="shared" si="22"/>
        <v>0.35</v>
      </c>
      <c r="S401" s="199">
        <v>0</v>
      </c>
      <c r="T401" s="200">
        <f t="shared" si="23"/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1" t="s">
        <v>136</v>
      </c>
      <c r="AT401" s="201" t="s">
        <v>133</v>
      </c>
      <c r="AU401" s="201" t="s">
        <v>86</v>
      </c>
      <c r="AY401" s="17" t="s">
        <v>131</v>
      </c>
      <c r="BE401" s="202">
        <f t="shared" si="24"/>
        <v>0</v>
      </c>
      <c r="BF401" s="202">
        <f t="shared" si="25"/>
        <v>0</v>
      </c>
      <c r="BG401" s="202">
        <f t="shared" si="26"/>
        <v>0</v>
      </c>
      <c r="BH401" s="202">
        <f t="shared" si="27"/>
        <v>0</v>
      </c>
      <c r="BI401" s="202">
        <f t="shared" si="28"/>
        <v>0</v>
      </c>
      <c r="BJ401" s="17" t="s">
        <v>84</v>
      </c>
      <c r="BK401" s="202">
        <f t="shared" si="29"/>
        <v>0</v>
      </c>
      <c r="BL401" s="17" t="s">
        <v>137</v>
      </c>
      <c r="BM401" s="201" t="s">
        <v>818</v>
      </c>
    </row>
    <row r="402" spans="1:65" s="2" customFormat="1" ht="24.2" customHeight="1">
      <c r="A402" s="34"/>
      <c r="B402" s="35"/>
      <c r="C402" s="188" t="s">
        <v>819</v>
      </c>
      <c r="D402" s="188" t="s">
        <v>133</v>
      </c>
      <c r="E402" s="189" t="s">
        <v>820</v>
      </c>
      <c r="F402" s="190" t="s">
        <v>821</v>
      </c>
      <c r="G402" s="191" t="s">
        <v>166</v>
      </c>
      <c r="H402" s="192">
        <v>2</v>
      </c>
      <c r="I402" s="193"/>
      <c r="J402" s="194">
        <f t="shared" si="20"/>
        <v>0</v>
      </c>
      <c r="K402" s="195"/>
      <c r="L402" s="196"/>
      <c r="M402" s="197" t="s">
        <v>1</v>
      </c>
      <c r="N402" s="198" t="s">
        <v>41</v>
      </c>
      <c r="O402" s="71"/>
      <c r="P402" s="199">
        <f t="shared" si="21"/>
        <v>0</v>
      </c>
      <c r="Q402" s="199">
        <v>0.08</v>
      </c>
      <c r="R402" s="199">
        <f t="shared" si="22"/>
        <v>0.16</v>
      </c>
      <c r="S402" s="199">
        <v>0</v>
      </c>
      <c r="T402" s="200">
        <f t="shared" si="23"/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201" t="s">
        <v>136</v>
      </c>
      <c r="AT402" s="201" t="s">
        <v>133</v>
      </c>
      <c r="AU402" s="201" t="s">
        <v>86</v>
      </c>
      <c r="AY402" s="17" t="s">
        <v>131</v>
      </c>
      <c r="BE402" s="202">
        <f t="shared" si="24"/>
        <v>0</v>
      </c>
      <c r="BF402" s="202">
        <f t="shared" si="25"/>
        <v>0</v>
      </c>
      <c r="BG402" s="202">
        <f t="shared" si="26"/>
        <v>0</v>
      </c>
      <c r="BH402" s="202">
        <f t="shared" si="27"/>
        <v>0</v>
      </c>
      <c r="BI402" s="202">
        <f t="shared" si="28"/>
        <v>0</v>
      </c>
      <c r="BJ402" s="17" t="s">
        <v>84</v>
      </c>
      <c r="BK402" s="202">
        <f t="shared" si="29"/>
        <v>0</v>
      </c>
      <c r="BL402" s="17" t="s">
        <v>137</v>
      </c>
      <c r="BM402" s="201" t="s">
        <v>822</v>
      </c>
    </row>
    <row r="403" spans="1:65" s="2" customFormat="1" ht="16.5" customHeight="1">
      <c r="A403" s="34"/>
      <c r="B403" s="35"/>
      <c r="C403" s="188" t="s">
        <v>823</v>
      </c>
      <c r="D403" s="188" t="s">
        <v>133</v>
      </c>
      <c r="E403" s="189" t="s">
        <v>824</v>
      </c>
      <c r="F403" s="190" t="s">
        <v>825</v>
      </c>
      <c r="G403" s="191" t="s">
        <v>166</v>
      </c>
      <c r="H403" s="192">
        <v>2</v>
      </c>
      <c r="I403" s="193"/>
      <c r="J403" s="194">
        <f t="shared" si="20"/>
        <v>0</v>
      </c>
      <c r="K403" s="195"/>
      <c r="L403" s="196"/>
      <c r="M403" s="197" t="s">
        <v>1</v>
      </c>
      <c r="N403" s="198" t="s">
        <v>41</v>
      </c>
      <c r="O403" s="71"/>
      <c r="P403" s="199">
        <f t="shared" si="21"/>
        <v>0</v>
      </c>
      <c r="Q403" s="199">
        <v>0.17</v>
      </c>
      <c r="R403" s="199">
        <f t="shared" si="22"/>
        <v>0.34</v>
      </c>
      <c r="S403" s="199">
        <v>0</v>
      </c>
      <c r="T403" s="200">
        <f t="shared" si="23"/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1" t="s">
        <v>136</v>
      </c>
      <c r="AT403" s="201" t="s">
        <v>133</v>
      </c>
      <c r="AU403" s="201" t="s">
        <v>86</v>
      </c>
      <c r="AY403" s="17" t="s">
        <v>131</v>
      </c>
      <c r="BE403" s="202">
        <f t="shared" si="24"/>
        <v>0</v>
      </c>
      <c r="BF403" s="202">
        <f t="shared" si="25"/>
        <v>0</v>
      </c>
      <c r="BG403" s="202">
        <f t="shared" si="26"/>
        <v>0</v>
      </c>
      <c r="BH403" s="202">
        <f t="shared" si="27"/>
        <v>0</v>
      </c>
      <c r="BI403" s="202">
        <f t="shared" si="28"/>
        <v>0</v>
      </c>
      <c r="BJ403" s="17" t="s">
        <v>84</v>
      </c>
      <c r="BK403" s="202">
        <f t="shared" si="29"/>
        <v>0</v>
      </c>
      <c r="BL403" s="17" t="s">
        <v>137</v>
      </c>
      <c r="BM403" s="201" t="s">
        <v>826</v>
      </c>
    </row>
    <row r="404" spans="1:65" s="2" customFormat="1" ht="16.5" customHeight="1">
      <c r="A404" s="34"/>
      <c r="B404" s="35"/>
      <c r="C404" s="188" t="s">
        <v>827</v>
      </c>
      <c r="D404" s="188" t="s">
        <v>133</v>
      </c>
      <c r="E404" s="189" t="s">
        <v>828</v>
      </c>
      <c r="F404" s="190" t="s">
        <v>829</v>
      </c>
      <c r="G404" s="191" t="s">
        <v>166</v>
      </c>
      <c r="H404" s="192">
        <v>2</v>
      </c>
      <c r="I404" s="193"/>
      <c r="J404" s="194">
        <f t="shared" si="20"/>
        <v>0</v>
      </c>
      <c r="K404" s="195"/>
      <c r="L404" s="196"/>
      <c r="M404" s="197" t="s">
        <v>1</v>
      </c>
      <c r="N404" s="198" t="s">
        <v>41</v>
      </c>
      <c r="O404" s="71"/>
      <c r="P404" s="199">
        <f t="shared" si="21"/>
        <v>0</v>
      </c>
      <c r="Q404" s="199">
        <v>5.0599999999999999E-2</v>
      </c>
      <c r="R404" s="199">
        <f t="shared" si="22"/>
        <v>0.1012</v>
      </c>
      <c r="S404" s="199">
        <v>0</v>
      </c>
      <c r="T404" s="200">
        <f t="shared" si="23"/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01" t="s">
        <v>136</v>
      </c>
      <c r="AT404" s="201" t="s">
        <v>133</v>
      </c>
      <c r="AU404" s="201" t="s">
        <v>86</v>
      </c>
      <c r="AY404" s="17" t="s">
        <v>131</v>
      </c>
      <c r="BE404" s="202">
        <f t="shared" si="24"/>
        <v>0</v>
      </c>
      <c r="BF404" s="202">
        <f t="shared" si="25"/>
        <v>0</v>
      </c>
      <c r="BG404" s="202">
        <f t="shared" si="26"/>
        <v>0</v>
      </c>
      <c r="BH404" s="202">
        <f t="shared" si="27"/>
        <v>0</v>
      </c>
      <c r="BI404" s="202">
        <f t="shared" si="28"/>
        <v>0</v>
      </c>
      <c r="BJ404" s="17" t="s">
        <v>84</v>
      </c>
      <c r="BK404" s="202">
        <f t="shared" si="29"/>
        <v>0</v>
      </c>
      <c r="BL404" s="17" t="s">
        <v>137</v>
      </c>
      <c r="BM404" s="201" t="s">
        <v>830</v>
      </c>
    </row>
    <row r="405" spans="1:65" s="2" customFormat="1" ht="16.5" customHeight="1">
      <c r="A405" s="34"/>
      <c r="B405" s="35"/>
      <c r="C405" s="188" t="s">
        <v>831</v>
      </c>
      <c r="D405" s="188" t="s">
        <v>133</v>
      </c>
      <c r="E405" s="189" t="s">
        <v>832</v>
      </c>
      <c r="F405" s="190" t="s">
        <v>833</v>
      </c>
      <c r="G405" s="191" t="s">
        <v>166</v>
      </c>
      <c r="H405" s="192">
        <v>2</v>
      </c>
      <c r="I405" s="193"/>
      <c r="J405" s="194">
        <f t="shared" si="20"/>
        <v>0</v>
      </c>
      <c r="K405" s="195"/>
      <c r="L405" s="196"/>
      <c r="M405" s="197" t="s">
        <v>1</v>
      </c>
      <c r="N405" s="198" t="s">
        <v>41</v>
      </c>
      <c r="O405" s="71"/>
      <c r="P405" s="199">
        <f t="shared" si="21"/>
        <v>0</v>
      </c>
      <c r="Q405" s="199">
        <v>8.6999999999999994E-2</v>
      </c>
      <c r="R405" s="199">
        <f t="shared" si="22"/>
        <v>0.17399999999999999</v>
      </c>
      <c r="S405" s="199">
        <v>0</v>
      </c>
      <c r="T405" s="200">
        <f t="shared" si="23"/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01" t="s">
        <v>136</v>
      </c>
      <c r="AT405" s="201" t="s">
        <v>133</v>
      </c>
      <c r="AU405" s="201" t="s">
        <v>86</v>
      </c>
      <c r="AY405" s="17" t="s">
        <v>131</v>
      </c>
      <c r="BE405" s="202">
        <f t="shared" si="24"/>
        <v>0</v>
      </c>
      <c r="BF405" s="202">
        <f t="shared" si="25"/>
        <v>0</v>
      </c>
      <c r="BG405" s="202">
        <f t="shared" si="26"/>
        <v>0</v>
      </c>
      <c r="BH405" s="202">
        <f t="shared" si="27"/>
        <v>0</v>
      </c>
      <c r="BI405" s="202">
        <f t="shared" si="28"/>
        <v>0</v>
      </c>
      <c r="BJ405" s="17" t="s">
        <v>84</v>
      </c>
      <c r="BK405" s="202">
        <f t="shared" si="29"/>
        <v>0</v>
      </c>
      <c r="BL405" s="17" t="s">
        <v>137</v>
      </c>
      <c r="BM405" s="201" t="s">
        <v>834</v>
      </c>
    </row>
    <row r="406" spans="1:65" s="2" customFormat="1" ht="24.2" customHeight="1">
      <c r="A406" s="34"/>
      <c r="B406" s="35"/>
      <c r="C406" s="188" t="s">
        <v>835</v>
      </c>
      <c r="D406" s="188" t="s">
        <v>133</v>
      </c>
      <c r="E406" s="189" t="s">
        <v>836</v>
      </c>
      <c r="F406" s="190" t="s">
        <v>837</v>
      </c>
      <c r="G406" s="191" t="s">
        <v>166</v>
      </c>
      <c r="H406" s="192">
        <v>2</v>
      </c>
      <c r="I406" s="193"/>
      <c r="J406" s="194">
        <f t="shared" si="20"/>
        <v>0</v>
      </c>
      <c r="K406" s="195"/>
      <c r="L406" s="196"/>
      <c r="M406" s="197" t="s">
        <v>1</v>
      </c>
      <c r="N406" s="198" t="s">
        <v>41</v>
      </c>
      <c r="O406" s="71"/>
      <c r="P406" s="199">
        <f t="shared" si="21"/>
        <v>0</v>
      </c>
      <c r="Q406" s="199">
        <v>2.7E-2</v>
      </c>
      <c r="R406" s="199">
        <f t="shared" si="22"/>
        <v>5.3999999999999999E-2</v>
      </c>
      <c r="S406" s="199">
        <v>0</v>
      </c>
      <c r="T406" s="200">
        <f t="shared" si="23"/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1" t="s">
        <v>136</v>
      </c>
      <c r="AT406" s="201" t="s">
        <v>133</v>
      </c>
      <c r="AU406" s="201" t="s">
        <v>86</v>
      </c>
      <c r="AY406" s="17" t="s">
        <v>131</v>
      </c>
      <c r="BE406" s="202">
        <f t="shared" si="24"/>
        <v>0</v>
      </c>
      <c r="BF406" s="202">
        <f t="shared" si="25"/>
        <v>0</v>
      </c>
      <c r="BG406" s="202">
        <f t="shared" si="26"/>
        <v>0</v>
      </c>
      <c r="BH406" s="202">
        <f t="shared" si="27"/>
        <v>0</v>
      </c>
      <c r="BI406" s="202">
        <f t="shared" si="28"/>
        <v>0</v>
      </c>
      <c r="BJ406" s="17" t="s">
        <v>84</v>
      </c>
      <c r="BK406" s="202">
        <f t="shared" si="29"/>
        <v>0</v>
      </c>
      <c r="BL406" s="17" t="s">
        <v>137</v>
      </c>
      <c r="BM406" s="201" t="s">
        <v>838</v>
      </c>
    </row>
    <row r="407" spans="1:65" s="2" customFormat="1" ht="24.2" customHeight="1">
      <c r="A407" s="34"/>
      <c r="B407" s="35"/>
      <c r="C407" s="236" t="s">
        <v>839</v>
      </c>
      <c r="D407" s="236" t="s">
        <v>224</v>
      </c>
      <c r="E407" s="237" t="s">
        <v>840</v>
      </c>
      <c r="F407" s="238" t="s">
        <v>841</v>
      </c>
      <c r="G407" s="239" t="s">
        <v>166</v>
      </c>
      <c r="H407" s="240">
        <v>2</v>
      </c>
      <c r="I407" s="241"/>
      <c r="J407" s="242">
        <f t="shared" si="20"/>
        <v>0</v>
      </c>
      <c r="K407" s="243"/>
      <c r="L407" s="39"/>
      <c r="M407" s="244" t="s">
        <v>1</v>
      </c>
      <c r="N407" s="245" t="s">
        <v>41</v>
      </c>
      <c r="O407" s="71"/>
      <c r="P407" s="199">
        <f t="shared" si="21"/>
        <v>0</v>
      </c>
      <c r="Q407" s="199">
        <v>0.21734000000000001</v>
      </c>
      <c r="R407" s="199">
        <f t="shared" si="22"/>
        <v>0.43468000000000001</v>
      </c>
      <c r="S407" s="199">
        <v>0</v>
      </c>
      <c r="T407" s="200">
        <f t="shared" si="2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1" t="s">
        <v>137</v>
      </c>
      <c r="AT407" s="201" t="s">
        <v>224</v>
      </c>
      <c r="AU407" s="201" t="s">
        <v>86</v>
      </c>
      <c r="AY407" s="17" t="s">
        <v>131</v>
      </c>
      <c r="BE407" s="202">
        <f t="shared" si="24"/>
        <v>0</v>
      </c>
      <c r="BF407" s="202">
        <f t="shared" si="25"/>
        <v>0</v>
      </c>
      <c r="BG407" s="202">
        <f t="shared" si="26"/>
        <v>0</v>
      </c>
      <c r="BH407" s="202">
        <f t="shared" si="27"/>
        <v>0</v>
      </c>
      <c r="BI407" s="202">
        <f t="shared" si="28"/>
        <v>0</v>
      </c>
      <c r="BJ407" s="17" t="s">
        <v>84</v>
      </c>
      <c r="BK407" s="202">
        <f t="shared" si="29"/>
        <v>0</v>
      </c>
      <c r="BL407" s="17" t="s">
        <v>137</v>
      </c>
      <c r="BM407" s="201" t="s">
        <v>842</v>
      </c>
    </row>
    <row r="408" spans="1:65" s="2" customFormat="1" ht="16.5" customHeight="1">
      <c r="A408" s="34"/>
      <c r="B408" s="35"/>
      <c r="C408" s="188" t="s">
        <v>843</v>
      </c>
      <c r="D408" s="188" t="s">
        <v>133</v>
      </c>
      <c r="E408" s="189" t="s">
        <v>844</v>
      </c>
      <c r="F408" s="190" t="s">
        <v>845</v>
      </c>
      <c r="G408" s="191" t="s">
        <v>166</v>
      </c>
      <c r="H408" s="192">
        <v>2</v>
      </c>
      <c r="I408" s="193"/>
      <c r="J408" s="194">
        <f t="shared" si="20"/>
        <v>0</v>
      </c>
      <c r="K408" s="195"/>
      <c r="L408" s="196"/>
      <c r="M408" s="197" t="s">
        <v>1</v>
      </c>
      <c r="N408" s="198" t="s">
        <v>41</v>
      </c>
      <c r="O408" s="71"/>
      <c r="P408" s="199">
        <f t="shared" si="21"/>
        <v>0</v>
      </c>
      <c r="Q408" s="199">
        <v>0</v>
      </c>
      <c r="R408" s="199">
        <f t="shared" si="22"/>
        <v>0</v>
      </c>
      <c r="S408" s="199">
        <v>0</v>
      </c>
      <c r="T408" s="200">
        <f t="shared" si="2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01" t="s">
        <v>136</v>
      </c>
      <c r="AT408" s="201" t="s">
        <v>133</v>
      </c>
      <c r="AU408" s="201" t="s">
        <v>86</v>
      </c>
      <c r="AY408" s="17" t="s">
        <v>131</v>
      </c>
      <c r="BE408" s="202">
        <f t="shared" si="24"/>
        <v>0</v>
      </c>
      <c r="BF408" s="202">
        <f t="shared" si="25"/>
        <v>0</v>
      </c>
      <c r="BG408" s="202">
        <f t="shared" si="26"/>
        <v>0</v>
      </c>
      <c r="BH408" s="202">
        <f t="shared" si="27"/>
        <v>0</v>
      </c>
      <c r="BI408" s="202">
        <f t="shared" si="28"/>
        <v>0</v>
      </c>
      <c r="BJ408" s="17" t="s">
        <v>84</v>
      </c>
      <c r="BK408" s="202">
        <f t="shared" si="29"/>
        <v>0</v>
      </c>
      <c r="BL408" s="17" t="s">
        <v>137</v>
      </c>
      <c r="BM408" s="201" t="s">
        <v>846</v>
      </c>
    </row>
    <row r="409" spans="1:65" s="2" customFormat="1" ht="24.2" customHeight="1">
      <c r="A409" s="34"/>
      <c r="B409" s="35"/>
      <c r="C409" s="236" t="s">
        <v>847</v>
      </c>
      <c r="D409" s="236" t="s">
        <v>224</v>
      </c>
      <c r="E409" s="237" t="s">
        <v>848</v>
      </c>
      <c r="F409" s="238" t="s">
        <v>849</v>
      </c>
      <c r="G409" s="239" t="s">
        <v>166</v>
      </c>
      <c r="H409" s="240">
        <v>18</v>
      </c>
      <c r="I409" s="241"/>
      <c r="J409" s="242">
        <f t="shared" si="20"/>
        <v>0</v>
      </c>
      <c r="K409" s="243"/>
      <c r="L409" s="39"/>
      <c r="M409" s="244" t="s">
        <v>1</v>
      </c>
      <c r="N409" s="245" t="s">
        <v>41</v>
      </c>
      <c r="O409" s="71"/>
      <c r="P409" s="199">
        <f t="shared" si="21"/>
        <v>0</v>
      </c>
      <c r="Q409" s="199">
        <v>0.42080000000000001</v>
      </c>
      <c r="R409" s="199">
        <f t="shared" si="22"/>
        <v>7.5743999999999998</v>
      </c>
      <c r="S409" s="199">
        <v>0</v>
      </c>
      <c r="T409" s="200">
        <f t="shared" si="2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01" t="s">
        <v>137</v>
      </c>
      <c r="AT409" s="201" t="s">
        <v>224</v>
      </c>
      <c r="AU409" s="201" t="s">
        <v>86</v>
      </c>
      <c r="AY409" s="17" t="s">
        <v>131</v>
      </c>
      <c r="BE409" s="202">
        <f t="shared" si="24"/>
        <v>0</v>
      </c>
      <c r="BF409" s="202">
        <f t="shared" si="25"/>
        <v>0</v>
      </c>
      <c r="BG409" s="202">
        <f t="shared" si="26"/>
        <v>0</v>
      </c>
      <c r="BH409" s="202">
        <f t="shared" si="27"/>
        <v>0</v>
      </c>
      <c r="BI409" s="202">
        <f t="shared" si="28"/>
        <v>0</v>
      </c>
      <c r="BJ409" s="17" t="s">
        <v>84</v>
      </c>
      <c r="BK409" s="202">
        <f t="shared" si="29"/>
        <v>0</v>
      </c>
      <c r="BL409" s="17" t="s">
        <v>137</v>
      </c>
      <c r="BM409" s="201" t="s">
        <v>850</v>
      </c>
    </row>
    <row r="410" spans="1:65" s="2" customFormat="1" ht="24.2" customHeight="1">
      <c r="A410" s="34"/>
      <c r="B410" s="35"/>
      <c r="C410" s="236" t="s">
        <v>851</v>
      </c>
      <c r="D410" s="236" t="s">
        <v>224</v>
      </c>
      <c r="E410" s="237" t="s">
        <v>852</v>
      </c>
      <c r="F410" s="238" t="s">
        <v>853</v>
      </c>
      <c r="G410" s="239" t="s">
        <v>166</v>
      </c>
      <c r="H410" s="240">
        <v>2</v>
      </c>
      <c r="I410" s="241"/>
      <c r="J410" s="242">
        <f t="shared" si="20"/>
        <v>0</v>
      </c>
      <c r="K410" s="243"/>
      <c r="L410" s="39"/>
      <c r="M410" s="244" t="s">
        <v>1</v>
      </c>
      <c r="N410" s="245" t="s">
        <v>41</v>
      </c>
      <c r="O410" s="71"/>
      <c r="P410" s="199">
        <f t="shared" si="21"/>
        <v>0</v>
      </c>
      <c r="Q410" s="199">
        <v>0.32973999999999998</v>
      </c>
      <c r="R410" s="199">
        <f t="shared" si="22"/>
        <v>0.65947999999999996</v>
      </c>
      <c r="S410" s="199">
        <v>0</v>
      </c>
      <c r="T410" s="200">
        <f t="shared" si="2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01" t="s">
        <v>137</v>
      </c>
      <c r="AT410" s="201" t="s">
        <v>224</v>
      </c>
      <c r="AU410" s="201" t="s">
        <v>86</v>
      </c>
      <c r="AY410" s="17" t="s">
        <v>131</v>
      </c>
      <c r="BE410" s="202">
        <f t="shared" si="24"/>
        <v>0</v>
      </c>
      <c r="BF410" s="202">
        <f t="shared" si="25"/>
        <v>0</v>
      </c>
      <c r="BG410" s="202">
        <f t="shared" si="26"/>
        <v>0</v>
      </c>
      <c r="BH410" s="202">
        <f t="shared" si="27"/>
        <v>0</v>
      </c>
      <c r="BI410" s="202">
        <f t="shared" si="28"/>
        <v>0</v>
      </c>
      <c r="BJ410" s="17" t="s">
        <v>84</v>
      </c>
      <c r="BK410" s="202">
        <f t="shared" si="29"/>
        <v>0</v>
      </c>
      <c r="BL410" s="17" t="s">
        <v>137</v>
      </c>
      <c r="BM410" s="201" t="s">
        <v>854</v>
      </c>
    </row>
    <row r="411" spans="1:65" s="2" customFormat="1" ht="24.2" customHeight="1">
      <c r="A411" s="34"/>
      <c r="B411" s="35"/>
      <c r="C411" s="236" t="s">
        <v>855</v>
      </c>
      <c r="D411" s="236" t="s">
        <v>224</v>
      </c>
      <c r="E411" s="237" t="s">
        <v>856</v>
      </c>
      <c r="F411" s="238" t="s">
        <v>857</v>
      </c>
      <c r="G411" s="239" t="s">
        <v>255</v>
      </c>
      <c r="H411" s="240">
        <v>5.875</v>
      </c>
      <c r="I411" s="241"/>
      <c r="J411" s="242">
        <f t="shared" si="20"/>
        <v>0</v>
      </c>
      <c r="K411" s="243"/>
      <c r="L411" s="39"/>
      <c r="M411" s="244" t="s">
        <v>1</v>
      </c>
      <c r="N411" s="245" t="s">
        <v>41</v>
      </c>
      <c r="O411" s="71"/>
      <c r="P411" s="199">
        <f t="shared" si="21"/>
        <v>0</v>
      </c>
      <c r="Q411" s="199">
        <v>0</v>
      </c>
      <c r="R411" s="199">
        <f t="shared" si="22"/>
        <v>0</v>
      </c>
      <c r="S411" s="199">
        <v>0</v>
      </c>
      <c r="T411" s="200">
        <f t="shared" si="2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1" t="s">
        <v>137</v>
      </c>
      <c r="AT411" s="201" t="s">
        <v>224</v>
      </c>
      <c r="AU411" s="201" t="s">
        <v>86</v>
      </c>
      <c r="AY411" s="17" t="s">
        <v>131</v>
      </c>
      <c r="BE411" s="202">
        <f t="shared" si="24"/>
        <v>0</v>
      </c>
      <c r="BF411" s="202">
        <f t="shared" si="25"/>
        <v>0</v>
      </c>
      <c r="BG411" s="202">
        <f t="shared" si="26"/>
        <v>0</v>
      </c>
      <c r="BH411" s="202">
        <f t="shared" si="27"/>
        <v>0</v>
      </c>
      <c r="BI411" s="202">
        <f t="shared" si="28"/>
        <v>0</v>
      </c>
      <c r="BJ411" s="17" t="s">
        <v>84</v>
      </c>
      <c r="BK411" s="202">
        <f t="shared" si="29"/>
        <v>0</v>
      </c>
      <c r="BL411" s="17" t="s">
        <v>137</v>
      </c>
      <c r="BM411" s="201" t="s">
        <v>858</v>
      </c>
    </row>
    <row r="412" spans="1:65" s="13" customFormat="1" ht="11.25">
      <c r="B412" s="203"/>
      <c r="C412" s="204"/>
      <c r="D412" s="205" t="s">
        <v>168</v>
      </c>
      <c r="E412" s="206" t="s">
        <v>1</v>
      </c>
      <c r="F412" s="207" t="s">
        <v>859</v>
      </c>
      <c r="G412" s="204"/>
      <c r="H412" s="206" t="s">
        <v>1</v>
      </c>
      <c r="I412" s="208"/>
      <c r="J412" s="204"/>
      <c r="K412" s="204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168</v>
      </c>
      <c r="AU412" s="213" t="s">
        <v>86</v>
      </c>
      <c r="AV412" s="13" t="s">
        <v>84</v>
      </c>
      <c r="AW412" s="13" t="s">
        <v>32</v>
      </c>
      <c r="AX412" s="13" t="s">
        <v>76</v>
      </c>
      <c r="AY412" s="213" t="s">
        <v>131</v>
      </c>
    </row>
    <row r="413" spans="1:65" s="14" customFormat="1" ht="11.25">
      <c r="B413" s="214"/>
      <c r="C413" s="215"/>
      <c r="D413" s="205" t="s">
        <v>168</v>
      </c>
      <c r="E413" s="216" t="s">
        <v>1</v>
      </c>
      <c r="F413" s="217" t="s">
        <v>860</v>
      </c>
      <c r="G413" s="215"/>
      <c r="H413" s="218">
        <v>5.875</v>
      </c>
      <c r="I413" s="219"/>
      <c r="J413" s="215"/>
      <c r="K413" s="215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168</v>
      </c>
      <c r="AU413" s="224" t="s">
        <v>86</v>
      </c>
      <c r="AV413" s="14" t="s">
        <v>86</v>
      </c>
      <c r="AW413" s="14" t="s">
        <v>32</v>
      </c>
      <c r="AX413" s="14" t="s">
        <v>84</v>
      </c>
      <c r="AY413" s="224" t="s">
        <v>131</v>
      </c>
    </row>
    <row r="414" spans="1:65" s="12" customFormat="1" ht="22.9" customHeight="1">
      <c r="B414" s="172"/>
      <c r="C414" s="173"/>
      <c r="D414" s="174" t="s">
        <v>75</v>
      </c>
      <c r="E414" s="186" t="s">
        <v>159</v>
      </c>
      <c r="F414" s="186" t="s">
        <v>861</v>
      </c>
      <c r="G414" s="173"/>
      <c r="H414" s="173"/>
      <c r="I414" s="176"/>
      <c r="J414" s="187">
        <f>BK414</f>
        <v>0</v>
      </c>
      <c r="K414" s="173"/>
      <c r="L414" s="178"/>
      <c r="M414" s="179"/>
      <c r="N414" s="180"/>
      <c r="O414" s="180"/>
      <c r="P414" s="181">
        <f>SUM(P415:P499)</f>
        <v>0</v>
      </c>
      <c r="Q414" s="180"/>
      <c r="R414" s="181">
        <f>SUM(R415:R499)</f>
        <v>275.76175000000001</v>
      </c>
      <c r="S414" s="180"/>
      <c r="T414" s="182">
        <f>SUM(T415:T499)</f>
        <v>159.18385499999999</v>
      </c>
      <c r="AR414" s="183" t="s">
        <v>84</v>
      </c>
      <c r="AT414" s="184" t="s">
        <v>75</v>
      </c>
      <c r="AU414" s="184" t="s">
        <v>84</v>
      </c>
      <c r="AY414" s="183" t="s">
        <v>131</v>
      </c>
      <c r="BK414" s="185">
        <f>SUM(BK415:BK499)</f>
        <v>0</v>
      </c>
    </row>
    <row r="415" spans="1:65" s="2" customFormat="1" ht="24.2" customHeight="1">
      <c r="A415" s="34"/>
      <c r="B415" s="35"/>
      <c r="C415" s="236" t="s">
        <v>862</v>
      </c>
      <c r="D415" s="236" t="s">
        <v>224</v>
      </c>
      <c r="E415" s="237" t="s">
        <v>863</v>
      </c>
      <c r="F415" s="238" t="s">
        <v>864</v>
      </c>
      <c r="G415" s="239" t="s">
        <v>166</v>
      </c>
      <c r="H415" s="240">
        <v>4</v>
      </c>
      <c r="I415" s="241"/>
      <c r="J415" s="242">
        <f t="shared" ref="J415:J422" si="30">ROUND(I415*H415,2)</f>
        <v>0</v>
      </c>
      <c r="K415" s="243"/>
      <c r="L415" s="39"/>
      <c r="M415" s="244" t="s">
        <v>1</v>
      </c>
      <c r="N415" s="245" t="s">
        <v>41</v>
      </c>
      <c r="O415" s="71"/>
      <c r="P415" s="199">
        <f t="shared" ref="P415:P422" si="31">O415*H415</f>
        <v>0</v>
      </c>
      <c r="Q415" s="199">
        <v>6.9999999999999999E-4</v>
      </c>
      <c r="R415" s="199">
        <f t="shared" ref="R415:R422" si="32">Q415*H415</f>
        <v>2.8E-3</v>
      </c>
      <c r="S415" s="199">
        <v>0</v>
      </c>
      <c r="T415" s="200">
        <f t="shared" ref="T415:T422" si="33"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1" t="s">
        <v>137</v>
      </c>
      <c r="AT415" s="201" t="s">
        <v>224</v>
      </c>
      <c r="AU415" s="201" t="s">
        <v>86</v>
      </c>
      <c r="AY415" s="17" t="s">
        <v>131</v>
      </c>
      <c r="BE415" s="202">
        <f t="shared" ref="BE415:BE422" si="34">IF(N415="základní",J415,0)</f>
        <v>0</v>
      </c>
      <c r="BF415" s="202">
        <f t="shared" ref="BF415:BF422" si="35">IF(N415="snížená",J415,0)</f>
        <v>0</v>
      </c>
      <c r="BG415" s="202">
        <f t="shared" ref="BG415:BG422" si="36">IF(N415="zákl. přenesená",J415,0)</f>
        <v>0</v>
      </c>
      <c r="BH415" s="202">
        <f t="shared" ref="BH415:BH422" si="37">IF(N415="sníž. přenesená",J415,0)</f>
        <v>0</v>
      </c>
      <c r="BI415" s="202">
        <f t="shared" ref="BI415:BI422" si="38">IF(N415="nulová",J415,0)</f>
        <v>0</v>
      </c>
      <c r="BJ415" s="17" t="s">
        <v>84</v>
      </c>
      <c r="BK415" s="202">
        <f t="shared" ref="BK415:BK422" si="39">ROUND(I415*H415,2)</f>
        <v>0</v>
      </c>
      <c r="BL415" s="17" t="s">
        <v>137</v>
      </c>
      <c r="BM415" s="201" t="s">
        <v>865</v>
      </c>
    </row>
    <row r="416" spans="1:65" s="2" customFormat="1" ht="24.2" customHeight="1">
      <c r="A416" s="34"/>
      <c r="B416" s="35"/>
      <c r="C416" s="188" t="s">
        <v>866</v>
      </c>
      <c r="D416" s="188" t="s">
        <v>133</v>
      </c>
      <c r="E416" s="189" t="s">
        <v>867</v>
      </c>
      <c r="F416" s="190" t="s">
        <v>868</v>
      </c>
      <c r="G416" s="191" t="s">
        <v>166</v>
      </c>
      <c r="H416" s="192">
        <v>1</v>
      </c>
      <c r="I416" s="193"/>
      <c r="J416" s="194">
        <f t="shared" si="30"/>
        <v>0</v>
      </c>
      <c r="K416" s="195"/>
      <c r="L416" s="196"/>
      <c r="M416" s="197" t="s">
        <v>1</v>
      </c>
      <c r="N416" s="198" t="s">
        <v>41</v>
      </c>
      <c r="O416" s="71"/>
      <c r="P416" s="199">
        <f t="shared" si="31"/>
        <v>0</v>
      </c>
      <c r="Q416" s="199">
        <v>5.9999999999999995E-4</v>
      </c>
      <c r="R416" s="199">
        <f t="shared" si="32"/>
        <v>5.9999999999999995E-4</v>
      </c>
      <c r="S416" s="199">
        <v>0</v>
      </c>
      <c r="T416" s="200">
        <f t="shared" si="3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01" t="s">
        <v>136</v>
      </c>
      <c r="AT416" s="201" t="s">
        <v>133</v>
      </c>
      <c r="AU416" s="201" t="s">
        <v>86</v>
      </c>
      <c r="AY416" s="17" t="s">
        <v>131</v>
      </c>
      <c r="BE416" s="202">
        <f t="shared" si="34"/>
        <v>0</v>
      </c>
      <c r="BF416" s="202">
        <f t="shared" si="35"/>
        <v>0</v>
      </c>
      <c r="BG416" s="202">
        <f t="shared" si="36"/>
        <v>0</v>
      </c>
      <c r="BH416" s="202">
        <f t="shared" si="37"/>
        <v>0</v>
      </c>
      <c r="BI416" s="202">
        <f t="shared" si="38"/>
        <v>0</v>
      </c>
      <c r="BJ416" s="17" t="s">
        <v>84</v>
      </c>
      <c r="BK416" s="202">
        <f t="shared" si="39"/>
        <v>0</v>
      </c>
      <c r="BL416" s="17" t="s">
        <v>137</v>
      </c>
      <c r="BM416" s="201" t="s">
        <v>869</v>
      </c>
    </row>
    <row r="417" spans="1:65" s="2" customFormat="1" ht="24.2" customHeight="1">
      <c r="A417" s="34"/>
      <c r="B417" s="35"/>
      <c r="C417" s="188" t="s">
        <v>870</v>
      </c>
      <c r="D417" s="188" t="s">
        <v>133</v>
      </c>
      <c r="E417" s="189" t="s">
        <v>871</v>
      </c>
      <c r="F417" s="190" t="s">
        <v>872</v>
      </c>
      <c r="G417" s="191" t="s">
        <v>166</v>
      </c>
      <c r="H417" s="192">
        <v>1</v>
      </c>
      <c r="I417" s="193"/>
      <c r="J417" s="194">
        <f t="shared" si="30"/>
        <v>0</v>
      </c>
      <c r="K417" s="195"/>
      <c r="L417" s="196"/>
      <c r="M417" s="197" t="s">
        <v>1</v>
      </c>
      <c r="N417" s="198" t="s">
        <v>41</v>
      </c>
      <c r="O417" s="71"/>
      <c r="P417" s="199">
        <f t="shared" si="31"/>
        <v>0</v>
      </c>
      <c r="Q417" s="199">
        <v>8.0000000000000004E-4</v>
      </c>
      <c r="R417" s="199">
        <f t="shared" si="32"/>
        <v>8.0000000000000004E-4</v>
      </c>
      <c r="S417" s="199">
        <v>0</v>
      </c>
      <c r="T417" s="200">
        <f t="shared" si="33"/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1" t="s">
        <v>136</v>
      </c>
      <c r="AT417" s="201" t="s">
        <v>133</v>
      </c>
      <c r="AU417" s="201" t="s">
        <v>86</v>
      </c>
      <c r="AY417" s="17" t="s">
        <v>131</v>
      </c>
      <c r="BE417" s="202">
        <f t="shared" si="34"/>
        <v>0</v>
      </c>
      <c r="BF417" s="202">
        <f t="shared" si="35"/>
        <v>0</v>
      </c>
      <c r="BG417" s="202">
        <f t="shared" si="36"/>
        <v>0</v>
      </c>
      <c r="BH417" s="202">
        <f t="shared" si="37"/>
        <v>0</v>
      </c>
      <c r="BI417" s="202">
        <f t="shared" si="38"/>
        <v>0</v>
      </c>
      <c r="BJ417" s="17" t="s">
        <v>84</v>
      </c>
      <c r="BK417" s="202">
        <f t="shared" si="39"/>
        <v>0</v>
      </c>
      <c r="BL417" s="17" t="s">
        <v>137</v>
      </c>
      <c r="BM417" s="201" t="s">
        <v>873</v>
      </c>
    </row>
    <row r="418" spans="1:65" s="2" customFormat="1" ht="24.2" customHeight="1">
      <c r="A418" s="34"/>
      <c r="B418" s="35"/>
      <c r="C418" s="188" t="s">
        <v>874</v>
      </c>
      <c r="D418" s="188" t="s">
        <v>133</v>
      </c>
      <c r="E418" s="189" t="s">
        <v>875</v>
      </c>
      <c r="F418" s="190" t="s">
        <v>876</v>
      </c>
      <c r="G418" s="191" t="s">
        <v>166</v>
      </c>
      <c r="H418" s="192">
        <v>2</v>
      </c>
      <c r="I418" s="193"/>
      <c r="J418" s="194">
        <f t="shared" si="30"/>
        <v>0</v>
      </c>
      <c r="K418" s="195"/>
      <c r="L418" s="196"/>
      <c r="M418" s="197" t="s">
        <v>1</v>
      </c>
      <c r="N418" s="198" t="s">
        <v>41</v>
      </c>
      <c r="O418" s="71"/>
      <c r="P418" s="199">
        <f t="shared" si="31"/>
        <v>0</v>
      </c>
      <c r="Q418" s="199">
        <v>3.5999999999999999E-3</v>
      </c>
      <c r="R418" s="199">
        <f t="shared" si="32"/>
        <v>7.1999999999999998E-3</v>
      </c>
      <c r="S418" s="199">
        <v>0</v>
      </c>
      <c r="T418" s="200">
        <f t="shared" si="33"/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01" t="s">
        <v>136</v>
      </c>
      <c r="AT418" s="201" t="s">
        <v>133</v>
      </c>
      <c r="AU418" s="201" t="s">
        <v>86</v>
      </c>
      <c r="AY418" s="17" t="s">
        <v>131</v>
      </c>
      <c r="BE418" s="202">
        <f t="shared" si="34"/>
        <v>0</v>
      </c>
      <c r="BF418" s="202">
        <f t="shared" si="35"/>
        <v>0</v>
      </c>
      <c r="BG418" s="202">
        <f t="shared" si="36"/>
        <v>0</v>
      </c>
      <c r="BH418" s="202">
        <f t="shared" si="37"/>
        <v>0</v>
      </c>
      <c r="BI418" s="202">
        <f t="shared" si="38"/>
        <v>0</v>
      </c>
      <c r="BJ418" s="17" t="s">
        <v>84</v>
      </c>
      <c r="BK418" s="202">
        <f t="shared" si="39"/>
        <v>0</v>
      </c>
      <c r="BL418" s="17" t="s">
        <v>137</v>
      </c>
      <c r="BM418" s="201" t="s">
        <v>877</v>
      </c>
    </row>
    <row r="419" spans="1:65" s="2" customFormat="1" ht="16.5" customHeight="1">
      <c r="A419" s="34"/>
      <c r="B419" s="35"/>
      <c r="C419" s="188" t="s">
        <v>878</v>
      </c>
      <c r="D419" s="188" t="s">
        <v>133</v>
      </c>
      <c r="E419" s="189" t="s">
        <v>879</v>
      </c>
      <c r="F419" s="190" t="s">
        <v>880</v>
      </c>
      <c r="G419" s="191" t="s">
        <v>166</v>
      </c>
      <c r="H419" s="192">
        <v>1</v>
      </c>
      <c r="I419" s="193"/>
      <c r="J419" s="194">
        <f t="shared" si="30"/>
        <v>0</v>
      </c>
      <c r="K419" s="195"/>
      <c r="L419" s="196"/>
      <c r="M419" s="197" t="s">
        <v>1</v>
      </c>
      <c r="N419" s="198" t="s">
        <v>41</v>
      </c>
      <c r="O419" s="71"/>
      <c r="P419" s="199">
        <f t="shared" si="31"/>
        <v>0</v>
      </c>
      <c r="Q419" s="199">
        <v>6.1000000000000004E-3</v>
      </c>
      <c r="R419" s="199">
        <f t="shared" si="32"/>
        <v>6.1000000000000004E-3</v>
      </c>
      <c r="S419" s="199">
        <v>0</v>
      </c>
      <c r="T419" s="200">
        <f t="shared" si="33"/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01" t="s">
        <v>136</v>
      </c>
      <c r="AT419" s="201" t="s">
        <v>133</v>
      </c>
      <c r="AU419" s="201" t="s">
        <v>86</v>
      </c>
      <c r="AY419" s="17" t="s">
        <v>131</v>
      </c>
      <c r="BE419" s="202">
        <f t="shared" si="34"/>
        <v>0</v>
      </c>
      <c r="BF419" s="202">
        <f t="shared" si="35"/>
        <v>0</v>
      </c>
      <c r="BG419" s="202">
        <f t="shared" si="36"/>
        <v>0</v>
      </c>
      <c r="BH419" s="202">
        <f t="shared" si="37"/>
        <v>0</v>
      </c>
      <c r="BI419" s="202">
        <f t="shared" si="38"/>
        <v>0</v>
      </c>
      <c r="BJ419" s="17" t="s">
        <v>84</v>
      </c>
      <c r="BK419" s="202">
        <f t="shared" si="39"/>
        <v>0</v>
      </c>
      <c r="BL419" s="17" t="s">
        <v>137</v>
      </c>
      <c r="BM419" s="201" t="s">
        <v>881</v>
      </c>
    </row>
    <row r="420" spans="1:65" s="2" customFormat="1" ht="16.5" customHeight="1">
      <c r="A420" s="34"/>
      <c r="B420" s="35"/>
      <c r="C420" s="188" t="s">
        <v>882</v>
      </c>
      <c r="D420" s="188" t="s">
        <v>133</v>
      </c>
      <c r="E420" s="189" t="s">
        <v>883</v>
      </c>
      <c r="F420" s="190" t="s">
        <v>884</v>
      </c>
      <c r="G420" s="191" t="s">
        <v>166</v>
      </c>
      <c r="H420" s="192">
        <v>1</v>
      </c>
      <c r="I420" s="193"/>
      <c r="J420" s="194">
        <f t="shared" si="30"/>
        <v>0</v>
      </c>
      <c r="K420" s="195"/>
      <c r="L420" s="196"/>
      <c r="M420" s="197" t="s">
        <v>1</v>
      </c>
      <c r="N420" s="198" t="s">
        <v>41</v>
      </c>
      <c r="O420" s="71"/>
      <c r="P420" s="199">
        <f t="shared" si="31"/>
        <v>0</v>
      </c>
      <c r="Q420" s="199">
        <v>3.0000000000000001E-3</v>
      </c>
      <c r="R420" s="199">
        <f t="shared" si="32"/>
        <v>3.0000000000000001E-3</v>
      </c>
      <c r="S420" s="199">
        <v>0</v>
      </c>
      <c r="T420" s="200">
        <f t="shared" si="33"/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1" t="s">
        <v>136</v>
      </c>
      <c r="AT420" s="201" t="s">
        <v>133</v>
      </c>
      <c r="AU420" s="201" t="s">
        <v>86</v>
      </c>
      <c r="AY420" s="17" t="s">
        <v>131</v>
      </c>
      <c r="BE420" s="202">
        <f t="shared" si="34"/>
        <v>0</v>
      </c>
      <c r="BF420" s="202">
        <f t="shared" si="35"/>
        <v>0</v>
      </c>
      <c r="BG420" s="202">
        <f t="shared" si="36"/>
        <v>0</v>
      </c>
      <c r="BH420" s="202">
        <f t="shared" si="37"/>
        <v>0</v>
      </c>
      <c r="BI420" s="202">
        <f t="shared" si="38"/>
        <v>0</v>
      </c>
      <c r="BJ420" s="17" t="s">
        <v>84</v>
      </c>
      <c r="BK420" s="202">
        <f t="shared" si="39"/>
        <v>0</v>
      </c>
      <c r="BL420" s="17" t="s">
        <v>137</v>
      </c>
      <c r="BM420" s="201" t="s">
        <v>885</v>
      </c>
    </row>
    <row r="421" spans="1:65" s="2" customFormat="1" ht="16.5" customHeight="1">
      <c r="A421" s="34"/>
      <c r="B421" s="35"/>
      <c r="C421" s="188" t="s">
        <v>886</v>
      </c>
      <c r="D421" s="188" t="s">
        <v>133</v>
      </c>
      <c r="E421" s="189" t="s">
        <v>887</v>
      </c>
      <c r="F421" s="190" t="s">
        <v>888</v>
      </c>
      <c r="G421" s="191" t="s">
        <v>166</v>
      </c>
      <c r="H421" s="192">
        <v>1</v>
      </c>
      <c r="I421" s="193"/>
      <c r="J421" s="194">
        <f t="shared" si="30"/>
        <v>0</v>
      </c>
      <c r="K421" s="195"/>
      <c r="L421" s="196"/>
      <c r="M421" s="197" t="s">
        <v>1</v>
      </c>
      <c r="N421" s="198" t="s">
        <v>41</v>
      </c>
      <c r="O421" s="71"/>
      <c r="P421" s="199">
        <f t="shared" si="31"/>
        <v>0</v>
      </c>
      <c r="Q421" s="199">
        <v>1E-4</v>
      </c>
      <c r="R421" s="199">
        <f t="shared" si="32"/>
        <v>1E-4</v>
      </c>
      <c r="S421" s="199">
        <v>0</v>
      </c>
      <c r="T421" s="200">
        <f t="shared" si="33"/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01" t="s">
        <v>136</v>
      </c>
      <c r="AT421" s="201" t="s">
        <v>133</v>
      </c>
      <c r="AU421" s="201" t="s">
        <v>86</v>
      </c>
      <c r="AY421" s="17" t="s">
        <v>131</v>
      </c>
      <c r="BE421" s="202">
        <f t="shared" si="34"/>
        <v>0</v>
      </c>
      <c r="BF421" s="202">
        <f t="shared" si="35"/>
        <v>0</v>
      </c>
      <c r="BG421" s="202">
        <f t="shared" si="36"/>
        <v>0</v>
      </c>
      <c r="BH421" s="202">
        <f t="shared" si="37"/>
        <v>0</v>
      </c>
      <c r="BI421" s="202">
        <f t="shared" si="38"/>
        <v>0</v>
      </c>
      <c r="BJ421" s="17" t="s">
        <v>84</v>
      </c>
      <c r="BK421" s="202">
        <f t="shared" si="39"/>
        <v>0</v>
      </c>
      <c r="BL421" s="17" t="s">
        <v>137</v>
      </c>
      <c r="BM421" s="201" t="s">
        <v>889</v>
      </c>
    </row>
    <row r="422" spans="1:65" s="2" customFormat="1" ht="24.2" customHeight="1">
      <c r="A422" s="34"/>
      <c r="B422" s="35"/>
      <c r="C422" s="236" t="s">
        <v>890</v>
      </c>
      <c r="D422" s="236" t="s">
        <v>224</v>
      </c>
      <c r="E422" s="237" t="s">
        <v>891</v>
      </c>
      <c r="F422" s="238" t="s">
        <v>892</v>
      </c>
      <c r="G422" s="239" t="s">
        <v>103</v>
      </c>
      <c r="H422" s="240">
        <v>23</v>
      </c>
      <c r="I422" s="241"/>
      <c r="J422" s="242">
        <f t="shared" si="30"/>
        <v>0</v>
      </c>
      <c r="K422" s="243"/>
      <c r="L422" s="39"/>
      <c r="M422" s="244" t="s">
        <v>1</v>
      </c>
      <c r="N422" s="245" t="s">
        <v>41</v>
      </c>
      <c r="O422" s="71"/>
      <c r="P422" s="199">
        <f t="shared" si="31"/>
        <v>0</v>
      </c>
      <c r="Q422" s="199">
        <v>8.0000000000000007E-5</v>
      </c>
      <c r="R422" s="199">
        <f t="shared" si="32"/>
        <v>1.8400000000000001E-3</v>
      </c>
      <c r="S422" s="199">
        <v>0</v>
      </c>
      <c r="T422" s="200">
        <f t="shared" si="33"/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1" t="s">
        <v>137</v>
      </c>
      <c r="AT422" s="201" t="s">
        <v>224</v>
      </c>
      <c r="AU422" s="201" t="s">
        <v>86</v>
      </c>
      <c r="AY422" s="17" t="s">
        <v>131</v>
      </c>
      <c r="BE422" s="202">
        <f t="shared" si="34"/>
        <v>0</v>
      </c>
      <c r="BF422" s="202">
        <f t="shared" si="35"/>
        <v>0</v>
      </c>
      <c r="BG422" s="202">
        <f t="shared" si="36"/>
        <v>0</v>
      </c>
      <c r="BH422" s="202">
        <f t="shared" si="37"/>
        <v>0</v>
      </c>
      <c r="BI422" s="202">
        <f t="shared" si="38"/>
        <v>0</v>
      </c>
      <c r="BJ422" s="17" t="s">
        <v>84</v>
      </c>
      <c r="BK422" s="202">
        <f t="shared" si="39"/>
        <v>0</v>
      </c>
      <c r="BL422" s="17" t="s">
        <v>137</v>
      </c>
      <c r="BM422" s="201" t="s">
        <v>893</v>
      </c>
    </row>
    <row r="423" spans="1:65" s="13" customFormat="1" ht="11.25">
      <c r="B423" s="203"/>
      <c r="C423" s="204"/>
      <c r="D423" s="205" t="s">
        <v>168</v>
      </c>
      <c r="E423" s="206" t="s">
        <v>1</v>
      </c>
      <c r="F423" s="207" t="s">
        <v>388</v>
      </c>
      <c r="G423" s="204"/>
      <c r="H423" s="206" t="s">
        <v>1</v>
      </c>
      <c r="I423" s="208"/>
      <c r="J423" s="204"/>
      <c r="K423" s="204"/>
      <c r="L423" s="209"/>
      <c r="M423" s="210"/>
      <c r="N423" s="211"/>
      <c r="O423" s="211"/>
      <c r="P423" s="211"/>
      <c r="Q423" s="211"/>
      <c r="R423" s="211"/>
      <c r="S423" s="211"/>
      <c r="T423" s="212"/>
      <c r="AT423" s="213" t="s">
        <v>168</v>
      </c>
      <c r="AU423" s="213" t="s">
        <v>86</v>
      </c>
      <c r="AV423" s="13" t="s">
        <v>84</v>
      </c>
      <c r="AW423" s="13" t="s">
        <v>32</v>
      </c>
      <c r="AX423" s="13" t="s">
        <v>76</v>
      </c>
      <c r="AY423" s="213" t="s">
        <v>131</v>
      </c>
    </row>
    <row r="424" spans="1:65" s="14" customFormat="1" ht="11.25">
      <c r="B424" s="214"/>
      <c r="C424" s="215"/>
      <c r="D424" s="205" t="s">
        <v>168</v>
      </c>
      <c r="E424" s="216" t="s">
        <v>1</v>
      </c>
      <c r="F424" s="217" t="s">
        <v>894</v>
      </c>
      <c r="G424" s="215"/>
      <c r="H424" s="218">
        <v>23</v>
      </c>
      <c r="I424" s="219"/>
      <c r="J424" s="215"/>
      <c r="K424" s="215"/>
      <c r="L424" s="220"/>
      <c r="M424" s="221"/>
      <c r="N424" s="222"/>
      <c r="O424" s="222"/>
      <c r="P424" s="222"/>
      <c r="Q424" s="222"/>
      <c r="R424" s="222"/>
      <c r="S424" s="222"/>
      <c r="T424" s="223"/>
      <c r="AT424" s="224" t="s">
        <v>168</v>
      </c>
      <c r="AU424" s="224" t="s">
        <v>86</v>
      </c>
      <c r="AV424" s="14" t="s">
        <v>86</v>
      </c>
      <c r="AW424" s="14" t="s">
        <v>32</v>
      </c>
      <c r="AX424" s="14" t="s">
        <v>84</v>
      </c>
      <c r="AY424" s="224" t="s">
        <v>131</v>
      </c>
    </row>
    <row r="425" spans="1:65" s="2" customFormat="1" ht="24.2" customHeight="1">
      <c r="A425" s="34"/>
      <c r="B425" s="35"/>
      <c r="C425" s="236" t="s">
        <v>895</v>
      </c>
      <c r="D425" s="236" t="s">
        <v>224</v>
      </c>
      <c r="E425" s="237" t="s">
        <v>896</v>
      </c>
      <c r="F425" s="238" t="s">
        <v>897</v>
      </c>
      <c r="G425" s="239" t="s">
        <v>103</v>
      </c>
      <c r="H425" s="240">
        <v>17</v>
      </c>
      <c r="I425" s="241"/>
      <c r="J425" s="242">
        <f>ROUND(I425*H425,2)</f>
        <v>0</v>
      </c>
      <c r="K425" s="243"/>
      <c r="L425" s="39"/>
      <c r="M425" s="244" t="s">
        <v>1</v>
      </c>
      <c r="N425" s="245" t="s">
        <v>41</v>
      </c>
      <c r="O425" s="71"/>
      <c r="P425" s="199">
        <f>O425*H425</f>
        <v>0</v>
      </c>
      <c r="Q425" s="199">
        <v>1.4999999999999999E-4</v>
      </c>
      <c r="R425" s="199">
        <f>Q425*H425</f>
        <v>2.5499999999999997E-3</v>
      </c>
      <c r="S425" s="199">
        <v>0</v>
      </c>
      <c r="T425" s="200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1" t="s">
        <v>137</v>
      </c>
      <c r="AT425" s="201" t="s">
        <v>224</v>
      </c>
      <c r="AU425" s="201" t="s">
        <v>86</v>
      </c>
      <c r="AY425" s="17" t="s">
        <v>131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7" t="s">
        <v>84</v>
      </c>
      <c r="BK425" s="202">
        <f>ROUND(I425*H425,2)</f>
        <v>0</v>
      </c>
      <c r="BL425" s="17" t="s">
        <v>137</v>
      </c>
      <c r="BM425" s="201" t="s">
        <v>898</v>
      </c>
    </row>
    <row r="426" spans="1:65" s="13" customFormat="1" ht="11.25">
      <c r="B426" s="203"/>
      <c r="C426" s="204"/>
      <c r="D426" s="205" t="s">
        <v>168</v>
      </c>
      <c r="E426" s="206" t="s">
        <v>1</v>
      </c>
      <c r="F426" s="207" t="s">
        <v>388</v>
      </c>
      <c r="G426" s="204"/>
      <c r="H426" s="206" t="s">
        <v>1</v>
      </c>
      <c r="I426" s="208"/>
      <c r="J426" s="204"/>
      <c r="K426" s="204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168</v>
      </c>
      <c r="AU426" s="213" t="s">
        <v>86</v>
      </c>
      <c r="AV426" s="13" t="s">
        <v>84</v>
      </c>
      <c r="AW426" s="13" t="s">
        <v>32</v>
      </c>
      <c r="AX426" s="13" t="s">
        <v>76</v>
      </c>
      <c r="AY426" s="213" t="s">
        <v>131</v>
      </c>
    </row>
    <row r="427" spans="1:65" s="14" customFormat="1" ht="11.25">
      <c r="B427" s="214"/>
      <c r="C427" s="215"/>
      <c r="D427" s="205" t="s">
        <v>168</v>
      </c>
      <c r="E427" s="216" t="s">
        <v>1</v>
      </c>
      <c r="F427" s="217" t="s">
        <v>196</v>
      </c>
      <c r="G427" s="215"/>
      <c r="H427" s="218">
        <v>17</v>
      </c>
      <c r="I427" s="219"/>
      <c r="J427" s="215"/>
      <c r="K427" s="215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168</v>
      </c>
      <c r="AU427" s="224" t="s">
        <v>86</v>
      </c>
      <c r="AV427" s="14" t="s">
        <v>86</v>
      </c>
      <c r="AW427" s="14" t="s">
        <v>32</v>
      </c>
      <c r="AX427" s="14" t="s">
        <v>84</v>
      </c>
      <c r="AY427" s="224" t="s">
        <v>131</v>
      </c>
    </row>
    <row r="428" spans="1:65" s="2" customFormat="1" ht="24.2" customHeight="1">
      <c r="A428" s="34"/>
      <c r="B428" s="35"/>
      <c r="C428" s="236" t="s">
        <v>899</v>
      </c>
      <c r="D428" s="236" t="s">
        <v>224</v>
      </c>
      <c r="E428" s="237" t="s">
        <v>900</v>
      </c>
      <c r="F428" s="238" t="s">
        <v>901</v>
      </c>
      <c r="G428" s="239" t="s">
        <v>241</v>
      </c>
      <c r="H428" s="240">
        <v>8.5</v>
      </c>
      <c r="I428" s="241"/>
      <c r="J428" s="242">
        <f>ROUND(I428*H428,2)</f>
        <v>0</v>
      </c>
      <c r="K428" s="243"/>
      <c r="L428" s="39"/>
      <c r="M428" s="244" t="s">
        <v>1</v>
      </c>
      <c r="N428" s="245" t="s">
        <v>41</v>
      </c>
      <c r="O428" s="71"/>
      <c r="P428" s="199">
        <f>O428*H428</f>
        <v>0</v>
      </c>
      <c r="Q428" s="199">
        <v>5.9999999999999995E-4</v>
      </c>
      <c r="R428" s="199">
        <f>Q428*H428</f>
        <v>5.0999999999999995E-3</v>
      </c>
      <c r="S428" s="199">
        <v>0</v>
      </c>
      <c r="T428" s="200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201" t="s">
        <v>137</v>
      </c>
      <c r="AT428" s="201" t="s">
        <v>224</v>
      </c>
      <c r="AU428" s="201" t="s">
        <v>86</v>
      </c>
      <c r="AY428" s="17" t="s">
        <v>131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17" t="s">
        <v>84</v>
      </c>
      <c r="BK428" s="202">
        <f>ROUND(I428*H428,2)</f>
        <v>0</v>
      </c>
      <c r="BL428" s="17" t="s">
        <v>137</v>
      </c>
      <c r="BM428" s="201" t="s">
        <v>902</v>
      </c>
    </row>
    <row r="429" spans="1:65" s="13" customFormat="1" ht="11.25">
      <c r="B429" s="203"/>
      <c r="C429" s="204"/>
      <c r="D429" s="205" t="s">
        <v>168</v>
      </c>
      <c r="E429" s="206" t="s">
        <v>1</v>
      </c>
      <c r="F429" s="207" t="s">
        <v>903</v>
      </c>
      <c r="G429" s="204"/>
      <c r="H429" s="206" t="s">
        <v>1</v>
      </c>
      <c r="I429" s="208"/>
      <c r="J429" s="204"/>
      <c r="K429" s="204"/>
      <c r="L429" s="209"/>
      <c r="M429" s="210"/>
      <c r="N429" s="211"/>
      <c r="O429" s="211"/>
      <c r="P429" s="211"/>
      <c r="Q429" s="211"/>
      <c r="R429" s="211"/>
      <c r="S429" s="211"/>
      <c r="T429" s="212"/>
      <c r="AT429" s="213" t="s">
        <v>168</v>
      </c>
      <c r="AU429" s="213" t="s">
        <v>86</v>
      </c>
      <c r="AV429" s="13" t="s">
        <v>84</v>
      </c>
      <c r="AW429" s="13" t="s">
        <v>32</v>
      </c>
      <c r="AX429" s="13" t="s">
        <v>76</v>
      </c>
      <c r="AY429" s="213" t="s">
        <v>131</v>
      </c>
    </row>
    <row r="430" spans="1:65" s="14" customFormat="1" ht="11.25">
      <c r="B430" s="214"/>
      <c r="C430" s="215"/>
      <c r="D430" s="205" t="s">
        <v>168</v>
      </c>
      <c r="E430" s="216" t="s">
        <v>1</v>
      </c>
      <c r="F430" s="217" t="s">
        <v>904</v>
      </c>
      <c r="G430" s="215"/>
      <c r="H430" s="218">
        <v>7.5</v>
      </c>
      <c r="I430" s="219"/>
      <c r="J430" s="215"/>
      <c r="K430" s="215"/>
      <c r="L430" s="220"/>
      <c r="M430" s="221"/>
      <c r="N430" s="222"/>
      <c r="O430" s="222"/>
      <c r="P430" s="222"/>
      <c r="Q430" s="222"/>
      <c r="R430" s="222"/>
      <c r="S430" s="222"/>
      <c r="T430" s="223"/>
      <c r="AT430" s="224" t="s">
        <v>168</v>
      </c>
      <c r="AU430" s="224" t="s">
        <v>86</v>
      </c>
      <c r="AV430" s="14" t="s">
        <v>86</v>
      </c>
      <c r="AW430" s="14" t="s">
        <v>32</v>
      </c>
      <c r="AX430" s="14" t="s">
        <v>76</v>
      </c>
      <c r="AY430" s="224" t="s">
        <v>131</v>
      </c>
    </row>
    <row r="431" spans="1:65" s="13" customFormat="1" ht="11.25">
      <c r="B431" s="203"/>
      <c r="C431" s="204"/>
      <c r="D431" s="205" t="s">
        <v>168</v>
      </c>
      <c r="E431" s="206" t="s">
        <v>1</v>
      </c>
      <c r="F431" s="207" t="s">
        <v>905</v>
      </c>
      <c r="G431" s="204"/>
      <c r="H431" s="206" t="s">
        <v>1</v>
      </c>
      <c r="I431" s="208"/>
      <c r="J431" s="204"/>
      <c r="K431" s="204"/>
      <c r="L431" s="209"/>
      <c r="M431" s="210"/>
      <c r="N431" s="211"/>
      <c r="O431" s="211"/>
      <c r="P431" s="211"/>
      <c r="Q431" s="211"/>
      <c r="R431" s="211"/>
      <c r="S431" s="211"/>
      <c r="T431" s="212"/>
      <c r="AT431" s="213" t="s">
        <v>168</v>
      </c>
      <c r="AU431" s="213" t="s">
        <v>86</v>
      </c>
      <c r="AV431" s="13" t="s">
        <v>84</v>
      </c>
      <c r="AW431" s="13" t="s">
        <v>32</v>
      </c>
      <c r="AX431" s="13" t="s">
        <v>76</v>
      </c>
      <c r="AY431" s="213" t="s">
        <v>131</v>
      </c>
    </row>
    <row r="432" spans="1:65" s="14" customFormat="1" ht="11.25">
      <c r="B432" s="214"/>
      <c r="C432" s="215"/>
      <c r="D432" s="205" t="s">
        <v>168</v>
      </c>
      <c r="E432" s="216" t="s">
        <v>1</v>
      </c>
      <c r="F432" s="217" t="s">
        <v>84</v>
      </c>
      <c r="G432" s="215"/>
      <c r="H432" s="218">
        <v>1</v>
      </c>
      <c r="I432" s="219"/>
      <c r="J432" s="215"/>
      <c r="K432" s="215"/>
      <c r="L432" s="220"/>
      <c r="M432" s="221"/>
      <c r="N432" s="222"/>
      <c r="O432" s="222"/>
      <c r="P432" s="222"/>
      <c r="Q432" s="222"/>
      <c r="R432" s="222"/>
      <c r="S432" s="222"/>
      <c r="T432" s="223"/>
      <c r="AT432" s="224" t="s">
        <v>168</v>
      </c>
      <c r="AU432" s="224" t="s">
        <v>86</v>
      </c>
      <c r="AV432" s="14" t="s">
        <v>86</v>
      </c>
      <c r="AW432" s="14" t="s">
        <v>32</v>
      </c>
      <c r="AX432" s="14" t="s">
        <v>76</v>
      </c>
      <c r="AY432" s="224" t="s">
        <v>131</v>
      </c>
    </row>
    <row r="433" spans="1:65" s="15" customFormat="1" ht="11.25">
      <c r="B433" s="225"/>
      <c r="C433" s="226"/>
      <c r="D433" s="205" t="s">
        <v>168</v>
      </c>
      <c r="E433" s="227" t="s">
        <v>1</v>
      </c>
      <c r="F433" s="228" t="s">
        <v>172</v>
      </c>
      <c r="G433" s="226"/>
      <c r="H433" s="229">
        <v>8.5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AT433" s="235" t="s">
        <v>168</v>
      </c>
      <c r="AU433" s="235" t="s">
        <v>86</v>
      </c>
      <c r="AV433" s="15" t="s">
        <v>137</v>
      </c>
      <c r="AW433" s="15" t="s">
        <v>32</v>
      </c>
      <c r="AX433" s="15" t="s">
        <v>84</v>
      </c>
      <c r="AY433" s="235" t="s">
        <v>131</v>
      </c>
    </row>
    <row r="434" spans="1:65" s="2" customFormat="1" ht="16.5" customHeight="1">
      <c r="A434" s="34"/>
      <c r="B434" s="35"/>
      <c r="C434" s="236" t="s">
        <v>906</v>
      </c>
      <c r="D434" s="236" t="s">
        <v>224</v>
      </c>
      <c r="E434" s="237" t="s">
        <v>907</v>
      </c>
      <c r="F434" s="238" t="s">
        <v>908</v>
      </c>
      <c r="G434" s="239" t="s">
        <v>103</v>
      </c>
      <c r="H434" s="240">
        <v>40</v>
      </c>
      <c r="I434" s="241"/>
      <c r="J434" s="242">
        <f>ROUND(I434*H434,2)</f>
        <v>0</v>
      </c>
      <c r="K434" s="243"/>
      <c r="L434" s="39"/>
      <c r="M434" s="244" t="s">
        <v>1</v>
      </c>
      <c r="N434" s="245" t="s">
        <v>41</v>
      </c>
      <c r="O434" s="71"/>
      <c r="P434" s="199">
        <f>O434*H434</f>
        <v>0</v>
      </c>
      <c r="Q434" s="199">
        <v>0</v>
      </c>
      <c r="R434" s="199">
        <f>Q434*H434</f>
        <v>0</v>
      </c>
      <c r="S434" s="199">
        <v>0</v>
      </c>
      <c r="T434" s="200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201" t="s">
        <v>137</v>
      </c>
      <c r="AT434" s="201" t="s">
        <v>224</v>
      </c>
      <c r="AU434" s="201" t="s">
        <v>86</v>
      </c>
      <c r="AY434" s="17" t="s">
        <v>131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17" t="s">
        <v>84</v>
      </c>
      <c r="BK434" s="202">
        <f>ROUND(I434*H434,2)</f>
        <v>0</v>
      </c>
      <c r="BL434" s="17" t="s">
        <v>137</v>
      </c>
      <c r="BM434" s="201" t="s">
        <v>909</v>
      </c>
    </row>
    <row r="435" spans="1:65" s="14" customFormat="1" ht="11.25">
      <c r="B435" s="214"/>
      <c r="C435" s="215"/>
      <c r="D435" s="205" t="s">
        <v>168</v>
      </c>
      <c r="E435" s="216" t="s">
        <v>1</v>
      </c>
      <c r="F435" s="217" t="s">
        <v>910</v>
      </c>
      <c r="G435" s="215"/>
      <c r="H435" s="218">
        <v>40</v>
      </c>
      <c r="I435" s="219"/>
      <c r="J435" s="215"/>
      <c r="K435" s="215"/>
      <c r="L435" s="220"/>
      <c r="M435" s="221"/>
      <c r="N435" s="222"/>
      <c r="O435" s="222"/>
      <c r="P435" s="222"/>
      <c r="Q435" s="222"/>
      <c r="R435" s="222"/>
      <c r="S435" s="222"/>
      <c r="T435" s="223"/>
      <c r="AT435" s="224" t="s">
        <v>168</v>
      </c>
      <c r="AU435" s="224" t="s">
        <v>86</v>
      </c>
      <c r="AV435" s="14" t="s">
        <v>86</v>
      </c>
      <c r="AW435" s="14" t="s">
        <v>32</v>
      </c>
      <c r="AX435" s="14" t="s">
        <v>84</v>
      </c>
      <c r="AY435" s="224" t="s">
        <v>131</v>
      </c>
    </row>
    <row r="436" spans="1:65" s="2" customFormat="1" ht="16.5" customHeight="1">
      <c r="A436" s="34"/>
      <c r="B436" s="35"/>
      <c r="C436" s="236" t="s">
        <v>911</v>
      </c>
      <c r="D436" s="236" t="s">
        <v>224</v>
      </c>
      <c r="E436" s="237" t="s">
        <v>912</v>
      </c>
      <c r="F436" s="238" t="s">
        <v>913</v>
      </c>
      <c r="G436" s="239" t="s">
        <v>241</v>
      </c>
      <c r="H436" s="240">
        <v>8.5</v>
      </c>
      <c r="I436" s="241"/>
      <c r="J436" s="242">
        <f>ROUND(I436*H436,2)</f>
        <v>0</v>
      </c>
      <c r="K436" s="243"/>
      <c r="L436" s="39"/>
      <c r="M436" s="244" t="s">
        <v>1</v>
      </c>
      <c r="N436" s="245" t="s">
        <v>41</v>
      </c>
      <c r="O436" s="71"/>
      <c r="P436" s="199">
        <f>O436*H436</f>
        <v>0</v>
      </c>
      <c r="Q436" s="199">
        <v>1.0000000000000001E-5</v>
      </c>
      <c r="R436" s="199">
        <f>Q436*H436</f>
        <v>8.5000000000000006E-5</v>
      </c>
      <c r="S436" s="199">
        <v>0</v>
      </c>
      <c r="T436" s="200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01" t="s">
        <v>137</v>
      </c>
      <c r="AT436" s="201" t="s">
        <v>224</v>
      </c>
      <c r="AU436" s="201" t="s">
        <v>86</v>
      </c>
      <c r="AY436" s="17" t="s">
        <v>131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17" t="s">
        <v>84</v>
      </c>
      <c r="BK436" s="202">
        <f>ROUND(I436*H436,2)</f>
        <v>0</v>
      </c>
      <c r="BL436" s="17" t="s">
        <v>137</v>
      </c>
      <c r="BM436" s="201" t="s">
        <v>914</v>
      </c>
    </row>
    <row r="437" spans="1:65" s="2" customFormat="1" ht="33" customHeight="1">
      <c r="A437" s="34"/>
      <c r="B437" s="35"/>
      <c r="C437" s="236" t="s">
        <v>915</v>
      </c>
      <c r="D437" s="236" t="s">
        <v>224</v>
      </c>
      <c r="E437" s="237" t="s">
        <v>916</v>
      </c>
      <c r="F437" s="238" t="s">
        <v>917</v>
      </c>
      <c r="G437" s="239" t="s">
        <v>103</v>
      </c>
      <c r="H437" s="240">
        <v>552.9</v>
      </c>
      <c r="I437" s="241"/>
      <c r="J437" s="242">
        <f>ROUND(I437*H437,2)</f>
        <v>0</v>
      </c>
      <c r="K437" s="243"/>
      <c r="L437" s="39"/>
      <c r="M437" s="244" t="s">
        <v>1</v>
      </c>
      <c r="N437" s="245" t="s">
        <v>41</v>
      </c>
      <c r="O437" s="71"/>
      <c r="P437" s="199">
        <f>O437*H437</f>
        <v>0</v>
      </c>
      <c r="Q437" s="199">
        <v>0.15540000000000001</v>
      </c>
      <c r="R437" s="199">
        <f>Q437*H437</f>
        <v>85.920659999999998</v>
      </c>
      <c r="S437" s="199">
        <v>0</v>
      </c>
      <c r="T437" s="200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01" t="s">
        <v>137</v>
      </c>
      <c r="AT437" s="201" t="s">
        <v>224</v>
      </c>
      <c r="AU437" s="201" t="s">
        <v>86</v>
      </c>
      <c r="AY437" s="17" t="s">
        <v>131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17" t="s">
        <v>84</v>
      </c>
      <c r="BK437" s="202">
        <f>ROUND(I437*H437,2)</f>
        <v>0</v>
      </c>
      <c r="BL437" s="17" t="s">
        <v>137</v>
      </c>
      <c r="BM437" s="201" t="s">
        <v>918</v>
      </c>
    </row>
    <row r="438" spans="1:65" s="14" customFormat="1" ht="11.25">
      <c r="B438" s="214"/>
      <c r="C438" s="215"/>
      <c r="D438" s="205" t="s">
        <v>168</v>
      </c>
      <c r="E438" s="216" t="s">
        <v>1</v>
      </c>
      <c r="F438" s="217" t="s">
        <v>919</v>
      </c>
      <c r="G438" s="215"/>
      <c r="H438" s="218">
        <v>552.9</v>
      </c>
      <c r="I438" s="219"/>
      <c r="J438" s="215"/>
      <c r="K438" s="215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168</v>
      </c>
      <c r="AU438" s="224" t="s">
        <v>86</v>
      </c>
      <c r="AV438" s="14" t="s">
        <v>86</v>
      </c>
      <c r="AW438" s="14" t="s">
        <v>32</v>
      </c>
      <c r="AX438" s="14" t="s">
        <v>84</v>
      </c>
      <c r="AY438" s="224" t="s">
        <v>131</v>
      </c>
    </row>
    <row r="439" spans="1:65" s="2" customFormat="1" ht="33" customHeight="1">
      <c r="A439" s="34"/>
      <c r="B439" s="35"/>
      <c r="C439" s="236" t="s">
        <v>920</v>
      </c>
      <c r="D439" s="236" t="s">
        <v>224</v>
      </c>
      <c r="E439" s="237" t="s">
        <v>921</v>
      </c>
      <c r="F439" s="238" t="s">
        <v>922</v>
      </c>
      <c r="G439" s="239" t="s">
        <v>103</v>
      </c>
      <c r="H439" s="240">
        <v>305.8</v>
      </c>
      <c r="I439" s="241"/>
      <c r="J439" s="242">
        <f>ROUND(I439*H439,2)</f>
        <v>0</v>
      </c>
      <c r="K439" s="243"/>
      <c r="L439" s="39"/>
      <c r="M439" s="244" t="s">
        <v>1</v>
      </c>
      <c r="N439" s="245" t="s">
        <v>41</v>
      </c>
      <c r="O439" s="71"/>
      <c r="P439" s="199">
        <f>O439*H439</f>
        <v>0</v>
      </c>
      <c r="Q439" s="199">
        <v>0.1295</v>
      </c>
      <c r="R439" s="199">
        <f>Q439*H439</f>
        <v>39.601100000000002</v>
      </c>
      <c r="S439" s="199">
        <v>0</v>
      </c>
      <c r="T439" s="200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01" t="s">
        <v>137</v>
      </c>
      <c r="AT439" s="201" t="s">
        <v>224</v>
      </c>
      <c r="AU439" s="201" t="s">
        <v>86</v>
      </c>
      <c r="AY439" s="17" t="s">
        <v>131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7" t="s">
        <v>84</v>
      </c>
      <c r="BK439" s="202">
        <f>ROUND(I439*H439,2)</f>
        <v>0</v>
      </c>
      <c r="BL439" s="17" t="s">
        <v>137</v>
      </c>
      <c r="BM439" s="201" t="s">
        <v>923</v>
      </c>
    </row>
    <row r="440" spans="1:65" s="14" customFormat="1" ht="11.25">
      <c r="B440" s="214"/>
      <c r="C440" s="215"/>
      <c r="D440" s="205" t="s">
        <v>168</v>
      </c>
      <c r="E440" s="216" t="s">
        <v>1</v>
      </c>
      <c r="F440" s="217" t="s">
        <v>300</v>
      </c>
      <c r="G440" s="215"/>
      <c r="H440" s="218">
        <v>305.8</v>
      </c>
      <c r="I440" s="219"/>
      <c r="J440" s="215"/>
      <c r="K440" s="215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168</v>
      </c>
      <c r="AU440" s="224" t="s">
        <v>86</v>
      </c>
      <c r="AV440" s="14" t="s">
        <v>86</v>
      </c>
      <c r="AW440" s="14" t="s">
        <v>32</v>
      </c>
      <c r="AX440" s="14" t="s">
        <v>84</v>
      </c>
      <c r="AY440" s="224" t="s">
        <v>131</v>
      </c>
    </row>
    <row r="441" spans="1:65" s="2" customFormat="1" ht="16.5" customHeight="1">
      <c r="A441" s="34"/>
      <c r="B441" s="35"/>
      <c r="C441" s="188" t="s">
        <v>924</v>
      </c>
      <c r="D441" s="188" t="s">
        <v>133</v>
      </c>
      <c r="E441" s="189" t="s">
        <v>925</v>
      </c>
      <c r="F441" s="190" t="s">
        <v>926</v>
      </c>
      <c r="G441" s="191" t="s">
        <v>103</v>
      </c>
      <c r="H441" s="192">
        <v>305.8</v>
      </c>
      <c r="I441" s="193"/>
      <c r="J441" s="194">
        <f>ROUND(I441*H441,2)</f>
        <v>0</v>
      </c>
      <c r="K441" s="195"/>
      <c r="L441" s="196"/>
      <c r="M441" s="197" t="s">
        <v>1</v>
      </c>
      <c r="N441" s="198" t="s">
        <v>41</v>
      </c>
      <c r="O441" s="71"/>
      <c r="P441" s="199">
        <f>O441*H441</f>
        <v>0</v>
      </c>
      <c r="Q441" s="199">
        <v>5.8000000000000003E-2</v>
      </c>
      <c r="R441" s="199">
        <f>Q441*H441</f>
        <v>17.736400000000003</v>
      </c>
      <c r="S441" s="199">
        <v>0</v>
      </c>
      <c r="T441" s="200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01" t="s">
        <v>136</v>
      </c>
      <c r="AT441" s="201" t="s">
        <v>133</v>
      </c>
      <c r="AU441" s="201" t="s">
        <v>86</v>
      </c>
      <c r="AY441" s="17" t="s">
        <v>131</v>
      </c>
      <c r="BE441" s="202">
        <f>IF(N441="základní",J441,0)</f>
        <v>0</v>
      </c>
      <c r="BF441" s="202">
        <f>IF(N441="snížená",J441,0)</f>
        <v>0</v>
      </c>
      <c r="BG441" s="202">
        <f>IF(N441="zákl. přenesená",J441,0)</f>
        <v>0</v>
      </c>
      <c r="BH441" s="202">
        <f>IF(N441="sníž. přenesená",J441,0)</f>
        <v>0</v>
      </c>
      <c r="BI441" s="202">
        <f>IF(N441="nulová",J441,0)</f>
        <v>0</v>
      </c>
      <c r="BJ441" s="17" t="s">
        <v>84</v>
      </c>
      <c r="BK441" s="202">
        <f>ROUND(I441*H441,2)</f>
        <v>0</v>
      </c>
      <c r="BL441" s="17" t="s">
        <v>137</v>
      </c>
      <c r="BM441" s="201" t="s">
        <v>927</v>
      </c>
    </row>
    <row r="442" spans="1:65" s="13" customFormat="1" ht="11.25">
      <c r="B442" s="203"/>
      <c r="C442" s="204"/>
      <c r="D442" s="205" t="s">
        <v>168</v>
      </c>
      <c r="E442" s="206" t="s">
        <v>1</v>
      </c>
      <c r="F442" s="207" t="s">
        <v>738</v>
      </c>
      <c r="G442" s="204"/>
      <c r="H442" s="206" t="s">
        <v>1</v>
      </c>
      <c r="I442" s="208"/>
      <c r="J442" s="204"/>
      <c r="K442" s="204"/>
      <c r="L442" s="209"/>
      <c r="M442" s="210"/>
      <c r="N442" s="211"/>
      <c r="O442" s="211"/>
      <c r="P442" s="211"/>
      <c r="Q442" s="211"/>
      <c r="R442" s="211"/>
      <c r="S442" s="211"/>
      <c r="T442" s="212"/>
      <c r="AT442" s="213" t="s">
        <v>168</v>
      </c>
      <c r="AU442" s="213" t="s">
        <v>86</v>
      </c>
      <c r="AV442" s="13" t="s">
        <v>84</v>
      </c>
      <c r="AW442" s="13" t="s">
        <v>32</v>
      </c>
      <c r="AX442" s="13" t="s">
        <v>76</v>
      </c>
      <c r="AY442" s="213" t="s">
        <v>131</v>
      </c>
    </row>
    <row r="443" spans="1:65" s="13" customFormat="1" ht="11.25">
      <c r="B443" s="203"/>
      <c r="C443" s="204"/>
      <c r="D443" s="205" t="s">
        <v>168</v>
      </c>
      <c r="E443" s="206" t="s">
        <v>1</v>
      </c>
      <c r="F443" s="207" t="s">
        <v>361</v>
      </c>
      <c r="G443" s="204"/>
      <c r="H443" s="206" t="s">
        <v>1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168</v>
      </c>
      <c r="AU443" s="213" t="s">
        <v>86</v>
      </c>
      <c r="AV443" s="13" t="s">
        <v>84</v>
      </c>
      <c r="AW443" s="13" t="s">
        <v>32</v>
      </c>
      <c r="AX443" s="13" t="s">
        <v>76</v>
      </c>
      <c r="AY443" s="213" t="s">
        <v>131</v>
      </c>
    </row>
    <row r="444" spans="1:65" s="14" customFormat="1" ht="33.75">
      <c r="B444" s="214"/>
      <c r="C444" s="215"/>
      <c r="D444" s="205" t="s">
        <v>168</v>
      </c>
      <c r="E444" s="216" t="s">
        <v>1</v>
      </c>
      <c r="F444" s="217" t="s">
        <v>928</v>
      </c>
      <c r="G444" s="215"/>
      <c r="H444" s="218">
        <v>306.60000000000002</v>
      </c>
      <c r="I444" s="219"/>
      <c r="J444" s="215"/>
      <c r="K444" s="215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168</v>
      </c>
      <c r="AU444" s="224" t="s">
        <v>86</v>
      </c>
      <c r="AV444" s="14" t="s">
        <v>86</v>
      </c>
      <c r="AW444" s="14" t="s">
        <v>32</v>
      </c>
      <c r="AX444" s="14" t="s">
        <v>76</v>
      </c>
      <c r="AY444" s="224" t="s">
        <v>131</v>
      </c>
    </row>
    <row r="445" spans="1:65" s="14" customFormat="1" ht="11.25">
      <c r="B445" s="214"/>
      <c r="C445" s="215"/>
      <c r="D445" s="205" t="s">
        <v>168</v>
      </c>
      <c r="E445" s="216" t="s">
        <v>1</v>
      </c>
      <c r="F445" s="217" t="s">
        <v>929</v>
      </c>
      <c r="G445" s="215"/>
      <c r="H445" s="218">
        <v>-0.8</v>
      </c>
      <c r="I445" s="219"/>
      <c r="J445" s="215"/>
      <c r="K445" s="215"/>
      <c r="L445" s="220"/>
      <c r="M445" s="221"/>
      <c r="N445" s="222"/>
      <c r="O445" s="222"/>
      <c r="P445" s="222"/>
      <c r="Q445" s="222"/>
      <c r="R445" s="222"/>
      <c r="S445" s="222"/>
      <c r="T445" s="223"/>
      <c r="AT445" s="224" t="s">
        <v>168</v>
      </c>
      <c r="AU445" s="224" t="s">
        <v>86</v>
      </c>
      <c r="AV445" s="14" t="s">
        <v>86</v>
      </c>
      <c r="AW445" s="14" t="s">
        <v>32</v>
      </c>
      <c r="AX445" s="14" t="s">
        <v>76</v>
      </c>
      <c r="AY445" s="224" t="s">
        <v>131</v>
      </c>
    </row>
    <row r="446" spans="1:65" s="15" customFormat="1" ht="11.25">
      <c r="B446" s="225"/>
      <c r="C446" s="226"/>
      <c r="D446" s="205" t="s">
        <v>168</v>
      </c>
      <c r="E446" s="227" t="s">
        <v>300</v>
      </c>
      <c r="F446" s="228" t="s">
        <v>172</v>
      </c>
      <c r="G446" s="226"/>
      <c r="H446" s="229">
        <v>305.8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AT446" s="235" t="s">
        <v>168</v>
      </c>
      <c r="AU446" s="235" t="s">
        <v>86</v>
      </c>
      <c r="AV446" s="15" t="s">
        <v>137</v>
      </c>
      <c r="AW446" s="15" t="s">
        <v>32</v>
      </c>
      <c r="AX446" s="15" t="s">
        <v>84</v>
      </c>
      <c r="AY446" s="235" t="s">
        <v>131</v>
      </c>
    </row>
    <row r="447" spans="1:65" s="2" customFormat="1" ht="24.2" customHeight="1">
      <c r="A447" s="34"/>
      <c r="B447" s="35"/>
      <c r="C447" s="188" t="s">
        <v>930</v>
      </c>
      <c r="D447" s="188" t="s">
        <v>133</v>
      </c>
      <c r="E447" s="189" t="s">
        <v>931</v>
      </c>
      <c r="F447" s="190" t="s">
        <v>932</v>
      </c>
      <c r="G447" s="191" t="s">
        <v>103</v>
      </c>
      <c r="H447" s="192">
        <v>15.75</v>
      </c>
      <c r="I447" s="193"/>
      <c r="J447" s="194">
        <f>ROUND(I447*H447,2)</f>
        <v>0</v>
      </c>
      <c r="K447" s="195"/>
      <c r="L447" s="196"/>
      <c r="M447" s="197" t="s">
        <v>1</v>
      </c>
      <c r="N447" s="198" t="s">
        <v>41</v>
      </c>
      <c r="O447" s="71"/>
      <c r="P447" s="199">
        <f>O447*H447</f>
        <v>0</v>
      </c>
      <c r="Q447" s="199">
        <v>6.4000000000000001E-2</v>
      </c>
      <c r="R447" s="199">
        <f>Q447*H447</f>
        <v>1.008</v>
      </c>
      <c r="S447" s="199">
        <v>0</v>
      </c>
      <c r="T447" s="200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01" t="s">
        <v>136</v>
      </c>
      <c r="AT447" s="201" t="s">
        <v>133</v>
      </c>
      <c r="AU447" s="201" t="s">
        <v>86</v>
      </c>
      <c r="AY447" s="17" t="s">
        <v>131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17" t="s">
        <v>84</v>
      </c>
      <c r="BK447" s="202">
        <f>ROUND(I447*H447,2)</f>
        <v>0</v>
      </c>
      <c r="BL447" s="17" t="s">
        <v>137</v>
      </c>
      <c r="BM447" s="201" t="s">
        <v>933</v>
      </c>
    </row>
    <row r="448" spans="1:65" s="13" customFormat="1" ht="11.25">
      <c r="B448" s="203"/>
      <c r="C448" s="204"/>
      <c r="D448" s="205" t="s">
        <v>168</v>
      </c>
      <c r="E448" s="206" t="s">
        <v>1</v>
      </c>
      <c r="F448" s="207" t="s">
        <v>738</v>
      </c>
      <c r="G448" s="204"/>
      <c r="H448" s="206" t="s">
        <v>1</v>
      </c>
      <c r="I448" s="208"/>
      <c r="J448" s="204"/>
      <c r="K448" s="204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168</v>
      </c>
      <c r="AU448" s="213" t="s">
        <v>86</v>
      </c>
      <c r="AV448" s="13" t="s">
        <v>84</v>
      </c>
      <c r="AW448" s="13" t="s">
        <v>32</v>
      </c>
      <c r="AX448" s="13" t="s">
        <v>76</v>
      </c>
      <c r="AY448" s="213" t="s">
        <v>131</v>
      </c>
    </row>
    <row r="449" spans="1:65" s="13" customFormat="1" ht="11.25">
      <c r="B449" s="203"/>
      <c r="C449" s="204"/>
      <c r="D449" s="205" t="s">
        <v>168</v>
      </c>
      <c r="E449" s="206" t="s">
        <v>1</v>
      </c>
      <c r="F449" s="207" t="s">
        <v>361</v>
      </c>
      <c r="G449" s="204"/>
      <c r="H449" s="206" t="s">
        <v>1</v>
      </c>
      <c r="I449" s="208"/>
      <c r="J449" s="204"/>
      <c r="K449" s="204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168</v>
      </c>
      <c r="AU449" s="213" t="s">
        <v>86</v>
      </c>
      <c r="AV449" s="13" t="s">
        <v>84</v>
      </c>
      <c r="AW449" s="13" t="s">
        <v>32</v>
      </c>
      <c r="AX449" s="13" t="s">
        <v>76</v>
      </c>
      <c r="AY449" s="213" t="s">
        <v>131</v>
      </c>
    </row>
    <row r="450" spans="1:65" s="14" customFormat="1" ht="11.25">
      <c r="B450" s="214"/>
      <c r="C450" s="215"/>
      <c r="D450" s="205" t="s">
        <v>168</v>
      </c>
      <c r="E450" s="216" t="s">
        <v>299</v>
      </c>
      <c r="F450" s="217" t="s">
        <v>8</v>
      </c>
      <c r="G450" s="215"/>
      <c r="H450" s="218">
        <v>15</v>
      </c>
      <c r="I450" s="219"/>
      <c r="J450" s="215"/>
      <c r="K450" s="215"/>
      <c r="L450" s="220"/>
      <c r="M450" s="221"/>
      <c r="N450" s="222"/>
      <c r="O450" s="222"/>
      <c r="P450" s="222"/>
      <c r="Q450" s="222"/>
      <c r="R450" s="222"/>
      <c r="S450" s="222"/>
      <c r="T450" s="223"/>
      <c r="AT450" s="224" t="s">
        <v>168</v>
      </c>
      <c r="AU450" s="224" t="s">
        <v>86</v>
      </c>
      <c r="AV450" s="14" t="s">
        <v>86</v>
      </c>
      <c r="AW450" s="14" t="s">
        <v>32</v>
      </c>
      <c r="AX450" s="14" t="s">
        <v>84</v>
      </c>
      <c r="AY450" s="224" t="s">
        <v>131</v>
      </c>
    </row>
    <row r="451" spans="1:65" s="14" customFormat="1" ht="11.25">
      <c r="B451" s="214"/>
      <c r="C451" s="215"/>
      <c r="D451" s="205" t="s">
        <v>168</v>
      </c>
      <c r="E451" s="215"/>
      <c r="F451" s="217" t="s">
        <v>934</v>
      </c>
      <c r="G451" s="215"/>
      <c r="H451" s="218">
        <v>15.75</v>
      </c>
      <c r="I451" s="219"/>
      <c r="J451" s="215"/>
      <c r="K451" s="215"/>
      <c r="L451" s="220"/>
      <c r="M451" s="221"/>
      <c r="N451" s="222"/>
      <c r="O451" s="222"/>
      <c r="P451" s="222"/>
      <c r="Q451" s="222"/>
      <c r="R451" s="222"/>
      <c r="S451" s="222"/>
      <c r="T451" s="223"/>
      <c r="AT451" s="224" t="s">
        <v>168</v>
      </c>
      <c r="AU451" s="224" t="s">
        <v>86</v>
      </c>
      <c r="AV451" s="14" t="s">
        <v>86</v>
      </c>
      <c r="AW451" s="14" t="s">
        <v>4</v>
      </c>
      <c r="AX451" s="14" t="s">
        <v>84</v>
      </c>
      <c r="AY451" s="224" t="s">
        <v>131</v>
      </c>
    </row>
    <row r="452" spans="1:65" s="2" customFormat="1" ht="16.5" customHeight="1">
      <c r="A452" s="34"/>
      <c r="B452" s="35"/>
      <c r="C452" s="188" t="s">
        <v>935</v>
      </c>
      <c r="D452" s="188" t="s">
        <v>133</v>
      </c>
      <c r="E452" s="189" t="s">
        <v>936</v>
      </c>
      <c r="F452" s="190" t="s">
        <v>937</v>
      </c>
      <c r="G452" s="191" t="s">
        <v>103</v>
      </c>
      <c r="H452" s="192">
        <v>520.06500000000005</v>
      </c>
      <c r="I452" s="193"/>
      <c r="J452" s="194">
        <f>ROUND(I452*H452,2)</f>
        <v>0</v>
      </c>
      <c r="K452" s="195"/>
      <c r="L452" s="196"/>
      <c r="M452" s="197" t="s">
        <v>1</v>
      </c>
      <c r="N452" s="198" t="s">
        <v>41</v>
      </c>
      <c r="O452" s="71"/>
      <c r="P452" s="199">
        <f>O452*H452</f>
        <v>0</v>
      </c>
      <c r="Q452" s="199">
        <v>8.1000000000000003E-2</v>
      </c>
      <c r="R452" s="199">
        <f>Q452*H452</f>
        <v>42.125265000000006</v>
      </c>
      <c r="S452" s="199">
        <v>0</v>
      </c>
      <c r="T452" s="200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201" t="s">
        <v>136</v>
      </c>
      <c r="AT452" s="201" t="s">
        <v>133</v>
      </c>
      <c r="AU452" s="201" t="s">
        <v>86</v>
      </c>
      <c r="AY452" s="17" t="s">
        <v>131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17" t="s">
        <v>84</v>
      </c>
      <c r="BK452" s="202">
        <f>ROUND(I452*H452,2)</f>
        <v>0</v>
      </c>
      <c r="BL452" s="17" t="s">
        <v>137</v>
      </c>
      <c r="BM452" s="201" t="s">
        <v>938</v>
      </c>
    </row>
    <row r="453" spans="1:65" s="13" customFormat="1" ht="11.25">
      <c r="B453" s="203"/>
      <c r="C453" s="204"/>
      <c r="D453" s="205" t="s">
        <v>168</v>
      </c>
      <c r="E453" s="206" t="s">
        <v>1</v>
      </c>
      <c r="F453" s="207" t="s">
        <v>361</v>
      </c>
      <c r="G453" s="204"/>
      <c r="H453" s="206" t="s">
        <v>1</v>
      </c>
      <c r="I453" s="208"/>
      <c r="J453" s="204"/>
      <c r="K453" s="204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168</v>
      </c>
      <c r="AU453" s="213" t="s">
        <v>86</v>
      </c>
      <c r="AV453" s="13" t="s">
        <v>84</v>
      </c>
      <c r="AW453" s="13" t="s">
        <v>32</v>
      </c>
      <c r="AX453" s="13" t="s">
        <v>76</v>
      </c>
      <c r="AY453" s="213" t="s">
        <v>131</v>
      </c>
    </row>
    <row r="454" spans="1:65" s="13" customFormat="1" ht="11.25">
      <c r="B454" s="203"/>
      <c r="C454" s="204"/>
      <c r="D454" s="205" t="s">
        <v>168</v>
      </c>
      <c r="E454" s="206" t="s">
        <v>1</v>
      </c>
      <c r="F454" s="207" t="s">
        <v>738</v>
      </c>
      <c r="G454" s="204"/>
      <c r="H454" s="206" t="s">
        <v>1</v>
      </c>
      <c r="I454" s="208"/>
      <c r="J454" s="204"/>
      <c r="K454" s="204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168</v>
      </c>
      <c r="AU454" s="213" t="s">
        <v>86</v>
      </c>
      <c r="AV454" s="13" t="s">
        <v>84</v>
      </c>
      <c r="AW454" s="13" t="s">
        <v>32</v>
      </c>
      <c r="AX454" s="13" t="s">
        <v>76</v>
      </c>
      <c r="AY454" s="213" t="s">
        <v>131</v>
      </c>
    </row>
    <row r="455" spans="1:65" s="14" customFormat="1" ht="33.75">
      <c r="B455" s="214"/>
      <c r="C455" s="215"/>
      <c r="D455" s="205" t="s">
        <v>168</v>
      </c>
      <c r="E455" s="216" t="s">
        <v>1</v>
      </c>
      <c r="F455" s="217" t="s">
        <v>939</v>
      </c>
      <c r="G455" s="215"/>
      <c r="H455" s="218">
        <v>428.7</v>
      </c>
      <c r="I455" s="219"/>
      <c r="J455" s="215"/>
      <c r="K455" s="215"/>
      <c r="L455" s="220"/>
      <c r="M455" s="221"/>
      <c r="N455" s="222"/>
      <c r="O455" s="222"/>
      <c r="P455" s="222"/>
      <c r="Q455" s="222"/>
      <c r="R455" s="222"/>
      <c r="S455" s="222"/>
      <c r="T455" s="223"/>
      <c r="AT455" s="224" t="s">
        <v>168</v>
      </c>
      <c r="AU455" s="224" t="s">
        <v>86</v>
      </c>
      <c r="AV455" s="14" t="s">
        <v>86</v>
      </c>
      <c r="AW455" s="14" t="s">
        <v>32</v>
      </c>
      <c r="AX455" s="14" t="s">
        <v>76</v>
      </c>
      <c r="AY455" s="224" t="s">
        <v>131</v>
      </c>
    </row>
    <row r="456" spans="1:65" s="14" customFormat="1" ht="22.5">
      <c r="B456" s="214"/>
      <c r="C456" s="215"/>
      <c r="D456" s="205" t="s">
        <v>168</v>
      </c>
      <c r="E456" s="216" t="s">
        <v>1</v>
      </c>
      <c r="F456" s="217" t="s">
        <v>940</v>
      </c>
      <c r="G456" s="215"/>
      <c r="H456" s="218">
        <v>30.1</v>
      </c>
      <c r="I456" s="219"/>
      <c r="J456" s="215"/>
      <c r="K456" s="215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168</v>
      </c>
      <c r="AU456" s="224" t="s">
        <v>86</v>
      </c>
      <c r="AV456" s="14" t="s">
        <v>86</v>
      </c>
      <c r="AW456" s="14" t="s">
        <v>32</v>
      </c>
      <c r="AX456" s="14" t="s">
        <v>76</v>
      </c>
      <c r="AY456" s="224" t="s">
        <v>131</v>
      </c>
    </row>
    <row r="457" spans="1:65" s="14" customFormat="1" ht="11.25">
      <c r="B457" s="214"/>
      <c r="C457" s="215"/>
      <c r="D457" s="205" t="s">
        <v>168</v>
      </c>
      <c r="E457" s="216" t="s">
        <v>1</v>
      </c>
      <c r="F457" s="217" t="s">
        <v>941</v>
      </c>
      <c r="G457" s="215"/>
      <c r="H457" s="218">
        <v>36.5</v>
      </c>
      <c r="I457" s="219"/>
      <c r="J457" s="215"/>
      <c r="K457" s="215"/>
      <c r="L457" s="220"/>
      <c r="M457" s="221"/>
      <c r="N457" s="222"/>
      <c r="O457" s="222"/>
      <c r="P457" s="222"/>
      <c r="Q457" s="222"/>
      <c r="R457" s="222"/>
      <c r="S457" s="222"/>
      <c r="T457" s="223"/>
      <c r="AT457" s="224" t="s">
        <v>168</v>
      </c>
      <c r="AU457" s="224" t="s">
        <v>86</v>
      </c>
      <c r="AV457" s="14" t="s">
        <v>86</v>
      </c>
      <c r="AW457" s="14" t="s">
        <v>32</v>
      </c>
      <c r="AX457" s="14" t="s">
        <v>76</v>
      </c>
      <c r="AY457" s="224" t="s">
        <v>131</v>
      </c>
    </row>
    <row r="458" spans="1:65" s="15" customFormat="1" ht="11.25">
      <c r="B458" s="225"/>
      <c r="C458" s="226"/>
      <c r="D458" s="205" t="s">
        <v>168</v>
      </c>
      <c r="E458" s="227" t="s">
        <v>295</v>
      </c>
      <c r="F458" s="228" t="s">
        <v>172</v>
      </c>
      <c r="G458" s="226"/>
      <c r="H458" s="229">
        <v>495.3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AT458" s="235" t="s">
        <v>168</v>
      </c>
      <c r="AU458" s="235" t="s">
        <v>86</v>
      </c>
      <c r="AV458" s="15" t="s">
        <v>137</v>
      </c>
      <c r="AW458" s="15" t="s">
        <v>32</v>
      </c>
      <c r="AX458" s="15" t="s">
        <v>84</v>
      </c>
      <c r="AY458" s="235" t="s">
        <v>131</v>
      </c>
    </row>
    <row r="459" spans="1:65" s="14" customFormat="1" ht="11.25">
      <c r="B459" s="214"/>
      <c r="C459" s="215"/>
      <c r="D459" s="205" t="s">
        <v>168</v>
      </c>
      <c r="E459" s="215"/>
      <c r="F459" s="217" t="s">
        <v>942</v>
      </c>
      <c r="G459" s="215"/>
      <c r="H459" s="218">
        <v>520.06500000000005</v>
      </c>
      <c r="I459" s="219"/>
      <c r="J459" s="215"/>
      <c r="K459" s="215"/>
      <c r="L459" s="220"/>
      <c r="M459" s="221"/>
      <c r="N459" s="222"/>
      <c r="O459" s="222"/>
      <c r="P459" s="222"/>
      <c r="Q459" s="222"/>
      <c r="R459" s="222"/>
      <c r="S459" s="222"/>
      <c r="T459" s="223"/>
      <c r="AT459" s="224" t="s">
        <v>168</v>
      </c>
      <c r="AU459" s="224" t="s">
        <v>86</v>
      </c>
      <c r="AV459" s="14" t="s">
        <v>86</v>
      </c>
      <c r="AW459" s="14" t="s">
        <v>4</v>
      </c>
      <c r="AX459" s="14" t="s">
        <v>84</v>
      </c>
      <c r="AY459" s="224" t="s">
        <v>131</v>
      </c>
    </row>
    <row r="460" spans="1:65" s="2" customFormat="1" ht="16.5" customHeight="1">
      <c r="A460" s="34"/>
      <c r="B460" s="35"/>
      <c r="C460" s="188" t="s">
        <v>943</v>
      </c>
      <c r="D460" s="188" t="s">
        <v>133</v>
      </c>
      <c r="E460" s="189" t="s">
        <v>944</v>
      </c>
      <c r="F460" s="190" t="s">
        <v>945</v>
      </c>
      <c r="G460" s="191" t="s">
        <v>103</v>
      </c>
      <c r="H460" s="192">
        <v>44.73</v>
      </c>
      <c r="I460" s="193"/>
      <c r="J460" s="194">
        <f>ROUND(I460*H460,2)</f>
        <v>0</v>
      </c>
      <c r="K460" s="195"/>
      <c r="L460" s="196"/>
      <c r="M460" s="197" t="s">
        <v>1</v>
      </c>
      <c r="N460" s="198" t="s">
        <v>41</v>
      </c>
      <c r="O460" s="71"/>
      <c r="P460" s="199">
        <f>O460*H460</f>
        <v>0</v>
      </c>
      <c r="Q460" s="199">
        <v>5.5E-2</v>
      </c>
      <c r="R460" s="199">
        <f>Q460*H460</f>
        <v>2.4601500000000001</v>
      </c>
      <c r="S460" s="199">
        <v>0</v>
      </c>
      <c r="T460" s="200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201" t="s">
        <v>136</v>
      </c>
      <c r="AT460" s="201" t="s">
        <v>133</v>
      </c>
      <c r="AU460" s="201" t="s">
        <v>86</v>
      </c>
      <c r="AY460" s="17" t="s">
        <v>131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17" t="s">
        <v>84</v>
      </c>
      <c r="BK460" s="202">
        <f>ROUND(I460*H460,2)</f>
        <v>0</v>
      </c>
      <c r="BL460" s="17" t="s">
        <v>137</v>
      </c>
      <c r="BM460" s="201" t="s">
        <v>946</v>
      </c>
    </row>
    <row r="461" spans="1:65" s="13" customFormat="1" ht="11.25">
      <c r="B461" s="203"/>
      <c r="C461" s="204"/>
      <c r="D461" s="205" t="s">
        <v>168</v>
      </c>
      <c r="E461" s="206" t="s">
        <v>1</v>
      </c>
      <c r="F461" s="207" t="s">
        <v>738</v>
      </c>
      <c r="G461" s="204"/>
      <c r="H461" s="206" t="s">
        <v>1</v>
      </c>
      <c r="I461" s="208"/>
      <c r="J461" s="204"/>
      <c r="K461" s="204"/>
      <c r="L461" s="209"/>
      <c r="M461" s="210"/>
      <c r="N461" s="211"/>
      <c r="O461" s="211"/>
      <c r="P461" s="211"/>
      <c r="Q461" s="211"/>
      <c r="R461" s="211"/>
      <c r="S461" s="211"/>
      <c r="T461" s="212"/>
      <c r="AT461" s="213" t="s">
        <v>168</v>
      </c>
      <c r="AU461" s="213" t="s">
        <v>86</v>
      </c>
      <c r="AV461" s="13" t="s">
        <v>84</v>
      </c>
      <c r="AW461" s="13" t="s">
        <v>32</v>
      </c>
      <c r="AX461" s="13" t="s">
        <v>76</v>
      </c>
      <c r="AY461" s="213" t="s">
        <v>131</v>
      </c>
    </row>
    <row r="462" spans="1:65" s="13" customFormat="1" ht="11.25">
      <c r="B462" s="203"/>
      <c r="C462" s="204"/>
      <c r="D462" s="205" t="s">
        <v>168</v>
      </c>
      <c r="E462" s="206" t="s">
        <v>1</v>
      </c>
      <c r="F462" s="207" t="s">
        <v>361</v>
      </c>
      <c r="G462" s="204"/>
      <c r="H462" s="206" t="s">
        <v>1</v>
      </c>
      <c r="I462" s="208"/>
      <c r="J462" s="204"/>
      <c r="K462" s="204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168</v>
      </c>
      <c r="AU462" s="213" t="s">
        <v>86</v>
      </c>
      <c r="AV462" s="13" t="s">
        <v>84</v>
      </c>
      <c r="AW462" s="13" t="s">
        <v>32</v>
      </c>
      <c r="AX462" s="13" t="s">
        <v>76</v>
      </c>
      <c r="AY462" s="213" t="s">
        <v>131</v>
      </c>
    </row>
    <row r="463" spans="1:65" s="13" customFormat="1" ht="11.25">
      <c r="B463" s="203"/>
      <c r="C463" s="204"/>
      <c r="D463" s="205" t="s">
        <v>168</v>
      </c>
      <c r="E463" s="206" t="s">
        <v>1</v>
      </c>
      <c r="F463" s="207" t="s">
        <v>947</v>
      </c>
      <c r="G463" s="204"/>
      <c r="H463" s="206" t="s">
        <v>1</v>
      </c>
      <c r="I463" s="208"/>
      <c r="J463" s="204"/>
      <c r="K463" s="204"/>
      <c r="L463" s="209"/>
      <c r="M463" s="210"/>
      <c r="N463" s="211"/>
      <c r="O463" s="211"/>
      <c r="P463" s="211"/>
      <c r="Q463" s="211"/>
      <c r="R463" s="211"/>
      <c r="S463" s="211"/>
      <c r="T463" s="212"/>
      <c r="AT463" s="213" t="s">
        <v>168</v>
      </c>
      <c r="AU463" s="213" t="s">
        <v>86</v>
      </c>
      <c r="AV463" s="13" t="s">
        <v>84</v>
      </c>
      <c r="AW463" s="13" t="s">
        <v>32</v>
      </c>
      <c r="AX463" s="13" t="s">
        <v>76</v>
      </c>
      <c r="AY463" s="213" t="s">
        <v>131</v>
      </c>
    </row>
    <row r="464" spans="1:65" s="14" customFormat="1" ht="11.25">
      <c r="B464" s="214"/>
      <c r="C464" s="215"/>
      <c r="D464" s="205" t="s">
        <v>168</v>
      </c>
      <c r="E464" s="216" t="s">
        <v>297</v>
      </c>
      <c r="F464" s="217" t="s">
        <v>948</v>
      </c>
      <c r="G464" s="215"/>
      <c r="H464" s="218">
        <v>42.6</v>
      </c>
      <c r="I464" s="219"/>
      <c r="J464" s="215"/>
      <c r="K464" s="215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168</v>
      </c>
      <c r="AU464" s="224" t="s">
        <v>86</v>
      </c>
      <c r="AV464" s="14" t="s">
        <v>86</v>
      </c>
      <c r="AW464" s="14" t="s">
        <v>32</v>
      </c>
      <c r="AX464" s="14" t="s">
        <v>84</v>
      </c>
      <c r="AY464" s="224" t="s">
        <v>131</v>
      </c>
    </row>
    <row r="465" spans="1:65" s="14" customFormat="1" ht="11.25">
      <c r="B465" s="214"/>
      <c r="C465" s="215"/>
      <c r="D465" s="205" t="s">
        <v>168</v>
      </c>
      <c r="E465" s="215"/>
      <c r="F465" s="217" t="s">
        <v>949</v>
      </c>
      <c r="G465" s="215"/>
      <c r="H465" s="218">
        <v>44.73</v>
      </c>
      <c r="I465" s="219"/>
      <c r="J465" s="215"/>
      <c r="K465" s="215"/>
      <c r="L465" s="220"/>
      <c r="M465" s="221"/>
      <c r="N465" s="222"/>
      <c r="O465" s="222"/>
      <c r="P465" s="222"/>
      <c r="Q465" s="222"/>
      <c r="R465" s="222"/>
      <c r="S465" s="222"/>
      <c r="T465" s="223"/>
      <c r="AT465" s="224" t="s">
        <v>168</v>
      </c>
      <c r="AU465" s="224" t="s">
        <v>86</v>
      </c>
      <c r="AV465" s="14" t="s">
        <v>86</v>
      </c>
      <c r="AW465" s="14" t="s">
        <v>4</v>
      </c>
      <c r="AX465" s="14" t="s">
        <v>84</v>
      </c>
      <c r="AY465" s="224" t="s">
        <v>131</v>
      </c>
    </row>
    <row r="466" spans="1:65" s="2" customFormat="1" ht="24.2" customHeight="1">
      <c r="A466" s="34"/>
      <c r="B466" s="35"/>
      <c r="C466" s="236" t="s">
        <v>950</v>
      </c>
      <c r="D466" s="236" t="s">
        <v>224</v>
      </c>
      <c r="E466" s="237" t="s">
        <v>951</v>
      </c>
      <c r="F466" s="238" t="s">
        <v>952</v>
      </c>
      <c r="G466" s="239" t="s">
        <v>103</v>
      </c>
      <c r="H466" s="240">
        <v>38.04</v>
      </c>
      <c r="I466" s="241"/>
      <c r="J466" s="242">
        <f>ROUND(I466*H466,2)</f>
        <v>0</v>
      </c>
      <c r="K466" s="243"/>
      <c r="L466" s="39"/>
      <c r="M466" s="244" t="s">
        <v>1</v>
      </c>
      <c r="N466" s="245" t="s">
        <v>41</v>
      </c>
      <c r="O466" s="71"/>
      <c r="P466" s="199">
        <f>O466*H466</f>
        <v>0</v>
      </c>
      <c r="Q466" s="199">
        <v>0</v>
      </c>
      <c r="R466" s="199">
        <f>Q466*H466</f>
        <v>0</v>
      </c>
      <c r="S466" s="199">
        <v>0</v>
      </c>
      <c r="T466" s="200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01" t="s">
        <v>137</v>
      </c>
      <c r="AT466" s="201" t="s">
        <v>224</v>
      </c>
      <c r="AU466" s="201" t="s">
        <v>86</v>
      </c>
      <c r="AY466" s="17" t="s">
        <v>131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17" t="s">
        <v>84</v>
      </c>
      <c r="BK466" s="202">
        <f>ROUND(I466*H466,2)</f>
        <v>0</v>
      </c>
      <c r="BL466" s="17" t="s">
        <v>137</v>
      </c>
      <c r="BM466" s="201" t="s">
        <v>953</v>
      </c>
    </row>
    <row r="467" spans="1:65" s="14" customFormat="1" ht="11.25">
      <c r="B467" s="214"/>
      <c r="C467" s="215"/>
      <c r="D467" s="205" t="s">
        <v>168</v>
      </c>
      <c r="E467" s="216" t="s">
        <v>1</v>
      </c>
      <c r="F467" s="217" t="s">
        <v>302</v>
      </c>
      <c r="G467" s="215"/>
      <c r="H467" s="218">
        <v>38.04</v>
      </c>
      <c r="I467" s="219"/>
      <c r="J467" s="215"/>
      <c r="K467" s="215"/>
      <c r="L467" s="220"/>
      <c r="M467" s="221"/>
      <c r="N467" s="222"/>
      <c r="O467" s="222"/>
      <c r="P467" s="222"/>
      <c r="Q467" s="222"/>
      <c r="R467" s="222"/>
      <c r="S467" s="222"/>
      <c r="T467" s="223"/>
      <c r="AT467" s="224" t="s">
        <v>168</v>
      </c>
      <c r="AU467" s="224" t="s">
        <v>86</v>
      </c>
      <c r="AV467" s="14" t="s">
        <v>86</v>
      </c>
      <c r="AW467" s="14" t="s">
        <v>32</v>
      </c>
      <c r="AX467" s="14" t="s">
        <v>84</v>
      </c>
      <c r="AY467" s="224" t="s">
        <v>131</v>
      </c>
    </row>
    <row r="468" spans="1:65" s="2" customFormat="1" ht="16.5" customHeight="1">
      <c r="A468" s="34"/>
      <c r="B468" s="35"/>
      <c r="C468" s="188" t="s">
        <v>954</v>
      </c>
      <c r="D468" s="188" t="s">
        <v>133</v>
      </c>
      <c r="E468" s="189" t="s">
        <v>955</v>
      </c>
      <c r="F468" s="190" t="s">
        <v>956</v>
      </c>
      <c r="G468" s="191" t="s">
        <v>103</v>
      </c>
      <c r="H468" s="192">
        <v>74.900000000000006</v>
      </c>
      <c r="I468" s="193"/>
      <c r="J468" s="194">
        <f>ROUND(I468*H468,2)</f>
        <v>0</v>
      </c>
      <c r="K468" s="195"/>
      <c r="L468" s="196"/>
      <c r="M468" s="197" t="s">
        <v>1</v>
      </c>
      <c r="N468" s="198" t="s">
        <v>41</v>
      </c>
      <c r="O468" s="71"/>
      <c r="P468" s="199">
        <f>O468*H468</f>
        <v>0</v>
      </c>
      <c r="Q468" s="199">
        <v>0</v>
      </c>
      <c r="R468" s="199">
        <f>Q468*H468</f>
        <v>0</v>
      </c>
      <c r="S468" s="199">
        <v>0</v>
      </c>
      <c r="T468" s="200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201" t="s">
        <v>136</v>
      </c>
      <c r="AT468" s="201" t="s">
        <v>133</v>
      </c>
      <c r="AU468" s="201" t="s">
        <v>86</v>
      </c>
      <c r="AY468" s="17" t="s">
        <v>131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17" t="s">
        <v>84</v>
      </c>
      <c r="BK468" s="202">
        <f>ROUND(I468*H468,2)</f>
        <v>0</v>
      </c>
      <c r="BL468" s="17" t="s">
        <v>137</v>
      </c>
      <c r="BM468" s="201" t="s">
        <v>957</v>
      </c>
    </row>
    <row r="469" spans="1:65" s="13" customFormat="1" ht="11.25">
      <c r="B469" s="203"/>
      <c r="C469" s="204"/>
      <c r="D469" s="205" t="s">
        <v>168</v>
      </c>
      <c r="E469" s="206" t="s">
        <v>1</v>
      </c>
      <c r="F469" s="207" t="s">
        <v>958</v>
      </c>
      <c r="G469" s="204"/>
      <c r="H469" s="206" t="s">
        <v>1</v>
      </c>
      <c r="I469" s="208"/>
      <c r="J469" s="204"/>
      <c r="K469" s="204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168</v>
      </c>
      <c r="AU469" s="213" t="s">
        <v>86</v>
      </c>
      <c r="AV469" s="13" t="s">
        <v>84</v>
      </c>
      <c r="AW469" s="13" t="s">
        <v>32</v>
      </c>
      <c r="AX469" s="13" t="s">
        <v>76</v>
      </c>
      <c r="AY469" s="213" t="s">
        <v>131</v>
      </c>
    </row>
    <row r="470" spans="1:65" s="14" customFormat="1" ht="11.25">
      <c r="B470" s="214"/>
      <c r="C470" s="215"/>
      <c r="D470" s="205" t="s">
        <v>168</v>
      </c>
      <c r="E470" s="216" t="s">
        <v>1</v>
      </c>
      <c r="F470" s="217" t="s">
        <v>959</v>
      </c>
      <c r="G470" s="215"/>
      <c r="H470" s="218">
        <v>74.900000000000006</v>
      </c>
      <c r="I470" s="219"/>
      <c r="J470" s="215"/>
      <c r="K470" s="215"/>
      <c r="L470" s="220"/>
      <c r="M470" s="221"/>
      <c r="N470" s="222"/>
      <c r="O470" s="222"/>
      <c r="P470" s="222"/>
      <c r="Q470" s="222"/>
      <c r="R470" s="222"/>
      <c r="S470" s="222"/>
      <c r="T470" s="223"/>
      <c r="AT470" s="224" t="s">
        <v>168</v>
      </c>
      <c r="AU470" s="224" t="s">
        <v>86</v>
      </c>
      <c r="AV470" s="14" t="s">
        <v>86</v>
      </c>
      <c r="AW470" s="14" t="s">
        <v>32</v>
      </c>
      <c r="AX470" s="14" t="s">
        <v>84</v>
      </c>
      <c r="AY470" s="224" t="s">
        <v>131</v>
      </c>
    </row>
    <row r="471" spans="1:65" s="2" customFormat="1" ht="21.75" customHeight="1">
      <c r="A471" s="34"/>
      <c r="B471" s="35"/>
      <c r="C471" s="236" t="s">
        <v>960</v>
      </c>
      <c r="D471" s="236" t="s">
        <v>224</v>
      </c>
      <c r="E471" s="237" t="s">
        <v>961</v>
      </c>
      <c r="F471" s="238" t="s">
        <v>962</v>
      </c>
      <c r="G471" s="239" t="s">
        <v>103</v>
      </c>
      <c r="H471" s="240">
        <v>38.04</v>
      </c>
      <c r="I471" s="241"/>
      <c r="J471" s="242">
        <f>ROUND(I471*H471,2)</f>
        <v>0</v>
      </c>
      <c r="K471" s="243"/>
      <c r="L471" s="39"/>
      <c r="M471" s="244" t="s">
        <v>1</v>
      </c>
      <c r="N471" s="245" t="s">
        <v>41</v>
      </c>
      <c r="O471" s="71"/>
      <c r="P471" s="199">
        <f>O471*H471</f>
        <v>0</v>
      </c>
      <c r="Q471" s="199">
        <v>0</v>
      </c>
      <c r="R471" s="199">
        <f>Q471*H471</f>
        <v>0</v>
      </c>
      <c r="S471" s="199">
        <v>0</v>
      </c>
      <c r="T471" s="200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01" t="s">
        <v>137</v>
      </c>
      <c r="AT471" s="201" t="s">
        <v>224</v>
      </c>
      <c r="AU471" s="201" t="s">
        <v>86</v>
      </c>
      <c r="AY471" s="17" t="s">
        <v>131</v>
      </c>
      <c r="BE471" s="202">
        <f>IF(N471="základní",J471,0)</f>
        <v>0</v>
      </c>
      <c r="BF471" s="202">
        <f>IF(N471="snížená",J471,0)</f>
        <v>0</v>
      </c>
      <c r="BG471" s="202">
        <f>IF(N471="zákl. přenesená",J471,0)</f>
        <v>0</v>
      </c>
      <c r="BH471" s="202">
        <f>IF(N471="sníž. přenesená",J471,0)</f>
        <v>0</v>
      </c>
      <c r="BI471" s="202">
        <f>IF(N471="nulová",J471,0)</f>
        <v>0</v>
      </c>
      <c r="BJ471" s="17" t="s">
        <v>84</v>
      </c>
      <c r="BK471" s="202">
        <f>ROUND(I471*H471,2)</f>
        <v>0</v>
      </c>
      <c r="BL471" s="17" t="s">
        <v>137</v>
      </c>
      <c r="BM471" s="201" t="s">
        <v>963</v>
      </c>
    </row>
    <row r="472" spans="1:65" s="13" customFormat="1" ht="11.25">
      <c r="B472" s="203"/>
      <c r="C472" s="204"/>
      <c r="D472" s="205" t="s">
        <v>168</v>
      </c>
      <c r="E472" s="206" t="s">
        <v>1</v>
      </c>
      <c r="F472" s="207" t="s">
        <v>361</v>
      </c>
      <c r="G472" s="204"/>
      <c r="H472" s="206" t="s">
        <v>1</v>
      </c>
      <c r="I472" s="208"/>
      <c r="J472" s="204"/>
      <c r="K472" s="204"/>
      <c r="L472" s="209"/>
      <c r="M472" s="210"/>
      <c r="N472" s="211"/>
      <c r="O472" s="211"/>
      <c r="P472" s="211"/>
      <c r="Q472" s="211"/>
      <c r="R472" s="211"/>
      <c r="S472" s="211"/>
      <c r="T472" s="212"/>
      <c r="AT472" s="213" t="s">
        <v>168</v>
      </c>
      <c r="AU472" s="213" t="s">
        <v>86</v>
      </c>
      <c r="AV472" s="13" t="s">
        <v>84</v>
      </c>
      <c r="AW472" s="13" t="s">
        <v>32</v>
      </c>
      <c r="AX472" s="13" t="s">
        <v>76</v>
      </c>
      <c r="AY472" s="213" t="s">
        <v>131</v>
      </c>
    </row>
    <row r="473" spans="1:65" s="14" customFormat="1" ht="11.25">
      <c r="B473" s="214"/>
      <c r="C473" s="215"/>
      <c r="D473" s="205" t="s">
        <v>168</v>
      </c>
      <c r="E473" s="216" t="s">
        <v>302</v>
      </c>
      <c r="F473" s="217" t="s">
        <v>964</v>
      </c>
      <c r="G473" s="215"/>
      <c r="H473" s="218">
        <v>38.04</v>
      </c>
      <c r="I473" s="219"/>
      <c r="J473" s="215"/>
      <c r="K473" s="215"/>
      <c r="L473" s="220"/>
      <c r="M473" s="221"/>
      <c r="N473" s="222"/>
      <c r="O473" s="222"/>
      <c r="P473" s="222"/>
      <c r="Q473" s="222"/>
      <c r="R473" s="222"/>
      <c r="S473" s="222"/>
      <c r="T473" s="223"/>
      <c r="AT473" s="224" t="s">
        <v>168</v>
      </c>
      <c r="AU473" s="224" t="s">
        <v>86</v>
      </c>
      <c r="AV473" s="14" t="s">
        <v>86</v>
      </c>
      <c r="AW473" s="14" t="s">
        <v>32</v>
      </c>
      <c r="AX473" s="14" t="s">
        <v>84</v>
      </c>
      <c r="AY473" s="224" t="s">
        <v>131</v>
      </c>
    </row>
    <row r="474" spans="1:65" s="2" customFormat="1" ht="16.5" customHeight="1">
      <c r="A474" s="34"/>
      <c r="B474" s="35"/>
      <c r="C474" s="236" t="s">
        <v>965</v>
      </c>
      <c r="D474" s="236" t="s">
        <v>224</v>
      </c>
      <c r="E474" s="237" t="s">
        <v>966</v>
      </c>
      <c r="F474" s="238" t="s">
        <v>967</v>
      </c>
      <c r="G474" s="239" t="s">
        <v>241</v>
      </c>
      <c r="H474" s="240">
        <v>2372</v>
      </c>
      <c r="I474" s="241"/>
      <c r="J474" s="242">
        <f>ROUND(I474*H474,2)</f>
        <v>0</v>
      </c>
      <c r="K474" s="243"/>
      <c r="L474" s="39"/>
      <c r="M474" s="244" t="s">
        <v>1</v>
      </c>
      <c r="N474" s="245" t="s">
        <v>41</v>
      </c>
      <c r="O474" s="71"/>
      <c r="P474" s="199">
        <f>O474*H474</f>
        <v>0</v>
      </c>
      <c r="Q474" s="199">
        <v>0</v>
      </c>
      <c r="R474" s="199">
        <f>Q474*H474</f>
        <v>0</v>
      </c>
      <c r="S474" s="199">
        <v>0.02</v>
      </c>
      <c r="T474" s="200">
        <f>S474*H474</f>
        <v>47.44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201" t="s">
        <v>137</v>
      </c>
      <c r="AT474" s="201" t="s">
        <v>224</v>
      </c>
      <c r="AU474" s="201" t="s">
        <v>86</v>
      </c>
      <c r="AY474" s="17" t="s">
        <v>131</v>
      </c>
      <c r="BE474" s="202">
        <f>IF(N474="základní",J474,0)</f>
        <v>0</v>
      </c>
      <c r="BF474" s="202">
        <f>IF(N474="snížená",J474,0)</f>
        <v>0</v>
      </c>
      <c r="BG474" s="202">
        <f>IF(N474="zákl. přenesená",J474,0)</f>
        <v>0</v>
      </c>
      <c r="BH474" s="202">
        <f>IF(N474="sníž. přenesená",J474,0)</f>
        <v>0</v>
      </c>
      <c r="BI474" s="202">
        <f>IF(N474="nulová",J474,0)</f>
        <v>0</v>
      </c>
      <c r="BJ474" s="17" t="s">
        <v>84</v>
      </c>
      <c r="BK474" s="202">
        <f>ROUND(I474*H474,2)</f>
        <v>0</v>
      </c>
      <c r="BL474" s="17" t="s">
        <v>137</v>
      </c>
      <c r="BM474" s="201" t="s">
        <v>968</v>
      </c>
    </row>
    <row r="475" spans="1:65" s="14" customFormat="1" ht="11.25">
      <c r="B475" s="214"/>
      <c r="C475" s="215"/>
      <c r="D475" s="205" t="s">
        <v>168</v>
      </c>
      <c r="E475" s="216" t="s">
        <v>1</v>
      </c>
      <c r="F475" s="217" t="s">
        <v>267</v>
      </c>
      <c r="G475" s="215"/>
      <c r="H475" s="218">
        <v>2372</v>
      </c>
      <c r="I475" s="219"/>
      <c r="J475" s="215"/>
      <c r="K475" s="215"/>
      <c r="L475" s="220"/>
      <c r="M475" s="221"/>
      <c r="N475" s="222"/>
      <c r="O475" s="222"/>
      <c r="P475" s="222"/>
      <c r="Q475" s="222"/>
      <c r="R475" s="222"/>
      <c r="S475" s="222"/>
      <c r="T475" s="223"/>
      <c r="AT475" s="224" t="s">
        <v>168</v>
      </c>
      <c r="AU475" s="224" t="s">
        <v>86</v>
      </c>
      <c r="AV475" s="14" t="s">
        <v>86</v>
      </c>
      <c r="AW475" s="14" t="s">
        <v>32</v>
      </c>
      <c r="AX475" s="14" t="s">
        <v>84</v>
      </c>
      <c r="AY475" s="224" t="s">
        <v>131</v>
      </c>
    </row>
    <row r="476" spans="1:65" s="2" customFormat="1" ht="24.2" customHeight="1">
      <c r="A476" s="34"/>
      <c r="B476" s="35"/>
      <c r="C476" s="236" t="s">
        <v>969</v>
      </c>
      <c r="D476" s="236" t="s">
        <v>224</v>
      </c>
      <c r="E476" s="237" t="s">
        <v>970</v>
      </c>
      <c r="F476" s="238" t="s">
        <v>971</v>
      </c>
      <c r="G476" s="239" t="s">
        <v>166</v>
      </c>
      <c r="H476" s="240">
        <v>1</v>
      </c>
      <c r="I476" s="241"/>
      <c r="J476" s="242">
        <f>ROUND(I476*H476,2)</f>
        <v>0</v>
      </c>
      <c r="K476" s="243"/>
      <c r="L476" s="39"/>
      <c r="M476" s="244" t="s">
        <v>1</v>
      </c>
      <c r="N476" s="245" t="s">
        <v>41</v>
      </c>
      <c r="O476" s="71"/>
      <c r="P476" s="199">
        <f>O476*H476</f>
        <v>0</v>
      </c>
      <c r="Q476" s="199">
        <v>0</v>
      </c>
      <c r="R476" s="199">
        <f>Q476*H476</f>
        <v>0</v>
      </c>
      <c r="S476" s="199">
        <v>4.0000000000000001E-3</v>
      </c>
      <c r="T476" s="200">
        <f>S476*H476</f>
        <v>4.0000000000000001E-3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201" t="s">
        <v>137</v>
      </c>
      <c r="AT476" s="201" t="s">
        <v>224</v>
      </c>
      <c r="AU476" s="201" t="s">
        <v>86</v>
      </c>
      <c r="AY476" s="17" t="s">
        <v>131</v>
      </c>
      <c r="BE476" s="202">
        <f>IF(N476="základní",J476,0)</f>
        <v>0</v>
      </c>
      <c r="BF476" s="202">
        <f>IF(N476="snížená",J476,0)</f>
        <v>0</v>
      </c>
      <c r="BG476" s="202">
        <f>IF(N476="zákl. přenesená",J476,0)</f>
        <v>0</v>
      </c>
      <c r="BH476" s="202">
        <f>IF(N476="sníž. přenesená",J476,0)</f>
        <v>0</v>
      </c>
      <c r="BI476" s="202">
        <f>IF(N476="nulová",J476,0)</f>
        <v>0</v>
      </c>
      <c r="BJ476" s="17" t="s">
        <v>84</v>
      </c>
      <c r="BK476" s="202">
        <f>ROUND(I476*H476,2)</f>
        <v>0</v>
      </c>
      <c r="BL476" s="17" t="s">
        <v>137</v>
      </c>
      <c r="BM476" s="201" t="s">
        <v>972</v>
      </c>
    </row>
    <row r="477" spans="1:65" s="2" customFormat="1" ht="24.2" customHeight="1">
      <c r="A477" s="34"/>
      <c r="B477" s="35"/>
      <c r="C477" s="236" t="s">
        <v>973</v>
      </c>
      <c r="D477" s="236" t="s">
        <v>224</v>
      </c>
      <c r="E477" s="237" t="s">
        <v>974</v>
      </c>
      <c r="F477" s="238" t="s">
        <v>975</v>
      </c>
      <c r="G477" s="239" t="s">
        <v>103</v>
      </c>
      <c r="H477" s="240">
        <v>150</v>
      </c>
      <c r="I477" s="241"/>
      <c r="J477" s="242">
        <f>ROUND(I477*H477,2)</f>
        <v>0</v>
      </c>
      <c r="K477" s="243"/>
      <c r="L477" s="39"/>
      <c r="M477" s="244" t="s">
        <v>1</v>
      </c>
      <c r="N477" s="245" t="s">
        <v>41</v>
      </c>
      <c r="O477" s="71"/>
      <c r="P477" s="199">
        <f>O477*H477</f>
        <v>0</v>
      </c>
      <c r="Q477" s="199">
        <v>0</v>
      </c>
      <c r="R477" s="199">
        <f>Q477*H477</f>
        <v>0</v>
      </c>
      <c r="S477" s="199">
        <v>0.25</v>
      </c>
      <c r="T477" s="200">
        <f>S477*H477</f>
        <v>37.5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01" t="s">
        <v>137</v>
      </c>
      <c r="AT477" s="201" t="s">
        <v>224</v>
      </c>
      <c r="AU477" s="201" t="s">
        <v>86</v>
      </c>
      <c r="AY477" s="17" t="s">
        <v>131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7" t="s">
        <v>84</v>
      </c>
      <c r="BK477" s="202">
        <f>ROUND(I477*H477,2)</f>
        <v>0</v>
      </c>
      <c r="BL477" s="17" t="s">
        <v>137</v>
      </c>
      <c r="BM477" s="201" t="s">
        <v>976</v>
      </c>
    </row>
    <row r="478" spans="1:65" s="13" customFormat="1" ht="11.25">
      <c r="B478" s="203"/>
      <c r="C478" s="204"/>
      <c r="D478" s="205" t="s">
        <v>168</v>
      </c>
      <c r="E478" s="206" t="s">
        <v>1</v>
      </c>
      <c r="F478" s="207" t="s">
        <v>977</v>
      </c>
      <c r="G478" s="204"/>
      <c r="H478" s="206" t="s">
        <v>1</v>
      </c>
      <c r="I478" s="208"/>
      <c r="J478" s="204"/>
      <c r="K478" s="204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168</v>
      </c>
      <c r="AU478" s="213" t="s">
        <v>86</v>
      </c>
      <c r="AV478" s="13" t="s">
        <v>84</v>
      </c>
      <c r="AW478" s="13" t="s">
        <v>32</v>
      </c>
      <c r="AX478" s="13" t="s">
        <v>76</v>
      </c>
      <c r="AY478" s="213" t="s">
        <v>131</v>
      </c>
    </row>
    <row r="479" spans="1:65" s="14" customFormat="1" ht="11.25">
      <c r="B479" s="214"/>
      <c r="C479" s="215"/>
      <c r="D479" s="205" t="s">
        <v>168</v>
      </c>
      <c r="E479" s="216" t="s">
        <v>1</v>
      </c>
      <c r="F479" s="217" t="s">
        <v>978</v>
      </c>
      <c r="G479" s="215"/>
      <c r="H479" s="218">
        <v>150</v>
      </c>
      <c r="I479" s="219"/>
      <c r="J479" s="215"/>
      <c r="K479" s="215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168</v>
      </c>
      <c r="AU479" s="224" t="s">
        <v>86</v>
      </c>
      <c r="AV479" s="14" t="s">
        <v>86</v>
      </c>
      <c r="AW479" s="14" t="s">
        <v>32</v>
      </c>
      <c r="AX479" s="14" t="s">
        <v>84</v>
      </c>
      <c r="AY479" s="224" t="s">
        <v>131</v>
      </c>
    </row>
    <row r="480" spans="1:65" s="2" customFormat="1" ht="24.2" customHeight="1">
      <c r="A480" s="34"/>
      <c r="B480" s="35"/>
      <c r="C480" s="236" t="s">
        <v>979</v>
      </c>
      <c r="D480" s="236" t="s">
        <v>224</v>
      </c>
      <c r="E480" s="237" t="s">
        <v>980</v>
      </c>
      <c r="F480" s="238" t="s">
        <v>981</v>
      </c>
      <c r="G480" s="239" t="s">
        <v>255</v>
      </c>
      <c r="H480" s="240">
        <v>1.6910000000000001</v>
      </c>
      <c r="I480" s="241"/>
      <c r="J480" s="242">
        <f>ROUND(I480*H480,2)</f>
        <v>0</v>
      </c>
      <c r="K480" s="243"/>
      <c r="L480" s="39"/>
      <c r="M480" s="244" t="s">
        <v>1</v>
      </c>
      <c r="N480" s="245" t="s">
        <v>41</v>
      </c>
      <c r="O480" s="71"/>
      <c r="P480" s="199">
        <f>O480*H480</f>
        <v>0</v>
      </c>
      <c r="Q480" s="199">
        <v>0</v>
      </c>
      <c r="R480" s="199">
        <f>Q480*H480</f>
        <v>0</v>
      </c>
      <c r="S480" s="199">
        <v>1.8049999999999999</v>
      </c>
      <c r="T480" s="200">
        <f>S480*H480</f>
        <v>3.0522550000000002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201" t="s">
        <v>137</v>
      </c>
      <c r="AT480" s="201" t="s">
        <v>224</v>
      </c>
      <c r="AU480" s="201" t="s">
        <v>86</v>
      </c>
      <c r="AY480" s="17" t="s">
        <v>131</v>
      </c>
      <c r="BE480" s="202">
        <f>IF(N480="základní",J480,0)</f>
        <v>0</v>
      </c>
      <c r="BF480" s="202">
        <f>IF(N480="snížená",J480,0)</f>
        <v>0</v>
      </c>
      <c r="BG480" s="202">
        <f>IF(N480="zákl. přenesená",J480,0)</f>
        <v>0</v>
      </c>
      <c r="BH480" s="202">
        <f>IF(N480="sníž. přenesená",J480,0)</f>
        <v>0</v>
      </c>
      <c r="BI480" s="202">
        <f>IF(N480="nulová",J480,0)</f>
        <v>0</v>
      </c>
      <c r="BJ480" s="17" t="s">
        <v>84</v>
      </c>
      <c r="BK480" s="202">
        <f>ROUND(I480*H480,2)</f>
        <v>0</v>
      </c>
      <c r="BL480" s="17" t="s">
        <v>137</v>
      </c>
      <c r="BM480" s="201" t="s">
        <v>982</v>
      </c>
    </row>
    <row r="481" spans="1:65" s="13" customFormat="1" ht="11.25">
      <c r="B481" s="203"/>
      <c r="C481" s="204"/>
      <c r="D481" s="205" t="s">
        <v>168</v>
      </c>
      <c r="E481" s="206" t="s">
        <v>1</v>
      </c>
      <c r="F481" s="207" t="s">
        <v>983</v>
      </c>
      <c r="G481" s="204"/>
      <c r="H481" s="206" t="s">
        <v>1</v>
      </c>
      <c r="I481" s="208"/>
      <c r="J481" s="204"/>
      <c r="K481" s="204"/>
      <c r="L481" s="209"/>
      <c r="M481" s="210"/>
      <c r="N481" s="211"/>
      <c r="O481" s="211"/>
      <c r="P481" s="211"/>
      <c r="Q481" s="211"/>
      <c r="R481" s="211"/>
      <c r="S481" s="211"/>
      <c r="T481" s="212"/>
      <c r="AT481" s="213" t="s">
        <v>168</v>
      </c>
      <c r="AU481" s="213" t="s">
        <v>86</v>
      </c>
      <c r="AV481" s="13" t="s">
        <v>84</v>
      </c>
      <c r="AW481" s="13" t="s">
        <v>32</v>
      </c>
      <c r="AX481" s="13" t="s">
        <v>76</v>
      </c>
      <c r="AY481" s="213" t="s">
        <v>131</v>
      </c>
    </row>
    <row r="482" spans="1:65" s="14" customFormat="1" ht="11.25">
      <c r="B482" s="214"/>
      <c r="C482" s="215"/>
      <c r="D482" s="205" t="s">
        <v>168</v>
      </c>
      <c r="E482" s="216" t="s">
        <v>1</v>
      </c>
      <c r="F482" s="217" t="s">
        <v>984</v>
      </c>
      <c r="G482" s="215"/>
      <c r="H482" s="218">
        <v>1.6910000000000001</v>
      </c>
      <c r="I482" s="219"/>
      <c r="J482" s="215"/>
      <c r="K482" s="215"/>
      <c r="L482" s="220"/>
      <c r="M482" s="221"/>
      <c r="N482" s="222"/>
      <c r="O482" s="222"/>
      <c r="P482" s="222"/>
      <c r="Q482" s="222"/>
      <c r="R482" s="222"/>
      <c r="S482" s="222"/>
      <c r="T482" s="223"/>
      <c r="AT482" s="224" t="s">
        <v>168</v>
      </c>
      <c r="AU482" s="224" t="s">
        <v>86</v>
      </c>
      <c r="AV482" s="14" t="s">
        <v>86</v>
      </c>
      <c r="AW482" s="14" t="s">
        <v>32</v>
      </c>
      <c r="AX482" s="14" t="s">
        <v>84</v>
      </c>
      <c r="AY482" s="224" t="s">
        <v>131</v>
      </c>
    </row>
    <row r="483" spans="1:65" s="2" customFormat="1" ht="24.2" customHeight="1">
      <c r="A483" s="34"/>
      <c r="B483" s="35"/>
      <c r="C483" s="236" t="s">
        <v>985</v>
      </c>
      <c r="D483" s="236" t="s">
        <v>224</v>
      </c>
      <c r="E483" s="237" t="s">
        <v>986</v>
      </c>
      <c r="F483" s="238" t="s">
        <v>987</v>
      </c>
      <c r="G483" s="239" t="s">
        <v>255</v>
      </c>
      <c r="H483" s="240">
        <v>32.357999999999997</v>
      </c>
      <c r="I483" s="241"/>
      <c r="J483" s="242">
        <f>ROUND(I483*H483,2)</f>
        <v>0</v>
      </c>
      <c r="K483" s="243"/>
      <c r="L483" s="39"/>
      <c r="M483" s="244" t="s">
        <v>1</v>
      </c>
      <c r="N483" s="245" t="s">
        <v>41</v>
      </c>
      <c r="O483" s="71"/>
      <c r="P483" s="199">
        <f>O483*H483</f>
        <v>0</v>
      </c>
      <c r="Q483" s="199">
        <v>0</v>
      </c>
      <c r="R483" s="199">
        <f>Q483*H483</f>
        <v>0</v>
      </c>
      <c r="S483" s="199">
        <v>2.2000000000000002</v>
      </c>
      <c r="T483" s="200">
        <f>S483*H483</f>
        <v>71.187600000000003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01" t="s">
        <v>137</v>
      </c>
      <c r="AT483" s="201" t="s">
        <v>224</v>
      </c>
      <c r="AU483" s="201" t="s">
        <v>86</v>
      </c>
      <c r="AY483" s="17" t="s">
        <v>131</v>
      </c>
      <c r="BE483" s="202">
        <f>IF(N483="základní",J483,0)</f>
        <v>0</v>
      </c>
      <c r="BF483" s="202">
        <f>IF(N483="snížená",J483,0)</f>
        <v>0</v>
      </c>
      <c r="BG483" s="202">
        <f>IF(N483="zákl. přenesená",J483,0)</f>
        <v>0</v>
      </c>
      <c r="BH483" s="202">
        <f>IF(N483="sníž. přenesená",J483,0)</f>
        <v>0</v>
      </c>
      <c r="BI483" s="202">
        <f>IF(N483="nulová",J483,0)</f>
        <v>0</v>
      </c>
      <c r="BJ483" s="17" t="s">
        <v>84</v>
      </c>
      <c r="BK483" s="202">
        <f>ROUND(I483*H483,2)</f>
        <v>0</v>
      </c>
      <c r="BL483" s="17" t="s">
        <v>137</v>
      </c>
      <c r="BM483" s="201" t="s">
        <v>988</v>
      </c>
    </row>
    <row r="484" spans="1:65" s="13" customFormat="1" ht="11.25">
      <c r="B484" s="203"/>
      <c r="C484" s="204"/>
      <c r="D484" s="205" t="s">
        <v>168</v>
      </c>
      <c r="E484" s="206" t="s">
        <v>1</v>
      </c>
      <c r="F484" s="207" t="s">
        <v>989</v>
      </c>
      <c r="G484" s="204"/>
      <c r="H484" s="206" t="s">
        <v>1</v>
      </c>
      <c r="I484" s="208"/>
      <c r="J484" s="204"/>
      <c r="K484" s="204"/>
      <c r="L484" s="209"/>
      <c r="M484" s="210"/>
      <c r="N484" s="211"/>
      <c r="O484" s="211"/>
      <c r="P484" s="211"/>
      <c r="Q484" s="211"/>
      <c r="R484" s="211"/>
      <c r="S484" s="211"/>
      <c r="T484" s="212"/>
      <c r="AT484" s="213" t="s">
        <v>168</v>
      </c>
      <c r="AU484" s="213" t="s">
        <v>86</v>
      </c>
      <c r="AV484" s="13" t="s">
        <v>84</v>
      </c>
      <c r="AW484" s="13" t="s">
        <v>32</v>
      </c>
      <c r="AX484" s="13" t="s">
        <v>76</v>
      </c>
      <c r="AY484" s="213" t="s">
        <v>131</v>
      </c>
    </row>
    <row r="485" spans="1:65" s="14" customFormat="1" ht="11.25">
      <c r="B485" s="214"/>
      <c r="C485" s="215"/>
      <c r="D485" s="205" t="s">
        <v>168</v>
      </c>
      <c r="E485" s="216" t="s">
        <v>1</v>
      </c>
      <c r="F485" s="217" t="s">
        <v>990</v>
      </c>
      <c r="G485" s="215"/>
      <c r="H485" s="218">
        <v>6.44</v>
      </c>
      <c r="I485" s="219"/>
      <c r="J485" s="215"/>
      <c r="K485" s="215"/>
      <c r="L485" s="220"/>
      <c r="M485" s="221"/>
      <c r="N485" s="222"/>
      <c r="O485" s="222"/>
      <c r="P485" s="222"/>
      <c r="Q485" s="222"/>
      <c r="R485" s="222"/>
      <c r="S485" s="222"/>
      <c r="T485" s="223"/>
      <c r="AT485" s="224" t="s">
        <v>168</v>
      </c>
      <c r="AU485" s="224" t="s">
        <v>86</v>
      </c>
      <c r="AV485" s="14" t="s">
        <v>86</v>
      </c>
      <c r="AW485" s="14" t="s">
        <v>32</v>
      </c>
      <c r="AX485" s="14" t="s">
        <v>76</v>
      </c>
      <c r="AY485" s="224" t="s">
        <v>131</v>
      </c>
    </row>
    <row r="486" spans="1:65" s="13" customFormat="1" ht="11.25">
      <c r="B486" s="203"/>
      <c r="C486" s="204"/>
      <c r="D486" s="205" t="s">
        <v>168</v>
      </c>
      <c r="E486" s="206" t="s">
        <v>1</v>
      </c>
      <c r="F486" s="207" t="s">
        <v>991</v>
      </c>
      <c r="G486" s="204"/>
      <c r="H486" s="206" t="s">
        <v>1</v>
      </c>
      <c r="I486" s="208"/>
      <c r="J486" s="204"/>
      <c r="K486" s="204"/>
      <c r="L486" s="209"/>
      <c r="M486" s="210"/>
      <c r="N486" s="211"/>
      <c r="O486" s="211"/>
      <c r="P486" s="211"/>
      <c r="Q486" s="211"/>
      <c r="R486" s="211"/>
      <c r="S486" s="211"/>
      <c r="T486" s="212"/>
      <c r="AT486" s="213" t="s">
        <v>168</v>
      </c>
      <c r="AU486" s="213" t="s">
        <v>86</v>
      </c>
      <c r="AV486" s="13" t="s">
        <v>84</v>
      </c>
      <c r="AW486" s="13" t="s">
        <v>32</v>
      </c>
      <c r="AX486" s="13" t="s">
        <v>76</v>
      </c>
      <c r="AY486" s="213" t="s">
        <v>131</v>
      </c>
    </row>
    <row r="487" spans="1:65" s="14" customFormat="1" ht="11.25">
      <c r="B487" s="214"/>
      <c r="C487" s="215"/>
      <c r="D487" s="205" t="s">
        <v>168</v>
      </c>
      <c r="E487" s="216" t="s">
        <v>1</v>
      </c>
      <c r="F487" s="217" t="s">
        <v>992</v>
      </c>
      <c r="G487" s="215"/>
      <c r="H487" s="218">
        <v>1.6</v>
      </c>
      <c r="I487" s="219"/>
      <c r="J487" s="215"/>
      <c r="K487" s="215"/>
      <c r="L487" s="220"/>
      <c r="M487" s="221"/>
      <c r="N487" s="222"/>
      <c r="O487" s="222"/>
      <c r="P487" s="222"/>
      <c r="Q487" s="222"/>
      <c r="R487" s="222"/>
      <c r="S487" s="222"/>
      <c r="T487" s="223"/>
      <c r="AT487" s="224" t="s">
        <v>168</v>
      </c>
      <c r="AU487" s="224" t="s">
        <v>86</v>
      </c>
      <c r="AV487" s="14" t="s">
        <v>86</v>
      </c>
      <c r="AW487" s="14" t="s">
        <v>32</v>
      </c>
      <c r="AX487" s="14" t="s">
        <v>76</v>
      </c>
      <c r="AY487" s="224" t="s">
        <v>131</v>
      </c>
    </row>
    <row r="488" spans="1:65" s="13" customFormat="1" ht="11.25">
      <c r="B488" s="203"/>
      <c r="C488" s="204"/>
      <c r="D488" s="205" t="s">
        <v>168</v>
      </c>
      <c r="E488" s="206" t="s">
        <v>1</v>
      </c>
      <c r="F488" s="207" t="s">
        <v>993</v>
      </c>
      <c r="G488" s="204"/>
      <c r="H488" s="206" t="s">
        <v>1</v>
      </c>
      <c r="I488" s="208"/>
      <c r="J488" s="204"/>
      <c r="K488" s="204"/>
      <c r="L488" s="209"/>
      <c r="M488" s="210"/>
      <c r="N488" s="211"/>
      <c r="O488" s="211"/>
      <c r="P488" s="211"/>
      <c r="Q488" s="211"/>
      <c r="R488" s="211"/>
      <c r="S488" s="211"/>
      <c r="T488" s="212"/>
      <c r="AT488" s="213" t="s">
        <v>168</v>
      </c>
      <c r="AU488" s="213" t="s">
        <v>86</v>
      </c>
      <c r="AV488" s="13" t="s">
        <v>84</v>
      </c>
      <c r="AW488" s="13" t="s">
        <v>32</v>
      </c>
      <c r="AX488" s="13" t="s">
        <v>76</v>
      </c>
      <c r="AY488" s="213" t="s">
        <v>131</v>
      </c>
    </row>
    <row r="489" spans="1:65" s="14" customFormat="1" ht="11.25">
      <c r="B489" s="214"/>
      <c r="C489" s="215"/>
      <c r="D489" s="205" t="s">
        <v>168</v>
      </c>
      <c r="E489" s="216" t="s">
        <v>1</v>
      </c>
      <c r="F489" s="217" t="s">
        <v>994</v>
      </c>
      <c r="G489" s="215"/>
      <c r="H489" s="218">
        <v>10.848000000000001</v>
      </c>
      <c r="I489" s="219"/>
      <c r="J489" s="215"/>
      <c r="K489" s="215"/>
      <c r="L489" s="220"/>
      <c r="M489" s="221"/>
      <c r="N489" s="222"/>
      <c r="O489" s="222"/>
      <c r="P489" s="222"/>
      <c r="Q489" s="222"/>
      <c r="R489" s="222"/>
      <c r="S489" s="222"/>
      <c r="T489" s="223"/>
      <c r="AT489" s="224" t="s">
        <v>168</v>
      </c>
      <c r="AU489" s="224" t="s">
        <v>86</v>
      </c>
      <c r="AV489" s="14" t="s">
        <v>86</v>
      </c>
      <c r="AW489" s="14" t="s">
        <v>32</v>
      </c>
      <c r="AX489" s="14" t="s">
        <v>76</v>
      </c>
      <c r="AY489" s="224" t="s">
        <v>131</v>
      </c>
    </row>
    <row r="490" spans="1:65" s="13" customFormat="1" ht="11.25">
      <c r="B490" s="203"/>
      <c r="C490" s="204"/>
      <c r="D490" s="205" t="s">
        <v>168</v>
      </c>
      <c r="E490" s="206" t="s">
        <v>1</v>
      </c>
      <c r="F490" s="207" t="s">
        <v>995</v>
      </c>
      <c r="G490" s="204"/>
      <c r="H490" s="206" t="s">
        <v>1</v>
      </c>
      <c r="I490" s="208"/>
      <c r="J490" s="204"/>
      <c r="K490" s="204"/>
      <c r="L490" s="209"/>
      <c r="M490" s="210"/>
      <c r="N490" s="211"/>
      <c r="O490" s="211"/>
      <c r="P490" s="211"/>
      <c r="Q490" s="211"/>
      <c r="R490" s="211"/>
      <c r="S490" s="211"/>
      <c r="T490" s="212"/>
      <c r="AT490" s="213" t="s">
        <v>168</v>
      </c>
      <c r="AU490" s="213" t="s">
        <v>86</v>
      </c>
      <c r="AV490" s="13" t="s">
        <v>84</v>
      </c>
      <c r="AW490" s="13" t="s">
        <v>32</v>
      </c>
      <c r="AX490" s="13" t="s">
        <v>76</v>
      </c>
      <c r="AY490" s="213" t="s">
        <v>131</v>
      </c>
    </row>
    <row r="491" spans="1:65" s="14" customFormat="1" ht="11.25">
      <c r="B491" s="214"/>
      <c r="C491" s="215"/>
      <c r="D491" s="205" t="s">
        <v>168</v>
      </c>
      <c r="E491" s="216" t="s">
        <v>1</v>
      </c>
      <c r="F491" s="217" t="s">
        <v>996</v>
      </c>
      <c r="G491" s="215"/>
      <c r="H491" s="218">
        <v>6.72</v>
      </c>
      <c r="I491" s="219"/>
      <c r="J491" s="215"/>
      <c r="K491" s="215"/>
      <c r="L491" s="220"/>
      <c r="M491" s="221"/>
      <c r="N491" s="222"/>
      <c r="O491" s="222"/>
      <c r="P491" s="222"/>
      <c r="Q491" s="222"/>
      <c r="R491" s="222"/>
      <c r="S491" s="222"/>
      <c r="T491" s="223"/>
      <c r="AT491" s="224" t="s">
        <v>168</v>
      </c>
      <c r="AU491" s="224" t="s">
        <v>86</v>
      </c>
      <c r="AV491" s="14" t="s">
        <v>86</v>
      </c>
      <c r="AW491" s="14" t="s">
        <v>32</v>
      </c>
      <c r="AX491" s="14" t="s">
        <v>76</v>
      </c>
      <c r="AY491" s="224" t="s">
        <v>131</v>
      </c>
    </row>
    <row r="492" spans="1:65" s="13" customFormat="1" ht="11.25">
      <c r="B492" s="203"/>
      <c r="C492" s="204"/>
      <c r="D492" s="205" t="s">
        <v>168</v>
      </c>
      <c r="E492" s="206" t="s">
        <v>1</v>
      </c>
      <c r="F492" s="207" t="s">
        <v>997</v>
      </c>
      <c r="G492" s="204"/>
      <c r="H492" s="206" t="s">
        <v>1</v>
      </c>
      <c r="I492" s="208"/>
      <c r="J492" s="204"/>
      <c r="K492" s="204"/>
      <c r="L492" s="209"/>
      <c r="M492" s="210"/>
      <c r="N492" s="211"/>
      <c r="O492" s="211"/>
      <c r="P492" s="211"/>
      <c r="Q492" s="211"/>
      <c r="R492" s="211"/>
      <c r="S492" s="211"/>
      <c r="T492" s="212"/>
      <c r="AT492" s="213" t="s">
        <v>168</v>
      </c>
      <c r="AU492" s="213" t="s">
        <v>86</v>
      </c>
      <c r="AV492" s="13" t="s">
        <v>84</v>
      </c>
      <c r="AW492" s="13" t="s">
        <v>32</v>
      </c>
      <c r="AX492" s="13" t="s">
        <v>76</v>
      </c>
      <c r="AY492" s="213" t="s">
        <v>131</v>
      </c>
    </row>
    <row r="493" spans="1:65" s="14" customFormat="1" ht="11.25">
      <c r="B493" s="214"/>
      <c r="C493" s="215"/>
      <c r="D493" s="205" t="s">
        <v>168</v>
      </c>
      <c r="E493" s="216" t="s">
        <v>1</v>
      </c>
      <c r="F493" s="217" t="s">
        <v>998</v>
      </c>
      <c r="G493" s="215"/>
      <c r="H493" s="218">
        <v>6.75</v>
      </c>
      <c r="I493" s="219"/>
      <c r="J493" s="215"/>
      <c r="K493" s="215"/>
      <c r="L493" s="220"/>
      <c r="M493" s="221"/>
      <c r="N493" s="222"/>
      <c r="O493" s="222"/>
      <c r="P493" s="222"/>
      <c r="Q493" s="222"/>
      <c r="R493" s="222"/>
      <c r="S493" s="222"/>
      <c r="T493" s="223"/>
      <c r="AT493" s="224" t="s">
        <v>168</v>
      </c>
      <c r="AU493" s="224" t="s">
        <v>86</v>
      </c>
      <c r="AV493" s="14" t="s">
        <v>86</v>
      </c>
      <c r="AW493" s="14" t="s">
        <v>32</v>
      </c>
      <c r="AX493" s="14" t="s">
        <v>76</v>
      </c>
      <c r="AY493" s="224" t="s">
        <v>131</v>
      </c>
    </row>
    <row r="494" spans="1:65" s="15" customFormat="1" ht="11.25">
      <c r="B494" s="225"/>
      <c r="C494" s="226"/>
      <c r="D494" s="205" t="s">
        <v>168</v>
      </c>
      <c r="E494" s="227" t="s">
        <v>1</v>
      </c>
      <c r="F494" s="228" t="s">
        <v>172</v>
      </c>
      <c r="G494" s="226"/>
      <c r="H494" s="229">
        <v>32.357999999999997</v>
      </c>
      <c r="I494" s="230"/>
      <c r="J494" s="226"/>
      <c r="K494" s="226"/>
      <c r="L494" s="231"/>
      <c r="M494" s="232"/>
      <c r="N494" s="233"/>
      <c r="O494" s="233"/>
      <c r="P494" s="233"/>
      <c r="Q494" s="233"/>
      <c r="R494" s="233"/>
      <c r="S494" s="233"/>
      <c r="T494" s="234"/>
      <c r="AT494" s="235" t="s">
        <v>168</v>
      </c>
      <c r="AU494" s="235" t="s">
        <v>86</v>
      </c>
      <c r="AV494" s="15" t="s">
        <v>137</v>
      </c>
      <c r="AW494" s="15" t="s">
        <v>32</v>
      </c>
      <c r="AX494" s="15" t="s">
        <v>84</v>
      </c>
      <c r="AY494" s="235" t="s">
        <v>131</v>
      </c>
    </row>
    <row r="495" spans="1:65" s="2" customFormat="1" ht="21.75" customHeight="1">
      <c r="A495" s="34"/>
      <c r="B495" s="35"/>
      <c r="C495" s="188" t="s">
        <v>999</v>
      </c>
      <c r="D495" s="188" t="s">
        <v>133</v>
      </c>
      <c r="E495" s="189" t="s">
        <v>1000</v>
      </c>
      <c r="F495" s="190" t="s">
        <v>1001</v>
      </c>
      <c r="G495" s="191" t="s">
        <v>166</v>
      </c>
      <c r="H495" s="192">
        <v>2</v>
      </c>
      <c r="I495" s="193"/>
      <c r="J495" s="194">
        <f>ROUND(I495*H495,2)</f>
        <v>0</v>
      </c>
      <c r="K495" s="195"/>
      <c r="L495" s="196"/>
      <c r="M495" s="197" t="s">
        <v>1</v>
      </c>
      <c r="N495" s="198" t="s">
        <v>41</v>
      </c>
      <c r="O495" s="71"/>
      <c r="P495" s="199">
        <f>O495*H495</f>
        <v>0</v>
      </c>
      <c r="Q495" s="199">
        <v>0</v>
      </c>
      <c r="R495" s="199">
        <f>Q495*H495</f>
        <v>0</v>
      </c>
      <c r="S495" s="199">
        <v>0</v>
      </c>
      <c r="T495" s="200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1" t="s">
        <v>136</v>
      </c>
      <c r="AT495" s="201" t="s">
        <v>133</v>
      </c>
      <c r="AU495" s="201" t="s">
        <v>86</v>
      </c>
      <c r="AY495" s="17" t="s">
        <v>131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7" t="s">
        <v>84</v>
      </c>
      <c r="BK495" s="202">
        <f>ROUND(I495*H495,2)</f>
        <v>0</v>
      </c>
      <c r="BL495" s="17" t="s">
        <v>137</v>
      </c>
      <c r="BM495" s="201" t="s">
        <v>1002</v>
      </c>
    </row>
    <row r="496" spans="1:65" s="2" customFormat="1" ht="62.65" customHeight="1">
      <c r="A496" s="34"/>
      <c r="B496" s="35"/>
      <c r="C496" s="236" t="s">
        <v>1003</v>
      </c>
      <c r="D496" s="236" t="s">
        <v>224</v>
      </c>
      <c r="E496" s="237" t="s">
        <v>1004</v>
      </c>
      <c r="F496" s="238" t="s">
        <v>1005</v>
      </c>
      <c r="G496" s="239" t="s">
        <v>103</v>
      </c>
      <c r="H496" s="240">
        <v>14.48</v>
      </c>
      <c r="I496" s="241"/>
      <c r="J496" s="242">
        <f>ROUND(I496*H496,2)</f>
        <v>0</v>
      </c>
      <c r="K496" s="243"/>
      <c r="L496" s="39"/>
      <c r="M496" s="244" t="s">
        <v>1</v>
      </c>
      <c r="N496" s="245" t="s">
        <v>41</v>
      </c>
      <c r="O496" s="71"/>
      <c r="P496" s="199">
        <f>O496*H496</f>
        <v>0</v>
      </c>
      <c r="Q496" s="199">
        <v>6</v>
      </c>
      <c r="R496" s="199">
        <f>Q496*H496</f>
        <v>86.88</v>
      </c>
      <c r="S496" s="199">
        <v>0</v>
      </c>
      <c r="T496" s="200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201" t="s">
        <v>137</v>
      </c>
      <c r="AT496" s="201" t="s">
        <v>224</v>
      </c>
      <c r="AU496" s="201" t="s">
        <v>86</v>
      </c>
      <c r="AY496" s="17" t="s">
        <v>131</v>
      </c>
      <c r="BE496" s="202">
        <f>IF(N496="základní",J496,0)</f>
        <v>0</v>
      </c>
      <c r="BF496" s="202">
        <f>IF(N496="snížená",J496,0)</f>
        <v>0</v>
      </c>
      <c r="BG496" s="202">
        <f>IF(N496="zákl. přenesená",J496,0)</f>
        <v>0</v>
      </c>
      <c r="BH496" s="202">
        <f>IF(N496="sníž. přenesená",J496,0)</f>
        <v>0</v>
      </c>
      <c r="BI496" s="202">
        <f>IF(N496="nulová",J496,0)</f>
        <v>0</v>
      </c>
      <c r="BJ496" s="17" t="s">
        <v>84</v>
      </c>
      <c r="BK496" s="202">
        <f>ROUND(I496*H496,2)</f>
        <v>0</v>
      </c>
      <c r="BL496" s="17" t="s">
        <v>137</v>
      </c>
      <c r="BM496" s="201" t="s">
        <v>1006</v>
      </c>
    </row>
    <row r="497" spans="1:65" s="13" customFormat="1" ht="11.25">
      <c r="B497" s="203"/>
      <c r="C497" s="204"/>
      <c r="D497" s="205" t="s">
        <v>168</v>
      </c>
      <c r="E497" s="206" t="s">
        <v>1</v>
      </c>
      <c r="F497" s="207" t="s">
        <v>396</v>
      </c>
      <c r="G497" s="204"/>
      <c r="H497" s="206" t="s">
        <v>1</v>
      </c>
      <c r="I497" s="208"/>
      <c r="J497" s="204"/>
      <c r="K497" s="204"/>
      <c r="L497" s="209"/>
      <c r="M497" s="210"/>
      <c r="N497" s="211"/>
      <c r="O497" s="211"/>
      <c r="P497" s="211"/>
      <c r="Q497" s="211"/>
      <c r="R497" s="211"/>
      <c r="S497" s="211"/>
      <c r="T497" s="212"/>
      <c r="AT497" s="213" t="s">
        <v>168</v>
      </c>
      <c r="AU497" s="213" t="s">
        <v>86</v>
      </c>
      <c r="AV497" s="13" t="s">
        <v>84</v>
      </c>
      <c r="AW497" s="13" t="s">
        <v>32</v>
      </c>
      <c r="AX497" s="13" t="s">
        <v>76</v>
      </c>
      <c r="AY497" s="213" t="s">
        <v>131</v>
      </c>
    </row>
    <row r="498" spans="1:65" s="14" customFormat="1" ht="11.25">
      <c r="B498" s="214"/>
      <c r="C498" s="215"/>
      <c r="D498" s="205" t="s">
        <v>168</v>
      </c>
      <c r="E498" s="216" t="s">
        <v>1</v>
      </c>
      <c r="F498" s="217" t="s">
        <v>1007</v>
      </c>
      <c r="G498" s="215"/>
      <c r="H498" s="218">
        <v>14.48</v>
      </c>
      <c r="I498" s="219"/>
      <c r="J498" s="215"/>
      <c r="K498" s="215"/>
      <c r="L498" s="220"/>
      <c r="M498" s="221"/>
      <c r="N498" s="222"/>
      <c r="O498" s="222"/>
      <c r="P498" s="222"/>
      <c r="Q498" s="222"/>
      <c r="R498" s="222"/>
      <c r="S498" s="222"/>
      <c r="T498" s="223"/>
      <c r="AT498" s="224" t="s">
        <v>168</v>
      </c>
      <c r="AU498" s="224" t="s">
        <v>86</v>
      </c>
      <c r="AV498" s="14" t="s">
        <v>86</v>
      </c>
      <c r="AW498" s="14" t="s">
        <v>32</v>
      </c>
      <c r="AX498" s="14" t="s">
        <v>84</v>
      </c>
      <c r="AY498" s="224" t="s">
        <v>131</v>
      </c>
    </row>
    <row r="499" spans="1:65" s="2" customFormat="1" ht="21.75" customHeight="1">
      <c r="A499" s="34"/>
      <c r="B499" s="35"/>
      <c r="C499" s="236" t="s">
        <v>1008</v>
      </c>
      <c r="D499" s="236" t="s">
        <v>224</v>
      </c>
      <c r="E499" s="237" t="s">
        <v>1009</v>
      </c>
      <c r="F499" s="238" t="s">
        <v>1010</v>
      </c>
      <c r="G499" s="239" t="s">
        <v>135</v>
      </c>
      <c r="H499" s="240">
        <v>2</v>
      </c>
      <c r="I499" s="241"/>
      <c r="J499" s="242">
        <f>ROUND(I499*H499,2)</f>
        <v>0</v>
      </c>
      <c r="K499" s="243"/>
      <c r="L499" s="39"/>
      <c r="M499" s="244" t="s">
        <v>1</v>
      </c>
      <c r="N499" s="245" t="s">
        <v>41</v>
      </c>
      <c r="O499" s="71"/>
      <c r="P499" s="199">
        <f>O499*H499</f>
        <v>0</v>
      </c>
      <c r="Q499" s="199">
        <v>0</v>
      </c>
      <c r="R499" s="199">
        <f>Q499*H499</f>
        <v>0</v>
      </c>
      <c r="S499" s="199">
        <v>0</v>
      </c>
      <c r="T499" s="200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01" t="s">
        <v>137</v>
      </c>
      <c r="AT499" s="201" t="s">
        <v>224</v>
      </c>
      <c r="AU499" s="201" t="s">
        <v>86</v>
      </c>
      <c r="AY499" s="17" t="s">
        <v>131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17" t="s">
        <v>84</v>
      </c>
      <c r="BK499" s="202">
        <f>ROUND(I499*H499,2)</f>
        <v>0</v>
      </c>
      <c r="BL499" s="17" t="s">
        <v>137</v>
      </c>
      <c r="BM499" s="201" t="s">
        <v>1011</v>
      </c>
    </row>
    <row r="500" spans="1:65" s="12" customFormat="1" ht="22.9" customHeight="1">
      <c r="B500" s="172"/>
      <c r="C500" s="173"/>
      <c r="D500" s="174" t="s">
        <v>75</v>
      </c>
      <c r="E500" s="186" t="s">
        <v>1012</v>
      </c>
      <c r="F500" s="186" t="s">
        <v>1013</v>
      </c>
      <c r="G500" s="173"/>
      <c r="H500" s="173"/>
      <c r="I500" s="176"/>
      <c r="J500" s="187">
        <f>BK500</f>
        <v>0</v>
      </c>
      <c r="K500" s="173"/>
      <c r="L500" s="178"/>
      <c r="M500" s="179"/>
      <c r="N500" s="180"/>
      <c r="O500" s="180"/>
      <c r="P500" s="181">
        <f>SUM(P501:P512)</f>
        <v>0</v>
      </c>
      <c r="Q500" s="180"/>
      <c r="R500" s="181">
        <f>SUM(R501:R512)</f>
        <v>0</v>
      </c>
      <c r="S500" s="180"/>
      <c r="T500" s="182">
        <f>SUM(T501:T512)</f>
        <v>0</v>
      </c>
      <c r="AR500" s="183" t="s">
        <v>84</v>
      </c>
      <c r="AT500" s="184" t="s">
        <v>75</v>
      </c>
      <c r="AU500" s="184" t="s">
        <v>84</v>
      </c>
      <c r="AY500" s="183" t="s">
        <v>131</v>
      </c>
      <c r="BK500" s="185">
        <f>SUM(BK501:BK512)</f>
        <v>0</v>
      </c>
    </row>
    <row r="501" spans="1:65" s="2" customFormat="1" ht="16.5" customHeight="1">
      <c r="A501" s="34"/>
      <c r="B501" s="35"/>
      <c r="C501" s="236" t="s">
        <v>1014</v>
      </c>
      <c r="D501" s="236" t="s">
        <v>224</v>
      </c>
      <c r="E501" s="237" t="s">
        <v>1015</v>
      </c>
      <c r="F501" s="238" t="s">
        <v>1016</v>
      </c>
      <c r="G501" s="239" t="s">
        <v>434</v>
      </c>
      <c r="H501" s="240">
        <v>2767.5909999999999</v>
      </c>
      <c r="I501" s="241"/>
      <c r="J501" s="242">
        <f>ROUND(I501*H501,2)</f>
        <v>0</v>
      </c>
      <c r="K501" s="243"/>
      <c r="L501" s="39"/>
      <c r="M501" s="244" t="s">
        <v>1</v>
      </c>
      <c r="N501" s="245" t="s">
        <v>41</v>
      </c>
      <c r="O501" s="71"/>
      <c r="P501" s="199">
        <f>O501*H501</f>
        <v>0</v>
      </c>
      <c r="Q501" s="199">
        <v>0</v>
      </c>
      <c r="R501" s="199">
        <f>Q501*H501</f>
        <v>0</v>
      </c>
      <c r="S501" s="199">
        <v>0</v>
      </c>
      <c r="T501" s="200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201" t="s">
        <v>137</v>
      </c>
      <c r="AT501" s="201" t="s">
        <v>224</v>
      </c>
      <c r="AU501" s="201" t="s">
        <v>86</v>
      </c>
      <c r="AY501" s="17" t="s">
        <v>131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17" t="s">
        <v>84</v>
      </c>
      <c r="BK501" s="202">
        <f>ROUND(I501*H501,2)</f>
        <v>0</v>
      </c>
      <c r="BL501" s="17" t="s">
        <v>137</v>
      </c>
      <c r="BM501" s="201" t="s">
        <v>1017</v>
      </c>
    </row>
    <row r="502" spans="1:65" s="2" customFormat="1" ht="24.2" customHeight="1">
      <c r="A502" s="34"/>
      <c r="B502" s="35"/>
      <c r="C502" s="236" t="s">
        <v>1018</v>
      </c>
      <c r="D502" s="236" t="s">
        <v>224</v>
      </c>
      <c r="E502" s="237" t="s">
        <v>1019</v>
      </c>
      <c r="F502" s="238" t="s">
        <v>1020</v>
      </c>
      <c r="G502" s="239" t="s">
        <v>434</v>
      </c>
      <c r="H502" s="240">
        <v>2767.5909999999999</v>
      </c>
      <c r="I502" s="241"/>
      <c r="J502" s="242">
        <f>ROUND(I502*H502,2)</f>
        <v>0</v>
      </c>
      <c r="K502" s="243"/>
      <c r="L502" s="39"/>
      <c r="M502" s="244" t="s">
        <v>1</v>
      </c>
      <c r="N502" s="245" t="s">
        <v>41</v>
      </c>
      <c r="O502" s="71"/>
      <c r="P502" s="199">
        <f>O502*H502</f>
        <v>0</v>
      </c>
      <c r="Q502" s="199">
        <v>0</v>
      </c>
      <c r="R502" s="199">
        <f>Q502*H502</f>
        <v>0</v>
      </c>
      <c r="S502" s="199">
        <v>0</v>
      </c>
      <c r="T502" s="200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201" t="s">
        <v>137</v>
      </c>
      <c r="AT502" s="201" t="s">
        <v>224</v>
      </c>
      <c r="AU502" s="201" t="s">
        <v>86</v>
      </c>
      <c r="AY502" s="17" t="s">
        <v>131</v>
      </c>
      <c r="BE502" s="202">
        <f>IF(N502="základní",J502,0)</f>
        <v>0</v>
      </c>
      <c r="BF502" s="202">
        <f>IF(N502="snížená",J502,0)</f>
        <v>0</v>
      </c>
      <c r="BG502" s="202">
        <f>IF(N502="zákl. přenesená",J502,0)</f>
        <v>0</v>
      </c>
      <c r="BH502" s="202">
        <f>IF(N502="sníž. přenesená",J502,0)</f>
        <v>0</v>
      </c>
      <c r="BI502" s="202">
        <f>IF(N502="nulová",J502,0)</f>
        <v>0</v>
      </c>
      <c r="BJ502" s="17" t="s">
        <v>84</v>
      </c>
      <c r="BK502" s="202">
        <f>ROUND(I502*H502,2)</f>
        <v>0</v>
      </c>
      <c r="BL502" s="17" t="s">
        <v>137</v>
      </c>
      <c r="BM502" s="201" t="s">
        <v>1021</v>
      </c>
    </row>
    <row r="503" spans="1:65" s="2" customFormat="1" ht="24.2" customHeight="1">
      <c r="A503" s="34"/>
      <c r="B503" s="35"/>
      <c r="C503" s="236" t="s">
        <v>1022</v>
      </c>
      <c r="D503" s="236" t="s">
        <v>224</v>
      </c>
      <c r="E503" s="237" t="s">
        <v>1023</v>
      </c>
      <c r="F503" s="238" t="s">
        <v>1024</v>
      </c>
      <c r="G503" s="239" t="s">
        <v>434</v>
      </c>
      <c r="H503" s="240">
        <v>24908.319</v>
      </c>
      <c r="I503" s="241"/>
      <c r="J503" s="242">
        <f>ROUND(I503*H503,2)</f>
        <v>0</v>
      </c>
      <c r="K503" s="243"/>
      <c r="L503" s="39"/>
      <c r="M503" s="244" t="s">
        <v>1</v>
      </c>
      <c r="N503" s="245" t="s">
        <v>41</v>
      </c>
      <c r="O503" s="71"/>
      <c r="P503" s="199">
        <f>O503*H503</f>
        <v>0</v>
      </c>
      <c r="Q503" s="199">
        <v>0</v>
      </c>
      <c r="R503" s="199">
        <f>Q503*H503</f>
        <v>0</v>
      </c>
      <c r="S503" s="199">
        <v>0</v>
      </c>
      <c r="T503" s="200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01" t="s">
        <v>137</v>
      </c>
      <c r="AT503" s="201" t="s">
        <v>224</v>
      </c>
      <c r="AU503" s="201" t="s">
        <v>86</v>
      </c>
      <c r="AY503" s="17" t="s">
        <v>131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7" t="s">
        <v>84</v>
      </c>
      <c r="BK503" s="202">
        <f>ROUND(I503*H503,2)</f>
        <v>0</v>
      </c>
      <c r="BL503" s="17" t="s">
        <v>137</v>
      </c>
      <c r="BM503" s="201" t="s">
        <v>1025</v>
      </c>
    </row>
    <row r="504" spans="1:65" s="14" customFormat="1" ht="11.25">
      <c r="B504" s="214"/>
      <c r="C504" s="215"/>
      <c r="D504" s="205" t="s">
        <v>168</v>
      </c>
      <c r="E504" s="215"/>
      <c r="F504" s="217" t="s">
        <v>1026</v>
      </c>
      <c r="G504" s="215"/>
      <c r="H504" s="218">
        <v>24908.319</v>
      </c>
      <c r="I504" s="219"/>
      <c r="J504" s="215"/>
      <c r="K504" s="215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168</v>
      </c>
      <c r="AU504" s="224" t="s">
        <v>86</v>
      </c>
      <c r="AV504" s="14" t="s">
        <v>86</v>
      </c>
      <c r="AW504" s="14" t="s">
        <v>4</v>
      </c>
      <c r="AX504" s="14" t="s">
        <v>84</v>
      </c>
      <c r="AY504" s="224" t="s">
        <v>131</v>
      </c>
    </row>
    <row r="505" spans="1:65" s="2" customFormat="1" ht="33" customHeight="1">
      <c r="A505" s="34"/>
      <c r="B505" s="35"/>
      <c r="C505" s="236" t="s">
        <v>1027</v>
      </c>
      <c r="D505" s="236" t="s">
        <v>224</v>
      </c>
      <c r="E505" s="237" t="s">
        <v>1028</v>
      </c>
      <c r="F505" s="238" t="s">
        <v>1029</v>
      </c>
      <c r="G505" s="239" t="s">
        <v>434</v>
      </c>
      <c r="H505" s="240">
        <v>396.33499999999998</v>
      </c>
      <c r="I505" s="241"/>
      <c r="J505" s="242">
        <f>ROUND(I505*H505,2)</f>
        <v>0</v>
      </c>
      <c r="K505" s="243"/>
      <c r="L505" s="39"/>
      <c r="M505" s="244" t="s">
        <v>1</v>
      </c>
      <c r="N505" s="245" t="s">
        <v>41</v>
      </c>
      <c r="O505" s="71"/>
      <c r="P505" s="199">
        <f>O505*H505</f>
        <v>0</v>
      </c>
      <c r="Q505" s="199">
        <v>0</v>
      </c>
      <c r="R505" s="199">
        <f>Q505*H505</f>
        <v>0</v>
      </c>
      <c r="S505" s="199">
        <v>0</v>
      </c>
      <c r="T505" s="200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201" t="s">
        <v>137</v>
      </c>
      <c r="AT505" s="201" t="s">
        <v>224</v>
      </c>
      <c r="AU505" s="201" t="s">
        <v>86</v>
      </c>
      <c r="AY505" s="17" t="s">
        <v>131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7" t="s">
        <v>84</v>
      </c>
      <c r="BK505" s="202">
        <f>ROUND(I505*H505,2)</f>
        <v>0</v>
      </c>
      <c r="BL505" s="17" t="s">
        <v>137</v>
      </c>
      <c r="BM505" s="201" t="s">
        <v>1030</v>
      </c>
    </row>
    <row r="506" spans="1:65" s="14" customFormat="1" ht="11.25">
      <c r="B506" s="214"/>
      <c r="C506" s="215"/>
      <c r="D506" s="205" t="s">
        <v>168</v>
      </c>
      <c r="E506" s="216" t="s">
        <v>1</v>
      </c>
      <c r="F506" s="217" t="s">
        <v>1031</v>
      </c>
      <c r="G506" s="215"/>
      <c r="H506" s="218">
        <v>396.33499999999998</v>
      </c>
      <c r="I506" s="219"/>
      <c r="J506" s="215"/>
      <c r="K506" s="215"/>
      <c r="L506" s="220"/>
      <c r="M506" s="221"/>
      <c r="N506" s="222"/>
      <c r="O506" s="222"/>
      <c r="P506" s="222"/>
      <c r="Q506" s="222"/>
      <c r="R506" s="222"/>
      <c r="S506" s="222"/>
      <c r="T506" s="223"/>
      <c r="AT506" s="224" t="s">
        <v>168</v>
      </c>
      <c r="AU506" s="224" t="s">
        <v>86</v>
      </c>
      <c r="AV506" s="14" t="s">
        <v>86</v>
      </c>
      <c r="AW506" s="14" t="s">
        <v>32</v>
      </c>
      <c r="AX506" s="14" t="s">
        <v>84</v>
      </c>
      <c r="AY506" s="224" t="s">
        <v>131</v>
      </c>
    </row>
    <row r="507" spans="1:65" s="2" customFormat="1" ht="33" customHeight="1">
      <c r="A507" s="34"/>
      <c r="B507" s="35"/>
      <c r="C507" s="236" t="s">
        <v>1032</v>
      </c>
      <c r="D507" s="236" t="s">
        <v>224</v>
      </c>
      <c r="E507" s="237" t="s">
        <v>1033</v>
      </c>
      <c r="F507" s="238" t="s">
        <v>1034</v>
      </c>
      <c r="G507" s="239" t="s">
        <v>434</v>
      </c>
      <c r="H507" s="240">
        <v>1030.277</v>
      </c>
      <c r="I507" s="241"/>
      <c r="J507" s="242">
        <f>ROUND(I507*H507,2)</f>
        <v>0</v>
      </c>
      <c r="K507" s="243"/>
      <c r="L507" s="39"/>
      <c r="M507" s="244" t="s">
        <v>1</v>
      </c>
      <c r="N507" s="245" t="s">
        <v>41</v>
      </c>
      <c r="O507" s="71"/>
      <c r="P507" s="199">
        <f>O507*H507</f>
        <v>0</v>
      </c>
      <c r="Q507" s="199">
        <v>0</v>
      </c>
      <c r="R507" s="199">
        <f>Q507*H507</f>
        <v>0</v>
      </c>
      <c r="S507" s="199">
        <v>0</v>
      </c>
      <c r="T507" s="200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201" t="s">
        <v>137</v>
      </c>
      <c r="AT507" s="201" t="s">
        <v>224</v>
      </c>
      <c r="AU507" s="201" t="s">
        <v>86</v>
      </c>
      <c r="AY507" s="17" t="s">
        <v>131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17" t="s">
        <v>84</v>
      </c>
      <c r="BK507" s="202">
        <f>ROUND(I507*H507,2)</f>
        <v>0</v>
      </c>
      <c r="BL507" s="17" t="s">
        <v>137</v>
      </c>
      <c r="BM507" s="201" t="s">
        <v>1035</v>
      </c>
    </row>
    <row r="508" spans="1:65" s="14" customFormat="1" ht="11.25">
      <c r="B508" s="214"/>
      <c r="C508" s="215"/>
      <c r="D508" s="205" t="s">
        <v>168</v>
      </c>
      <c r="E508" s="216" t="s">
        <v>1</v>
      </c>
      <c r="F508" s="217" t="s">
        <v>1036</v>
      </c>
      <c r="G508" s="215"/>
      <c r="H508" s="218">
        <v>1030.277</v>
      </c>
      <c r="I508" s="219"/>
      <c r="J508" s="215"/>
      <c r="K508" s="215"/>
      <c r="L508" s="220"/>
      <c r="M508" s="221"/>
      <c r="N508" s="222"/>
      <c r="O508" s="222"/>
      <c r="P508" s="222"/>
      <c r="Q508" s="222"/>
      <c r="R508" s="222"/>
      <c r="S508" s="222"/>
      <c r="T508" s="223"/>
      <c r="AT508" s="224" t="s">
        <v>168</v>
      </c>
      <c r="AU508" s="224" t="s">
        <v>86</v>
      </c>
      <c r="AV508" s="14" t="s">
        <v>86</v>
      </c>
      <c r="AW508" s="14" t="s">
        <v>32</v>
      </c>
      <c r="AX508" s="14" t="s">
        <v>84</v>
      </c>
      <c r="AY508" s="224" t="s">
        <v>131</v>
      </c>
    </row>
    <row r="509" spans="1:65" s="2" customFormat="1" ht="24.2" customHeight="1">
      <c r="A509" s="34"/>
      <c r="B509" s="35"/>
      <c r="C509" s="236" t="s">
        <v>1037</v>
      </c>
      <c r="D509" s="236" t="s">
        <v>224</v>
      </c>
      <c r="E509" s="237" t="s">
        <v>1038</v>
      </c>
      <c r="F509" s="238" t="s">
        <v>1039</v>
      </c>
      <c r="G509" s="239" t="s">
        <v>434</v>
      </c>
      <c r="H509" s="240">
        <v>264.22399999999999</v>
      </c>
      <c r="I509" s="241"/>
      <c r="J509" s="242">
        <f>ROUND(I509*H509,2)</f>
        <v>0</v>
      </c>
      <c r="K509" s="243"/>
      <c r="L509" s="39"/>
      <c r="M509" s="244" t="s">
        <v>1</v>
      </c>
      <c r="N509" s="245" t="s">
        <v>41</v>
      </c>
      <c r="O509" s="71"/>
      <c r="P509" s="199">
        <f>O509*H509</f>
        <v>0</v>
      </c>
      <c r="Q509" s="199">
        <v>0</v>
      </c>
      <c r="R509" s="199">
        <f>Q509*H509</f>
        <v>0</v>
      </c>
      <c r="S509" s="199">
        <v>0</v>
      </c>
      <c r="T509" s="200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201" t="s">
        <v>137</v>
      </c>
      <c r="AT509" s="201" t="s">
        <v>224</v>
      </c>
      <c r="AU509" s="201" t="s">
        <v>86</v>
      </c>
      <c r="AY509" s="17" t="s">
        <v>131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7" t="s">
        <v>84</v>
      </c>
      <c r="BK509" s="202">
        <f>ROUND(I509*H509,2)</f>
        <v>0</v>
      </c>
      <c r="BL509" s="17" t="s">
        <v>137</v>
      </c>
      <c r="BM509" s="201" t="s">
        <v>1040</v>
      </c>
    </row>
    <row r="510" spans="1:65" s="14" customFormat="1" ht="11.25">
      <c r="B510" s="214"/>
      <c r="C510" s="215"/>
      <c r="D510" s="205" t="s">
        <v>168</v>
      </c>
      <c r="E510" s="216" t="s">
        <v>1</v>
      </c>
      <c r="F510" s="217" t="s">
        <v>1041</v>
      </c>
      <c r="G510" s="215"/>
      <c r="H510" s="218">
        <v>264.22399999999999</v>
      </c>
      <c r="I510" s="219"/>
      <c r="J510" s="215"/>
      <c r="K510" s="215"/>
      <c r="L510" s="220"/>
      <c r="M510" s="221"/>
      <c r="N510" s="222"/>
      <c r="O510" s="222"/>
      <c r="P510" s="222"/>
      <c r="Q510" s="222"/>
      <c r="R510" s="222"/>
      <c r="S510" s="222"/>
      <c r="T510" s="223"/>
      <c r="AT510" s="224" t="s">
        <v>168</v>
      </c>
      <c r="AU510" s="224" t="s">
        <v>86</v>
      </c>
      <c r="AV510" s="14" t="s">
        <v>86</v>
      </c>
      <c r="AW510" s="14" t="s">
        <v>32</v>
      </c>
      <c r="AX510" s="14" t="s">
        <v>84</v>
      </c>
      <c r="AY510" s="224" t="s">
        <v>131</v>
      </c>
    </row>
    <row r="511" spans="1:65" s="2" customFormat="1" ht="24.2" customHeight="1">
      <c r="A511" s="34"/>
      <c r="B511" s="35"/>
      <c r="C511" s="236" t="s">
        <v>1042</v>
      </c>
      <c r="D511" s="236" t="s">
        <v>224</v>
      </c>
      <c r="E511" s="237" t="s">
        <v>1043</v>
      </c>
      <c r="F511" s="238" t="s">
        <v>1044</v>
      </c>
      <c r="G511" s="239" t="s">
        <v>434</v>
      </c>
      <c r="H511" s="240">
        <v>1026.259</v>
      </c>
      <c r="I511" s="241"/>
      <c r="J511" s="242">
        <f>ROUND(I511*H511,2)</f>
        <v>0</v>
      </c>
      <c r="K511" s="243"/>
      <c r="L511" s="39"/>
      <c r="M511" s="244" t="s">
        <v>1</v>
      </c>
      <c r="N511" s="245" t="s">
        <v>41</v>
      </c>
      <c r="O511" s="71"/>
      <c r="P511" s="199">
        <f>O511*H511</f>
        <v>0</v>
      </c>
      <c r="Q511" s="199">
        <v>0</v>
      </c>
      <c r="R511" s="199">
        <f>Q511*H511</f>
        <v>0</v>
      </c>
      <c r="S511" s="199">
        <v>0</v>
      </c>
      <c r="T511" s="200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01" t="s">
        <v>137</v>
      </c>
      <c r="AT511" s="201" t="s">
        <v>224</v>
      </c>
      <c r="AU511" s="201" t="s">
        <v>86</v>
      </c>
      <c r="AY511" s="17" t="s">
        <v>131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7" t="s">
        <v>84</v>
      </c>
      <c r="BK511" s="202">
        <f>ROUND(I511*H511,2)</f>
        <v>0</v>
      </c>
      <c r="BL511" s="17" t="s">
        <v>137</v>
      </c>
      <c r="BM511" s="201" t="s">
        <v>1045</v>
      </c>
    </row>
    <row r="512" spans="1:65" s="2" customFormat="1" ht="16.5" customHeight="1">
      <c r="A512" s="34"/>
      <c r="B512" s="35"/>
      <c r="C512" s="188" t="s">
        <v>1046</v>
      </c>
      <c r="D512" s="188" t="s">
        <v>133</v>
      </c>
      <c r="E512" s="189" t="s">
        <v>1047</v>
      </c>
      <c r="F512" s="190" t="s">
        <v>1048</v>
      </c>
      <c r="G512" s="191" t="s">
        <v>434</v>
      </c>
      <c r="H512" s="192">
        <v>3.052</v>
      </c>
      <c r="I512" s="193"/>
      <c r="J512" s="194">
        <f>ROUND(I512*H512,2)</f>
        <v>0</v>
      </c>
      <c r="K512" s="195"/>
      <c r="L512" s="196"/>
      <c r="M512" s="197" t="s">
        <v>1</v>
      </c>
      <c r="N512" s="198" t="s">
        <v>41</v>
      </c>
      <c r="O512" s="71"/>
      <c r="P512" s="199">
        <f>O512*H512</f>
        <v>0</v>
      </c>
      <c r="Q512" s="199">
        <v>0</v>
      </c>
      <c r="R512" s="199">
        <f>Q512*H512</f>
        <v>0</v>
      </c>
      <c r="S512" s="199">
        <v>0</v>
      </c>
      <c r="T512" s="200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201" t="s">
        <v>136</v>
      </c>
      <c r="AT512" s="201" t="s">
        <v>133</v>
      </c>
      <c r="AU512" s="201" t="s">
        <v>86</v>
      </c>
      <c r="AY512" s="17" t="s">
        <v>131</v>
      </c>
      <c r="BE512" s="202">
        <f>IF(N512="základní",J512,0)</f>
        <v>0</v>
      </c>
      <c r="BF512" s="202">
        <f>IF(N512="snížená",J512,0)</f>
        <v>0</v>
      </c>
      <c r="BG512" s="202">
        <f>IF(N512="zákl. přenesená",J512,0)</f>
        <v>0</v>
      </c>
      <c r="BH512" s="202">
        <f>IF(N512="sníž. přenesená",J512,0)</f>
        <v>0</v>
      </c>
      <c r="BI512" s="202">
        <f>IF(N512="nulová",J512,0)</f>
        <v>0</v>
      </c>
      <c r="BJ512" s="17" t="s">
        <v>84</v>
      </c>
      <c r="BK512" s="202">
        <f>ROUND(I512*H512,2)</f>
        <v>0</v>
      </c>
      <c r="BL512" s="17" t="s">
        <v>137</v>
      </c>
      <c r="BM512" s="201" t="s">
        <v>1049</v>
      </c>
    </row>
    <row r="513" spans="1:65" s="12" customFormat="1" ht="22.9" customHeight="1">
      <c r="B513" s="172"/>
      <c r="C513" s="173"/>
      <c r="D513" s="174" t="s">
        <v>75</v>
      </c>
      <c r="E513" s="186" t="s">
        <v>1050</v>
      </c>
      <c r="F513" s="186" t="s">
        <v>1051</v>
      </c>
      <c r="G513" s="173"/>
      <c r="H513" s="173"/>
      <c r="I513" s="176"/>
      <c r="J513" s="187">
        <f>BK513</f>
        <v>0</v>
      </c>
      <c r="K513" s="173"/>
      <c r="L513" s="178"/>
      <c r="M513" s="179"/>
      <c r="N513" s="180"/>
      <c r="O513" s="180"/>
      <c r="P513" s="181">
        <f>P514</f>
        <v>0</v>
      </c>
      <c r="Q513" s="180"/>
      <c r="R513" s="181">
        <f>R514</f>
        <v>0</v>
      </c>
      <c r="S513" s="180"/>
      <c r="T513" s="182">
        <f>T514</f>
        <v>0</v>
      </c>
      <c r="AR513" s="183" t="s">
        <v>84</v>
      </c>
      <c r="AT513" s="184" t="s">
        <v>75</v>
      </c>
      <c r="AU513" s="184" t="s">
        <v>84</v>
      </c>
      <c r="AY513" s="183" t="s">
        <v>131</v>
      </c>
      <c r="BK513" s="185">
        <f>BK514</f>
        <v>0</v>
      </c>
    </row>
    <row r="514" spans="1:65" s="2" customFormat="1" ht="33" customHeight="1">
      <c r="A514" s="34"/>
      <c r="B514" s="35"/>
      <c r="C514" s="236" t="s">
        <v>1052</v>
      </c>
      <c r="D514" s="236" t="s">
        <v>224</v>
      </c>
      <c r="E514" s="237" t="s">
        <v>1053</v>
      </c>
      <c r="F514" s="238" t="s">
        <v>1054</v>
      </c>
      <c r="G514" s="239" t="s">
        <v>434</v>
      </c>
      <c r="H514" s="240">
        <v>3859.11</v>
      </c>
      <c r="I514" s="241"/>
      <c r="J514" s="242">
        <f>ROUND(I514*H514,2)</f>
        <v>0</v>
      </c>
      <c r="K514" s="243"/>
      <c r="L514" s="39"/>
      <c r="M514" s="244" t="s">
        <v>1</v>
      </c>
      <c r="N514" s="245" t="s">
        <v>41</v>
      </c>
      <c r="O514" s="71"/>
      <c r="P514" s="199">
        <f>O514*H514</f>
        <v>0</v>
      </c>
      <c r="Q514" s="199">
        <v>0</v>
      </c>
      <c r="R514" s="199">
        <f>Q514*H514</f>
        <v>0</v>
      </c>
      <c r="S514" s="199">
        <v>0</v>
      </c>
      <c r="T514" s="200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201" t="s">
        <v>137</v>
      </c>
      <c r="AT514" s="201" t="s">
        <v>224</v>
      </c>
      <c r="AU514" s="201" t="s">
        <v>86</v>
      </c>
      <c r="AY514" s="17" t="s">
        <v>131</v>
      </c>
      <c r="BE514" s="202">
        <f>IF(N514="základní",J514,0)</f>
        <v>0</v>
      </c>
      <c r="BF514" s="202">
        <f>IF(N514="snížená",J514,0)</f>
        <v>0</v>
      </c>
      <c r="BG514" s="202">
        <f>IF(N514="zákl. přenesená",J514,0)</f>
        <v>0</v>
      </c>
      <c r="BH514" s="202">
        <f>IF(N514="sníž. přenesená",J514,0)</f>
        <v>0</v>
      </c>
      <c r="BI514" s="202">
        <f>IF(N514="nulová",J514,0)</f>
        <v>0</v>
      </c>
      <c r="BJ514" s="17" t="s">
        <v>84</v>
      </c>
      <c r="BK514" s="202">
        <f>ROUND(I514*H514,2)</f>
        <v>0</v>
      </c>
      <c r="BL514" s="17" t="s">
        <v>137</v>
      </c>
      <c r="BM514" s="201" t="s">
        <v>1055</v>
      </c>
    </row>
    <row r="515" spans="1:65" s="12" customFormat="1" ht="25.9" customHeight="1">
      <c r="B515" s="172"/>
      <c r="C515" s="173"/>
      <c r="D515" s="174" t="s">
        <v>75</v>
      </c>
      <c r="E515" s="175" t="s">
        <v>133</v>
      </c>
      <c r="F515" s="175" t="s">
        <v>1056</v>
      </c>
      <c r="G515" s="173"/>
      <c r="H515" s="173"/>
      <c r="I515" s="176"/>
      <c r="J515" s="177">
        <f>BK515</f>
        <v>0</v>
      </c>
      <c r="K515" s="173"/>
      <c r="L515" s="178"/>
      <c r="M515" s="179"/>
      <c r="N515" s="180"/>
      <c r="O515" s="180"/>
      <c r="P515" s="181">
        <f>P516</f>
        <v>0</v>
      </c>
      <c r="Q515" s="180"/>
      <c r="R515" s="181">
        <f>R516</f>
        <v>8.0857931000000001</v>
      </c>
      <c r="S515" s="180"/>
      <c r="T515" s="182">
        <f>T516</f>
        <v>0</v>
      </c>
      <c r="AR515" s="183" t="s">
        <v>141</v>
      </c>
      <c r="AT515" s="184" t="s">
        <v>75</v>
      </c>
      <c r="AU515" s="184" t="s">
        <v>76</v>
      </c>
      <c r="AY515" s="183" t="s">
        <v>131</v>
      </c>
      <c r="BK515" s="185">
        <f>BK516</f>
        <v>0</v>
      </c>
    </row>
    <row r="516" spans="1:65" s="12" customFormat="1" ht="22.9" customHeight="1">
      <c r="B516" s="172"/>
      <c r="C516" s="173"/>
      <c r="D516" s="174" t="s">
        <v>75</v>
      </c>
      <c r="E516" s="186" t="s">
        <v>1057</v>
      </c>
      <c r="F516" s="186" t="s">
        <v>1058</v>
      </c>
      <c r="G516" s="173"/>
      <c r="H516" s="173"/>
      <c r="I516" s="176"/>
      <c r="J516" s="187">
        <f>BK516</f>
        <v>0</v>
      </c>
      <c r="K516" s="173"/>
      <c r="L516" s="178"/>
      <c r="M516" s="179"/>
      <c r="N516" s="180"/>
      <c r="O516" s="180"/>
      <c r="P516" s="181">
        <f>SUM(P517:P539)</f>
        <v>0</v>
      </c>
      <c r="Q516" s="180"/>
      <c r="R516" s="181">
        <f>SUM(R517:R539)</f>
        <v>8.0857931000000001</v>
      </c>
      <c r="S516" s="180"/>
      <c r="T516" s="182">
        <f>SUM(T517:T539)</f>
        <v>0</v>
      </c>
      <c r="AR516" s="183" t="s">
        <v>141</v>
      </c>
      <c r="AT516" s="184" t="s">
        <v>75</v>
      </c>
      <c r="AU516" s="184" t="s">
        <v>84</v>
      </c>
      <c r="AY516" s="183" t="s">
        <v>131</v>
      </c>
      <c r="BK516" s="185">
        <f>SUM(BK517:BK539)</f>
        <v>0</v>
      </c>
    </row>
    <row r="517" spans="1:65" s="2" customFormat="1" ht="24.2" customHeight="1">
      <c r="A517" s="34"/>
      <c r="B517" s="35"/>
      <c r="C517" s="236" t="s">
        <v>1059</v>
      </c>
      <c r="D517" s="236" t="s">
        <v>224</v>
      </c>
      <c r="E517" s="237" t="s">
        <v>1060</v>
      </c>
      <c r="F517" s="238" t="s">
        <v>1061</v>
      </c>
      <c r="G517" s="239" t="s">
        <v>1062</v>
      </c>
      <c r="H517" s="240">
        <v>100</v>
      </c>
      <c r="I517" s="241"/>
      <c r="J517" s="242">
        <f>ROUND(I517*H517,2)</f>
        <v>0</v>
      </c>
      <c r="K517" s="243"/>
      <c r="L517" s="39"/>
      <c r="M517" s="244" t="s">
        <v>1</v>
      </c>
      <c r="N517" s="245" t="s">
        <v>41</v>
      </c>
      <c r="O517" s="71"/>
      <c r="P517" s="199">
        <f>O517*H517</f>
        <v>0</v>
      </c>
      <c r="Q517" s="199">
        <v>0</v>
      </c>
      <c r="R517" s="199">
        <f>Q517*H517</f>
        <v>0</v>
      </c>
      <c r="S517" s="199">
        <v>0</v>
      </c>
      <c r="T517" s="200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201" t="s">
        <v>594</v>
      </c>
      <c r="AT517" s="201" t="s">
        <v>224</v>
      </c>
      <c r="AU517" s="201" t="s">
        <v>86</v>
      </c>
      <c r="AY517" s="17" t="s">
        <v>131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7" t="s">
        <v>84</v>
      </c>
      <c r="BK517" s="202">
        <f>ROUND(I517*H517,2)</f>
        <v>0</v>
      </c>
      <c r="BL517" s="17" t="s">
        <v>594</v>
      </c>
      <c r="BM517" s="201" t="s">
        <v>1063</v>
      </c>
    </row>
    <row r="518" spans="1:65" s="13" customFormat="1" ht="11.25">
      <c r="B518" s="203"/>
      <c r="C518" s="204"/>
      <c r="D518" s="205" t="s">
        <v>168</v>
      </c>
      <c r="E518" s="206" t="s">
        <v>1</v>
      </c>
      <c r="F518" s="207" t="s">
        <v>1064</v>
      </c>
      <c r="G518" s="204"/>
      <c r="H518" s="206" t="s">
        <v>1</v>
      </c>
      <c r="I518" s="208"/>
      <c r="J518" s="204"/>
      <c r="K518" s="204"/>
      <c r="L518" s="209"/>
      <c r="M518" s="210"/>
      <c r="N518" s="211"/>
      <c r="O518" s="211"/>
      <c r="P518" s="211"/>
      <c r="Q518" s="211"/>
      <c r="R518" s="211"/>
      <c r="S518" s="211"/>
      <c r="T518" s="212"/>
      <c r="AT518" s="213" t="s">
        <v>168</v>
      </c>
      <c r="AU518" s="213" t="s">
        <v>86</v>
      </c>
      <c r="AV518" s="13" t="s">
        <v>84</v>
      </c>
      <c r="AW518" s="13" t="s">
        <v>32</v>
      </c>
      <c r="AX518" s="13" t="s">
        <v>76</v>
      </c>
      <c r="AY518" s="213" t="s">
        <v>131</v>
      </c>
    </row>
    <row r="519" spans="1:65" s="14" customFormat="1" ht="11.25">
      <c r="B519" s="214"/>
      <c r="C519" s="215"/>
      <c r="D519" s="205" t="s">
        <v>168</v>
      </c>
      <c r="E519" s="216" t="s">
        <v>1</v>
      </c>
      <c r="F519" s="217" t="s">
        <v>1065</v>
      </c>
      <c r="G519" s="215"/>
      <c r="H519" s="218">
        <v>100</v>
      </c>
      <c r="I519" s="219"/>
      <c r="J519" s="215"/>
      <c r="K519" s="215"/>
      <c r="L519" s="220"/>
      <c r="M519" s="221"/>
      <c r="N519" s="222"/>
      <c r="O519" s="222"/>
      <c r="P519" s="222"/>
      <c r="Q519" s="222"/>
      <c r="R519" s="222"/>
      <c r="S519" s="222"/>
      <c r="T519" s="223"/>
      <c r="AT519" s="224" t="s">
        <v>168</v>
      </c>
      <c r="AU519" s="224" t="s">
        <v>86</v>
      </c>
      <c r="AV519" s="14" t="s">
        <v>86</v>
      </c>
      <c r="AW519" s="14" t="s">
        <v>32</v>
      </c>
      <c r="AX519" s="14" t="s">
        <v>84</v>
      </c>
      <c r="AY519" s="224" t="s">
        <v>131</v>
      </c>
    </row>
    <row r="520" spans="1:65" s="2" customFormat="1" ht="24.2" customHeight="1">
      <c r="A520" s="34"/>
      <c r="B520" s="35"/>
      <c r="C520" s="236" t="s">
        <v>1066</v>
      </c>
      <c r="D520" s="236" t="s">
        <v>224</v>
      </c>
      <c r="E520" s="237" t="s">
        <v>1067</v>
      </c>
      <c r="F520" s="238" t="s">
        <v>1068</v>
      </c>
      <c r="G520" s="239" t="s">
        <v>255</v>
      </c>
      <c r="H520" s="240">
        <v>19.2</v>
      </c>
      <c r="I520" s="241"/>
      <c r="J520" s="242">
        <f>ROUND(I520*H520,2)</f>
        <v>0</v>
      </c>
      <c r="K520" s="243"/>
      <c r="L520" s="39"/>
      <c r="M520" s="244" t="s">
        <v>1</v>
      </c>
      <c r="N520" s="245" t="s">
        <v>41</v>
      </c>
      <c r="O520" s="71"/>
      <c r="P520" s="199">
        <f>O520*H520</f>
        <v>0</v>
      </c>
      <c r="Q520" s="199">
        <v>0</v>
      </c>
      <c r="R520" s="199">
        <f>Q520*H520</f>
        <v>0</v>
      </c>
      <c r="S520" s="199">
        <v>0</v>
      </c>
      <c r="T520" s="200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201" t="s">
        <v>594</v>
      </c>
      <c r="AT520" s="201" t="s">
        <v>224</v>
      </c>
      <c r="AU520" s="201" t="s">
        <v>86</v>
      </c>
      <c r="AY520" s="17" t="s">
        <v>131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17" t="s">
        <v>84</v>
      </c>
      <c r="BK520" s="202">
        <f>ROUND(I520*H520,2)</f>
        <v>0</v>
      </c>
      <c r="BL520" s="17" t="s">
        <v>594</v>
      </c>
      <c r="BM520" s="201" t="s">
        <v>1069</v>
      </c>
    </row>
    <row r="521" spans="1:65" s="13" customFormat="1" ht="11.25">
      <c r="B521" s="203"/>
      <c r="C521" s="204"/>
      <c r="D521" s="205" t="s">
        <v>168</v>
      </c>
      <c r="E521" s="206" t="s">
        <v>1</v>
      </c>
      <c r="F521" s="207" t="s">
        <v>1070</v>
      </c>
      <c r="G521" s="204"/>
      <c r="H521" s="206" t="s">
        <v>1</v>
      </c>
      <c r="I521" s="208"/>
      <c r="J521" s="204"/>
      <c r="K521" s="204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168</v>
      </c>
      <c r="AU521" s="213" t="s">
        <v>86</v>
      </c>
      <c r="AV521" s="13" t="s">
        <v>84</v>
      </c>
      <c r="AW521" s="13" t="s">
        <v>32</v>
      </c>
      <c r="AX521" s="13" t="s">
        <v>76</v>
      </c>
      <c r="AY521" s="213" t="s">
        <v>131</v>
      </c>
    </row>
    <row r="522" spans="1:65" s="14" customFormat="1" ht="11.25">
      <c r="B522" s="214"/>
      <c r="C522" s="215"/>
      <c r="D522" s="205" t="s">
        <v>168</v>
      </c>
      <c r="E522" s="216" t="s">
        <v>1</v>
      </c>
      <c r="F522" s="217" t="s">
        <v>1071</v>
      </c>
      <c r="G522" s="215"/>
      <c r="H522" s="218">
        <v>19.2</v>
      </c>
      <c r="I522" s="219"/>
      <c r="J522" s="215"/>
      <c r="K522" s="215"/>
      <c r="L522" s="220"/>
      <c r="M522" s="221"/>
      <c r="N522" s="222"/>
      <c r="O522" s="222"/>
      <c r="P522" s="222"/>
      <c r="Q522" s="222"/>
      <c r="R522" s="222"/>
      <c r="S522" s="222"/>
      <c r="T522" s="223"/>
      <c r="AT522" s="224" t="s">
        <v>168</v>
      </c>
      <c r="AU522" s="224" t="s">
        <v>86</v>
      </c>
      <c r="AV522" s="14" t="s">
        <v>86</v>
      </c>
      <c r="AW522" s="14" t="s">
        <v>32</v>
      </c>
      <c r="AX522" s="14" t="s">
        <v>84</v>
      </c>
      <c r="AY522" s="224" t="s">
        <v>131</v>
      </c>
    </row>
    <row r="523" spans="1:65" s="2" customFormat="1" ht="33" customHeight="1">
      <c r="A523" s="34"/>
      <c r="B523" s="35"/>
      <c r="C523" s="236" t="s">
        <v>1072</v>
      </c>
      <c r="D523" s="236" t="s">
        <v>224</v>
      </c>
      <c r="E523" s="237" t="s">
        <v>1073</v>
      </c>
      <c r="F523" s="238" t="s">
        <v>1074</v>
      </c>
      <c r="G523" s="239" t="s">
        <v>103</v>
      </c>
      <c r="H523" s="240">
        <v>61.9</v>
      </c>
      <c r="I523" s="241"/>
      <c r="J523" s="242">
        <f>ROUND(I523*H523,2)</f>
        <v>0</v>
      </c>
      <c r="K523" s="243"/>
      <c r="L523" s="39"/>
      <c r="M523" s="244" t="s">
        <v>1</v>
      </c>
      <c r="N523" s="245" t="s">
        <v>41</v>
      </c>
      <c r="O523" s="71"/>
      <c r="P523" s="199">
        <f>O523*H523</f>
        <v>0</v>
      </c>
      <c r="Q523" s="199">
        <v>0</v>
      </c>
      <c r="R523" s="199">
        <f>Q523*H523</f>
        <v>0</v>
      </c>
      <c r="S523" s="199">
        <v>0</v>
      </c>
      <c r="T523" s="200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201" t="s">
        <v>594</v>
      </c>
      <c r="AT523" s="201" t="s">
        <v>224</v>
      </c>
      <c r="AU523" s="201" t="s">
        <v>86</v>
      </c>
      <c r="AY523" s="17" t="s">
        <v>131</v>
      </c>
      <c r="BE523" s="202">
        <f>IF(N523="základní",J523,0)</f>
        <v>0</v>
      </c>
      <c r="BF523" s="202">
        <f>IF(N523="snížená",J523,0)</f>
        <v>0</v>
      </c>
      <c r="BG523" s="202">
        <f>IF(N523="zákl. přenesená",J523,0)</f>
        <v>0</v>
      </c>
      <c r="BH523" s="202">
        <f>IF(N523="sníž. přenesená",J523,0)</f>
        <v>0</v>
      </c>
      <c r="BI523" s="202">
        <f>IF(N523="nulová",J523,0)</f>
        <v>0</v>
      </c>
      <c r="BJ523" s="17" t="s">
        <v>84</v>
      </c>
      <c r="BK523" s="202">
        <f>ROUND(I523*H523,2)</f>
        <v>0</v>
      </c>
      <c r="BL523" s="17" t="s">
        <v>594</v>
      </c>
      <c r="BM523" s="201" t="s">
        <v>1075</v>
      </c>
    </row>
    <row r="524" spans="1:65" s="13" customFormat="1" ht="11.25">
      <c r="B524" s="203"/>
      <c r="C524" s="204"/>
      <c r="D524" s="205" t="s">
        <v>168</v>
      </c>
      <c r="E524" s="206" t="s">
        <v>1</v>
      </c>
      <c r="F524" s="207" t="s">
        <v>1076</v>
      </c>
      <c r="G524" s="204"/>
      <c r="H524" s="206" t="s">
        <v>1</v>
      </c>
      <c r="I524" s="208"/>
      <c r="J524" s="204"/>
      <c r="K524" s="204"/>
      <c r="L524" s="209"/>
      <c r="M524" s="210"/>
      <c r="N524" s="211"/>
      <c r="O524" s="211"/>
      <c r="P524" s="211"/>
      <c r="Q524" s="211"/>
      <c r="R524" s="211"/>
      <c r="S524" s="211"/>
      <c r="T524" s="212"/>
      <c r="AT524" s="213" t="s">
        <v>168</v>
      </c>
      <c r="AU524" s="213" t="s">
        <v>86</v>
      </c>
      <c r="AV524" s="13" t="s">
        <v>84</v>
      </c>
      <c r="AW524" s="13" t="s">
        <v>32</v>
      </c>
      <c r="AX524" s="13" t="s">
        <v>76</v>
      </c>
      <c r="AY524" s="213" t="s">
        <v>131</v>
      </c>
    </row>
    <row r="525" spans="1:65" s="14" customFormat="1" ht="11.25">
      <c r="B525" s="214"/>
      <c r="C525" s="215"/>
      <c r="D525" s="205" t="s">
        <v>168</v>
      </c>
      <c r="E525" s="216" t="s">
        <v>251</v>
      </c>
      <c r="F525" s="217" t="s">
        <v>1077</v>
      </c>
      <c r="G525" s="215"/>
      <c r="H525" s="218">
        <v>61.9</v>
      </c>
      <c r="I525" s="219"/>
      <c r="J525" s="215"/>
      <c r="K525" s="215"/>
      <c r="L525" s="220"/>
      <c r="M525" s="221"/>
      <c r="N525" s="222"/>
      <c r="O525" s="222"/>
      <c r="P525" s="222"/>
      <c r="Q525" s="222"/>
      <c r="R525" s="222"/>
      <c r="S525" s="222"/>
      <c r="T525" s="223"/>
      <c r="AT525" s="224" t="s">
        <v>168</v>
      </c>
      <c r="AU525" s="224" t="s">
        <v>86</v>
      </c>
      <c r="AV525" s="14" t="s">
        <v>86</v>
      </c>
      <c r="AW525" s="14" t="s">
        <v>32</v>
      </c>
      <c r="AX525" s="14" t="s">
        <v>84</v>
      </c>
      <c r="AY525" s="224" t="s">
        <v>131</v>
      </c>
    </row>
    <row r="526" spans="1:65" s="2" customFormat="1" ht="24.2" customHeight="1">
      <c r="A526" s="34"/>
      <c r="B526" s="35"/>
      <c r="C526" s="188" t="s">
        <v>1078</v>
      </c>
      <c r="D526" s="188" t="s">
        <v>133</v>
      </c>
      <c r="E526" s="189" t="s">
        <v>1079</v>
      </c>
      <c r="F526" s="190" t="s">
        <v>1080</v>
      </c>
      <c r="G526" s="191" t="s">
        <v>166</v>
      </c>
      <c r="H526" s="192">
        <v>68.09</v>
      </c>
      <c r="I526" s="193"/>
      <c r="J526" s="194">
        <f>ROUND(I526*H526,2)</f>
        <v>0</v>
      </c>
      <c r="K526" s="195"/>
      <c r="L526" s="196"/>
      <c r="M526" s="197" t="s">
        <v>1</v>
      </c>
      <c r="N526" s="198" t="s">
        <v>41</v>
      </c>
      <c r="O526" s="71"/>
      <c r="P526" s="199">
        <f>O526*H526</f>
        <v>0</v>
      </c>
      <c r="Q526" s="199">
        <v>9.7000000000000003E-2</v>
      </c>
      <c r="R526" s="199">
        <f>Q526*H526</f>
        <v>6.6047300000000009</v>
      </c>
      <c r="S526" s="199">
        <v>0</v>
      </c>
      <c r="T526" s="200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201" t="s">
        <v>906</v>
      </c>
      <c r="AT526" s="201" t="s">
        <v>133</v>
      </c>
      <c r="AU526" s="201" t="s">
        <v>86</v>
      </c>
      <c r="AY526" s="17" t="s">
        <v>131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17" t="s">
        <v>84</v>
      </c>
      <c r="BK526" s="202">
        <f>ROUND(I526*H526,2)</f>
        <v>0</v>
      </c>
      <c r="BL526" s="17" t="s">
        <v>906</v>
      </c>
      <c r="BM526" s="201" t="s">
        <v>1081</v>
      </c>
    </row>
    <row r="527" spans="1:65" s="14" customFormat="1" ht="11.25">
      <c r="B527" s="214"/>
      <c r="C527" s="215"/>
      <c r="D527" s="205" t="s">
        <v>168</v>
      </c>
      <c r="E527" s="216" t="s">
        <v>1</v>
      </c>
      <c r="F527" s="217" t="s">
        <v>1082</v>
      </c>
      <c r="G527" s="215"/>
      <c r="H527" s="218">
        <v>68.09</v>
      </c>
      <c r="I527" s="219"/>
      <c r="J527" s="215"/>
      <c r="K527" s="215"/>
      <c r="L527" s="220"/>
      <c r="M527" s="221"/>
      <c r="N527" s="222"/>
      <c r="O527" s="222"/>
      <c r="P527" s="222"/>
      <c r="Q527" s="222"/>
      <c r="R527" s="222"/>
      <c r="S527" s="222"/>
      <c r="T527" s="223"/>
      <c r="AT527" s="224" t="s">
        <v>168</v>
      </c>
      <c r="AU527" s="224" t="s">
        <v>86</v>
      </c>
      <c r="AV527" s="14" t="s">
        <v>86</v>
      </c>
      <c r="AW527" s="14" t="s">
        <v>32</v>
      </c>
      <c r="AX527" s="14" t="s">
        <v>84</v>
      </c>
      <c r="AY527" s="224" t="s">
        <v>131</v>
      </c>
    </row>
    <row r="528" spans="1:65" s="2" customFormat="1" ht="21.75" customHeight="1">
      <c r="A528" s="34"/>
      <c r="B528" s="35"/>
      <c r="C528" s="188" t="s">
        <v>1083</v>
      </c>
      <c r="D528" s="188" t="s">
        <v>133</v>
      </c>
      <c r="E528" s="189" t="s">
        <v>1084</v>
      </c>
      <c r="F528" s="190" t="s">
        <v>1085</v>
      </c>
      <c r="G528" s="191" t="s">
        <v>166</v>
      </c>
      <c r="H528" s="192">
        <v>136.18</v>
      </c>
      <c r="I528" s="193"/>
      <c r="J528" s="194">
        <f>ROUND(I528*H528,2)</f>
        <v>0</v>
      </c>
      <c r="K528" s="195"/>
      <c r="L528" s="196"/>
      <c r="M528" s="197" t="s">
        <v>1</v>
      </c>
      <c r="N528" s="198" t="s">
        <v>41</v>
      </c>
      <c r="O528" s="71"/>
      <c r="P528" s="199">
        <f>O528*H528</f>
        <v>0</v>
      </c>
      <c r="Q528" s="199">
        <v>9.5999999999999992E-3</v>
      </c>
      <c r="R528" s="199">
        <f>Q528*H528</f>
        <v>1.307328</v>
      </c>
      <c r="S528" s="199">
        <v>0</v>
      </c>
      <c r="T528" s="200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201" t="s">
        <v>906</v>
      </c>
      <c r="AT528" s="201" t="s">
        <v>133</v>
      </c>
      <c r="AU528" s="201" t="s">
        <v>86</v>
      </c>
      <c r="AY528" s="17" t="s">
        <v>131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17" t="s">
        <v>84</v>
      </c>
      <c r="BK528" s="202">
        <f>ROUND(I528*H528,2)</f>
        <v>0</v>
      </c>
      <c r="BL528" s="17" t="s">
        <v>906</v>
      </c>
      <c r="BM528" s="201" t="s">
        <v>1086</v>
      </c>
    </row>
    <row r="529" spans="1:65" s="14" customFormat="1" ht="11.25">
      <c r="B529" s="214"/>
      <c r="C529" s="215"/>
      <c r="D529" s="205" t="s">
        <v>168</v>
      </c>
      <c r="E529" s="216" t="s">
        <v>1</v>
      </c>
      <c r="F529" s="217" t="s">
        <v>1087</v>
      </c>
      <c r="G529" s="215"/>
      <c r="H529" s="218">
        <v>136.18</v>
      </c>
      <c r="I529" s="219"/>
      <c r="J529" s="215"/>
      <c r="K529" s="215"/>
      <c r="L529" s="220"/>
      <c r="M529" s="221"/>
      <c r="N529" s="222"/>
      <c r="O529" s="222"/>
      <c r="P529" s="222"/>
      <c r="Q529" s="222"/>
      <c r="R529" s="222"/>
      <c r="S529" s="222"/>
      <c r="T529" s="223"/>
      <c r="AT529" s="224" t="s">
        <v>168</v>
      </c>
      <c r="AU529" s="224" t="s">
        <v>86</v>
      </c>
      <c r="AV529" s="14" t="s">
        <v>86</v>
      </c>
      <c r="AW529" s="14" t="s">
        <v>32</v>
      </c>
      <c r="AX529" s="14" t="s">
        <v>84</v>
      </c>
      <c r="AY529" s="224" t="s">
        <v>131</v>
      </c>
    </row>
    <row r="530" spans="1:65" s="2" customFormat="1" ht="24.2" customHeight="1">
      <c r="A530" s="34"/>
      <c r="B530" s="35"/>
      <c r="C530" s="236" t="s">
        <v>1088</v>
      </c>
      <c r="D530" s="236" t="s">
        <v>224</v>
      </c>
      <c r="E530" s="237" t="s">
        <v>1089</v>
      </c>
      <c r="F530" s="238" t="s">
        <v>1090</v>
      </c>
      <c r="G530" s="239" t="s">
        <v>103</v>
      </c>
      <c r="H530" s="240">
        <v>243.2</v>
      </c>
      <c r="I530" s="241"/>
      <c r="J530" s="242">
        <f>ROUND(I530*H530,2)</f>
        <v>0</v>
      </c>
      <c r="K530" s="243"/>
      <c r="L530" s="39"/>
      <c r="M530" s="244" t="s">
        <v>1</v>
      </c>
      <c r="N530" s="245" t="s">
        <v>41</v>
      </c>
      <c r="O530" s="71"/>
      <c r="P530" s="199">
        <f>O530*H530</f>
        <v>0</v>
      </c>
      <c r="Q530" s="199">
        <v>0</v>
      </c>
      <c r="R530" s="199">
        <f>Q530*H530</f>
        <v>0</v>
      </c>
      <c r="S530" s="199">
        <v>0</v>
      </c>
      <c r="T530" s="200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201" t="s">
        <v>594</v>
      </c>
      <c r="AT530" s="201" t="s">
        <v>224</v>
      </c>
      <c r="AU530" s="201" t="s">
        <v>86</v>
      </c>
      <c r="AY530" s="17" t="s">
        <v>131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7" t="s">
        <v>84</v>
      </c>
      <c r="BK530" s="202">
        <f>ROUND(I530*H530,2)</f>
        <v>0</v>
      </c>
      <c r="BL530" s="17" t="s">
        <v>594</v>
      </c>
      <c r="BM530" s="201" t="s">
        <v>1091</v>
      </c>
    </row>
    <row r="531" spans="1:65" s="13" customFormat="1" ht="11.25">
      <c r="B531" s="203"/>
      <c r="C531" s="204"/>
      <c r="D531" s="205" t="s">
        <v>168</v>
      </c>
      <c r="E531" s="206" t="s">
        <v>1</v>
      </c>
      <c r="F531" s="207" t="s">
        <v>1092</v>
      </c>
      <c r="G531" s="204"/>
      <c r="H531" s="206" t="s">
        <v>1</v>
      </c>
      <c r="I531" s="208"/>
      <c r="J531" s="204"/>
      <c r="K531" s="204"/>
      <c r="L531" s="209"/>
      <c r="M531" s="210"/>
      <c r="N531" s="211"/>
      <c r="O531" s="211"/>
      <c r="P531" s="211"/>
      <c r="Q531" s="211"/>
      <c r="R531" s="211"/>
      <c r="S531" s="211"/>
      <c r="T531" s="212"/>
      <c r="AT531" s="213" t="s">
        <v>168</v>
      </c>
      <c r="AU531" s="213" t="s">
        <v>86</v>
      </c>
      <c r="AV531" s="13" t="s">
        <v>84</v>
      </c>
      <c r="AW531" s="13" t="s">
        <v>32</v>
      </c>
      <c r="AX531" s="13" t="s">
        <v>76</v>
      </c>
      <c r="AY531" s="213" t="s">
        <v>131</v>
      </c>
    </row>
    <row r="532" spans="1:65" s="14" customFormat="1" ht="22.5">
      <c r="B532" s="214"/>
      <c r="C532" s="215"/>
      <c r="D532" s="205" t="s">
        <v>168</v>
      </c>
      <c r="E532" s="216" t="s">
        <v>247</v>
      </c>
      <c r="F532" s="217" t="s">
        <v>1093</v>
      </c>
      <c r="G532" s="215"/>
      <c r="H532" s="218">
        <v>243.2</v>
      </c>
      <c r="I532" s="219"/>
      <c r="J532" s="215"/>
      <c r="K532" s="215"/>
      <c r="L532" s="220"/>
      <c r="M532" s="221"/>
      <c r="N532" s="222"/>
      <c r="O532" s="222"/>
      <c r="P532" s="222"/>
      <c r="Q532" s="222"/>
      <c r="R532" s="222"/>
      <c r="S532" s="222"/>
      <c r="T532" s="223"/>
      <c r="AT532" s="224" t="s">
        <v>168</v>
      </c>
      <c r="AU532" s="224" t="s">
        <v>86</v>
      </c>
      <c r="AV532" s="14" t="s">
        <v>86</v>
      </c>
      <c r="AW532" s="14" t="s">
        <v>32</v>
      </c>
      <c r="AX532" s="14" t="s">
        <v>84</v>
      </c>
      <c r="AY532" s="224" t="s">
        <v>131</v>
      </c>
    </row>
    <row r="533" spans="1:65" s="2" customFormat="1" ht="24.2" customHeight="1">
      <c r="A533" s="34"/>
      <c r="B533" s="35"/>
      <c r="C533" s="236" t="s">
        <v>1094</v>
      </c>
      <c r="D533" s="236" t="s">
        <v>224</v>
      </c>
      <c r="E533" s="237" t="s">
        <v>1095</v>
      </c>
      <c r="F533" s="238" t="s">
        <v>1096</v>
      </c>
      <c r="G533" s="239" t="s">
        <v>103</v>
      </c>
      <c r="H533" s="240">
        <v>239.8</v>
      </c>
      <c r="I533" s="241"/>
      <c r="J533" s="242">
        <f>ROUND(I533*H533,2)</f>
        <v>0</v>
      </c>
      <c r="K533" s="243"/>
      <c r="L533" s="39"/>
      <c r="M533" s="244" t="s">
        <v>1</v>
      </c>
      <c r="N533" s="245" t="s">
        <v>41</v>
      </c>
      <c r="O533" s="71"/>
      <c r="P533" s="199">
        <f>O533*H533</f>
        <v>0</v>
      </c>
      <c r="Q533" s="199">
        <v>0</v>
      </c>
      <c r="R533" s="199">
        <f>Q533*H533</f>
        <v>0</v>
      </c>
      <c r="S533" s="199">
        <v>0</v>
      </c>
      <c r="T533" s="200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201" t="s">
        <v>594</v>
      </c>
      <c r="AT533" s="201" t="s">
        <v>224</v>
      </c>
      <c r="AU533" s="201" t="s">
        <v>86</v>
      </c>
      <c r="AY533" s="17" t="s">
        <v>131</v>
      </c>
      <c r="BE533" s="202">
        <f>IF(N533="základní",J533,0)</f>
        <v>0</v>
      </c>
      <c r="BF533" s="202">
        <f>IF(N533="snížená",J533,0)</f>
        <v>0</v>
      </c>
      <c r="BG533" s="202">
        <f>IF(N533="zákl. přenesená",J533,0)</f>
        <v>0</v>
      </c>
      <c r="BH533" s="202">
        <f>IF(N533="sníž. přenesená",J533,0)</f>
        <v>0</v>
      </c>
      <c r="BI533" s="202">
        <f>IF(N533="nulová",J533,0)</f>
        <v>0</v>
      </c>
      <c r="BJ533" s="17" t="s">
        <v>84</v>
      </c>
      <c r="BK533" s="202">
        <f>ROUND(I533*H533,2)</f>
        <v>0</v>
      </c>
      <c r="BL533" s="17" t="s">
        <v>594</v>
      </c>
      <c r="BM533" s="201" t="s">
        <v>1097</v>
      </c>
    </row>
    <row r="534" spans="1:65" s="13" customFormat="1" ht="11.25">
      <c r="B534" s="203"/>
      <c r="C534" s="204"/>
      <c r="D534" s="205" t="s">
        <v>168</v>
      </c>
      <c r="E534" s="206" t="s">
        <v>1</v>
      </c>
      <c r="F534" s="207" t="s">
        <v>1092</v>
      </c>
      <c r="G534" s="204"/>
      <c r="H534" s="206" t="s">
        <v>1</v>
      </c>
      <c r="I534" s="208"/>
      <c r="J534" s="204"/>
      <c r="K534" s="204"/>
      <c r="L534" s="209"/>
      <c r="M534" s="210"/>
      <c r="N534" s="211"/>
      <c r="O534" s="211"/>
      <c r="P534" s="211"/>
      <c r="Q534" s="211"/>
      <c r="R534" s="211"/>
      <c r="S534" s="211"/>
      <c r="T534" s="212"/>
      <c r="AT534" s="213" t="s">
        <v>168</v>
      </c>
      <c r="AU534" s="213" t="s">
        <v>86</v>
      </c>
      <c r="AV534" s="13" t="s">
        <v>84</v>
      </c>
      <c r="AW534" s="13" t="s">
        <v>32</v>
      </c>
      <c r="AX534" s="13" t="s">
        <v>76</v>
      </c>
      <c r="AY534" s="213" t="s">
        <v>131</v>
      </c>
    </row>
    <row r="535" spans="1:65" s="14" customFormat="1" ht="22.5">
      <c r="B535" s="214"/>
      <c r="C535" s="215"/>
      <c r="D535" s="205" t="s">
        <v>168</v>
      </c>
      <c r="E535" s="216" t="s">
        <v>249</v>
      </c>
      <c r="F535" s="217" t="s">
        <v>1098</v>
      </c>
      <c r="G535" s="215"/>
      <c r="H535" s="218">
        <v>239.8</v>
      </c>
      <c r="I535" s="219"/>
      <c r="J535" s="215"/>
      <c r="K535" s="215"/>
      <c r="L535" s="220"/>
      <c r="M535" s="221"/>
      <c r="N535" s="222"/>
      <c r="O535" s="222"/>
      <c r="P535" s="222"/>
      <c r="Q535" s="222"/>
      <c r="R535" s="222"/>
      <c r="S535" s="222"/>
      <c r="T535" s="223"/>
      <c r="AT535" s="224" t="s">
        <v>168</v>
      </c>
      <c r="AU535" s="224" t="s">
        <v>86</v>
      </c>
      <c r="AV535" s="14" t="s">
        <v>86</v>
      </c>
      <c r="AW535" s="14" t="s">
        <v>32</v>
      </c>
      <c r="AX535" s="14" t="s">
        <v>84</v>
      </c>
      <c r="AY535" s="224" t="s">
        <v>131</v>
      </c>
    </row>
    <row r="536" spans="1:65" s="2" customFormat="1" ht="16.5" customHeight="1">
      <c r="A536" s="34"/>
      <c r="B536" s="35"/>
      <c r="C536" s="188" t="s">
        <v>1099</v>
      </c>
      <c r="D536" s="188" t="s">
        <v>133</v>
      </c>
      <c r="E536" s="189" t="s">
        <v>1100</v>
      </c>
      <c r="F536" s="190" t="s">
        <v>1101</v>
      </c>
      <c r="G536" s="191" t="s">
        <v>103</v>
      </c>
      <c r="H536" s="192">
        <v>251.79</v>
      </c>
      <c r="I536" s="193"/>
      <c r="J536" s="194">
        <f>ROUND(I536*H536,2)</f>
        <v>0</v>
      </c>
      <c r="K536" s="195"/>
      <c r="L536" s="196"/>
      <c r="M536" s="197" t="s">
        <v>1</v>
      </c>
      <c r="N536" s="198" t="s">
        <v>41</v>
      </c>
      <c r="O536" s="71"/>
      <c r="P536" s="199">
        <f>O536*H536</f>
        <v>0</v>
      </c>
      <c r="Q536" s="199">
        <v>6.8999999999999997E-4</v>
      </c>
      <c r="R536" s="199">
        <f>Q536*H536</f>
        <v>0.17373509999999998</v>
      </c>
      <c r="S536" s="199">
        <v>0</v>
      </c>
      <c r="T536" s="200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201" t="s">
        <v>906</v>
      </c>
      <c r="AT536" s="201" t="s">
        <v>133</v>
      </c>
      <c r="AU536" s="201" t="s">
        <v>86</v>
      </c>
      <c r="AY536" s="17" t="s">
        <v>131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17" t="s">
        <v>84</v>
      </c>
      <c r="BK536" s="202">
        <f>ROUND(I536*H536,2)</f>
        <v>0</v>
      </c>
      <c r="BL536" s="17" t="s">
        <v>906</v>
      </c>
      <c r="BM536" s="201" t="s">
        <v>1102</v>
      </c>
    </row>
    <row r="537" spans="1:65" s="14" customFormat="1" ht="11.25">
      <c r="B537" s="214"/>
      <c r="C537" s="215"/>
      <c r="D537" s="205" t="s">
        <v>168</v>
      </c>
      <c r="E537" s="216" t="s">
        <v>1</v>
      </c>
      <c r="F537" s="217" t="s">
        <v>1103</v>
      </c>
      <c r="G537" s="215"/>
      <c r="H537" s="218">
        <v>251.79</v>
      </c>
      <c r="I537" s="219"/>
      <c r="J537" s="215"/>
      <c r="K537" s="215"/>
      <c r="L537" s="220"/>
      <c r="M537" s="221"/>
      <c r="N537" s="222"/>
      <c r="O537" s="222"/>
      <c r="P537" s="222"/>
      <c r="Q537" s="222"/>
      <c r="R537" s="222"/>
      <c r="S537" s="222"/>
      <c r="T537" s="223"/>
      <c r="AT537" s="224" t="s">
        <v>168</v>
      </c>
      <c r="AU537" s="224" t="s">
        <v>86</v>
      </c>
      <c r="AV537" s="14" t="s">
        <v>86</v>
      </c>
      <c r="AW537" s="14" t="s">
        <v>32</v>
      </c>
      <c r="AX537" s="14" t="s">
        <v>84</v>
      </c>
      <c r="AY537" s="224" t="s">
        <v>131</v>
      </c>
    </row>
    <row r="538" spans="1:65" s="2" customFormat="1" ht="16.5" customHeight="1">
      <c r="A538" s="34"/>
      <c r="B538" s="35"/>
      <c r="C538" s="188" t="s">
        <v>1104</v>
      </c>
      <c r="D538" s="188" t="s">
        <v>133</v>
      </c>
      <c r="E538" s="189" t="s">
        <v>1105</v>
      </c>
      <c r="F538" s="190" t="s">
        <v>1106</v>
      </c>
      <c r="G538" s="191" t="s">
        <v>103</v>
      </c>
      <c r="H538" s="192">
        <v>255.36</v>
      </c>
      <c r="I538" s="193"/>
      <c r="J538" s="194">
        <f>ROUND(I538*H538,2)</f>
        <v>0</v>
      </c>
      <c r="K538" s="195"/>
      <c r="L538" s="196"/>
      <c r="M538" s="197" t="s">
        <v>1</v>
      </c>
      <c r="N538" s="198" t="s">
        <v>41</v>
      </c>
      <c r="O538" s="71"/>
      <c r="P538" s="199">
        <f>O538*H538</f>
        <v>0</v>
      </c>
      <c r="Q538" s="199">
        <v>0</v>
      </c>
      <c r="R538" s="199">
        <f>Q538*H538</f>
        <v>0</v>
      </c>
      <c r="S538" s="199">
        <v>0</v>
      </c>
      <c r="T538" s="200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201" t="s">
        <v>906</v>
      </c>
      <c r="AT538" s="201" t="s">
        <v>133</v>
      </c>
      <c r="AU538" s="201" t="s">
        <v>86</v>
      </c>
      <c r="AY538" s="17" t="s">
        <v>131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17" t="s">
        <v>84</v>
      </c>
      <c r="BK538" s="202">
        <f>ROUND(I538*H538,2)</f>
        <v>0</v>
      </c>
      <c r="BL538" s="17" t="s">
        <v>906</v>
      </c>
      <c r="BM538" s="201" t="s">
        <v>1107</v>
      </c>
    </row>
    <row r="539" spans="1:65" s="14" customFormat="1" ht="11.25">
      <c r="B539" s="214"/>
      <c r="C539" s="215"/>
      <c r="D539" s="205" t="s">
        <v>168</v>
      </c>
      <c r="E539" s="216" t="s">
        <v>1</v>
      </c>
      <c r="F539" s="217" t="s">
        <v>1108</v>
      </c>
      <c r="G539" s="215"/>
      <c r="H539" s="218">
        <v>255.36</v>
      </c>
      <c r="I539" s="219"/>
      <c r="J539" s="215"/>
      <c r="K539" s="215"/>
      <c r="L539" s="220"/>
      <c r="M539" s="252"/>
      <c r="N539" s="253"/>
      <c r="O539" s="253"/>
      <c r="P539" s="253"/>
      <c r="Q539" s="253"/>
      <c r="R539" s="253"/>
      <c r="S539" s="253"/>
      <c r="T539" s="254"/>
      <c r="AT539" s="224" t="s">
        <v>168</v>
      </c>
      <c r="AU539" s="224" t="s">
        <v>86</v>
      </c>
      <c r="AV539" s="14" t="s">
        <v>86</v>
      </c>
      <c r="AW539" s="14" t="s">
        <v>32</v>
      </c>
      <c r="AX539" s="14" t="s">
        <v>84</v>
      </c>
      <c r="AY539" s="224" t="s">
        <v>131</v>
      </c>
    </row>
    <row r="540" spans="1:65" s="2" customFormat="1" ht="6.95" customHeight="1">
      <c r="A540" s="34"/>
      <c r="B540" s="54"/>
      <c r="C540" s="55"/>
      <c r="D540" s="55"/>
      <c r="E540" s="55"/>
      <c r="F540" s="55"/>
      <c r="G540" s="55"/>
      <c r="H540" s="55"/>
      <c r="I540" s="55"/>
      <c r="J540" s="55"/>
      <c r="K540" s="55"/>
      <c r="L540" s="39"/>
      <c r="M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</row>
  </sheetData>
  <sheetProtection algorithmName="SHA-512" hashValue="hnwQvK7oAHKpgxf+qzLlunWvXDfwz3mvTvXf+AsjzDqyzTPrEQs5JvXSNiX0ygqgeRLADY8Dh2Mn6vGj2VH+UA==" saltValue="o/IrwV77NUcqttuZCEKeYzaRkX3lx8NhxkTkB+w3CyK3X+oj+Sk5kMZdKBRo03hmmcDOthcg/c13RJj1d/eqUQ==" spinCount="100000" sheet="1" objects="1" scenarios="1" formatColumns="0" formatRows="0" autoFilter="0"/>
  <autoFilter ref="C127:K539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7" t="s">
        <v>92</v>
      </c>
      <c r="AZ2" s="108" t="s">
        <v>1109</v>
      </c>
      <c r="BA2" s="108" t="s">
        <v>1109</v>
      </c>
      <c r="BB2" s="108" t="s">
        <v>255</v>
      </c>
      <c r="BC2" s="108" t="s">
        <v>1110</v>
      </c>
      <c r="BD2" s="108" t="s">
        <v>86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  <c r="AZ3" s="108" t="s">
        <v>1111</v>
      </c>
      <c r="BA3" s="108" t="s">
        <v>1111</v>
      </c>
      <c r="BB3" s="108" t="s">
        <v>255</v>
      </c>
      <c r="BC3" s="108" t="s">
        <v>1112</v>
      </c>
      <c r="BD3" s="108" t="s">
        <v>86</v>
      </c>
    </row>
    <row r="4" spans="1:56" s="1" customFormat="1" ht="24.95" customHeight="1">
      <c r="B4" s="20"/>
      <c r="D4" s="111" t="s">
        <v>105</v>
      </c>
      <c r="L4" s="20"/>
      <c r="M4" s="112" t="s">
        <v>10</v>
      </c>
      <c r="AT4" s="17" t="s">
        <v>4</v>
      </c>
      <c r="AZ4" s="108" t="s">
        <v>1113</v>
      </c>
      <c r="BA4" s="108" t="s">
        <v>1113</v>
      </c>
      <c r="BB4" s="108" t="s">
        <v>241</v>
      </c>
      <c r="BC4" s="108" t="s">
        <v>1114</v>
      </c>
      <c r="BD4" s="108" t="s">
        <v>86</v>
      </c>
    </row>
    <row r="5" spans="1:56" s="1" customFormat="1" ht="6.95" customHeight="1">
      <c r="B5" s="20"/>
      <c r="L5" s="20"/>
      <c r="AZ5" s="108" t="s">
        <v>1115</v>
      </c>
      <c r="BA5" s="108" t="s">
        <v>1115</v>
      </c>
      <c r="BB5" s="108" t="s">
        <v>241</v>
      </c>
      <c r="BC5" s="108" t="s">
        <v>1116</v>
      </c>
      <c r="BD5" s="108" t="s">
        <v>86</v>
      </c>
    </row>
    <row r="6" spans="1:56" s="1" customFormat="1" ht="12" customHeight="1">
      <c r="B6" s="20"/>
      <c r="D6" s="113" t="s">
        <v>16</v>
      </c>
      <c r="L6" s="20"/>
      <c r="AZ6" s="108" t="s">
        <v>263</v>
      </c>
      <c r="BA6" s="108" t="s">
        <v>263</v>
      </c>
      <c r="BB6" s="108" t="s">
        <v>255</v>
      </c>
      <c r="BC6" s="108" t="s">
        <v>1117</v>
      </c>
      <c r="BD6" s="108" t="s">
        <v>86</v>
      </c>
    </row>
    <row r="7" spans="1:56" s="1" customFormat="1" ht="16.5" customHeight="1">
      <c r="B7" s="20"/>
      <c r="E7" s="310" t="str">
        <f>'Rekapitulace stavby'!K6</f>
        <v>Rekonstrukce komunikace ul. Mitušova 8 - 16</v>
      </c>
      <c r="F7" s="311"/>
      <c r="G7" s="311"/>
      <c r="H7" s="311"/>
      <c r="L7" s="20"/>
      <c r="AZ7" s="108" t="s">
        <v>1118</v>
      </c>
      <c r="BA7" s="108" t="s">
        <v>1118</v>
      </c>
      <c r="BB7" s="108" t="s">
        <v>103</v>
      </c>
      <c r="BC7" s="108" t="s">
        <v>1119</v>
      </c>
      <c r="BD7" s="108" t="s">
        <v>86</v>
      </c>
    </row>
    <row r="8" spans="1:5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1120</v>
      </c>
      <c r="BA8" s="108" t="s">
        <v>1120</v>
      </c>
      <c r="BB8" s="108" t="s">
        <v>103</v>
      </c>
      <c r="BC8" s="108" t="s">
        <v>200</v>
      </c>
      <c r="BD8" s="108" t="s">
        <v>86</v>
      </c>
    </row>
    <row r="9" spans="1:56" s="2" customFormat="1" ht="16.5" customHeight="1">
      <c r="A9" s="34"/>
      <c r="B9" s="39"/>
      <c r="C9" s="34"/>
      <c r="D9" s="34"/>
      <c r="E9" s="312" t="s">
        <v>1121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293</v>
      </c>
      <c r="BA9" s="108" t="s">
        <v>293</v>
      </c>
      <c r="BB9" s="108" t="s">
        <v>255</v>
      </c>
      <c r="BC9" s="108" t="s">
        <v>1122</v>
      </c>
      <c r="BD9" s="108" t="s">
        <v>86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1123</v>
      </c>
      <c r="BA10" s="108" t="s">
        <v>1123</v>
      </c>
      <c r="BB10" s="108" t="s">
        <v>255</v>
      </c>
      <c r="BC10" s="108" t="s">
        <v>1124</v>
      </c>
      <c r="BD10" s="108" t="s">
        <v>86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1125</v>
      </c>
      <c r="BA11" s="108" t="s">
        <v>1125</v>
      </c>
      <c r="BB11" s="108" t="s">
        <v>255</v>
      </c>
      <c r="BC11" s="108" t="s">
        <v>1126</v>
      </c>
      <c r="BD11" s="108" t="s">
        <v>86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18. 6. 2022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1127</v>
      </c>
      <c r="BA12" s="108" t="s">
        <v>1127</v>
      </c>
      <c r="BB12" s="108" t="s">
        <v>434</v>
      </c>
      <c r="BC12" s="108" t="s">
        <v>1128</v>
      </c>
      <c r="BD12" s="108" t="s">
        <v>86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4" t="str">
        <f>'Rekapitulace stavby'!E14</f>
        <v>Vyplň údaj</v>
      </c>
      <c r="F18" s="315"/>
      <c r="G18" s="315"/>
      <c r="H18" s="315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ROUND((SUM(BE126:BE236)),  2)</f>
        <v>0</v>
      </c>
      <c r="G33" s="34"/>
      <c r="H33" s="34"/>
      <c r="I33" s="125">
        <v>0.21</v>
      </c>
      <c r="J33" s="124">
        <f>ROUND(((SUM(BE126:BE236))*I33),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42</v>
      </c>
      <c r="F34" s="124">
        <f>ROUND((SUM(BF126:BF236)),  2)</f>
        <v>0</v>
      </c>
      <c r="G34" s="34"/>
      <c r="H34" s="34"/>
      <c r="I34" s="125">
        <v>0.15</v>
      </c>
      <c r="J34" s="124">
        <f>ROUND(((SUM(BF126:BF236))*I34),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ROUND((SUM(BG126:BG236)),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ROUND((SUM(BH126:BH236)),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ROUND((SUM(BI126:BI236)),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7" t="str">
        <f>E7</f>
        <v>Rekonstrukce komunikace ul. Mitušova 8 - 16</v>
      </c>
      <c r="F85" s="318"/>
      <c r="G85" s="318"/>
      <c r="H85" s="31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002 - SO 301 ODVODNĚNÍ KOMUNIKACE</v>
      </c>
      <c r="F87" s="319"/>
      <c r="G87" s="319"/>
      <c r="H87" s="31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Mitušova</v>
      </c>
      <c r="G89" s="36"/>
      <c r="H89" s="36"/>
      <c r="I89" s="29" t="s">
        <v>22</v>
      </c>
      <c r="J89" s="66" t="str">
        <f>IF(J12="","",J12)</f>
        <v>18. 6. 2022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111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112</v>
      </c>
    </row>
    <row r="97" spans="1:31" s="9" customFormat="1" ht="24.9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306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307</v>
      </c>
      <c r="E99" s="157"/>
      <c r="F99" s="157"/>
      <c r="G99" s="157"/>
      <c r="H99" s="157"/>
      <c r="I99" s="157"/>
      <c r="J99" s="158">
        <f>J181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308</v>
      </c>
      <c r="E100" s="157"/>
      <c r="F100" s="157"/>
      <c r="G100" s="157"/>
      <c r="H100" s="157"/>
      <c r="I100" s="157"/>
      <c r="J100" s="158">
        <f>J185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309</v>
      </c>
      <c r="E101" s="157"/>
      <c r="F101" s="157"/>
      <c r="G101" s="157"/>
      <c r="H101" s="157"/>
      <c r="I101" s="157"/>
      <c r="J101" s="158">
        <f>J188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311</v>
      </c>
      <c r="E102" s="157"/>
      <c r="F102" s="157"/>
      <c r="G102" s="157"/>
      <c r="H102" s="157"/>
      <c r="I102" s="157"/>
      <c r="J102" s="158">
        <f>J191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312</v>
      </c>
      <c r="E103" s="157"/>
      <c r="F103" s="157"/>
      <c r="G103" s="157"/>
      <c r="H103" s="157"/>
      <c r="I103" s="157"/>
      <c r="J103" s="158">
        <f>J227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314</v>
      </c>
      <c r="E104" s="157"/>
      <c r="F104" s="157"/>
      <c r="G104" s="157"/>
      <c r="H104" s="157"/>
      <c r="I104" s="157"/>
      <c r="J104" s="158">
        <f>J230</f>
        <v>0</v>
      </c>
      <c r="K104" s="155"/>
      <c r="L104" s="159"/>
    </row>
    <row r="105" spans="1:31" s="9" customFormat="1" ht="24.95" customHeight="1">
      <c r="B105" s="148"/>
      <c r="C105" s="149"/>
      <c r="D105" s="150" t="s">
        <v>315</v>
      </c>
      <c r="E105" s="151"/>
      <c r="F105" s="151"/>
      <c r="G105" s="151"/>
      <c r="H105" s="151"/>
      <c r="I105" s="151"/>
      <c r="J105" s="152">
        <f>J232</f>
        <v>0</v>
      </c>
      <c r="K105" s="149"/>
      <c r="L105" s="153"/>
    </row>
    <row r="106" spans="1:31" s="10" customFormat="1" ht="19.899999999999999" customHeight="1">
      <c r="B106" s="154"/>
      <c r="C106" s="155"/>
      <c r="D106" s="156" t="s">
        <v>316</v>
      </c>
      <c r="E106" s="157"/>
      <c r="F106" s="157"/>
      <c r="G106" s="157"/>
      <c r="H106" s="157"/>
      <c r="I106" s="157"/>
      <c r="J106" s="158">
        <f>J233</f>
        <v>0</v>
      </c>
      <c r="K106" s="155"/>
      <c r="L106" s="159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115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17" t="str">
        <f>E7</f>
        <v>Rekonstrukce komunikace ul. Mitušova 8 - 16</v>
      </c>
      <c r="F116" s="318"/>
      <c r="G116" s="318"/>
      <c r="H116" s="31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106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9" t="str">
        <f>E9</f>
        <v>002 - SO 301 ODVODNĚNÍ KOMUNIKACE</v>
      </c>
      <c r="F118" s="319"/>
      <c r="G118" s="319"/>
      <c r="H118" s="319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ul. Mitušova</v>
      </c>
      <c r="G120" s="36"/>
      <c r="H120" s="36"/>
      <c r="I120" s="29" t="s">
        <v>22</v>
      </c>
      <c r="J120" s="66" t="str">
        <f>IF(J12="","",J12)</f>
        <v>18. 6. 2022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9" t="s">
        <v>24</v>
      </c>
      <c r="D122" s="36"/>
      <c r="E122" s="36"/>
      <c r="F122" s="27" t="str">
        <f>E15</f>
        <v>Městský obvod Ostrava – Jih</v>
      </c>
      <c r="G122" s="36"/>
      <c r="H122" s="36"/>
      <c r="I122" s="29" t="s">
        <v>30</v>
      </c>
      <c r="J122" s="32" t="str">
        <f>E21</f>
        <v>FILDMAN PROJEKT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5.7" customHeight="1">
      <c r="A123" s="34"/>
      <c r="B123" s="35"/>
      <c r="C123" s="29" t="s">
        <v>28</v>
      </c>
      <c r="D123" s="36"/>
      <c r="E123" s="36"/>
      <c r="F123" s="27" t="str">
        <f>IF(E18="","",E18)</f>
        <v>Vyplň údaj</v>
      </c>
      <c r="G123" s="36"/>
      <c r="H123" s="36"/>
      <c r="I123" s="29" t="s">
        <v>33</v>
      </c>
      <c r="J123" s="32" t="str">
        <f>E24</f>
        <v>Ing. Bc. Roman Fildán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0"/>
      <c r="B125" s="161"/>
      <c r="C125" s="162" t="s">
        <v>116</v>
      </c>
      <c r="D125" s="163" t="s">
        <v>61</v>
      </c>
      <c r="E125" s="163" t="s">
        <v>57</v>
      </c>
      <c r="F125" s="163" t="s">
        <v>58</v>
      </c>
      <c r="G125" s="163" t="s">
        <v>117</v>
      </c>
      <c r="H125" s="163" t="s">
        <v>118</v>
      </c>
      <c r="I125" s="163" t="s">
        <v>119</v>
      </c>
      <c r="J125" s="164" t="s">
        <v>110</v>
      </c>
      <c r="K125" s="165" t="s">
        <v>120</v>
      </c>
      <c r="L125" s="166"/>
      <c r="M125" s="75" t="s">
        <v>1</v>
      </c>
      <c r="N125" s="76" t="s">
        <v>40</v>
      </c>
      <c r="O125" s="76" t="s">
        <v>121</v>
      </c>
      <c r="P125" s="76" t="s">
        <v>122</v>
      </c>
      <c r="Q125" s="76" t="s">
        <v>123</v>
      </c>
      <c r="R125" s="76" t="s">
        <v>124</v>
      </c>
      <c r="S125" s="76" t="s">
        <v>125</v>
      </c>
      <c r="T125" s="77" t="s">
        <v>126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4"/>
      <c r="B126" s="35"/>
      <c r="C126" s="82" t="s">
        <v>127</v>
      </c>
      <c r="D126" s="36"/>
      <c r="E126" s="36"/>
      <c r="F126" s="36"/>
      <c r="G126" s="36"/>
      <c r="H126" s="36"/>
      <c r="I126" s="36"/>
      <c r="J126" s="167">
        <f>BK126</f>
        <v>0</v>
      </c>
      <c r="K126" s="36"/>
      <c r="L126" s="39"/>
      <c r="M126" s="78"/>
      <c r="N126" s="168"/>
      <c r="O126" s="79"/>
      <c r="P126" s="169">
        <f>P127+P232</f>
        <v>0</v>
      </c>
      <c r="Q126" s="79"/>
      <c r="R126" s="169">
        <f>R127+R232</f>
        <v>468.40996587000001</v>
      </c>
      <c r="S126" s="79"/>
      <c r="T126" s="170">
        <f>T127+T232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75</v>
      </c>
      <c r="AU126" s="17" t="s">
        <v>112</v>
      </c>
      <c r="BK126" s="171">
        <f>BK127+BK232</f>
        <v>0</v>
      </c>
    </row>
    <row r="127" spans="1:63" s="12" customFormat="1" ht="25.9" customHeight="1">
      <c r="B127" s="172"/>
      <c r="C127" s="173"/>
      <c r="D127" s="174" t="s">
        <v>75</v>
      </c>
      <c r="E127" s="175" t="s">
        <v>128</v>
      </c>
      <c r="F127" s="175" t="s">
        <v>129</v>
      </c>
      <c r="G127" s="173"/>
      <c r="H127" s="173"/>
      <c r="I127" s="176"/>
      <c r="J127" s="177">
        <f>BK127</f>
        <v>0</v>
      </c>
      <c r="K127" s="173"/>
      <c r="L127" s="178"/>
      <c r="M127" s="179"/>
      <c r="N127" s="180"/>
      <c r="O127" s="180"/>
      <c r="P127" s="181">
        <f>P128+P181+P185+P188+P191+P227+P230</f>
        <v>0</v>
      </c>
      <c r="Q127" s="180"/>
      <c r="R127" s="181">
        <f>R128+R181+R185+R188+R191+R227+R230</f>
        <v>468.40996587000001</v>
      </c>
      <c r="S127" s="180"/>
      <c r="T127" s="182">
        <f>T128+T181+T185+T188+T191+T227+T230</f>
        <v>0</v>
      </c>
      <c r="AR127" s="183" t="s">
        <v>84</v>
      </c>
      <c r="AT127" s="184" t="s">
        <v>75</v>
      </c>
      <c r="AU127" s="184" t="s">
        <v>76</v>
      </c>
      <c r="AY127" s="183" t="s">
        <v>131</v>
      </c>
      <c r="BK127" s="185">
        <f>BK128+BK181+BK185+BK188+BK191+BK227+BK230</f>
        <v>0</v>
      </c>
    </row>
    <row r="128" spans="1:63" s="12" customFormat="1" ht="22.9" customHeight="1">
      <c r="B128" s="172"/>
      <c r="C128" s="173"/>
      <c r="D128" s="174" t="s">
        <v>75</v>
      </c>
      <c r="E128" s="186" t="s">
        <v>84</v>
      </c>
      <c r="F128" s="186" t="s">
        <v>317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SUM(P129:P180)</f>
        <v>0</v>
      </c>
      <c r="Q128" s="180"/>
      <c r="R128" s="181">
        <f>SUM(R129:R180)</f>
        <v>438.47969711999997</v>
      </c>
      <c r="S128" s="180"/>
      <c r="T128" s="182">
        <f>SUM(T129:T180)</f>
        <v>0</v>
      </c>
      <c r="AR128" s="183" t="s">
        <v>84</v>
      </c>
      <c r="AT128" s="184" t="s">
        <v>75</v>
      </c>
      <c r="AU128" s="184" t="s">
        <v>84</v>
      </c>
      <c r="AY128" s="183" t="s">
        <v>131</v>
      </c>
      <c r="BK128" s="185">
        <f>SUM(BK129:BK180)</f>
        <v>0</v>
      </c>
    </row>
    <row r="129" spans="1:65" s="2" customFormat="1" ht="16.5" customHeight="1">
      <c r="A129" s="34"/>
      <c r="B129" s="35"/>
      <c r="C129" s="236" t="s">
        <v>84</v>
      </c>
      <c r="D129" s="236" t="s">
        <v>224</v>
      </c>
      <c r="E129" s="237" t="s">
        <v>1129</v>
      </c>
      <c r="F129" s="238" t="s">
        <v>1130</v>
      </c>
      <c r="G129" s="239" t="s">
        <v>103</v>
      </c>
      <c r="H129" s="240">
        <v>3</v>
      </c>
      <c r="I129" s="241"/>
      <c r="J129" s="242">
        <f>ROUND(I129*H129,2)</f>
        <v>0</v>
      </c>
      <c r="K129" s="243"/>
      <c r="L129" s="39"/>
      <c r="M129" s="244" t="s">
        <v>1</v>
      </c>
      <c r="N129" s="245" t="s">
        <v>41</v>
      </c>
      <c r="O129" s="71"/>
      <c r="P129" s="199">
        <f>O129*H129</f>
        <v>0</v>
      </c>
      <c r="Q129" s="199">
        <v>3.6900000000000002E-2</v>
      </c>
      <c r="R129" s="199">
        <f>Q129*H129</f>
        <v>0.11070000000000001</v>
      </c>
      <c r="S129" s="199">
        <v>0</v>
      </c>
      <c r="T129" s="20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137</v>
      </c>
      <c r="AT129" s="201" t="s">
        <v>224</v>
      </c>
      <c r="AU129" s="201" t="s">
        <v>86</v>
      </c>
      <c r="AY129" s="17" t="s">
        <v>131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" t="s">
        <v>84</v>
      </c>
      <c r="BK129" s="202">
        <f>ROUND(I129*H129,2)</f>
        <v>0</v>
      </c>
      <c r="BL129" s="17" t="s">
        <v>137</v>
      </c>
      <c r="BM129" s="201" t="s">
        <v>1131</v>
      </c>
    </row>
    <row r="130" spans="1:65" s="13" customFormat="1" ht="11.25">
      <c r="B130" s="203"/>
      <c r="C130" s="204"/>
      <c r="D130" s="205" t="s">
        <v>168</v>
      </c>
      <c r="E130" s="206" t="s">
        <v>1</v>
      </c>
      <c r="F130" s="207" t="s">
        <v>1132</v>
      </c>
      <c r="G130" s="204"/>
      <c r="H130" s="206" t="s">
        <v>1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168</v>
      </c>
      <c r="AU130" s="213" t="s">
        <v>86</v>
      </c>
      <c r="AV130" s="13" t="s">
        <v>84</v>
      </c>
      <c r="AW130" s="13" t="s">
        <v>32</v>
      </c>
      <c r="AX130" s="13" t="s">
        <v>76</v>
      </c>
      <c r="AY130" s="213" t="s">
        <v>131</v>
      </c>
    </row>
    <row r="131" spans="1:65" s="14" customFormat="1" ht="11.25">
      <c r="B131" s="214"/>
      <c r="C131" s="215"/>
      <c r="D131" s="205" t="s">
        <v>168</v>
      </c>
      <c r="E131" s="216" t="s">
        <v>1</v>
      </c>
      <c r="F131" s="217" t="s">
        <v>1133</v>
      </c>
      <c r="G131" s="215"/>
      <c r="H131" s="218">
        <v>3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168</v>
      </c>
      <c r="AU131" s="224" t="s">
        <v>86</v>
      </c>
      <c r="AV131" s="14" t="s">
        <v>86</v>
      </c>
      <c r="AW131" s="14" t="s">
        <v>32</v>
      </c>
      <c r="AX131" s="14" t="s">
        <v>84</v>
      </c>
      <c r="AY131" s="224" t="s">
        <v>131</v>
      </c>
    </row>
    <row r="132" spans="1:65" s="2" customFormat="1" ht="24.2" customHeight="1">
      <c r="A132" s="34"/>
      <c r="B132" s="35"/>
      <c r="C132" s="236" t="s">
        <v>86</v>
      </c>
      <c r="D132" s="236" t="s">
        <v>224</v>
      </c>
      <c r="E132" s="237" t="s">
        <v>1134</v>
      </c>
      <c r="F132" s="238" t="s">
        <v>1135</v>
      </c>
      <c r="G132" s="239" t="s">
        <v>103</v>
      </c>
      <c r="H132" s="240">
        <v>1.5</v>
      </c>
      <c r="I132" s="241"/>
      <c r="J132" s="242">
        <f>ROUND(I132*H132,2)</f>
        <v>0</v>
      </c>
      <c r="K132" s="243"/>
      <c r="L132" s="39"/>
      <c r="M132" s="244" t="s">
        <v>1</v>
      </c>
      <c r="N132" s="245" t="s">
        <v>41</v>
      </c>
      <c r="O132" s="71"/>
      <c r="P132" s="199">
        <f>O132*H132</f>
        <v>0</v>
      </c>
      <c r="Q132" s="199">
        <v>1.068E-2</v>
      </c>
      <c r="R132" s="199">
        <f>Q132*H132</f>
        <v>1.602E-2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137</v>
      </c>
      <c r="AT132" s="201" t="s">
        <v>224</v>
      </c>
      <c r="AU132" s="201" t="s">
        <v>86</v>
      </c>
      <c r="AY132" s="17" t="s">
        <v>131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84</v>
      </c>
      <c r="BK132" s="202">
        <f>ROUND(I132*H132,2)</f>
        <v>0</v>
      </c>
      <c r="BL132" s="17" t="s">
        <v>137</v>
      </c>
      <c r="BM132" s="201" t="s">
        <v>1136</v>
      </c>
    </row>
    <row r="133" spans="1:65" s="14" customFormat="1" ht="11.25">
      <c r="B133" s="214"/>
      <c r="C133" s="215"/>
      <c r="D133" s="205" t="s">
        <v>168</v>
      </c>
      <c r="E133" s="216" t="s">
        <v>1</v>
      </c>
      <c r="F133" s="217" t="s">
        <v>1137</v>
      </c>
      <c r="G133" s="215"/>
      <c r="H133" s="218">
        <v>1.5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168</v>
      </c>
      <c r="AU133" s="224" t="s">
        <v>86</v>
      </c>
      <c r="AV133" s="14" t="s">
        <v>86</v>
      </c>
      <c r="AW133" s="14" t="s">
        <v>32</v>
      </c>
      <c r="AX133" s="14" t="s">
        <v>84</v>
      </c>
      <c r="AY133" s="224" t="s">
        <v>131</v>
      </c>
    </row>
    <row r="134" spans="1:65" s="2" customFormat="1" ht="24.2" customHeight="1">
      <c r="A134" s="34"/>
      <c r="B134" s="35"/>
      <c r="C134" s="236" t="s">
        <v>141</v>
      </c>
      <c r="D134" s="236" t="s">
        <v>224</v>
      </c>
      <c r="E134" s="237" t="s">
        <v>1138</v>
      </c>
      <c r="F134" s="238" t="s">
        <v>1139</v>
      </c>
      <c r="G134" s="239" t="s">
        <v>103</v>
      </c>
      <c r="H134" s="240">
        <v>3</v>
      </c>
      <c r="I134" s="241"/>
      <c r="J134" s="242">
        <f>ROUND(I134*H134,2)</f>
        <v>0</v>
      </c>
      <c r="K134" s="243"/>
      <c r="L134" s="39"/>
      <c r="M134" s="244" t="s">
        <v>1</v>
      </c>
      <c r="N134" s="245" t="s">
        <v>41</v>
      </c>
      <c r="O134" s="71"/>
      <c r="P134" s="199">
        <f>O134*H134</f>
        <v>0</v>
      </c>
      <c r="Q134" s="199">
        <v>1.269E-2</v>
      </c>
      <c r="R134" s="199">
        <f>Q134*H134</f>
        <v>3.807E-2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137</v>
      </c>
      <c r="AT134" s="201" t="s">
        <v>224</v>
      </c>
      <c r="AU134" s="201" t="s">
        <v>86</v>
      </c>
      <c r="AY134" s="17" t="s">
        <v>131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84</v>
      </c>
      <c r="BK134" s="202">
        <f>ROUND(I134*H134,2)</f>
        <v>0</v>
      </c>
      <c r="BL134" s="17" t="s">
        <v>137</v>
      </c>
      <c r="BM134" s="201" t="s">
        <v>1140</v>
      </c>
    </row>
    <row r="135" spans="1:65" s="13" customFormat="1" ht="11.25">
      <c r="B135" s="203"/>
      <c r="C135" s="204"/>
      <c r="D135" s="205" t="s">
        <v>168</v>
      </c>
      <c r="E135" s="206" t="s">
        <v>1</v>
      </c>
      <c r="F135" s="207" t="s">
        <v>1092</v>
      </c>
      <c r="G135" s="204"/>
      <c r="H135" s="206" t="s">
        <v>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168</v>
      </c>
      <c r="AU135" s="213" t="s">
        <v>86</v>
      </c>
      <c r="AV135" s="13" t="s">
        <v>84</v>
      </c>
      <c r="AW135" s="13" t="s">
        <v>32</v>
      </c>
      <c r="AX135" s="13" t="s">
        <v>76</v>
      </c>
      <c r="AY135" s="213" t="s">
        <v>131</v>
      </c>
    </row>
    <row r="136" spans="1:65" s="14" customFormat="1" ht="11.25">
      <c r="B136" s="214"/>
      <c r="C136" s="215"/>
      <c r="D136" s="205" t="s">
        <v>168</v>
      </c>
      <c r="E136" s="216" t="s">
        <v>1</v>
      </c>
      <c r="F136" s="217" t="s">
        <v>1141</v>
      </c>
      <c r="G136" s="215"/>
      <c r="H136" s="218">
        <v>3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168</v>
      </c>
      <c r="AU136" s="224" t="s">
        <v>86</v>
      </c>
      <c r="AV136" s="14" t="s">
        <v>86</v>
      </c>
      <c r="AW136" s="14" t="s">
        <v>32</v>
      </c>
      <c r="AX136" s="14" t="s">
        <v>84</v>
      </c>
      <c r="AY136" s="224" t="s">
        <v>131</v>
      </c>
    </row>
    <row r="137" spans="1:65" s="2" customFormat="1" ht="24.2" customHeight="1">
      <c r="A137" s="34"/>
      <c r="B137" s="35"/>
      <c r="C137" s="236" t="s">
        <v>137</v>
      </c>
      <c r="D137" s="236" t="s">
        <v>224</v>
      </c>
      <c r="E137" s="237" t="s">
        <v>364</v>
      </c>
      <c r="F137" s="238" t="s">
        <v>365</v>
      </c>
      <c r="G137" s="239" t="s">
        <v>103</v>
      </c>
      <c r="H137" s="240">
        <v>27</v>
      </c>
      <c r="I137" s="241"/>
      <c r="J137" s="242">
        <f>ROUND(I137*H137,2)</f>
        <v>0</v>
      </c>
      <c r="K137" s="243"/>
      <c r="L137" s="39"/>
      <c r="M137" s="244" t="s">
        <v>1</v>
      </c>
      <c r="N137" s="245" t="s">
        <v>41</v>
      </c>
      <c r="O137" s="71"/>
      <c r="P137" s="199">
        <f>O137*H137</f>
        <v>0</v>
      </c>
      <c r="Q137" s="199">
        <v>6.053E-2</v>
      </c>
      <c r="R137" s="199">
        <f>Q137*H137</f>
        <v>1.6343099999999999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137</v>
      </c>
      <c r="AT137" s="201" t="s">
        <v>224</v>
      </c>
      <c r="AU137" s="201" t="s">
        <v>86</v>
      </c>
      <c r="AY137" s="17" t="s">
        <v>131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84</v>
      </c>
      <c r="BK137" s="202">
        <f>ROUND(I137*H137,2)</f>
        <v>0</v>
      </c>
      <c r="BL137" s="17" t="s">
        <v>137</v>
      </c>
      <c r="BM137" s="201" t="s">
        <v>1142</v>
      </c>
    </row>
    <row r="138" spans="1:65" s="13" customFormat="1" ht="11.25">
      <c r="B138" s="203"/>
      <c r="C138" s="204"/>
      <c r="D138" s="205" t="s">
        <v>168</v>
      </c>
      <c r="E138" s="206" t="s">
        <v>1</v>
      </c>
      <c r="F138" s="207" t="s">
        <v>1132</v>
      </c>
      <c r="G138" s="204"/>
      <c r="H138" s="206" t="s">
        <v>1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168</v>
      </c>
      <c r="AU138" s="213" t="s">
        <v>86</v>
      </c>
      <c r="AV138" s="13" t="s">
        <v>84</v>
      </c>
      <c r="AW138" s="13" t="s">
        <v>32</v>
      </c>
      <c r="AX138" s="13" t="s">
        <v>76</v>
      </c>
      <c r="AY138" s="213" t="s">
        <v>131</v>
      </c>
    </row>
    <row r="139" spans="1:65" s="14" customFormat="1" ht="11.25">
      <c r="B139" s="214"/>
      <c r="C139" s="215"/>
      <c r="D139" s="205" t="s">
        <v>168</v>
      </c>
      <c r="E139" s="216" t="s">
        <v>1</v>
      </c>
      <c r="F139" s="217" t="s">
        <v>1143</v>
      </c>
      <c r="G139" s="215"/>
      <c r="H139" s="218">
        <v>27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168</v>
      </c>
      <c r="AU139" s="224" t="s">
        <v>86</v>
      </c>
      <c r="AV139" s="14" t="s">
        <v>86</v>
      </c>
      <c r="AW139" s="14" t="s">
        <v>32</v>
      </c>
      <c r="AX139" s="14" t="s">
        <v>84</v>
      </c>
      <c r="AY139" s="224" t="s">
        <v>131</v>
      </c>
    </row>
    <row r="140" spans="1:65" s="2" customFormat="1" ht="33" customHeight="1">
      <c r="A140" s="34"/>
      <c r="B140" s="35"/>
      <c r="C140" s="236" t="s">
        <v>130</v>
      </c>
      <c r="D140" s="236" t="s">
        <v>224</v>
      </c>
      <c r="E140" s="237" t="s">
        <v>1144</v>
      </c>
      <c r="F140" s="238" t="s">
        <v>1145</v>
      </c>
      <c r="G140" s="239" t="s">
        <v>255</v>
      </c>
      <c r="H140" s="240">
        <v>177.874</v>
      </c>
      <c r="I140" s="241"/>
      <c r="J140" s="242">
        <f>ROUND(I140*H140,2)</f>
        <v>0</v>
      </c>
      <c r="K140" s="243"/>
      <c r="L140" s="39"/>
      <c r="M140" s="244" t="s">
        <v>1</v>
      </c>
      <c r="N140" s="245" t="s">
        <v>41</v>
      </c>
      <c r="O140" s="7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137</v>
      </c>
      <c r="AT140" s="201" t="s">
        <v>224</v>
      </c>
      <c r="AU140" s="201" t="s">
        <v>86</v>
      </c>
      <c r="AY140" s="17" t="s">
        <v>131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84</v>
      </c>
      <c r="BK140" s="202">
        <f>ROUND(I140*H140,2)</f>
        <v>0</v>
      </c>
      <c r="BL140" s="17" t="s">
        <v>137</v>
      </c>
      <c r="BM140" s="201" t="s">
        <v>1146</v>
      </c>
    </row>
    <row r="141" spans="1:65" s="13" customFormat="1" ht="11.25">
      <c r="B141" s="203"/>
      <c r="C141" s="204"/>
      <c r="D141" s="205" t="s">
        <v>168</v>
      </c>
      <c r="E141" s="206" t="s">
        <v>1</v>
      </c>
      <c r="F141" s="207" t="s">
        <v>1132</v>
      </c>
      <c r="G141" s="204"/>
      <c r="H141" s="206" t="s">
        <v>1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168</v>
      </c>
      <c r="AU141" s="213" t="s">
        <v>86</v>
      </c>
      <c r="AV141" s="13" t="s">
        <v>84</v>
      </c>
      <c r="AW141" s="13" t="s">
        <v>32</v>
      </c>
      <c r="AX141" s="13" t="s">
        <v>76</v>
      </c>
      <c r="AY141" s="213" t="s">
        <v>131</v>
      </c>
    </row>
    <row r="142" spans="1:65" s="14" customFormat="1" ht="22.5">
      <c r="B142" s="214"/>
      <c r="C142" s="215"/>
      <c r="D142" s="205" t="s">
        <v>168</v>
      </c>
      <c r="E142" s="216" t="s">
        <v>1109</v>
      </c>
      <c r="F142" s="217" t="s">
        <v>1147</v>
      </c>
      <c r="G142" s="215"/>
      <c r="H142" s="218">
        <v>177.874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168</v>
      </c>
      <c r="AU142" s="224" t="s">
        <v>86</v>
      </c>
      <c r="AV142" s="14" t="s">
        <v>86</v>
      </c>
      <c r="AW142" s="14" t="s">
        <v>32</v>
      </c>
      <c r="AX142" s="14" t="s">
        <v>84</v>
      </c>
      <c r="AY142" s="224" t="s">
        <v>131</v>
      </c>
    </row>
    <row r="143" spans="1:65" s="2" customFormat="1" ht="37.9" customHeight="1">
      <c r="A143" s="34"/>
      <c r="B143" s="35"/>
      <c r="C143" s="236" t="s">
        <v>149</v>
      </c>
      <c r="D143" s="236" t="s">
        <v>224</v>
      </c>
      <c r="E143" s="237" t="s">
        <v>1148</v>
      </c>
      <c r="F143" s="238" t="s">
        <v>1149</v>
      </c>
      <c r="G143" s="239" t="s">
        <v>255</v>
      </c>
      <c r="H143" s="240">
        <v>113.13</v>
      </c>
      <c r="I143" s="241"/>
      <c r="J143" s="242">
        <f>ROUND(I143*H143,2)</f>
        <v>0</v>
      </c>
      <c r="K143" s="243"/>
      <c r="L143" s="39"/>
      <c r="M143" s="244" t="s">
        <v>1</v>
      </c>
      <c r="N143" s="245" t="s">
        <v>41</v>
      </c>
      <c r="O143" s="71"/>
      <c r="P143" s="199">
        <f>O143*H143</f>
        <v>0</v>
      </c>
      <c r="Q143" s="199">
        <v>2.2079999999999999E-2</v>
      </c>
      <c r="R143" s="199">
        <f>Q143*H143</f>
        <v>2.4979103999999999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137</v>
      </c>
      <c r="AT143" s="201" t="s">
        <v>224</v>
      </c>
      <c r="AU143" s="201" t="s">
        <v>86</v>
      </c>
      <c r="AY143" s="17" t="s">
        <v>131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84</v>
      </c>
      <c r="BK143" s="202">
        <f>ROUND(I143*H143,2)</f>
        <v>0</v>
      </c>
      <c r="BL143" s="17" t="s">
        <v>137</v>
      </c>
      <c r="BM143" s="201" t="s">
        <v>1150</v>
      </c>
    </row>
    <row r="144" spans="1:65" s="13" customFormat="1" ht="11.25">
      <c r="B144" s="203"/>
      <c r="C144" s="204"/>
      <c r="D144" s="205" t="s">
        <v>168</v>
      </c>
      <c r="E144" s="206" t="s">
        <v>1</v>
      </c>
      <c r="F144" s="207" t="s">
        <v>1151</v>
      </c>
      <c r="G144" s="204"/>
      <c r="H144" s="206" t="s">
        <v>1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168</v>
      </c>
      <c r="AU144" s="213" t="s">
        <v>86</v>
      </c>
      <c r="AV144" s="13" t="s">
        <v>84</v>
      </c>
      <c r="AW144" s="13" t="s">
        <v>32</v>
      </c>
      <c r="AX144" s="13" t="s">
        <v>76</v>
      </c>
      <c r="AY144" s="213" t="s">
        <v>131</v>
      </c>
    </row>
    <row r="145" spans="1:65" s="14" customFormat="1" ht="11.25">
      <c r="B145" s="214"/>
      <c r="C145" s="215"/>
      <c r="D145" s="205" t="s">
        <v>168</v>
      </c>
      <c r="E145" s="216" t="s">
        <v>1</v>
      </c>
      <c r="F145" s="217" t="s">
        <v>1152</v>
      </c>
      <c r="G145" s="215"/>
      <c r="H145" s="218">
        <v>26.01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168</v>
      </c>
      <c r="AU145" s="224" t="s">
        <v>86</v>
      </c>
      <c r="AV145" s="14" t="s">
        <v>86</v>
      </c>
      <c r="AW145" s="14" t="s">
        <v>32</v>
      </c>
      <c r="AX145" s="14" t="s">
        <v>76</v>
      </c>
      <c r="AY145" s="224" t="s">
        <v>131</v>
      </c>
    </row>
    <row r="146" spans="1:65" s="14" customFormat="1" ht="11.25">
      <c r="B146" s="214"/>
      <c r="C146" s="215"/>
      <c r="D146" s="205" t="s">
        <v>168</v>
      </c>
      <c r="E146" s="216" t="s">
        <v>1</v>
      </c>
      <c r="F146" s="217" t="s">
        <v>1153</v>
      </c>
      <c r="G146" s="215"/>
      <c r="H146" s="218">
        <v>87.12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168</v>
      </c>
      <c r="AU146" s="224" t="s">
        <v>86</v>
      </c>
      <c r="AV146" s="14" t="s">
        <v>86</v>
      </c>
      <c r="AW146" s="14" t="s">
        <v>32</v>
      </c>
      <c r="AX146" s="14" t="s">
        <v>76</v>
      </c>
      <c r="AY146" s="224" t="s">
        <v>131</v>
      </c>
    </row>
    <row r="147" spans="1:65" s="15" customFormat="1" ht="11.25">
      <c r="B147" s="225"/>
      <c r="C147" s="226"/>
      <c r="D147" s="205" t="s">
        <v>168</v>
      </c>
      <c r="E147" s="227" t="s">
        <v>1111</v>
      </c>
      <c r="F147" s="228" t="s">
        <v>172</v>
      </c>
      <c r="G147" s="226"/>
      <c r="H147" s="229">
        <v>113.13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168</v>
      </c>
      <c r="AU147" s="235" t="s">
        <v>86</v>
      </c>
      <c r="AV147" s="15" t="s">
        <v>137</v>
      </c>
      <c r="AW147" s="15" t="s">
        <v>32</v>
      </c>
      <c r="AX147" s="15" t="s">
        <v>84</v>
      </c>
      <c r="AY147" s="235" t="s">
        <v>131</v>
      </c>
    </row>
    <row r="148" spans="1:65" s="2" customFormat="1" ht="21.75" customHeight="1">
      <c r="A148" s="34"/>
      <c r="B148" s="35"/>
      <c r="C148" s="236" t="s">
        <v>152</v>
      </c>
      <c r="D148" s="236" t="s">
        <v>224</v>
      </c>
      <c r="E148" s="237" t="s">
        <v>1154</v>
      </c>
      <c r="F148" s="238" t="s">
        <v>1155</v>
      </c>
      <c r="G148" s="239" t="s">
        <v>241</v>
      </c>
      <c r="H148" s="240">
        <v>338.80799999999999</v>
      </c>
      <c r="I148" s="241"/>
      <c r="J148" s="242">
        <f>ROUND(I148*H148,2)</f>
        <v>0</v>
      </c>
      <c r="K148" s="243"/>
      <c r="L148" s="39"/>
      <c r="M148" s="244" t="s">
        <v>1</v>
      </c>
      <c r="N148" s="245" t="s">
        <v>41</v>
      </c>
      <c r="O148" s="71"/>
      <c r="P148" s="199">
        <f>O148*H148</f>
        <v>0</v>
      </c>
      <c r="Q148" s="199">
        <v>8.4000000000000003E-4</v>
      </c>
      <c r="R148" s="199">
        <f>Q148*H148</f>
        <v>0.28459872000000003</v>
      </c>
      <c r="S148" s="199">
        <v>0</v>
      </c>
      <c r="T148" s="20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1" t="s">
        <v>137</v>
      </c>
      <c r="AT148" s="201" t="s">
        <v>224</v>
      </c>
      <c r="AU148" s="201" t="s">
        <v>86</v>
      </c>
      <c r="AY148" s="17" t="s">
        <v>131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" t="s">
        <v>84</v>
      </c>
      <c r="BK148" s="202">
        <f>ROUND(I148*H148,2)</f>
        <v>0</v>
      </c>
      <c r="BL148" s="17" t="s">
        <v>137</v>
      </c>
      <c r="BM148" s="201" t="s">
        <v>1156</v>
      </c>
    </row>
    <row r="149" spans="1:65" s="14" customFormat="1" ht="22.5">
      <c r="B149" s="214"/>
      <c r="C149" s="215"/>
      <c r="D149" s="205" t="s">
        <v>168</v>
      </c>
      <c r="E149" s="216" t="s">
        <v>1113</v>
      </c>
      <c r="F149" s="217" t="s">
        <v>1157</v>
      </c>
      <c r="G149" s="215"/>
      <c r="H149" s="218">
        <v>338.80799999999999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168</v>
      </c>
      <c r="AU149" s="224" t="s">
        <v>86</v>
      </c>
      <c r="AV149" s="14" t="s">
        <v>86</v>
      </c>
      <c r="AW149" s="14" t="s">
        <v>32</v>
      </c>
      <c r="AX149" s="14" t="s">
        <v>84</v>
      </c>
      <c r="AY149" s="224" t="s">
        <v>131</v>
      </c>
    </row>
    <row r="150" spans="1:65" s="2" customFormat="1" ht="24.2" customHeight="1">
      <c r="A150" s="34"/>
      <c r="B150" s="35"/>
      <c r="C150" s="236" t="s">
        <v>136</v>
      </c>
      <c r="D150" s="236" t="s">
        <v>224</v>
      </c>
      <c r="E150" s="237" t="s">
        <v>1158</v>
      </c>
      <c r="F150" s="238" t="s">
        <v>1159</v>
      </c>
      <c r="G150" s="239" t="s">
        <v>241</v>
      </c>
      <c r="H150" s="240">
        <v>338.80799999999999</v>
      </c>
      <c r="I150" s="241"/>
      <c r="J150" s="242">
        <f>ROUND(I150*H150,2)</f>
        <v>0</v>
      </c>
      <c r="K150" s="243"/>
      <c r="L150" s="39"/>
      <c r="M150" s="244" t="s">
        <v>1</v>
      </c>
      <c r="N150" s="245" t="s">
        <v>41</v>
      </c>
      <c r="O150" s="7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137</v>
      </c>
      <c r="AT150" s="201" t="s">
        <v>224</v>
      </c>
      <c r="AU150" s="201" t="s">
        <v>86</v>
      </c>
      <c r="AY150" s="17" t="s">
        <v>131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84</v>
      </c>
      <c r="BK150" s="202">
        <f>ROUND(I150*H150,2)</f>
        <v>0</v>
      </c>
      <c r="BL150" s="17" t="s">
        <v>137</v>
      </c>
      <c r="BM150" s="201" t="s">
        <v>1160</v>
      </c>
    </row>
    <row r="151" spans="1:65" s="14" customFormat="1" ht="11.25">
      <c r="B151" s="214"/>
      <c r="C151" s="215"/>
      <c r="D151" s="205" t="s">
        <v>168</v>
      </c>
      <c r="E151" s="216" t="s">
        <v>1</v>
      </c>
      <c r="F151" s="217" t="s">
        <v>1113</v>
      </c>
      <c r="G151" s="215"/>
      <c r="H151" s="218">
        <v>338.80799999999999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168</v>
      </c>
      <c r="AU151" s="224" t="s">
        <v>86</v>
      </c>
      <c r="AV151" s="14" t="s">
        <v>86</v>
      </c>
      <c r="AW151" s="14" t="s">
        <v>32</v>
      </c>
      <c r="AX151" s="14" t="s">
        <v>84</v>
      </c>
      <c r="AY151" s="224" t="s">
        <v>131</v>
      </c>
    </row>
    <row r="152" spans="1:65" s="2" customFormat="1" ht="24.2" customHeight="1">
      <c r="A152" s="34"/>
      <c r="B152" s="35"/>
      <c r="C152" s="236" t="s">
        <v>159</v>
      </c>
      <c r="D152" s="236" t="s">
        <v>224</v>
      </c>
      <c r="E152" s="237" t="s">
        <v>1161</v>
      </c>
      <c r="F152" s="238" t="s">
        <v>1162</v>
      </c>
      <c r="G152" s="239" t="s">
        <v>241</v>
      </c>
      <c r="H152" s="240">
        <v>219.6</v>
      </c>
      <c r="I152" s="241"/>
      <c r="J152" s="242">
        <f>ROUND(I152*H152,2)</f>
        <v>0</v>
      </c>
      <c r="K152" s="243"/>
      <c r="L152" s="39"/>
      <c r="M152" s="244" t="s">
        <v>1</v>
      </c>
      <c r="N152" s="245" t="s">
        <v>41</v>
      </c>
      <c r="O152" s="71"/>
      <c r="P152" s="199">
        <f>O152*H152</f>
        <v>0</v>
      </c>
      <c r="Q152" s="199">
        <v>6.28E-3</v>
      </c>
      <c r="R152" s="199">
        <f>Q152*H152</f>
        <v>1.3790879999999999</v>
      </c>
      <c r="S152" s="199">
        <v>0</v>
      </c>
      <c r="T152" s="20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1" t="s">
        <v>137</v>
      </c>
      <c r="AT152" s="201" t="s">
        <v>224</v>
      </c>
      <c r="AU152" s="201" t="s">
        <v>86</v>
      </c>
      <c r="AY152" s="17" t="s">
        <v>131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" t="s">
        <v>84</v>
      </c>
      <c r="BK152" s="202">
        <f>ROUND(I152*H152,2)</f>
        <v>0</v>
      </c>
      <c r="BL152" s="17" t="s">
        <v>137</v>
      </c>
      <c r="BM152" s="201" t="s">
        <v>1163</v>
      </c>
    </row>
    <row r="153" spans="1:65" s="14" customFormat="1" ht="11.25">
      <c r="B153" s="214"/>
      <c r="C153" s="215"/>
      <c r="D153" s="205" t="s">
        <v>168</v>
      </c>
      <c r="E153" s="216" t="s">
        <v>1</v>
      </c>
      <c r="F153" s="217" t="s">
        <v>1164</v>
      </c>
      <c r="G153" s="215"/>
      <c r="H153" s="218">
        <v>61.2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168</v>
      </c>
      <c r="AU153" s="224" t="s">
        <v>86</v>
      </c>
      <c r="AV153" s="14" t="s">
        <v>86</v>
      </c>
      <c r="AW153" s="14" t="s">
        <v>32</v>
      </c>
      <c r="AX153" s="14" t="s">
        <v>76</v>
      </c>
      <c r="AY153" s="224" t="s">
        <v>131</v>
      </c>
    </row>
    <row r="154" spans="1:65" s="14" customFormat="1" ht="11.25">
      <c r="B154" s="214"/>
      <c r="C154" s="215"/>
      <c r="D154" s="205" t="s">
        <v>168</v>
      </c>
      <c r="E154" s="216" t="s">
        <v>1</v>
      </c>
      <c r="F154" s="217" t="s">
        <v>1165</v>
      </c>
      <c r="G154" s="215"/>
      <c r="H154" s="218">
        <v>158.4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168</v>
      </c>
      <c r="AU154" s="224" t="s">
        <v>86</v>
      </c>
      <c r="AV154" s="14" t="s">
        <v>86</v>
      </c>
      <c r="AW154" s="14" t="s">
        <v>32</v>
      </c>
      <c r="AX154" s="14" t="s">
        <v>76</v>
      </c>
      <c r="AY154" s="224" t="s">
        <v>131</v>
      </c>
    </row>
    <row r="155" spans="1:65" s="15" customFormat="1" ht="11.25">
      <c r="B155" s="225"/>
      <c r="C155" s="226"/>
      <c r="D155" s="205" t="s">
        <v>168</v>
      </c>
      <c r="E155" s="227" t="s">
        <v>1115</v>
      </c>
      <c r="F155" s="228" t="s">
        <v>172</v>
      </c>
      <c r="G155" s="226"/>
      <c r="H155" s="229">
        <v>219.6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168</v>
      </c>
      <c r="AU155" s="235" t="s">
        <v>86</v>
      </c>
      <c r="AV155" s="15" t="s">
        <v>137</v>
      </c>
      <c r="AW155" s="15" t="s">
        <v>32</v>
      </c>
      <c r="AX155" s="15" t="s">
        <v>84</v>
      </c>
      <c r="AY155" s="235" t="s">
        <v>131</v>
      </c>
    </row>
    <row r="156" spans="1:65" s="2" customFormat="1" ht="24.2" customHeight="1">
      <c r="A156" s="34"/>
      <c r="B156" s="35"/>
      <c r="C156" s="236" t="s">
        <v>163</v>
      </c>
      <c r="D156" s="236" t="s">
        <v>224</v>
      </c>
      <c r="E156" s="237" t="s">
        <v>1166</v>
      </c>
      <c r="F156" s="238" t="s">
        <v>1167</v>
      </c>
      <c r="G156" s="239" t="s">
        <v>241</v>
      </c>
      <c r="H156" s="240">
        <v>219.6</v>
      </c>
      <c r="I156" s="241"/>
      <c r="J156" s="242">
        <f>ROUND(I156*H156,2)</f>
        <v>0</v>
      </c>
      <c r="K156" s="243"/>
      <c r="L156" s="39"/>
      <c r="M156" s="244" t="s">
        <v>1</v>
      </c>
      <c r="N156" s="245" t="s">
        <v>41</v>
      </c>
      <c r="O156" s="7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137</v>
      </c>
      <c r="AT156" s="201" t="s">
        <v>224</v>
      </c>
      <c r="AU156" s="201" t="s">
        <v>86</v>
      </c>
      <c r="AY156" s="17" t="s">
        <v>131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84</v>
      </c>
      <c r="BK156" s="202">
        <f>ROUND(I156*H156,2)</f>
        <v>0</v>
      </c>
      <c r="BL156" s="17" t="s">
        <v>137</v>
      </c>
      <c r="BM156" s="201" t="s">
        <v>1168</v>
      </c>
    </row>
    <row r="157" spans="1:65" s="14" customFormat="1" ht="11.25">
      <c r="B157" s="214"/>
      <c r="C157" s="215"/>
      <c r="D157" s="205" t="s">
        <v>168</v>
      </c>
      <c r="E157" s="216" t="s">
        <v>1</v>
      </c>
      <c r="F157" s="217" t="s">
        <v>1115</v>
      </c>
      <c r="G157" s="215"/>
      <c r="H157" s="218">
        <v>219.6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168</v>
      </c>
      <c r="AU157" s="224" t="s">
        <v>86</v>
      </c>
      <c r="AV157" s="14" t="s">
        <v>86</v>
      </c>
      <c r="AW157" s="14" t="s">
        <v>32</v>
      </c>
      <c r="AX157" s="14" t="s">
        <v>84</v>
      </c>
      <c r="AY157" s="224" t="s">
        <v>131</v>
      </c>
    </row>
    <row r="158" spans="1:65" s="2" customFormat="1" ht="24.2" customHeight="1">
      <c r="A158" s="34"/>
      <c r="B158" s="35"/>
      <c r="C158" s="236" t="s">
        <v>173</v>
      </c>
      <c r="D158" s="236" t="s">
        <v>224</v>
      </c>
      <c r="E158" s="237" t="s">
        <v>1169</v>
      </c>
      <c r="F158" s="238" t="s">
        <v>1170</v>
      </c>
      <c r="G158" s="239" t="s">
        <v>255</v>
      </c>
      <c r="H158" s="240">
        <v>291.00400000000002</v>
      </c>
      <c r="I158" s="241"/>
      <c r="J158" s="242">
        <f>ROUND(I158*H158,2)</f>
        <v>0</v>
      </c>
      <c r="K158" s="243"/>
      <c r="L158" s="39"/>
      <c r="M158" s="244" t="s">
        <v>1</v>
      </c>
      <c r="N158" s="245" t="s">
        <v>41</v>
      </c>
      <c r="O158" s="7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137</v>
      </c>
      <c r="AT158" s="201" t="s">
        <v>224</v>
      </c>
      <c r="AU158" s="201" t="s">
        <v>86</v>
      </c>
      <c r="AY158" s="17" t="s">
        <v>131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84</v>
      </c>
      <c r="BK158" s="202">
        <f>ROUND(I158*H158,2)</f>
        <v>0</v>
      </c>
      <c r="BL158" s="17" t="s">
        <v>137</v>
      </c>
      <c r="BM158" s="201" t="s">
        <v>1171</v>
      </c>
    </row>
    <row r="159" spans="1:65" s="14" customFormat="1" ht="11.25">
      <c r="B159" s="214"/>
      <c r="C159" s="215"/>
      <c r="D159" s="205" t="s">
        <v>168</v>
      </c>
      <c r="E159" s="216" t="s">
        <v>263</v>
      </c>
      <c r="F159" s="217" t="s">
        <v>1172</v>
      </c>
      <c r="G159" s="215"/>
      <c r="H159" s="218">
        <v>291.00400000000002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168</v>
      </c>
      <c r="AU159" s="224" t="s">
        <v>86</v>
      </c>
      <c r="AV159" s="14" t="s">
        <v>86</v>
      </c>
      <c r="AW159" s="14" t="s">
        <v>32</v>
      </c>
      <c r="AX159" s="14" t="s">
        <v>84</v>
      </c>
      <c r="AY159" s="224" t="s">
        <v>131</v>
      </c>
    </row>
    <row r="160" spans="1:65" s="2" customFormat="1" ht="21.75" customHeight="1">
      <c r="A160" s="34"/>
      <c r="B160" s="35"/>
      <c r="C160" s="236" t="s">
        <v>177</v>
      </c>
      <c r="D160" s="236" t="s">
        <v>224</v>
      </c>
      <c r="E160" s="237" t="s">
        <v>1173</v>
      </c>
      <c r="F160" s="238" t="s">
        <v>1174</v>
      </c>
      <c r="G160" s="239" t="s">
        <v>255</v>
      </c>
      <c r="H160" s="240">
        <v>291.00400000000002</v>
      </c>
      <c r="I160" s="241"/>
      <c r="J160" s="242">
        <f>ROUND(I160*H160,2)</f>
        <v>0</v>
      </c>
      <c r="K160" s="243"/>
      <c r="L160" s="39"/>
      <c r="M160" s="244" t="s">
        <v>1</v>
      </c>
      <c r="N160" s="245" t="s">
        <v>41</v>
      </c>
      <c r="O160" s="7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137</v>
      </c>
      <c r="AT160" s="201" t="s">
        <v>224</v>
      </c>
      <c r="AU160" s="201" t="s">
        <v>86</v>
      </c>
      <c r="AY160" s="17" t="s">
        <v>131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84</v>
      </c>
      <c r="BK160" s="202">
        <f>ROUND(I160*H160,2)</f>
        <v>0</v>
      </c>
      <c r="BL160" s="17" t="s">
        <v>137</v>
      </c>
      <c r="BM160" s="201" t="s">
        <v>1175</v>
      </c>
    </row>
    <row r="161" spans="1:65" s="14" customFormat="1" ht="11.25">
      <c r="B161" s="214"/>
      <c r="C161" s="215"/>
      <c r="D161" s="205" t="s">
        <v>168</v>
      </c>
      <c r="E161" s="216" t="s">
        <v>1</v>
      </c>
      <c r="F161" s="217" t="s">
        <v>263</v>
      </c>
      <c r="G161" s="215"/>
      <c r="H161" s="218">
        <v>291.00400000000002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168</v>
      </c>
      <c r="AU161" s="224" t="s">
        <v>86</v>
      </c>
      <c r="AV161" s="14" t="s">
        <v>86</v>
      </c>
      <c r="AW161" s="14" t="s">
        <v>32</v>
      </c>
      <c r="AX161" s="14" t="s">
        <v>84</v>
      </c>
      <c r="AY161" s="224" t="s">
        <v>131</v>
      </c>
    </row>
    <row r="162" spans="1:65" s="2" customFormat="1" ht="16.5" customHeight="1">
      <c r="A162" s="34"/>
      <c r="B162" s="35"/>
      <c r="C162" s="236" t="s">
        <v>181</v>
      </c>
      <c r="D162" s="236" t="s">
        <v>224</v>
      </c>
      <c r="E162" s="237" t="s">
        <v>428</v>
      </c>
      <c r="F162" s="238" t="s">
        <v>429</v>
      </c>
      <c r="G162" s="239" t="s">
        <v>255</v>
      </c>
      <c r="H162" s="240">
        <v>291.00400000000002</v>
      </c>
      <c r="I162" s="241"/>
      <c r="J162" s="242">
        <f>ROUND(I162*H162,2)</f>
        <v>0</v>
      </c>
      <c r="K162" s="243"/>
      <c r="L162" s="39"/>
      <c r="M162" s="244" t="s">
        <v>1</v>
      </c>
      <c r="N162" s="245" t="s">
        <v>41</v>
      </c>
      <c r="O162" s="7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137</v>
      </c>
      <c r="AT162" s="201" t="s">
        <v>224</v>
      </c>
      <c r="AU162" s="201" t="s">
        <v>86</v>
      </c>
      <c r="AY162" s="17" t="s">
        <v>131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" t="s">
        <v>84</v>
      </c>
      <c r="BK162" s="202">
        <f>ROUND(I162*H162,2)</f>
        <v>0</v>
      </c>
      <c r="BL162" s="17" t="s">
        <v>137</v>
      </c>
      <c r="BM162" s="201" t="s">
        <v>1176</v>
      </c>
    </row>
    <row r="163" spans="1:65" s="14" customFormat="1" ht="11.25">
      <c r="B163" s="214"/>
      <c r="C163" s="215"/>
      <c r="D163" s="205" t="s">
        <v>168</v>
      </c>
      <c r="E163" s="216" t="s">
        <v>1</v>
      </c>
      <c r="F163" s="217" t="s">
        <v>263</v>
      </c>
      <c r="G163" s="215"/>
      <c r="H163" s="218">
        <v>291.00400000000002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168</v>
      </c>
      <c r="AU163" s="224" t="s">
        <v>86</v>
      </c>
      <c r="AV163" s="14" t="s">
        <v>86</v>
      </c>
      <c r="AW163" s="14" t="s">
        <v>32</v>
      </c>
      <c r="AX163" s="14" t="s">
        <v>84</v>
      </c>
      <c r="AY163" s="224" t="s">
        <v>131</v>
      </c>
    </row>
    <row r="164" spans="1:65" s="2" customFormat="1" ht="24.2" customHeight="1">
      <c r="A164" s="34"/>
      <c r="B164" s="35"/>
      <c r="C164" s="236" t="s">
        <v>185</v>
      </c>
      <c r="D164" s="236" t="s">
        <v>224</v>
      </c>
      <c r="E164" s="237" t="s">
        <v>1177</v>
      </c>
      <c r="F164" s="238" t="s">
        <v>1178</v>
      </c>
      <c r="G164" s="239" t="s">
        <v>434</v>
      </c>
      <c r="H164" s="240">
        <v>494.70699999999999</v>
      </c>
      <c r="I164" s="241"/>
      <c r="J164" s="242">
        <f>ROUND(I164*H164,2)</f>
        <v>0</v>
      </c>
      <c r="K164" s="243"/>
      <c r="L164" s="39"/>
      <c r="M164" s="244" t="s">
        <v>1</v>
      </c>
      <c r="N164" s="245" t="s">
        <v>41</v>
      </c>
      <c r="O164" s="71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137</v>
      </c>
      <c r="AT164" s="201" t="s">
        <v>224</v>
      </c>
      <c r="AU164" s="201" t="s">
        <v>86</v>
      </c>
      <c r="AY164" s="17" t="s">
        <v>131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" t="s">
        <v>84</v>
      </c>
      <c r="BK164" s="202">
        <f>ROUND(I164*H164,2)</f>
        <v>0</v>
      </c>
      <c r="BL164" s="17" t="s">
        <v>137</v>
      </c>
      <c r="BM164" s="201" t="s">
        <v>1179</v>
      </c>
    </row>
    <row r="165" spans="1:65" s="14" customFormat="1" ht="11.25">
      <c r="B165" s="214"/>
      <c r="C165" s="215"/>
      <c r="D165" s="205" t="s">
        <v>168</v>
      </c>
      <c r="E165" s="216" t="s">
        <v>1</v>
      </c>
      <c r="F165" s="217" t="s">
        <v>436</v>
      </c>
      <c r="G165" s="215"/>
      <c r="H165" s="218">
        <v>494.70699999999999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168</v>
      </c>
      <c r="AU165" s="224" t="s">
        <v>86</v>
      </c>
      <c r="AV165" s="14" t="s">
        <v>86</v>
      </c>
      <c r="AW165" s="14" t="s">
        <v>32</v>
      </c>
      <c r="AX165" s="14" t="s">
        <v>84</v>
      </c>
      <c r="AY165" s="224" t="s">
        <v>131</v>
      </c>
    </row>
    <row r="166" spans="1:65" s="2" customFormat="1" ht="24.2" customHeight="1">
      <c r="A166" s="34"/>
      <c r="B166" s="35"/>
      <c r="C166" s="236" t="s">
        <v>8</v>
      </c>
      <c r="D166" s="236" t="s">
        <v>224</v>
      </c>
      <c r="E166" s="237" t="s">
        <v>1180</v>
      </c>
      <c r="F166" s="238" t="s">
        <v>1181</v>
      </c>
      <c r="G166" s="239" t="s">
        <v>255</v>
      </c>
      <c r="H166" s="240">
        <v>181.35400000000001</v>
      </c>
      <c r="I166" s="241"/>
      <c r="J166" s="242">
        <f>ROUND(I166*H166,2)</f>
        <v>0</v>
      </c>
      <c r="K166" s="243"/>
      <c r="L166" s="39"/>
      <c r="M166" s="244" t="s">
        <v>1</v>
      </c>
      <c r="N166" s="245" t="s">
        <v>41</v>
      </c>
      <c r="O166" s="7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137</v>
      </c>
      <c r="AT166" s="201" t="s">
        <v>224</v>
      </c>
      <c r="AU166" s="201" t="s">
        <v>86</v>
      </c>
      <c r="AY166" s="17" t="s">
        <v>131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84</v>
      </c>
      <c r="BK166" s="202">
        <f>ROUND(I166*H166,2)</f>
        <v>0</v>
      </c>
      <c r="BL166" s="17" t="s">
        <v>137</v>
      </c>
      <c r="BM166" s="201" t="s">
        <v>1182</v>
      </c>
    </row>
    <row r="167" spans="1:65" s="14" customFormat="1" ht="22.5">
      <c r="B167" s="214"/>
      <c r="C167" s="215"/>
      <c r="D167" s="205" t="s">
        <v>168</v>
      </c>
      <c r="E167" s="216" t="s">
        <v>1125</v>
      </c>
      <c r="F167" s="217" t="s">
        <v>1183</v>
      </c>
      <c r="G167" s="215"/>
      <c r="H167" s="218">
        <v>181.35400000000001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168</v>
      </c>
      <c r="AU167" s="224" t="s">
        <v>86</v>
      </c>
      <c r="AV167" s="14" t="s">
        <v>86</v>
      </c>
      <c r="AW167" s="14" t="s">
        <v>32</v>
      </c>
      <c r="AX167" s="14" t="s">
        <v>84</v>
      </c>
      <c r="AY167" s="224" t="s">
        <v>131</v>
      </c>
    </row>
    <row r="168" spans="1:65" s="2" customFormat="1" ht="24.2" customHeight="1">
      <c r="A168" s="34"/>
      <c r="B168" s="35"/>
      <c r="C168" s="236" t="s">
        <v>192</v>
      </c>
      <c r="D168" s="236" t="s">
        <v>224</v>
      </c>
      <c r="E168" s="237" t="s">
        <v>437</v>
      </c>
      <c r="F168" s="238" t="s">
        <v>438</v>
      </c>
      <c r="G168" s="239" t="s">
        <v>255</v>
      </c>
      <c r="H168" s="240">
        <v>43.972999999999999</v>
      </c>
      <c r="I168" s="241"/>
      <c r="J168" s="242">
        <f>ROUND(I168*H168,2)</f>
        <v>0</v>
      </c>
      <c r="K168" s="243"/>
      <c r="L168" s="39"/>
      <c r="M168" s="244" t="s">
        <v>1</v>
      </c>
      <c r="N168" s="245" t="s">
        <v>41</v>
      </c>
      <c r="O168" s="71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137</v>
      </c>
      <c r="AT168" s="201" t="s">
        <v>224</v>
      </c>
      <c r="AU168" s="201" t="s">
        <v>86</v>
      </c>
      <c r="AY168" s="17" t="s">
        <v>131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84</v>
      </c>
      <c r="BK168" s="202">
        <f>ROUND(I168*H168,2)</f>
        <v>0</v>
      </c>
      <c r="BL168" s="17" t="s">
        <v>137</v>
      </c>
      <c r="BM168" s="201" t="s">
        <v>1184</v>
      </c>
    </row>
    <row r="169" spans="1:65" s="13" customFormat="1" ht="11.25">
      <c r="B169" s="203"/>
      <c r="C169" s="204"/>
      <c r="D169" s="205" t="s">
        <v>168</v>
      </c>
      <c r="E169" s="206" t="s">
        <v>1</v>
      </c>
      <c r="F169" s="207" t="s">
        <v>1151</v>
      </c>
      <c r="G169" s="204"/>
      <c r="H169" s="206" t="s">
        <v>1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168</v>
      </c>
      <c r="AU169" s="213" t="s">
        <v>86</v>
      </c>
      <c r="AV169" s="13" t="s">
        <v>84</v>
      </c>
      <c r="AW169" s="13" t="s">
        <v>32</v>
      </c>
      <c r="AX169" s="13" t="s">
        <v>76</v>
      </c>
      <c r="AY169" s="213" t="s">
        <v>131</v>
      </c>
    </row>
    <row r="170" spans="1:65" s="14" customFormat="1" ht="11.25">
      <c r="B170" s="214"/>
      <c r="C170" s="215"/>
      <c r="D170" s="205" t="s">
        <v>168</v>
      </c>
      <c r="E170" s="216" t="s">
        <v>1</v>
      </c>
      <c r="F170" s="217" t="s">
        <v>1185</v>
      </c>
      <c r="G170" s="215"/>
      <c r="H170" s="218">
        <v>40.517000000000003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168</v>
      </c>
      <c r="AU170" s="224" t="s">
        <v>86</v>
      </c>
      <c r="AV170" s="14" t="s">
        <v>86</v>
      </c>
      <c r="AW170" s="14" t="s">
        <v>32</v>
      </c>
      <c r="AX170" s="14" t="s">
        <v>76</v>
      </c>
      <c r="AY170" s="224" t="s">
        <v>131</v>
      </c>
    </row>
    <row r="171" spans="1:65" s="14" customFormat="1" ht="11.25">
      <c r="B171" s="214"/>
      <c r="C171" s="215"/>
      <c r="D171" s="205" t="s">
        <v>168</v>
      </c>
      <c r="E171" s="216" t="s">
        <v>1</v>
      </c>
      <c r="F171" s="217" t="s">
        <v>1186</v>
      </c>
      <c r="G171" s="215"/>
      <c r="H171" s="218">
        <v>3.456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168</v>
      </c>
      <c r="AU171" s="224" t="s">
        <v>86</v>
      </c>
      <c r="AV171" s="14" t="s">
        <v>86</v>
      </c>
      <c r="AW171" s="14" t="s">
        <v>32</v>
      </c>
      <c r="AX171" s="14" t="s">
        <v>76</v>
      </c>
      <c r="AY171" s="224" t="s">
        <v>131</v>
      </c>
    </row>
    <row r="172" spans="1:65" s="15" customFormat="1" ht="11.25">
      <c r="B172" s="225"/>
      <c r="C172" s="226"/>
      <c r="D172" s="205" t="s">
        <v>168</v>
      </c>
      <c r="E172" s="227" t="s">
        <v>293</v>
      </c>
      <c r="F172" s="228" t="s">
        <v>172</v>
      </c>
      <c r="G172" s="226"/>
      <c r="H172" s="229">
        <v>43.972999999999999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168</v>
      </c>
      <c r="AU172" s="235" t="s">
        <v>86</v>
      </c>
      <c r="AV172" s="15" t="s">
        <v>137</v>
      </c>
      <c r="AW172" s="15" t="s">
        <v>32</v>
      </c>
      <c r="AX172" s="15" t="s">
        <v>84</v>
      </c>
      <c r="AY172" s="235" t="s">
        <v>131</v>
      </c>
    </row>
    <row r="173" spans="1:65" s="2" customFormat="1" ht="16.5" customHeight="1">
      <c r="A173" s="34"/>
      <c r="B173" s="35"/>
      <c r="C173" s="188" t="s">
        <v>196</v>
      </c>
      <c r="D173" s="188" t="s">
        <v>133</v>
      </c>
      <c r="E173" s="189" t="s">
        <v>1187</v>
      </c>
      <c r="F173" s="190" t="s">
        <v>1188</v>
      </c>
      <c r="G173" s="191" t="s">
        <v>434</v>
      </c>
      <c r="H173" s="192">
        <v>237.30500000000001</v>
      </c>
      <c r="I173" s="193"/>
      <c r="J173" s="194">
        <f>ROUND(I173*H173,2)</f>
        <v>0</v>
      </c>
      <c r="K173" s="195"/>
      <c r="L173" s="196"/>
      <c r="M173" s="197" t="s">
        <v>1</v>
      </c>
      <c r="N173" s="198" t="s">
        <v>41</v>
      </c>
      <c r="O173" s="71"/>
      <c r="P173" s="199">
        <f>O173*H173</f>
        <v>0</v>
      </c>
      <c r="Q173" s="199">
        <v>1</v>
      </c>
      <c r="R173" s="199">
        <f>Q173*H173</f>
        <v>237.30500000000001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136</v>
      </c>
      <c r="AT173" s="201" t="s">
        <v>133</v>
      </c>
      <c r="AU173" s="201" t="s">
        <v>86</v>
      </c>
      <c r="AY173" s="17" t="s">
        <v>131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84</v>
      </c>
      <c r="BK173" s="202">
        <f>ROUND(I173*H173,2)</f>
        <v>0</v>
      </c>
      <c r="BL173" s="17" t="s">
        <v>137</v>
      </c>
      <c r="BM173" s="201" t="s">
        <v>1189</v>
      </c>
    </row>
    <row r="174" spans="1:65" s="14" customFormat="1" ht="11.25">
      <c r="B174" s="214"/>
      <c r="C174" s="215"/>
      <c r="D174" s="205" t="s">
        <v>168</v>
      </c>
      <c r="E174" s="216" t="s">
        <v>1</v>
      </c>
      <c r="F174" s="217" t="s">
        <v>1190</v>
      </c>
      <c r="G174" s="215"/>
      <c r="H174" s="218">
        <v>344.57299999999998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168</v>
      </c>
      <c r="AU174" s="224" t="s">
        <v>86</v>
      </c>
      <c r="AV174" s="14" t="s">
        <v>86</v>
      </c>
      <c r="AW174" s="14" t="s">
        <v>32</v>
      </c>
      <c r="AX174" s="14" t="s">
        <v>76</v>
      </c>
      <c r="AY174" s="224" t="s">
        <v>131</v>
      </c>
    </row>
    <row r="175" spans="1:65" s="14" customFormat="1" ht="11.25">
      <c r="B175" s="214"/>
      <c r="C175" s="215"/>
      <c r="D175" s="205" t="s">
        <v>168</v>
      </c>
      <c r="E175" s="216" t="s">
        <v>1</v>
      </c>
      <c r="F175" s="217" t="s">
        <v>1191</v>
      </c>
      <c r="G175" s="215"/>
      <c r="H175" s="218">
        <v>-107.268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168</v>
      </c>
      <c r="AU175" s="224" t="s">
        <v>86</v>
      </c>
      <c r="AV175" s="14" t="s">
        <v>86</v>
      </c>
      <c r="AW175" s="14" t="s">
        <v>32</v>
      </c>
      <c r="AX175" s="14" t="s">
        <v>76</v>
      </c>
      <c r="AY175" s="224" t="s">
        <v>131</v>
      </c>
    </row>
    <row r="176" spans="1:65" s="15" customFormat="1" ht="11.25">
      <c r="B176" s="225"/>
      <c r="C176" s="226"/>
      <c r="D176" s="205" t="s">
        <v>168</v>
      </c>
      <c r="E176" s="227" t="s">
        <v>1</v>
      </c>
      <c r="F176" s="228" t="s">
        <v>172</v>
      </c>
      <c r="G176" s="226"/>
      <c r="H176" s="229">
        <v>237.30499999999998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168</v>
      </c>
      <c r="AU176" s="235" t="s">
        <v>86</v>
      </c>
      <c r="AV176" s="15" t="s">
        <v>137</v>
      </c>
      <c r="AW176" s="15" t="s">
        <v>32</v>
      </c>
      <c r="AX176" s="15" t="s">
        <v>84</v>
      </c>
      <c r="AY176" s="235" t="s">
        <v>131</v>
      </c>
    </row>
    <row r="177" spans="1:65" s="2" customFormat="1" ht="16.5" customHeight="1">
      <c r="A177" s="34"/>
      <c r="B177" s="35"/>
      <c r="C177" s="188" t="s">
        <v>200</v>
      </c>
      <c r="D177" s="188" t="s">
        <v>133</v>
      </c>
      <c r="E177" s="189" t="s">
        <v>1192</v>
      </c>
      <c r="F177" s="190" t="s">
        <v>1193</v>
      </c>
      <c r="G177" s="191" t="s">
        <v>434</v>
      </c>
      <c r="H177" s="192">
        <v>107.268</v>
      </c>
      <c r="I177" s="193"/>
      <c r="J177" s="194">
        <f>ROUND(I177*H177,2)</f>
        <v>0</v>
      </c>
      <c r="K177" s="195"/>
      <c r="L177" s="196"/>
      <c r="M177" s="197" t="s">
        <v>1</v>
      </c>
      <c r="N177" s="198" t="s">
        <v>41</v>
      </c>
      <c r="O177" s="71"/>
      <c r="P177" s="199">
        <f>O177*H177</f>
        <v>0</v>
      </c>
      <c r="Q177" s="199">
        <v>1</v>
      </c>
      <c r="R177" s="199">
        <f>Q177*H177</f>
        <v>107.268</v>
      </c>
      <c r="S177" s="199">
        <v>0</v>
      </c>
      <c r="T177" s="20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136</v>
      </c>
      <c r="AT177" s="201" t="s">
        <v>133</v>
      </c>
      <c r="AU177" s="201" t="s">
        <v>86</v>
      </c>
      <c r="AY177" s="17" t="s">
        <v>131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" t="s">
        <v>84</v>
      </c>
      <c r="BK177" s="202">
        <f>ROUND(I177*H177,2)</f>
        <v>0</v>
      </c>
      <c r="BL177" s="17" t="s">
        <v>137</v>
      </c>
      <c r="BM177" s="201" t="s">
        <v>1194</v>
      </c>
    </row>
    <row r="178" spans="1:65" s="14" customFormat="1" ht="11.25">
      <c r="B178" s="214"/>
      <c r="C178" s="215"/>
      <c r="D178" s="205" t="s">
        <v>168</v>
      </c>
      <c r="E178" s="216" t="s">
        <v>1127</v>
      </c>
      <c r="F178" s="217" t="s">
        <v>1195</v>
      </c>
      <c r="G178" s="215"/>
      <c r="H178" s="218">
        <v>107.268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168</v>
      </c>
      <c r="AU178" s="224" t="s">
        <v>86</v>
      </c>
      <c r="AV178" s="14" t="s">
        <v>86</v>
      </c>
      <c r="AW178" s="14" t="s">
        <v>32</v>
      </c>
      <c r="AX178" s="14" t="s">
        <v>84</v>
      </c>
      <c r="AY178" s="224" t="s">
        <v>131</v>
      </c>
    </row>
    <row r="179" spans="1:65" s="2" customFormat="1" ht="16.5" customHeight="1">
      <c r="A179" s="34"/>
      <c r="B179" s="35"/>
      <c r="C179" s="188" t="s">
        <v>204</v>
      </c>
      <c r="D179" s="188" t="s">
        <v>133</v>
      </c>
      <c r="E179" s="189" t="s">
        <v>1196</v>
      </c>
      <c r="F179" s="190" t="s">
        <v>1197</v>
      </c>
      <c r="G179" s="191" t="s">
        <v>434</v>
      </c>
      <c r="H179" s="192">
        <v>87.945999999999998</v>
      </c>
      <c r="I179" s="193"/>
      <c r="J179" s="194">
        <f>ROUND(I179*H179,2)</f>
        <v>0</v>
      </c>
      <c r="K179" s="195"/>
      <c r="L179" s="196"/>
      <c r="M179" s="197" t="s">
        <v>1</v>
      </c>
      <c r="N179" s="198" t="s">
        <v>41</v>
      </c>
      <c r="O179" s="71"/>
      <c r="P179" s="199">
        <f>O179*H179</f>
        <v>0</v>
      </c>
      <c r="Q179" s="199">
        <v>1</v>
      </c>
      <c r="R179" s="199">
        <f>Q179*H179</f>
        <v>87.945999999999998</v>
      </c>
      <c r="S179" s="199">
        <v>0</v>
      </c>
      <c r="T179" s="20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1" t="s">
        <v>136</v>
      </c>
      <c r="AT179" s="201" t="s">
        <v>133</v>
      </c>
      <c r="AU179" s="201" t="s">
        <v>86</v>
      </c>
      <c r="AY179" s="17" t="s">
        <v>131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7" t="s">
        <v>84</v>
      </c>
      <c r="BK179" s="202">
        <f>ROUND(I179*H179,2)</f>
        <v>0</v>
      </c>
      <c r="BL179" s="17" t="s">
        <v>137</v>
      </c>
      <c r="BM179" s="201" t="s">
        <v>1198</v>
      </c>
    </row>
    <row r="180" spans="1:65" s="14" customFormat="1" ht="11.25">
      <c r="B180" s="214"/>
      <c r="C180" s="215"/>
      <c r="D180" s="205" t="s">
        <v>168</v>
      </c>
      <c r="E180" s="216" t="s">
        <v>1</v>
      </c>
      <c r="F180" s="217" t="s">
        <v>1199</v>
      </c>
      <c r="G180" s="215"/>
      <c r="H180" s="218">
        <v>87.945999999999998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168</v>
      </c>
      <c r="AU180" s="224" t="s">
        <v>86</v>
      </c>
      <c r="AV180" s="14" t="s">
        <v>86</v>
      </c>
      <c r="AW180" s="14" t="s">
        <v>32</v>
      </c>
      <c r="AX180" s="14" t="s">
        <v>84</v>
      </c>
      <c r="AY180" s="224" t="s">
        <v>131</v>
      </c>
    </row>
    <row r="181" spans="1:65" s="12" customFormat="1" ht="22.9" customHeight="1">
      <c r="B181" s="172"/>
      <c r="C181" s="173"/>
      <c r="D181" s="174" t="s">
        <v>75</v>
      </c>
      <c r="E181" s="186" t="s">
        <v>86</v>
      </c>
      <c r="F181" s="186" t="s">
        <v>606</v>
      </c>
      <c r="G181" s="173"/>
      <c r="H181" s="173"/>
      <c r="I181" s="176"/>
      <c r="J181" s="187">
        <f>BK181</f>
        <v>0</v>
      </c>
      <c r="K181" s="173"/>
      <c r="L181" s="178"/>
      <c r="M181" s="179"/>
      <c r="N181" s="180"/>
      <c r="O181" s="180"/>
      <c r="P181" s="181">
        <f>SUM(P182:P184)</f>
        <v>0</v>
      </c>
      <c r="Q181" s="180"/>
      <c r="R181" s="181">
        <f>SUM(R182:R184)</f>
        <v>0.85536000000000001</v>
      </c>
      <c r="S181" s="180"/>
      <c r="T181" s="182">
        <f>SUM(T182:T184)</f>
        <v>0</v>
      </c>
      <c r="AR181" s="183" t="s">
        <v>84</v>
      </c>
      <c r="AT181" s="184" t="s">
        <v>75</v>
      </c>
      <c r="AU181" s="184" t="s">
        <v>84</v>
      </c>
      <c r="AY181" s="183" t="s">
        <v>131</v>
      </c>
      <c r="BK181" s="185">
        <f>SUM(BK182:BK184)</f>
        <v>0</v>
      </c>
    </row>
    <row r="182" spans="1:65" s="2" customFormat="1" ht="24.2" customHeight="1">
      <c r="A182" s="34"/>
      <c r="B182" s="35"/>
      <c r="C182" s="236" t="s">
        <v>208</v>
      </c>
      <c r="D182" s="236" t="s">
        <v>224</v>
      </c>
      <c r="E182" s="237" t="s">
        <v>1200</v>
      </c>
      <c r="F182" s="238" t="s">
        <v>1201</v>
      </c>
      <c r="G182" s="239" t="s">
        <v>255</v>
      </c>
      <c r="H182" s="240">
        <v>0.432</v>
      </c>
      <c r="I182" s="241"/>
      <c r="J182" s="242">
        <f>ROUND(I182*H182,2)</f>
        <v>0</v>
      </c>
      <c r="K182" s="243"/>
      <c r="L182" s="39"/>
      <c r="M182" s="244" t="s">
        <v>1</v>
      </c>
      <c r="N182" s="245" t="s">
        <v>41</v>
      </c>
      <c r="O182" s="71"/>
      <c r="P182" s="199">
        <f>O182*H182</f>
        <v>0</v>
      </c>
      <c r="Q182" s="199">
        <v>1.98</v>
      </c>
      <c r="R182" s="199">
        <f>Q182*H182</f>
        <v>0.85536000000000001</v>
      </c>
      <c r="S182" s="199">
        <v>0</v>
      </c>
      <c r="T182" s="20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1" t="s">
        <v>137</v>
      </c>
      <c r="AT182" s="201" t="s">
        <v>224</v>
      </c>
      <c r="AU182" s="201" t="s">
        <v>86</v>
      </c>
      <c r="AY182" s="17" t="s">
        <v>131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7" t="s">
        <v>84</v>
      </c>
      <c r="BK182" s="202">
        <f>ROUND(I182*H182,2)</f>
        <v>0</v>
      </c>
      <c r="BL182" s="17" t="s">
        <v>137</v>
      </c>
      <c r="BM182" s="201" t="s">
        <v>1202</v>
      </c>
    </row>
    <row r="183" spans="1:65" s="13" customFormat="1" ht="11.25">
      <c r="B183" s="203"/>
      <c r="C183" s="204"/>
      <c r="D183" s="205" t="s">
        <v>168</v>
      </c>
      <c r="E183" s="206" t="s">
        <v>1</v>
      </c>
      <c r="F183" s="207" t="s">
        <v>1203</v>
      </c>
      <c r="G183" s="204"/>
      <c r="H183" s="206" t="s">
        <v>1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168</v>
      </c>
      <c r="AU183" s="213" t="s">
        <v>86</v>
      </c>
      <c r="AV183" s="13" t="s">
        <v>84</v>
      </c>
      <c r="AW183" s="13" t="s">
        <v>32</v>
      </c>
      <c r="AX183" s="13" t="s">
        <v>76</v>
      </c>
      <c r="AY183" s="213" t="s">
        <v>131</v>
      </c>
    </row>
    <row r="184" spans="1:65" s="14" customFormat="1" ht="11.25">
      <c r="B184" s="214"/>
      <c r="C184" s="215"/>
      <c r="D184" s="205" t="s">
        <v>168</v>
      </c>
      <c r="E184" s="216" t="s">
        <v>1</v>
      </c>
      <c r="F184" s="217" t="s">
        <v>1204</v>
      </c>
      <c r="G184" s="215"/>
      <c r="H184" s="218">
        <v>0.432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168</v>
      </c>
      <c r="AU184" s="224" t="s">
        <v>86</v>
      </c>
      <c r="AV184" s="14" t="s">
        <v>86</v>
      </c>
      <c r="AW184" s="14" t="s">
        <v>32</v>
      </c>
      <c r="AX184" s="14" t="s">
        <v>84</v>
      </c>
      <c r="AY184" s="224" t="s">
        <v>131</v>
      </c>
    </row>
    <row r="185" spans="1:65" s="12" customFormat="1" ht="22.9" customHeight="1">
      <c r="B185" s="172"/>
      <c r="C185" s="173"/>
      <c r="D185" s="174" t="s">
        <v>75</v>
      </c>
      <c r="E185" s="186" t="s">
        <v>141</v>
      </c>
      <c r="F185" s="186" t="s">
        <v>659</v>
      </c>
      <c r="G185" s="173"/>
      <c r="H185" s="173"/>
      <c r="I185" s="176"/>
      <c r="J185" s="187">
        <f>BK185</f>
        <v>0</v>
      </c>
      <c r="K185" s="173"/>
      <c r="L185" s="178"/>
      <c r="M185" s="179"/>
      <c r="N185" s="180"/>
      <c r="O185" s="180"/>
      <c r="P185" s="181">
        <f>SUM(P186:P187)</f>
        <v>0</v>
      </c>
      <c r="Q185" s="180"/>
      <c r="R185" s="181">
        <f>SUM(R186:R187)</f>
        <v>0</v>
      </c>
      <c r="S185" s="180"/>
      <c r="T185" s="182">
        <f>SUM(T186:T187)</f>
        <v>0</v>
      </c>
      <c r="AR185" s="183" t="s">
        <v>84</v>
      </c>
      <c r="AT185" s="184" t="s">
        <v>75</v>
      </c>
      <c r="AU185" s="184" t="s">
        <v>84</v>
      </c>
      <c r="AY185" s="183" t="s">
        <v>131</v>
      </c>
      <c r="BK185" s="185">
        <f>SUM(BK186:BK187)</f>
        <v>0</v>
      </c>
    </row>
    <row r="186" spans="1:65" s="2" customFormat="1" ht="21.75" customHeight="1">
      <c r="A186" s="34"/>
      <c r="B186" s="35"/>
      <c r="C186" s="236" t="s">
        <v>7</v>
      </c>
      <c r="D186" s="236" t="s">
        <v>224</v>
      </c>
      <c r="E186" s="237" t="s">
        <v>1205</v>
      </c>
      <c r="F186" s="238" t="s">
        <v>1206</v>
      </c>
      <c r="G186" s="239" t="s">
        <v>103</v>
      </c>
      <c r="H186" s="240">
        <v>85.75</v>
      </c>
      <c r="I186" s="241"/>
      <c r="J186" s="242">
        <f>ROUND(I186*H186,2)</f>
        <v>0</v>
      </c>
      <c r="K186" s="243"/>
      <c r="L186" s="39"/>
      <c r="M186" s="244" t="s">
        <v>1</v>
      </c>
      <c r="N186" s="245" t="s">
        <v>41</v>
      </c>
      <c r="O186" s="7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137</v>
      </c>
      <c r="AT186" s="201" t="s">
        <v>224</v>
      </c>
      <c r="AU186" s="201" t="s">
        <v>86</v>
      </c>
      <c r="AY186" s="17" t="s">
        <v>131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84</v>
      </c>
      <c r="BK186" s="202">
        <f>ROUND(I186*H186,2)</f>
        <v>0</v>
      </c>
      <c r="BL186" s="17" t="s">
        <v>137</v>
      </c>
      <c r="BM186" s="201" t="s">
        <v>1207</v>
      </c>
    </row>
    <row r="187" spans="1:65" s="14" customFormat="1" ht="11.25">
      <c r="B187" s="214"/>
      <c r="C187" s="215"/>
      <c r="D187" s="205" t="s">
        <v>168</v>
      </c>
      <c r="E187" s="216" t="s">
        <v>1</v>
      </c>
      <c r="F187" s="217" t="s">
        <v>1118</v>
      </c>
      <c r="G187" s="215"/>
      <c r="H187" s="218">
        <v>85.75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168</v>
      </c>
      <c r="AU187" s="224" t="s">
        <v>86</v>
      </c>
      <c r="AV187" s="14" t="s">
        <v>86</v>
      </c>
      <c r="AW187" s="14" t="s">
        <v>32</v>
      </c>
      <c r="AX187" s="14" t="s">
        <v>84</v>
      </c>
      <c r="AY187" s="224" t="s">
        <v>131</v>
      </c>
    </row>
    <row r="188" spans="1:65" s="12" customFormat="1" ht="22.9" customHeight="1">
      <c r="B188" s="172"/>
      <c r="C188" s="173"/>
      <c r="D188" s="174" t="s">
        <v>75</v>
      </c>
      <c r="E188" s="186" t="s">
        <v>137</v>
      </c>
      <c r="F188" s="186" t="s">
        <v>694</v>
      </c>
      <c r="G188" s="173"/>
      <c r="H188" s="173"/>
      <c r="I188" s="176"/>
      <c r="J188" s="187">
        <f>BK188</f>
        <v>0</v>
      </c>
      <c r="K188" s="173"/>
      <c r="L188" s="178"/>
      <c r="M188" s="179"/>
      <c r="N188" s="180"/>
      <c r="O188" s="180"/>
      <c r="P188" s="181">
        <f>SUM(P189:P190)</f>
        <v>0</v>
      </c>
      <c r="Q188" s="180"/>
      <c r="R188" s="181">
        <f>SUM(R189:R190)</f>
        <v>0</v>
      </c>
      <c r="S188" s="180"/>
      <c r="T188" s="182">
        <f>SUM(T189:T190)</f>
        <v>0</v>
      </c>
      <c r="AR188" s="183" t="s">
        <v>84</v>
      </c>
      <c r="AT188" s="184" t="s">
        <v>75</v>
      </c>
      <c r="AU188" s="184" t="s">
        <v>84</v>
      </c>
      <c r="AY188" s="183" t="s">
        <v>131</v>
      </c>
      <c r="BK188" s="185">
        <f>SUM(BK189:BK190)</f>
        <v>0</v>
      </c>
    </row>
    <row r="189" spans="1:65" s="2" customFormat="1" ht="16.5" customHeight="1">
      <c r="A189" s="34"/>
      <c r="B189" s="35"/>
      <c r="C189" s="236" t="s">
        <v>215</v>
      </c>
      <c r="D189" s="236" t="s">
        <v>224</v>
      </c>
      <c r="E189" s="237" t="s">
        <v>701</v>
      </c>
      <c r="F189" s="238" t="s">
        <v>702</v>
      </c>
      <c r="G189" s="239" t="s">
        <v>255</v>
      </c>
      <c r="H189" s="240">
        <v>9.0039999999999996</v>
      </c>
      <c r="I189" s="241"/>
      <c r="J189" s="242">
        <f>ROUND(I189*H189,2)</f>
        <v>0</v>
      </c>
      <c r="K189" s="243"/>
      <c r="L189" s="39"/>
      <c r="M189" s="244" t="s">
        <v>1</v>
      </c>
      <c r="N189" s="245" t="s">
        <v>41</v>
      </c>
      <c r="O189" s="7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137</v>
      </c>
      <c r="AT189" s="201" t="s">
        <v>224</v>
      </c>
      <c r="AU189" s="201" t="s">
        <v>86</v>
      </c>
      <c r="AY189" s="17" t="s">
        <v>131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84</v>
      </c>
      <c r="BK189" s="202">
        <f>ROUND(I189*H189,2)</f>
        <v>0</v>
      </c>
      <c r="BL189" s="17" t="s">
        <v>137</v>
      </c>
      <c r="BM189" s="201" t="s">
        <v>1208</v>
      </c>
    </row>
    <row r="190" spans="1:65" s="14" customFormat="1" ht="11.25">
      <c r="B190" s="214"/>
      <c r="C190" s="215"/>
      <c r="D190" s="205" t="s">
        <v>168</v>
      </c>
      <c r="E190" s="216" t="s">
        <v>1123</v>
      </c>
      <c r="F190" s="217" t="s">
        <v>1209</v>
      </c>
      <c r="G190" s="215"/>
      <c r="H190" s="218">
        <v>9.0039999999999996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168</v>
      </c>
      <c r="AU190" s="224" t="s">
        <v>86</v>
      </c>
      <c r="AV190" s="14" t="s">
        <v>86</v>
      </c>
      <c r="AW190" s="14" t="s">
        <v>32</v>
      </c>
      <c r="AX190" s="14" t="s">
        <v>84</v>
      </c>
      <c r="AY190" s="224" t="s">
        <v>131</v>
      </c>
    </row>
    <row r="191" spans="1:65" s="12" customFormat="1" ht="22.9" customHeight="1">
      <c r="B191" s="172"/>
      <c r="C191" s="173"/>
      <c r="D191" s="174" t="s">
        <v>75</v>
      </c>
      <c r="E191" s="186" t="s">
        <v>136</v>
      </c>
      <c r="F191" s="186" t="s">
        <v>810</v>
      </c>
      <c r="G191" s="173"/>
      <c r="H191" s="173"/>
      <c r="I191" s="176"/>
      <c r="J191" s="187">
        <f>BK191</f>
        <v>0</v>
      </c>
      <c r="K191" s="173"/>
      <c r="L191" s="178"/>
      <c r="M191" s="179"/>
      <c r="N191" s="180"/>
      <c r="O191" s="180"/>
      <c r="P191" s="181">
        <f>SUM(P192:P226)</f>
        <v>0</v>
      </c>
      <c r="Q191" s="180"/>
      <c r="R191" s="181">
        <f>SUM(R192:R226)</f>
        <v>29.065571250000001</v>
      </c>
      <c r="S191" s="180"/>
      <c r="T191" s="182">
        <f>SUM(T192:T226)</f>
        <v>0</v>
      </c>
      <c r="AR191" s="183" t="s">
        <v>84</v>
      </c>
      <c r="AT191" s="184" t="s">
        <v>75</v>
      </c>
      <c r="AU191" s="184" t="s">
        <v>84</v>
      </c>
      <c r="AY191" s="183" t="s">
        <v>131</v>
      </c>
      <c r="BK191" s="185">
        <f>SUM(BK192:BK226)</f>
        <v>0</v>
      </c>
    </row>
    <row r="192" spans="1:65" s="2" customFormat="1" ht="33" customHeight="1">
      <c r="A192" s="34"/>
      <c r="B192" s="35"/>
      <c r="C192" s="236" t="s">
        <v>219</v>
      </c>
      <c r="D192" s="236" t="s">
        <v>224</v>
      </c>
      <c r="E192" s="237" t="s">
        <v>1210</v>
      </c>
      <c r="F192" s="238" t="s">
        <v>1211</v>
      </c>
      <c r="G192" s="239" t="s">
        <v>103</v>
      </c>
      <c r="H192" s="240">
        <v>103.75</v>
      </c>
      <c r="I192" s="241"/>
      <c r="J192" s="242">
        <f>ROUND(I192*H192,2)</f>
        <v>0</v>
      </c>
      <c r="K192" s="243"/>
      <c r="L192" s="39"/>
      <c r="M192" s="244" t="s">
        <v>1</v>
      </c>
      <c r="N192" s="245" t="s">
        <v>41</v>
      </c>
      <c r="O192" s="71"/>
      <c r="P192" s="199">
        <f>O192*H192</f>
        <v>0</v>
      </c>
      <c r="Q192" s="199">
        <v>1.0000000000000001E-5</v>
      </c>
      <c r="R192" s="199">
        <f>Q192*H192</f>
        <v>1.0375E-3</v>
      </c>
      <c r="S192" s="199">
        <v>0</v>
      </c>
      <c r="T192" s="20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1" t="s">
        <v>137</v>
      </c>
      <c r="AT192" s="201" t="s">
        <v>224</v>
      </c>
      <c r="AU192" s="201" t="s">
        <v>86</v>
      </c>
      <c r="AY192" s="17" t="s">
        <v>131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" t="s">
        <v>84</v>
      </c>
      <c r="BK192" s="202">
        <f>ROUND(I192*H192,2)</f>
        <v>0</v>
      </c>
      <c r="BL192" s="17" t="s">
        <v>137</v>
      </c>
      <c r="BM192" s="201" t="s">
        <v>1212</v>
      </c>
    </row>
    <row r="193" spans="1:65" s="13" customFormat="1" ht="11.25">
      <c r="B193" s="203"/>
      <c r="C193" s="204"/>
      <c r="D193" s="205" t="s">
        <v>168</v>
      </c>
      <c r="E193" s="206" t="s">
        <v>1</v>
      </c>
      <c r="F193" s="207" t="s">
        <v>1132</v>
      </c>
      <c r="G193" s="204"/>
      <c r="H193" s="206" t="s">
        <v>1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168</v>
      </c>
      <c r="AU193" s="213" t="s">
        <v>86</v>
      </c>
      <c r="AV193" s="13" t="s">
        <v>84</v>
      </c>
      <c r="AW193" s="13" t="s">
        <v>32</v>
      </c>
      <c r="AX193" s="13" t="s">
        <v>76</v>
      </c>
      <c r="AY193" s="213" t="s">
        <v>131</v>
      </c>
    </row>
    <row r="194" spans="1:65" s="14" customFormat="1" ht="11.25">
      <c r="B194" s="214"/>
      <c r="C194" s="215"/>
      <c r="D194" s="205" t="s">
        <v>168</v>
      </c>
      <c r="E194" s="216" t="s">
        <v>1118</v>
      </c>
      <c r="F194" s="217" t="s">
        <v>1213</v>
      </c>
      <c r="G194" s="215"/>
      <c r="H194" s="218">
        <v>85.75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168</v>
      </c>
      <c r="AU194" s="224" t="s">
        <v>86</v>
      </c>
      <c r="AV194" s="14" t="s">
        <v>86</v>
      </c>
      <c r="AW194" s="14" t="s">
        <v>32</v>
      </c>
      <c r="AX194" s="14" t="s">
        <v>76</v>
      </c>
      <c r="AY194" s="224" t="s">
        <v>131</v>
      </c>
    </row>
    <row r="195" spans="1:65" s="14" customFormat="1" ht="11.25">
      <c r="B195" s="214"/>
      <c r="C195" s="215"/>
      <c r="D195" s="205" t="s">
        <v>168</v>
      </c>
      <c r="E195" s="216" t="s">
        <v>1120</v>
      </c>
      <c r="F195" s="217" t="s">
        <v>1214</v>
      </c>
      <c r="G195" s="215"/>
      <c r="H195" s="218">
        <v>18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168</v>
      </c>
      <c r="AU195" s="224" t="s">
        <v>86</v>
      </c>
      <c r="AV195" s="14" t="s">
        <v>86</v>
      </c>
      <c r="AW195" s="14" t="s">
        <v>32</v>
      </c>
      <c r="AX195" s="14" t="s">
        <v>76</v>
      </c>
      <c r="AY195" s="224" t="s">
        <v>131</v>
      </c>
    </row>
    <row r="196" spans="1:65" s="15" customFormat="1" ht="11.25">
      <c r="B196" s="225"/>
      <c r="C196" s="226"/>
      <c r="D196" s="205" t="s">
        <v>168</v>
      </c>
      <c r="E196" s="227" t="s">
        <v>1</v>
      </c>
      <c r="F196" s="228" t="s">
        <v>172</v>
      </c>
      <c r="G196" s="226"/>
      <c r="H196" s="229">
        <v>103.75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168</v>
      </c>
      <c r="AU196" s="235" t="s">
        <v>86</v>
      </c>
      <c r="AV196" s="15" t="s">
        <v>137</v>
      </c>
      <c r="AW196" s="15" t="s">
        <v>32</v>
      </c>
      <c r="AX196" s="15" t="s">
        <v>84</v>
      </c>
      <c r="AY196" s="235" t="s">
        <v>131</v>
      </c>
    </row>
    <row r="197" spans="1:65" s="2" customFormat="1" ht="21.75" customHeight="1">
      <c r="A197" s="34"/>
      <c r="B197" s="35"/>
      <c r="C197" s="188" t="s">
        <v>223</v>
      </c>
      <c r="D197" s="188" t="s">
        <v>133</v>
      </c>
      <c r="E197" s="189" t="s">
        <v>1215</v>
      </c>
      <c r="F197" s="190" t="s">
        <v>1216</v>
      </c>
      <c r="G197" s="191" t="s">
        <v>166</v>
      </c>
      <c r="H197" s="192">
        <v>114.125</v>
      </c>
      <c r="I197" s="193"/>
      <c r="J197" s="194">
        <f>ROUND(I197*H197,2)</f>
        <v>0</v>
      </c>
      <c r="K197" s="195"/>
      <c r="L197" s="196"/>
      <c r="M197" s="197" t="s">
        <v>1</v>
      </c>
      <c r="N197" s="198" t="s">
        <v>41</v>
      </c>
      <c r="O197" s="71"/>
      <c r="P197" s="199">
        <f>O197*H197</f>
        <v>0</v>
      </c>
      <c r="Q197" s="199">
        <v>2.6700000000000001E-3</v>
      </c>
      <c r="R197" s="199">
        <f>Q197*H197</f>
        <v>0.30471375000000001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136</v>
      </c>
      <c r="AT197" s="201" t="s">
        <v>133</v>
      </c>
      <c r="AU197" s="201" t="s">
        <v>86</v>
      </c>
      <c r="AY197" s="17" t="s">
        <v>131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84</v>
      </c>
      <c r="BK197" s="202">
        <f>ROUND(I197*H197,2)</f>
        <v>0</v>
      </c>
      <c r="BL197" s="17" t="s">
        <v>137</v>
      </c>
      <c r="BM197" s="201" t="s">
        <v>1217</v>
      </c>
    </row>
    <row r="198" spans="1:65" s="13" customFormat="1" ht="11.25">
      <c r="B198" s="203"/>
      <c r="C198" s="204"/>
      <c r="D198" s="205" t="s">
        <v>168</v>
      </c>
      <c r="E198" s="206" t="s">
        <v>1</v>
      </c>
      <c r="F198" s="207" t="s">
        <v>621</v>
      </c>
      <c r="G198" s="204"/>
      <c r="H198" s="206" t="s">
        <v>1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168</v>
      </c>
      <c r="AU198" s="213" t="s">
        <v>86</v>
      </c>
      <c r="AV198" s="13" t="s">
        <v>84</v>
      </c>
      <c r="AW198" s="13" t="s">
        <v>32</v>
      </c>
      <c r="AX198" s="13" t="s">
        <v>76</v>
      </c>
      <c r="AY198" s="213" t="s">
        <v>131</v>
      </c>
    </row>
    <row r="199" spans="1:65" s="14" customFormat="1" ht="11.25">
      <c r="B199" s="214"/>
      <c r="C199" s="215"/>
      <c r="D199" s="205" t="s">
        <v>168</v>
      </c>
      <c r="E199" s="216" t="s">
        <v>1</v>
      </c>
      <c r="F199" s="217" t="s">
        <v>1218</v>
      </c>
      <c r="G199" s="215"/>
      <c r="H199" s="218">
        <v>103.75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168</v>
      </c>
      <c r="AU199" s="224" t="s">
        <v>86</v>
      </c>
      <c r="AV199" s="14" t="s">
        <v>86</v>
      </c>
      <c r="AW199" s="14" t="s">
        <v>32</v>
      </c>
      <c r="AX199" s="14" t="s">
        <v>84</v>
      </c>
      <c r="AY199" s="224" t="s">
        <v>131</v>
      </c>
    </row>
    <row r="200" spans="1:65" s="14" customFormat="1" ht="11.25">
      <c r="B200" s="214"/>
      <c r="C200" s="215"/>
      <c r="D200" s="205" t="s">
        <v>168</v>
      </c>
      <c r="E200" s="215"/>
      <c r="F200" s="217" t="s">
        <v>1219</v>
      </c>
      <c r="G200" s="215"/>
      <c r="H200" s="218">
        <v>114.125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168</v>
      </c>
      <c r="AU200" s="224" t="s">
        <v>86</v>
      </c>
      <c r="AV200" s="14" t="s">
        <v>86</v>
      </c>
      <c r="AW200" s="14" t="s">
        <v>4</v>
      </c>
      <c r="AX200" s="14" t="s">
        <v>84</v>
      </c>
      <c r="AY200" s="224" t="s">
        <v>131</v>
      </c>
    </row>
    <row r="201" spans="1:65" s="2" customFormat="1" ht="16.5" customHeight="1">
      <c r="A201" s="34"/>
      <c r="B201" s="35"/>
      <c r="C201" s="236" t="s">
        <v>230</v>
      </c>
      <c r="D201" s="236" t="s">
        <v>224</v>
      </c>
      <c r="E201" s="237" t="s">
        <v>1220</v>
      </c>
      <c r="F201" s="238" t="s">
        <v>1221</v>
      </c>
      <c r="G201" s="239" t="s">
        <v>103</v>
      </c>
      <c r="H201" s="240">
        <v>18</v>
      </c>
      <c r="I201" s="241"/>
      <c r="J201" s="242">
        <f>ROUND(I201*H201,2)</f>
        <v>0</v>
      </c>
      <c r="K201" s="243"/>
      <c r="L201" s="39"/>
      <c r="M201" s="244" t="s">
        <v>1</v>
      </c>
      <c r="N201" s="245" t="s">
        <v>41</v>
      </c>
      <c r="O201" s="71"/>
      <c r="P201" s="199">
        <f>O201*H201</f>
        <v>0</v>
      </c>
      <c r="Q201" s="199">
        <v>2.6800000000000001E-3</v>
      </c>
      <c r="R201" s="199">
        <f>Q201*H201</f>
        <v>4.8240000000000005E-2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137</v>
      </c>
      <c r="AT201" s="201" t="s">
        <v>224</v>
      </c>
      <c r="AU201" s="201" t="s">
        <v>86</v>
      </c>
      <c r="AY201" s="17" t="s">
        <v>131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84</v>
      </c>
      <c r="BK201" s="202">
        <f>ROUND(I201*H201,2)</f>
        <v>0</v>
      </c>
      <c r="BL201" s="17" t="s">
        <v>137</v>
      </c>
      <c r="BM201" s="201" t="s">
        <v>1222</v>
      </c>
    </row>
    <row r="202" spans="1:65" s="14" customFormat="1" ht="11.25">
      <c r="B202" s="214"/>
      <c r="C202" s="215"/>
      <c r="D202" s="205" t="s">
        <v>168</v>
      </c>
      <c r="E202" s="216" t="s">
        <v>1</v>
      </c>
      <c r="F202" s="217" t="s">
        <v>1120</v>
      </c>
      <c r="G202" s="215"/>
      <c r="H202" s="218">
        <v>18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168</v>
      </c>
      <c r="AU202" s="224" t="s">
        <v>86</v>
      </c>
      <c r="AV202" s="14" t="s">
        <v>86</v>
      </c>
      <c r="AW202" s="14" t="s">
        <v>32</v>
      </c>
      <c r="AX202" s="14" t="s">
        <v>84</v>
      </c>
      <c r="AY202" s="224" t="s">
        <v>131</v>
      </c>
    </row>
    <row r="203" spans="1:65" s="2" customFormat="1" ht="24.2" customHeight="1">
      <c r="A203" s="34"/>
      <c r="B203" s="35"/>
      <c r="C203" s="236" t="s">
        <v>234</v>
      </c>
      <c r="D203" s="236" t="s">
        <v>224</v>
      </c>
      <c r="E203" s="237" t="s">
        <v>1223</v>
      </c>
      <c r="F203" s="238" t="s">
        <v>1224</v>
      </c>
      <c r="G203" s="239" t="s">
        <v>1225</v>
      </c>
      <c r="H203" s="240">
        <v>8</v>
      </c>
      <c r="I203" s="241"/>
      <c r="J203" s="242">
        <f t="shared" ref="J203:J220" si="0">ROUND(I203*H203,2)</f>
        <v>0</v>
      </c>
      <c r="K203" s="243"/>
      <c r="L203" s="39"/>
      <c r="M203" s="244" t="s">
        <v>1</v>
      </c>
      <c r="N203" s="245" t="s">
        <v>41</v>
      </c>
      <c r="O203" s="71"/>
      <c r="P203" s="199">
        <f t="shared" ref="P203:P220" si="1">O203*H203</f>
        <v>0</v>
      </c>
      <c r="Q203" s="199">
        <v>1E-4</v>
      </c>
      <c r="R203" s="199">
        <f t="shared" ref="R203:R220" si="2">Q203*H203</f>
        <v>8.0000000000000004E-4</v>
      </c>
      <c r="S203" s="199">
        <v>0</v>
      </c>
      <c r="T203" s="200">
        <f t="shared" ref="T203:T220" si="3"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137</v>
      </c>
      <c r="AT203" s="201" t="s">
        <v>224</v>
      </c>
      <c r="AU203" s="201" t="s">
        <v>86</v>
      </c>
      <c r="AY203" s="17" t="s">
        <v>131</v>
      </c>
      <c r="BE203" s="202">
        <f t="shared" ref="BE203:BE220" si="4">IF(N203="základní",J203,0)</f>
        <v>0</v>
      </c>
      <c r="BF203" s="202">
        <f t="shared" ref="BF203:BF220" si="5">IF(N203="snížená",J203,0)</f>
        <v>0</v>
      </c>
      <c r="BG203" s="202">
        <f t="shared" ref="BG203:BG220" si="6">IF(N203="zákl. přenesená",J203,0)</f>
        <v>0</v>
      </c>
      <c r="BH203" s="202">
        <f t="shared" ref="BH203:BH220" si="7">IF(N203="sníž. přenesená",J203,0)</f>
        <v>0</v>
      </c>
      <c r="BI203" s="202">
        <f t="shared" ref="BI203:BI220" si="8">IF(N203="nulová",J203,0)</f>
        <v>0</v>
      </c>
      <c r="BJ203" s="17" t="s">
        <v>84</v>
      </c>
      <c r="BK203" s="202">
        <f t="shared" ref="BK203:BK220" si="9">ROUND(I203*H203,2)</f>
        <v>0</v>
      </c>
      <c r="BL203" s="17" t="s">
        <v>137</v>
      </c>
      <c r="BM203" s="201" t="s">
        <v>1226</v>
      </c>
    </row>
    <row r="204" spans="1:65" s="2" customFormat="1" ht="16.5" customHeight="1">
      <c r="A204" s="34"/>
      <c r="B204" s="35"/>
      <c r="C204" s="188" t="s">
        <v>423</v>
      </c>
      <c r="D204" s="188" t="s">
        <v>133</v>
      </c>
      <c r="E204" s="189" t="s">
        <v>1227</v>
      </c>
      <c r="F204" s="190" t="s">
        <v>1228</v>
      </c>
      <c r="G204" s="191" t="s">
        <v>166</v>
      </c>
      <c r="H204" s="192">
        <v>2</v>
      </c>
      <c r="I204" s="193"/>
      <c r="J204" s="194">
        <f t="shared" si="0"/>
        <v>0</v>
      </c>
      <c r="K204" s="195"/>
      <c r="L204" s="196"/>
      <c r="M204" s="197" t="s">
        <v>1</v>
      </c>
      <c r="N204" s="198" t="s">
        <v>41</v>
      </c>
      <c r="O204" s="71"/>
      <c r="P204" s="199">
        <f t="shared" si="1"/>
        <v>0</v>
      </c>
      <c r="Q204" s="199">
        <v>0</v>
      </c>
      <c r="R204" s="199">
        <f t="shared" si="2"/>
        <v>0</v>
      </c>
      <c r="S204" s="199">
        <v>0</v>
      </c>
      <c r="T204" s="200">
        <f t="shared" si="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1" t="s">
        <v>136</v>
      </c>
      <c r="AT204" s="201" t="s">
        <v>133</v>
      </c>
      <c r="AU204" s="201" t="s">
        <v>86</v>
      </c>
      <c r="AY204" s="17" t="s">
        <v>131</v>
      </c>
      <c r="BE204" s="202">
        <f t="shared" si="4"/>
        <v>0</v>
      </c>
      <c r="BF204" s="202">
        <f t="shared" si="5"/>
        <v>0</v>
      </c>
      <c r="BG204" s="202">
        <f t="shared" si="6"/>
        <v>0</v>
      </c>
      <c r="BH204" s="202">
        <f t="shared" si="7"/>
        <v>0</v>
      </c>
      <c r="BI204" s="202">
        <f t="shared" si="8"/>
        <v>0</v>
      </c>
      <c r="BJ204" s="17" t="s">
        <v>84</v>
      </c>
      <c r="BK204" s="202">
        <f t="shared" si="9"/>
        <v>0</v>
      </c>
      <c r="BL204" s="17" t="s">
        <v>137</v>
      </c>
      <c r="BM204" s="201" t="s">
        <v>1229</v>
      </c>
    </row>
    <row r="205" spans="1:65" s="2" customFormat="1" ht="24.2" customHeight="1">
      <c r="A205" s="34"/>
      <c r="B205" s="35"/>
      <c r="C205" s="188" t="s">
        <v>427</v>
      </c>
      <c r="D205" s="188" t="s">
        <v>133</v>
      </c>
      <c r="E205" s="189" t="s">
        <v>1230</v>
      </c>
      <c r="F205" s="190" t="s">
        <v>1231</v>
      </c>
      <c r="G205" s="191" t="s">
        <v>166</v>
      </c>
      <c r="H205" s="192">
        <v>7</v>
      </c>
      <c r="I205" s="193"/>
      <c r="J205" s="194">
        <f t="shared" si="0"/>
        <v>0</v>
      </c>
      <c r="K205" s="195"/>
      <c r="L205" s="196"/>
      <c r="M205" s="197" t="s">
        <v>1</v>
      </c>
      <c r="N205" s="198" t="s">
        <v>41</v>
      </c>
      <c r="O205" s="71"/>
      <c r="P205" s="199">
        <f t="shared" si="1"/>
        <v>0</v>
      </c>
      <c r="Q205" s="199">
        <v>2.6</v>
      </c>
      <c r="R205" s="199">
        <f t="shared" si="2"/>
        <v>18.2</v>
      </c>
      <c r="S205" s="199">
        <v>0</v>
      </c>
      <c r="T205" s="200">
        <f t="shared" si="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136</v>
      </c>
      <c r="AT205" s="201" t="s">
        <v>133</v>
      </c>
      <c r="AU205" s="201" t="s">
        <v>86</v>
      </c>
      <c r="AY205" s="17" t="s">
        <v>131</v>
      </c>
      <c r="BE205" s="202">
        <f t="shared" si="4"/>
        <v>0</v>
      </c>
      <c r="BF205" s="202">
        <f t="shared" si="5"/>
        <v>0</v>
      </c>
      <c r="BG205" s="202">
        <f t="shared" si="6"/>
        <v>0</v>
      </c>
      <c r="BH205" s="202">
        <f t="shared" si="7"/>
        <v>0</v>
      </c>
      <c r="BI205" s="202">
        <f t="shared" si="8"/>
        <v>0</v>
      </c>
      <c r="BJ205" s="17" t="s">
        <v>84</v>
      </c>
      <c r="BK205" s="202">
        <f t="shared" si="9"/>
        <v>0</v>
      </c>
      <c r="BL205" s="17" t="s">
        <v>137</v>
      </c>
      <c r="BM205" s="201" t="s">
        <v>1232</v>
      </c>
    </row>
    <row r="206" spans="1:65" s="2" customFormat="1" ht="16.5" customHeight="1">
      <c r="A206" s="34"/>
      <c r="B206" s="35"/>
      <c r="C206" s="188" t="s">
        <v>431</v>
      </c>
      <c r="D206" s="188" t="s">
        <v>133</v>
      </c>
      <c r="E206" s="189" t="s">
        <v>1233</v>
      </c>
      <c r="F206" s="190" t="s">
        <v>1234</v>
      </c>
      <c r="G206" s="191" t="s">
        <v>166</v>
      </c>
      <c r="H206" s="192">
        <v>6</v>
      </c>
      <c r="I206" s="193"/>
      <c r="J206" s="194">
        <f t="shared" si="0"/>
        <v>0</v>
      </c>
      <c r="K206" s="195"/>
      <c r="L206" s="196"/>
      <c r="M206" s="197" t="s">
        <v>1</v>
      </c>
      <c r="N206" s="198" t="s">
        <v>41</v>
      </c>
      <c r="O206" s="71"/>
      <c r="P206" s="199">
        <f t="shared" si="1"/>
        <v>0</v>
      </c>
      <c r="Q206" s="199">
        <v>0</v>
      </c>
      <c r="R206" s="199">
        <f t="shared" si="2"/>
        <v>0</v>
      </c>
      <c r="S206" s="199">
        <v>0</v>
      </c>
      <c r="T206" s="200">
        <f t="shared" si="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136</v>
      </c>
      <c r="AT206" s="201" t="s">
        <v>133</v>
      </c>
      <c r="AU206" s="201" t="s">
        <v>86</v>
      </c>
      <c r="AY206" s="17" t="s">
        <v>131</v>
      </c>
      <c r="BE206" s="202">
        <f t="shared" si="4"/>
        <v>0</v>
      </c>
      <c r="BF206" s="202">
        <f t="shared" si="5"/>
        <v>0</v>
      </c>
      <c r="BG206" s="202">
        <f t="shared" si="6"/>
        <v>0</v>
      </c>
      <c r="BH206" s="202">
        <f t="shared" si="7"/>
        <v>0</v>
      </c>
      <c r="BI206" s="202">
        <f t="shared" si="8"/>
        <v>0</v>
      </c>
      <c r="BJ206" s="17" t="s">
        <v>84</v>
      </c>
      <c r="BK206" s="202">
        <f t="shared" si="9"/>
        <v>0</v>
      </c>
      <c r="BL206" s="17" t="s">
        <v>137</v>
      </c>
      <c r="BM206" s="201" t="s">
        <v>1235</v>
      </c>
    </row>
    <row r="207" spans="1:65" s="2" customFormat="1" ht="16.5" customHeight="1">
      <c r="A207" s="34"/>
      <c r="B207" s="35"/>
      <c r="C207" s="188" t="s">
        <v>294</v>
      </c>
      <c r="D207" s="188" t="s">
        <v>133</v>
      </c>
      <c r="E207" s="189" t="s">
        <v>1236</v>
      </c>
      <c r="F207" s="190" t="s">
        <v>1237</v>
      </c>
      <c r="G207" s="191" t="s">
        <v>166</v>
      </c>
      <c r="H207" s="192">
        <v>4</v>
      </c>
      <c r="I207" s="193"/>
      <c r="J207" s="194">
        <f t="shared" si="0"/>
        <v>0</v>
      </c>
      <c r="K207" s="195"/>
      <c r="L207" s="196"/>
      <c r="M207" s="197" t="s">
        <v>1</v>
      </c>
      <c r="N207" s="198" t="s">
        <v>41</v>
      </c>
      <c r="O207" s="71"/>
      <c r="P207" s="199">
        <f t="shared" si="1"/>
        <v>0</v>
      </c>
      <c r="Q207" s="199">
        <v>0</v>
      </c>
      <c r="R207" s="199">
        <f t="shared" si="2"/>
        <v>0</v>
      </c>
      <c r="S207" s="199">
        <v>0</v>
      </c>
      <c r="T207" s="200">
        <f t="shared" si="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1" t="s">
        <v>136</v>
      </c>
      <c r="AT207" s="201" t="s">
        <v>133</v>
      </c>
      <c r="AU207" s="201" t="s">
        <v>86</v>
      </c>
      <c r="AY207" s="17" t="s">
        <v>131</v>
      </c>
      <c r="BE207" s="202">
        <f t="shared" si="4"/>
        <v>0</v>
      </c>
      <c r="BF207" s="202">
        <f t="shared" si="5"/>
        <v>0</v>
      </c>
      <c r="BG207" s="202">
        <f t="shared" si="6"/>
        <v>0</v>
      </c>
      <c r="BH207" s="202">
        <f t="shared" si="7"/>
        <v>0</v>
      </c>
      <c r="BI207" s="202">
        <f t="shared" si="8"/>
        <v>0</v>
      </c>
      <c r="BJ207" s="17" t="s">
        <v>84</v>
      </c>
      <c r="BK207" s="202">
        <f t="shared" si="9"/>
        <v>0</v>
      </c>
      <c r="BL207" s="17" t="s">
        <v>137</v>
      </c>
      <c r="BM207" s="201" t="s">
        <v>1238</v>
      </c>
    </row>
    <row r="208" spans="1:65" s="2" customFormat="1" ht="16.5" customHeight="1">
      <c r="A208" s="34"/>
      <c r="B208" s="35"/>
      <c r="C208" s="188" t="s">
        <v>441</v>
      </c>
      <c r="D208" s="188" t="s">
        <v>133</v>
      </c>
      <c r="E208" s="189" t="s">
        <v>1239</v>
      </c>
      <c r="F208" s="190" t="s">
        <v>1240</v>
      </c>
      <c r="G208" s="191" t="s">
        <v>166</v>
      </c>
      <c r="H208" s="192">
        <v>4</v>
      </c>
      <c r="I208" s="193"/>
      <c r="J208" s="194">
        <f t="shared" si="0"/>
        <v>0</v>
      </c>
      <c r="K208" s="195"/>
      <c r="L208" s="196"/>
      <c r="M208" s="197" t="s">
        <v>1</v>
      </c>
      <c r="N208" s="198" t="s">
        <v>41</v>
      </c>
      <c r="O208" s="71"/>
      <c r="P208" s="199">
        <f t="shared" si="1"/>
        <v>0</v>
      </c>
      <c r="Q208" s="199">
        <v>0</v>
      </c>
      <c r="R208" s="199">
        <f t="shared" si="2"/>
        <v>0</v>
      </c>
      <c r="S208" s="199">
        <v>0</v>
      </c>
      <c r="T208" s="200">
        <f t="shared" si="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1" t="s">
        <v>136</v>
      </c>
      <c r="AT208" s="201" t="s">
        <v>133</v>
      </c>
      <c r="AU208" s="201" t="s">
        <v>86</v>
      </c>
      <c r="AY208" s="17" t="s">
        <v>131</v>
      </c>
      <c r="BE208" s="202">
        <f t="shared" si="4"/>
        <v>0</v>
      </c>
      <c r="BF208" s="202">
        <f t="shared" si="5"/>
        <v>0</v>
      </c>
      <c r="BG208" s="202">
        <f t="shared" si="6"/>
        <v>0</v>
      </c>
      <c r="BH208" s="202">
        <f t="shared" si="7"/>
        <v>0</v>
      </c>
      <c r="BI208" s="202">
        <f t="shared" si="8"/>
        <v>0</v>
      </c>
      <c r="BJ208" s="17" t="s">
        <v>84</v>
      </c>
      <c r="BK208" s="202">
        <f t="shared" si="9"/>
        <v>0</v>
      </c>
      <c r="BL208" s="17" t="s">
        <v>137</v>
      </c>
      <c r="BM208" s="201" t="s">
        <v>1241</v>
      </c>
    </row>
    <row r="209" spans="1:65" s="2" customFormat="1" ht="16.5" customHeight="1">
      <c r="A209" s="34"/>
      <c r="B209" s="35"/>
      <c r="C209" s="188" t="s">
        <v>446</v>
      </c>
      <c r="D209" s="188" t="s">
        <v>133</v>
      </c>
      <c r="E209" s="189" t="s">
        <v>1242</v>
      </c>
      <c r="F209" s="190" t="s">
        <v>1243</v>
      </c>
      <c r="G209" s="191" t="s">
        <v>166</v>
      </c>
      <c r="H209" s="192">
        <v>16</v>
      </c>
      <c r="I209" s="193"/>
      <c r="J209" s="194">
        <f t="shared" si="0"/>
        <v>0</v>
      </c>
      <c r="K209" s="195"/>
      <c r="L209" s="196"/>
      <c r="M209" s="197" t="s">
        <v>1</v>
      </c>
      <c r="N209" s="198" t="s">
        <v>41</v>
      </c>
      <c r="O209" s="71"/>
      <c r="P209" s="199">
        <f t="shared" si="1"/>
        <v>0</v>
      </c>
      <c r="Q209" s="199">
        <v>0</v>
      </c>
      <c r="R209" s="199">
        <f t="shared" si="2"/>
        <v>0</v>
      </c>
      <c r="S209" s="199">
        <v>0</v>
      </c>
      <c r="T209" s="200">
        <f t="shared" si="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1" t="s">
        <v>136</v>
      </c>
      <c r="AT209" s="201" t="s">
        <v>133</v>
      </c>
      <c r="AU209" s="201" t="s">
        <v>86</v>
      </c>
      <c r="AY209" s="17" t="s">
        <v>131</v>
      </c>
      <c r="BE209" s="202">
        <f t="shared" si="4"/>
        <v>0</v>
      </c>
      <c r="BF209" s="202">
        <f t="shared" si="5"/>
        <v>0</v>
      </c>
      <c r="BG209" s="202">
        <f t="shared" si="6"/>
        <v>0</v>
      </c>
      <c r="BH209" s="202">
        <f t="shared" si="7"/>
        <v>0</v>
      </c>
      <c r="BI209" s="202">
        <f t="shared" si="8"/>
        <v>0</v>
      </c>
      <c r="BJ209" s="17" t="s">
        <v>84</v>
      </c>
      <c r="BK209" s="202">
        <f t="shared" si="9"/>
        <v>0</v>
      </c>
      <c r="BL209" s="17" t="s">
        <v>137</v>
      </c>
      <c r="BM209" s="201" t="s">
        <v>1244</v>
      </c>
    </row>
    <row r="210" spans="1:65" s="2" customFormat="1" ht="16.5" customHeight="1">
      <c r="A210" s="34"/>
      <c r="B210" s="35"/>
      <c r="C210" s="188" t="s">
        <v>452</v>
      </c>
      <c r="D210" s="188" t="s">
        <v>133</v>
      </c>
      <c r="E210" s="189" t="s">
        <v>1245</v>
      </c>
      <c r="F210" s="190" t="s">
        <v>1246</v>
      </c>
      <c r="G210" s="191" t="s">
        <v>166</v>
      </c>
      <c r="H210" s="192">
        <v>16</v>
      </c>
      <c r="I210" s="193"/>
      <c r="J210" s="194">
        <f t="shared" si="0"/>
        <v>0</v>
      </c>
      <c r="K210" s="195"/>
      <c r="L210" s="196"/>
      <c r="M210" s="197" t="s">
        <v>1</v>
      </c>
      <c r="N210" s="198" t="s">
        <v>41</v>
      </c>
      <c r="O210" s="71"/>
      <c r="P210" s="199">
        <f t="shared" si="1"/>
        <v>0</v>
      </c>
      <c r="Q210" s="199">
        <v>0</v>
      </c>
      <c r="R210" s="199">
        <f t="shared" si="2"/>
        <v>0</v>
      </c>
      <c r="S210" s="199">
        <v>0</v>
      </c>
      <c r="T210" s="200">
        <f t="shared" si="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136</v>
      </c>
      <c r="AT210" s="201" t="s">
        <v>133</v>
      </c>
      <c r="AU210" s="201" t="s">
        <v>86</v>
      </c>
      <c r="AY210" s="17" t="s">
        <v>131</v>
      </c>
      <c r="BE210" s="202">
        <f t="shared" si="4"/>
        <v>0</v>
      </c>
      <c r="BF210" s="202">
        <f t="shared" si="5"/>
        <v>0</v>
      </c>
      <c r="BG210" s="202">
        <f t="shared" si="6"/>
        <v>0</v>
      </c>
      <c r="BH210" s="202">
        <f t="shared" si="7"/>
        <v>0</v>
      </c>
      <c r="BI210" s="202">
        <f t="shared" si="8"/>
        <v>0</v>
      </c>
      <c r="BJ210" s="17" t="s">
        <v>84</v>
      </c>
      <c r="BK210" s="202">
        <f t="shared" si="9"/>
        <v>0</v>
      </c>
      <c r="BL210" s="17" t="s">
        <v>137</v>
      </c>
      <c r="BM210" s="201" t="s">
        <v>1247</v>
      </c>
    </row>
    <row r="211" spans="1:65" s="2" customFormat="1" ht="16.5" customHeight="1">
      <c r="A211" s="34"/>
      <c r="B211" s="35"/>
      <c r="C211" s="236" t="s">
        <v>456</v>
      </c>
      <c r="D211" s="236" t="s">
        <v>224</v>
      </c>
      <c r="E211" s="237" t="s">
        <v>1248</v>
      </c>
      <c r="F211" s="238" t="s">
        <v>1249</v>
      </c>
      <c r="G211" s="239" t="s">
        <v>166</v>
      </c>
      <c r="H211" s="240">
        <v>2</v>
      </c>
      <c r="I211" s="241"/>
      <c r="J211" s="242">
        <f t="shared" si="0"/>
        <v>0</v>
      </c>
      <c r="K211" s="243"/>
      <c r="L211" s="39"/>
      <c r="M211" s="244" t="s">
        <v>1</v>
      </c>
      <c r="N211" s="245" t="s">
        <v>41</v>
      </c>
      <c r="O211" s="71"/>
      <c r="P211" s="199">
        <f t="shared" si="1"/>
        <v>0</v>
      </c>
      <c r="Q211" s="199">
        <v>1.4211499999999999</v>
      </c>
      <c r="R211" s="199">
        <f t="shared" si="2"/>
        <v>2.8422999999999998</v>
      </c>
      <c r="S211" s="199">
        <v>0</v>
      </c>
      <c r="T211" s="200">
        <f t="shared" si="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1" t="s">
        <v>137</v>
      </c>
      <c r="AT211" s="201" t="s">
        <v>224</v>
      </c>
      <c r="AU211" s="201" t="s">
        <v>86</v>
      </c>
      <c r="AY211" s="17" t="s">
        <v>131</v>
      </c>
      <c r="BE211" s="202">
        <f t="shared" si="4"/>
        <v>0</v>
      </c>
      <c r="BF211" s="202">
        <f t="shared" si="5"/>
        <v>0</v>
      </c>
      <c r="BG211" s="202">
        <f t="shared" si="6"/>
        <v>0</v>
      </c>
      <c r="BH211" s="202">
        <f t="shared" si="7"/>
        <v>0</v>
      </c>
      <c r="BI211" s="202">
        <f t="shared" si="8"/>
        <v>0</v>
      </c>
      <c r="BJ211" s="17" t="s">
        <v>84</v>
      </c>
      <c r="BK211" s="202">
        <f t="shared" si="9"/>
        <v>0</v>
      </c>
      <c r="BL211" s="17" t="s">
        <v>137</v>
      </c>
      <c r="BM211" s="201" t="s">
        <v>1250</v>
      </c>
    </row>
    <row r="212" spans="1:65" s="2" customFormat="1" ht="16.5" customHeight="1">
      <c r="A212" s="34"/>
      <c r="B212" s="35"/>
      <c r="C212" s="188" t="s">
        <v>460</v>
      </c>
      <c r="D212" s="188" t="s">
        <v>133</v>
      </c>
      <c r="E212" s="189" t="s">
        <v>1251</v>
      </c>
      <c r="F212" s="190" t="s">
        <v>1252</v>
      </c>
      <c r="G212" s="191" t="s">
        <v>166</v>
      </c>
      <c r="H212" s="192">
        <v>16</v>
      </c>
      <c r="I212" s="193"/>
      <c r="J212" s="194">
        <f t="shared" si="0"/>
        <v>0</v>
      </c>
      <c r="K212" s="195"/>
      <c r="L212" s="196"/>
      <c r="M212" s="197" t="s">
        <v>1</v>
      </c>
      <c r="N212" s="198" t="s">
        <v>41</v>
      </c>
      <c r="O212" s="71"/>
      <c r="P212" s="199">
        <f t="shared" si="1"/>
        <v>0</v>
      </c>
      <c r="Q212" s="199">
        <v>0</v>
      </c>
      <c r="R212" s="199">
        <f t="shared" si="2"/>
        <v>0</v>
      </c>
      <c r="S212" s="199">
        <v>0</v>
      </c>
      <c r="T212" s="200">
        <f t="shared" si="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1" t="s">
        <v>136</v>
      </c>
      <c r="AT212" s="201" t="s">
        <v>133</v>
      </c>
      <c r="AU212" s="201" t="s">
        <v>86</v>
      </c>
      <c r="AY212" s="17" t="s">
        <v>131</v>
      </c>
      <c r="BE212" s="202">
        <f t="shared" si="4"/>
        <v>0</v>
      </c>
      <c r="BF212" s="202">
        <f t="shared" si="5"/>
        <v>0</v>
      </c>
      <c r="BG212" s="202">
        <f t="shared" si="6"/>
        <v>0</v>
      </c>
      <c r="BH212" s="202">
        <f t="shared" si="7"/>
        <v>0</v>
      </c>
      <c r="BI212" s="202">
        <f t="shared" si="8"/>
        <v>0</v>
      </c>
      <c r="BJ212" s="17" t="s">
        <v>84</v>
      </c>
      <c r="BK212" s="202">
        <f t="shared" si="9"/>
        <v>0</v>
      </c>
      <c r="BL212" s="17" t="s">
        <v>137</v>
      </c>
      <c r="BM212" s="201" t="s">
        <v>1253</v>
      </c>
    </row>
    <row r="213" spans="1:65" s="2" customFormat="1" ht="16.5" customHeight="1">
      <c r="A213" s="34"/>
      <c r="B213" s="35"/>
      <c r="C213" s="236" t="s">
        <v>466</v>
      </c>
      <c r="D213" s="236" t="s">
        <v>224</v>
      </c>
      <c r="E213" s="237" t="s">
        <v>1254</v>
      </c>
      <c r="F213" s="238" t="s">
        <v>1255</v>
      </c>
      <c r="G213" s="239" t="s">
        <v>166</v>
      </c>
      <c r="H213" s="240">
        <v>4</v>
      </c>
      <c r="I213" s="241"/>
      <c r="J213" s="242">
        <f t="shared" si="0"/>
        <v>0</v>
      </c>
      <c r="K213" s="243"/>
      <c r="L213" s="39"/>
      <c r="M213" s="244" t="s">
        <v>1</v>
      </c>
      <c r="N213" s="245" t="s">
        <v>41</v>
      </c>
      <c r="O213" s="71"/>
      <c r="P213" s="199">
        <f t="shared" si="1"/>
        <v>0</v>
      </c>
      <c r="Q213" s="199">
        <v>1.4211499999999999</v>
      </c>
      <c r="R213" s="199">
        <f t="shared" si="2"/>
        <v>5.6845999999999997</v>
      </c>
      <c r="S213" s="199">
        <v>0</v>
      </c>
      <c r="T213" s="200">
        <f t="shared" si="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1" t="s">
        <v>137</v>
      </c>
      <c r="AT213" s="201" t="s">
        <v>224</v>
      </c>
      <c r="AU213" s="201" t="s">
        <v>86</v>
      </c>
      <c r="AY213" s="17" t="s">
        <v>131</v>
      </c>
      <c r="BE213" s="202">
        <f t="shared" si="4"/>
        <v>0</v>
      </c>
      <c r="BF213" s="202">
        <f t="shared" si="5"/>
        <v>0</v>
      </c>
      <c r="BG213" s="202">
        <f t="shared" si="6"/>
        <v>0</v>
      </c>
      <c r="BH213" s="202">
        <f t="shared" si="7"/>
        <v>0</v>
      </c>
      <c r="BI213" s="202">
        <f t="shared" si="8"/>
        <v>0</v>
      </c>
      <c r="BJ213" s="17" t="s">
        <v>84</v>
      </c>
      <c r="BK213" s="202">
        <f t="shared" si="9"/>
        <v>0</v>
      </c>
      <c r="BL213" s="17" t="s">
        <v>137</v>
      </c>
      <c r="BM213" s="201" t="s">
        <v>1256</v>
      </c>
    </row>
    <row r="214" spans="1:65" s="2" customFormat="1" ht="24.2" customHeight="1">
      <c r="A214" s="34"/>
      <c r="B214" s="35"/>
      <c r="C214" s="236" t="s">
        <v>471</v>
      </c>
      <c r="D214" s="236" t="s">
        <v>224</v>
      </c>
      <c r="E214" s="237" t="s">
        <v>1257</v>
      </c>
      <c r="F214" s="238" t="s">
        <v>1258</v>
      </c>
      <c r="G214" s="239" t="s">
        <v>166</v>
      </c>
      <c r="H214" s="240">
        <v>1</v>
      </c>
      <c r="I214" s="241"/>
      <c r="J214" s="242">
        <f t="shared" si="0"/>
        <v>0</v>
      </c>
      <c r="K214" s="243"/>
      <c r="L214" s="39"/>
      <c r="M214" s="244" t="s">
        <v>1</v>
      </c>
      <c r="N214" s="245" t="s">
        <v>41</v>
      </c>
      <c r="O214" s="71"/>
      <c r="P214" s="199">
        <f t="shared" si="1"/>
        <v>0</v>
      </c>
      <c r="Q214" s="199">
        <v>0.1056</v>
      </c>
      <c r="R214" s="199">
        <f t="shared" si="2"/>
        <v>0.1056</v>
      </c>
      <c r="S214" s="199">
        <v>0</v>
      </c>
      <c r="T214" s="200">
        <f t="shared" si="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137</v>
      </c>
      <c r="AT214" s="201" t="s">
        <v>224</v>
      </c>
      <c r="AU214" s="201" t="s">
        <v>86</v>
      </c>
      <c r="AY214" s="17" t="s">
        <v>131</v>
      </c>
      <c r="BE214" s="202">
        <f t="shared" si="4"/>
        <v>0</v>
      </c>
      <c r="BF214" s="202">
        <f t="shared" si="5"/>
        <v>0</v>
      </c>
      <c r="BG214" s="202">
        <f t="shared" si="6"/>
        <v>0</v>
      </c>
      <c r="BH214" s="202">
        <f t="shared" si="7"/>
        <v>0</v>
      </c>
      <c r="BI214" s="202">
        <f t="shared" si="8"/>
        <v>0</v>
      </c>
      <c r="BJ214" s="17" t="s">
        <v>84</v>
      </c>
      <c r="BK214" s="202">
        <f t="shared" si="9"/>
        <v>0</v>
      </c>
      <c r="BL214" s="17" t="s">
        <v>137</v>
      </c>
      <c r="BM214" s="201" t="s">
        <v>1259</v>
      </c>
    </row>
    <row r="215" spans="1:65" s="2" customFormat="1" ht="24.2" customHeight="1">
      <c r="A215" s="34"/>
      <c r="B215" s="35"/>
      <c r="C215" s="236" t="s">
        <v>477</v>
      </c>
      <c r="D215" s="236" t="s">
        <v>224</v>
      </c>
      <c r="E215" s="237" t="s">
        <v>1260</v>
      </c>
      <c r="F215" s="238" t="s">
        <v>1261</v>
      </c>
      <c r="G215" s="239" t="s">
        <v>166</v>
      </c>
      <c r="H215" s="240">
        <v>1</v>
      </c>
      <c r="I215" s="241"/>
      <c r="J215" s="242">
        <f t="shared" si="0"/>
        <v>0</v>
      </c>
      <c r="K215" s="243"/>
      <c r="L215" s="39"/>
      <c r="M215" s="244" t="s">
        <v>1</v>
      </c>
      <c r="N215" s="245" t="s">
        <v>41</v>
      </c>
      <c r="O215" s="71"/>
      <c r="P215" s="199">
        <f t="shared" si="1"/>
        <v>0</v>
      </c>
      <c r="Q215" s="199">
        <v>0.1056</v>
      </c>
      <c r="R215" s="199">
        <f t="shared" si="2"/>
        <v>0.1056</v>
      </c>
      <c r="S215" s="199">
        <v>0</v>
      </c>
      <c r="T215" s="200">
        <f t="shared" si="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1" t="s">
        <v>137</v>
      </c>
      <c r="AT215" s="201" t="s">
        <v>224</v>
      </c>
      <c r="AU215" s="201" t="s">
        <v>86</v>
      </c>
      <c r="AY215" s="17" t="s">
        <v>131</v>
      </c>
      <c r="BE215" s="202">
        <f t="shared" si="4"/>
        <v>0</v>
      </c>
      <c r="BF215" s="202">
        <f t="shared" si="5"/>
        <v>0</v>
      </c>
      <c r="BG215" s="202">
        <f t="shared" si="6"/>
        <v>0</v>
      </c>
      <c r="BH215" s="202">
        <f t="shared" si="7"/>
        <v>0</v>
      </c>
      <c r="BI215" s="202">
        <f t="shared" si="8"/>
        <v>0</v>
      </c>
      <c r="BJ215" s="17" t="s">
        <v>84</v>
      </c>
      <c r="BK215" s="202">
        <f t="shared" si="9"/>
        <v>0</v>
      </c>
      <c r="BL215" s="17" t="s">
        <v>137</v>
      </c>
      <c r="BM215" s="201" t="s">
        <v>1262</v>
      </c>
    </row>
    <row r="216" spans="1:65" s="2" customFormat="1" ht="24.2" customHeight="1">
      <c r="A216" s="34"/>
      <c r="B216" s="35"/>
      <c r="C216" s="236" t="s">
        <v>482</v>
      </c>
      <c r="D216" s="236" t="s">
        <v>224</v>
      </c>
      <c r="E216" s="237" t="s">
        <v>1263</v>
      </c>
      <c r="F216" s="238" t="s">
        <v>1264</v>
      </c>
      <c r="G216" s="239" t="s">
        <v>166</v>
      </c>
      <c r="H216" s="240">
        <v>2</v>
      </c>
      <c r="I216" s="241"/>
      <c r="J216" s="242">
        <f t="shared" si="0"/>
        <v>0</v>
      </c>
      <c r="K216" s="243"/>
      <c r="L216" s="39"/>
      <c r="M216" s="244" t="s">
        <v>1</v>
      </c>
      <c r="N216" s="245" t="s">
        <v>41</v>
      </c>
      <c r="O216" s="71"/>
      <c r="P216" s="199">
        <f t="shared" si="1"/>
        <v>0</v>
      </c>
      <c r="Q216" s="199">
        <v>2.4240000000000001E-2</v>
      </c>
      <c r="R216" s="199">
        <f t="shared" si="2"/>
        <v>4.8480000000000002E-2</v>
      </c>
      <c r="S216" s="199">
        <v>0</v>
      </c>
      <c r="T216" s="200">
        <f t="shared" si="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1" t="s">
        <v>137</v>
      </c>
      <c r="AT216" s="201" t="s">
        <v>224</v>
      </c>
      <c r="AU216" s="201" t="s">
        <v>86</v>
      </c>
      <c r="AY216" s="17" t="s">
        <v>131</v>
      </c>
      <c r="BE216" s="202">
        <f t="shared" si="4"/>
        <v>0</v>
      </c>
      <c r="BF216" s="202">
        <f t="shared" si="5"/>
        <v>0</v>
      </c>
      <c r="BG216" s="202">
        <f t="shared" si="6"/>
        <v>0</v>
      </c>
      <c r="BH216" s="202">
        <f t="shared" si="7"/>
        <v>0</v>
      </c>
      <c r="BI216" s="202">
        <f t="shared" si="8"/>
        <v>0</v>
      </c>
      <c r="BJ216" s="17" t="s">
        <v>84</v>
      </c>
      <c r="BK216" s="202">
        <f t="shared" si="9"/>
        <v>0</v>
      </c>
      <c r="BL216" s="17" t="s">
        <v>137</v>
      </c>
      <c r="BM216" s="201" t="s">
        <v>1265</v>
      </c>
    </row>
    <row r="217" spans="1:65" s="2" customFormat="1" ht="24.2" customHeight="1">
      <c r="A217" s="34"/>
      <c r="B217" s="35"/>
      <c r="C217" s="236" t="s">
        <v>486</v>
      </c>
      <c r="D217" s="236" t="s">
        <v>224</v>
      </c>
      <c r="E217" s="237" t="s">
        <v>1266</v>
      </c>
      <c r="F217" s="238" t="s">
        <v>1267</v>
      </c>
      <c r="G217" s="239" t="s">
        <v>166</v>
      </c>
      <c r="H217" s="240">
        <v>2</v>
      </c>
      <c r="I217" s="241"/>
      <c r="J217" s="242">
        <f t="shared" si="0"/>
        <v>0</v>
      </c>
      <c r="K217" s="243"/>
      <c r="L217" s="39"/>
      <c r="M217" s="244" t="s">
        <v>1</v>
      </c>
      <c r="N217" s="245" t="s">
        <v>41</v>
      </c>
      <c r="O217" s="71"/>
      <c r="P217" s="199">
        <f t="shared" si="1"/>
        <v>0</v>
      </c>
      <c r="Q217" s="199">
        <v>0</v>
      </c>
      <c r="R217" s="199">
        <f t="shared" si="2"/>
        <v>0</v>
      </c>
      <c r="S217" s="199">
        <v>0</v>
      </c>
      <c r="T217" s="200">
        <f t="shared" si="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1" t="s">
        <v>137</v>
      </c>
      <c r="AT217" s="201" t="s">
        <v>224</v>
      </c>
      <c r="AU217" s="201" t="s">
        <v>86</v>
      </c>
      <c r="AY217" s="17" t="s">
        <v>131</v>
      </c>
      <c r="BE217" s="202">
        <f t="shared" si="4"/>
        <v>0</v>
      </c>
      <c r="BF217" s="202">
        <f t="shared" si="5"/>
        <v>0</v>
      </c>
      <c r="BG217" s="202">
        <f t="shared" si="6"/>
        <v>0</v>
      </c>
      <c r="BH217" s="202">
        <f t="shared" si="7"/>
        <v>0</v>
      </c>
      <c r="BI217" s="202">
        <f t="shared" si="8"/>
        <v>0</v>
      </c>
      <c r="BJ217" s="17" t="s">
        <v>84</v>
      </c>
      <c r="BK217" s="202">
        <f t="shared" si="9"/>
        <v>0</v>
      </c>
      <c r="BL217" s="17" t="s">
        <v>137</v>
      </c>
      <c r="BM217" s="201" t="s">
        <v>1268</v>
      </c>
    </row>
    <row r="218" spans="1:65" s="2" customFormat="1" ht="33" customHeight="1">
      <c r="A218" s="34"/>
      <c r="B218" s="35"/>
      <c r="C218" s="236" t="s">
        <v>490</v>
      </c>
      <c r="D218" s="236" t="s">
        <v>224</v>
      </c>
      <c r="E218" s="237" t="s">
        <v>1269</v>
      </c>
      <c r="F218" s="238" t="s">
        <v>1270</v>
      </c>
      <c r="G218" s="239" t="s">
        <v>166</v>
      </c>
      <c r="H218" s="240">
        <v>2</v>
      </c>
      <c r="I218" s="241"/>
      <c r="J218" s="242">
        <f t="shared" si="0"/>
        <v>0</v>
      </c>
      <c r="K218" s="243"/>
      <c r="L218" s="39"/>
      <c r="M218" s="244" t="s">
        <v>1</v>
      </c>
      <c r="N218" s="245" t="s">
        <v>41</v>
      </c>
      <c r="O218" s="71"/>
      <c r="P218" s="199">
        <f t="shared" si="1"/>
        <v>0</v>
      </c>
      <c r="Q218" s="199">
        <v>0.21007999999999999</v>
      </c>
      <c r="R218" s="199">
        <f t="shared" si="2"/>
        <v>0.42015999999999998</v>
      </c>
      <c r="S218" s="199">
        <v>0</v>
      </c>
      <c r="T218" s="200">
        <f t="shared" si="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137</v>
      </c>
      <c r="AT218" s="201" t="s">
        <v>224</v>
      </c>
      <c r="AU218" s="201" t="s">
        <v>86</v>
      </c>
      <c r="AY218" s="17" t="s">
        <v>131</v>
      </c>
      <c r="BE218" s="202">
        <f t="shared" si="4"/>
        <v>0</v>
      </c>
      <c r="BF218" s="202">
        <f t="shared" si="5"/>
        <v>0</v>
      </c>
      <c r="BG218" s="202">
        <f t="shared" si="6"/>
        <v>0</v>
      </c>
      <c r="BH218" s="202">
        <f t="shared" si="7"/>
        <v>0</v>
      </c>
      <c r="BI218" s="202">
        <f t="shared" si="8"/>
        <v>0</v>
      </c>
      <c r="BJ218" s="17" t="s">
        <v>84</v>
      </c>
      <c r="BK218" s="202">
        <f t="shared" si="9"/>
        <v>0</v>
      </c>
      <c r="BL218" s="17" t="s">
        <v>137</v>
      </c>
      <c r="BM218" s="201" t="s">
        <v>1271</v>
      </c>
    </row>
    <row r="219" spans="1:65" s="2" customFormat="1" ht="24.2" customHeight="1">
      <c r="A219" s="34"/>
      <c r="B219" s="35"/>
      <c r="C219" s="236" t="s">
        <v>494</v>
      </c>
      <c r="D219" s="236" t="s">
        <v>224</v>
      </c>
      <c r="E219" s="237" t="s">
        <v>1272</v>
      </c>
      <c r="F219" s="238" t="s">
        <v>1273</v>
      </c>
      <c r="G219" s="239" t="s">
        <v>166</v>
      </c>
      <c r="H219" s="240">
        <v>6</v>
      </c>
      <c r="I219" s="241"/>
      <c r="J219" s="242">
        <f t="shared" si="0"/>
        <v>0</v>
      </c>
      <c r="K219" s="243"/>
      <c r="L219" s="39"/>
      <c r="M219" s="244" t="s">
        <v>1</v>
      </c>
      <c r="N219" s="245" t="s">
        <v>41</v>
      </c>
      <c r="O219" s="71"/>
      <c r="P219" s="199">
        <f t="shared" si="1"/>
        <v>0</v>
      </c>
      <c r="Q219" s="199">
        <v>0.21734000000000001</v>
      </c>
      <c r="R219" s="199">
        <f t="shared" si="2"/>
        <v>1.3040400000000001</v>
      </c>
      <c r="S219" s="199">
        <v>0</v>
      </c>
      <c r="T219" s="200">
        <f t="shared" si="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137</v>
      </c>
      <c r="AT219" s="201" t="s">
        <v>224</v>
      </c>
      <c r="AU219" s="201" t="s">
        <v>86</v>
      </c>
      <c r="AY219" s="17" t="s">
        <v>131</v>
      </c>
      <c r="BE219" s="202">
        <f t="shared" si="4"/>
        <v>0</v>
      </c>
      <c r="BF219" s="202">
        <f t="shared" si="5"/>
        <v>0</v>
      </c>
      <c r="BG219" s="202">
        <f t="shared" si="6"/>
        <v>0</v>
      </c>
      <c r="BH219" s="202">
        <f t="shared" si="7"/>
        <v>0</v>
      </c>
      <c r="BI219" s="202">
        <f t="shared" si="8"/>
        <v>0</v>
      </c>
      <c r="BJ219" s="17" t="s">
        <v>84</v>
      </c>
      <c r="BK219" s="202">
        <f t="shared" si="9"/>
        <v>0</v>
      </c>
      <c r="BL219" s="17" t="s">
        <v>137</v>
      </c>
      <c r="BM219" s="201" t="s">
        <v>1274</v>
      </c>
    </row>
    <row r="220" spans="1:65" s="2" customFormat="1" ht="16.5" customHeight="1">
      <c r="A220" s="34"/>
      <c r="B220" s="35"/>
      <c r="C220" s="236" t="s">
        <v>499</v>
      </c>
      <c r="D220" s="236" t="s">
        <v>224</v>
      </c>
      <c r="E220" s="237" t="s">
        <v>1275</v>
      </c>
      <c r="F220" s="238" t="s">
        <v>1276</v>
      </c>
      <c r="G220" s="239" t="s">
        <v>166</v>
      </c>
      <c r="H220" s="240">
        <v>648</v>
      </c>
      <c r="I220" s="241"/>
      <c r="J220" s="242">
        <f t="shared" si="0"/>
        <v>0</v>
      </c>
      <c r="K220" s="243"/>
      <c r="L220" s="39"/>
      <c r="M220" s="244" t="s">
        <v>1</v>
      </c>
      <c r="N220" s="245" t="s">
        <v>41</v>
      </c>
      <c r="O220" s="71"/>
      <c r="P220" s="199">
        <f t="shared" si="1"/>
        <v>0</v>
      </c>
      <c r="Q220" s="199">
        <v>0</v>
      </c>
      <c r="R220" s="199">
        <f t="shared" si="2"/>
        <v>0</v>
      </c>
      <c r="S220" s="199">
        <v>0</v>
      </c>
      <c r="T220" s="200">
        <f t="shared" si="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1" t="s">
        <v>137</v>
      </c>
      <c r="AT220" s="201" t="s">
        <v>224</v>
      </c>
      <c r="AU220" s="201" t="s">
        <v>86</v>
      </c>
      <c r="AY220" s="17" t="s">
        <v>131</v>
      </c>
      <c r="BE220" s="202">
        <f t="shared" si="4"/>
        <v>0</v>
      </c>
      <c r="BF220" s="202">
        <f t="shared" si="5"/>
        <v>0</v>
      </c>
      <c r="BG220" s="202">
        <f t="shared" si="6"/>
        <v>0</v>
      </c>
      <c r="BH220" s="202">
        <f t="shared" si="7"/>
        <v>0</v>
      </c>
      <c r="BI220" s="202">
        <f t="shared" si="8"/>
        <v>0</v>
      </c>
      <c r="BJ220" s="17" t="s">
        <v>84</v>
      </c>
      <c r="BK220" s="202">
        <f t="shared" si="9"/>
        <v>0</v>
      </c>
      <c r="BL220" s="17" t="s">
        <v>137</v>
      </c>
      <c r="BM220" s="201" t="s">
        <v>1277</v>
      </c>
    </row>
    <row r="221" spans="1:65" s="14" customFormat="1" ht="11.25">
      <c r="B221" s="214"/>
      <c r="C221" s="215"/>
      <c r="D221" s="205" t="s">
        <v>168</v>
      </c>
      <c r="E221" s="216" t="s">
        <v>1</v>
      </c>
      <c r="F221" s="217" t="s">
        <v>1278</v>
      </c>
      <c r="G221" s="215"/>
      <c r="H221" s="218">
        <v>648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168</v>
      </c>
      <c r="AU221" s="224" t="s">
        <v>86</v>
      </c>
      <c r="AV221" s="14" t="s">
        <v>86</v>
      </c>
      <c r="AW221" s="14" t="s">
        <v>32</v>
      </c>
      <c r="AX221" s="14" t="s">
        <v>84</v>
      </c>
      <c r="AY221" s="224" t="s">
        <v>131</v>
      </c>
    </row>
    <row r="222" spans="1:65" s="2" customFormat="1" ht="24.2" customHeight="1">
      <c r="A222" s="34"/>
      <c r="B222" s="35"/>
      <c r="C222" s="236" t="s">
        <v>503</v>
      </c>
      <c r="D222" s="236" t="s">
        <v>224</v>
      </c>
      <c r="E222" s="237" t="s">
        <v>1279</v>
      </c>
      <c r="F222" s="238" t="s">
        <v>1280</v>
      </c>
      <c r="G222" s="239" t="s">
        <v>135</v>
      </c>
      <c r="H222" s="240">
        <v>6</v>
      </c>
      <c r="I222" s="241"/>
      <c r="J222" s="242">
        <f>ROUND(I222*H222,2)</f>
        <v>0</v>
      </c>
      <c r="K222" s="243"/>
      <c r="L222" s="39"/>
      <c r="M222" s="244" t="s">
        <v>1</v>
      </c>
      <c r="N222" s="245" t="s">
        <v>41</v>
      </c>
      <c r="O222" s="71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1" t="s">
        <v>137</v>
      </c>
      <c r="AT222" s="201" t="s">
        <v>224</v>
      </c>
      <c r="AU222" s="201" t="s">
        <v>86</v>
      </c>
      <c r="AY222" s="17" t="s">
        <v>131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" t="s">
        <v>84</v>
      </c>
      <c r="BK222" s="202">
        <f>ROUND(I222*H222,2)</f>
        <v>0</v>
      </c>
      <c r="BL222" s="17" t="s">
        <v>137</v>
      </c>
      <c r="BM222" s="201" t="s">
        <v>1281</v>
      </c>
    </row>
    <row r="223" spans="1:65" s="2" customFormat="1" ht="16.5" customHeight="1">
      <c r="A223" s="34"/>
      <c r="B223" s="35"/>
      <c r="C223" s="188" t="s">
        <v>508</v>
      </c>
      <c r="D223" s="188" t="s">
        <v>133</v>
      </c>
      <c r="E223" s="189" t="s">
        <v>1282</v>
      </c>
      <c r="F223" s="190" t="s">
        <v>1283</v>
      </c>
      <c r="G223" s="191" t="s">
        <v>166</v>
      </c>
      <c r="H223" s="192">
        <v>6</v>
      </c>
      <c r="I223" s="193"/>
      <c r="J223" s="194">
        <f>ROUND(I223*H223,2)</f>
        <v>0</v>
      </c>
      <c r="K223" s="195"/>
      <c r="L223" s="196"/>
      <c r="M223" s="197" t="s">
        <v>1</v>
      </c>
      <c r="N223" s="198" t="s">
        <v>41</v>
      </c>
      <c r="O223" s="71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1" t="s">
        <v>136</v>
      </c>
      <c r="AT223" s="201" t="s">
        <v>133</v>
      </c>
      <c r="AU223" s="201" t="s">
        <v>86</v>
      </c>
      <c r="AY223" s="17" t="s">
        <v>131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7" t="s">
        <v>84</v>
      </c>
      <c r="BK223" s="202">
        <f>ROUND(I223*H223,2)</f>
        <v>0</v>
      </c>
      <c r="BL223" s="17" t="s">
        <v>137</v>
      </c>
      <c r="BM223" s="201" t="s">
        <v>1284</v>
      </c>
    </row>
    <row r="224" spans="1:65" s="2" customFormat="1" ht="21.75" customHeight="1">
      <c r="A224" s="34"/>
      <c r="B224" s="35"/>
      <c r="C224" s="188" t="s">
        <v>512</v>
      </c>
      <c r="D224" s="188" t="s">
        <v>133</v>
      </c>
      <c r="E224" s="189" t="s">
        <v>1285</v>
      </c>
      <c r="F224" s="190" t="s">
        <v>1286</v>
      </c>
      <c r="G224" s="191" t="s">
        <v>166</v>
      </c>
      <c r="H224" s="192">
        <v>2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41</v>
      </c>
      <c r="O224" s="71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1" t="s">
        <v>136</v>
      </c>
      <c r="AT224" s="201" t="s">
        <v>133</v>
      </c>
      <c r="AU224" s="201" t="s">
        <v>86</v>
      </c>
      <c r="AY224" s="17" t="s">
        <v>131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" t="s">
        <v>84</v>
      </c>
      <c r="BK224" s="202">
        <f>ROUND(I224*H224,2)</f>
        <v>0</v>
      </c>
      <c r="BL224" s="17" t="s">
        <v>137</v>
      </c>
      <c r="BM224" s="201" t="s">
        <v>1287</v>
      </c>
    </row>
    <row r="225" spans="1:65" s="2" customFormat="1" ht="21.75" customHeight="1">
      <c r="A225" s="34"/>
      <c r="B225" s="35"/>
      <c r="C225" s="188" t="s">
        <v>516</v>
      </c>
      <c r="D225" s="188" t="s">
        <v>133</v>
      </c>
      <c r="E225" s="189" t="s">
        <v>1288</v>
      </c>
      <c r="F225" s="190" t="s">
        <v>1289</v>
      </c>
      <c r="G225" s="191" t="s">
        <v>166</v>
      </c>
      <c r="H225" s="192">
        <v>2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41</v>
      </c>
      <c r="O225" s="71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1" t="s">
        <v>136</v>
      </c>
      <c r="AT225" s="201" t="s">
        <v>133</v>
      </c>
      <c r="AU225" s="201" t="s">
        <v>86</v>
      </c>
      <c r="AY225" s="17" t="s">
        <v>131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7" t="s">
        <v>84</v>
      </c>
      <c r="BK225" s="202">
        <f>ROUND(I225*H225,2)</f>
        <v>0</v>
      </c>
      <c r="BL225" s="17" t="s">
        <v>137</v>
      </c>
      <c r="BM225" s="201" t="s">
        <v>1290</v>
      </c>
    </row>
    <row r="226" spans="1:65" s="2" customFormat="1" ht="21.75" customHeight="1">
      <c r="A226" s="34"/>
      <c r="B226" s="35"/>
      <c r="C226" s="188" t="s">
        <v>520</v>
      </c>
      <c r="D226" s="188" t="s">
        <v>133</v>
      </c>
      <c r="E226" s="189" t="s">
        <v>1291</v>
      </c>
      <c r="F226" s="190" t="s">
        <v>1292</v>
      </c>
      <c r="G226" s="191" t="s">
        <v>166</v>
      </c>
      <c r="H226" s="192">
        <v>2</v>
      </c>
      <c r="I226" s="193"/>
      <c r="J226" s="194">
        <f>ROUND(I226*H226,2)</f>
        <v>0</v>
      </c>
      <c r="K226" s="195"/>
      <c r="L226" s="196"/>
      <c r="M226" s="197" t="s">
        <v>1</v>
      </c>
      <c r="N226" s="198" t="s">
        <v>41</v>
      </c>
      <c r="O226" s="71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136</v>
      </c>
      <c r="AT226" s="201" t="s">
        <v>133</v>
      </c>
      <c r="AU226" s="201" t="s">
        <v>86</v>
      </c>
      <c r="AY226" s="17" t="s">
        <v>131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" t="s">
        <v>84</v>
      </c>
      <c r="BK226" s="202">
        <f>ROUND(I226*H226,2)</f>
        <v>0</v>
      </c>
      <c r="BL226" s="17" t="s">
        <v>137</v>
      </c>
      <c r="BM226" s="201" t="s">
        <v>1293</v>
      </c>
    </row>
    <row r="227" spans="1:65" s="12" customFormat="1" ht="22.9" customHeight="1">
      <c r="B227" s="172"/>
      <c r="C227" s="173"/>
      <c r="D227" s="174" t="s">
        <v>75</v>
      </c>
      <c r="E227" s="186" t="s">
        <v>159</v>
      </c>
      <c r="F227" s="186" t="s">
        <v>861</v>
      </c>
      <c r="G227" s="173"/>
      <c r="H227" s="173"/>
      <c r="I227" s="176"/>
      <c r="J227" s="187">
        <f>BK227</f>
        <v>0</v>
      </c>
      <c r="K227" s="173"/>
      <c r="L227" s="178"/>
      <c r="M227" s="179"/>
      <c r="N227" s="180"/>
      <c r="O227" s="180"/>
      <c r="P227" s="181">
        <f>SUM(P228:P229)</f>
        <v>0</v>
      </c>
      <c r="Q227" s="180"/>
      <c r="R227" s="181">
        <f>SUM(R228:R229)</f>
        <v>9.3375000000000003E-3</v>
      </c>
      <c r="S227" s="180"/>
      <c r="T227" s="182">
        <f>SUM(T228:T229)</f>
        <v>0</v>
      </c>
      <c r="AR227" s="183" t="s">
        <v>84</v>
      </c>
      <c r="AT227" s="184" t="s">
        <v>75</v>
      </c>
      <c r="AU227" s="184" t="s">
        <v>84</v>
      </c>
      <c r="AY227" s="183" t="s">
        <v>131</v>
      </c>
      <c r="BK227" s="185">
        <f>SUM(BK228:BK229)</f>
        <v>0</v>
      </c>
    </row>
    <row r="228" spans="1:65" s="2" customFormat="1" ht="16.5" customHeight="1">
      <c r="A228" s="34"/>
      <c r="B228" s="35"/>
      <c r="C228" s="236" t="s">
        <v>526</v>
      </c>
      <c r="D228" s="236" t="s">
        <v>224</v>
      </c>
      <c r="E228" s="237" t="s">
        <v>1294</v>
      </c>
      <c r="F228" s="238" t="s">
        <v>1295</v>
      </c>
      <c r="G228" s="239" t="s">
        <v>103</v>
      </c>
      <c r="H228" s="240">
        <v>103.75</v>
      </c>
      <c r="I228" s="241"/>
      <c r="J228" s="242">
        <f>ROUND(I228*H228,2)</f>
        <v>0</v>
      </c>
      <c r="K228" s="243"/>
      <c r="L228" s="39"/>
      <c r="M228" s="244" t="s">
        <v>1</v>
      </c>
      <c r="N228" s="245" t="s">
        <v>41</v>
      </c>
      <c r="O228" s="71"/>
      <c r="P228" s="199">
        <f>O228*H228</f>
        <v>0</v>
      </c>
      <c r="Q228" s="199">
        <v>9.0000000000000006E-5</v>
      </c>
      <c r="R228" s="199">
        <f>Q228*H228</f>
        <v>9.3375000000000003E-3</v>
      </c>
      <c r="S228" s="199">
        <v>0</v>
      </c>
      <c r="T228" s="20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1" t="s">
        <v>137</v>
      </c>
      <c r="AT228" s="201" t="s">
        <v>224</v>
      </c>
      <c r="AU228" s="201" t="s">
        <v>86</v>
      </c>
      <c r="AY228" s="17" t="s">
        <v>131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" t="s">
        <v>84</v>
      </c>
      <c r="BK228" s="202">
        <f>ROUND(I228*H228,2)</f>
        <v>0</v>
      </c>
      <c r="BL228" s="17" t="s">
        <v>137</v>
      </c>
      <c r="BM228" s="201" t="s">
        <v>1296</v>
      </c>
    </row>
    <row r="229" spans="1:65" s="14" customFormat="1" ht="11.25">
      <c r="B229" s="214"/>
      <c r="C229" s="215"/>
      <c r="D229" s="205" t="s">
        <v>168</v>
      </c>
      <c r="E229" s="216" t="s">
        <v>1</v>
      </c>
      <c r="F229" s="217" t="s">
        <v>1218</v>
      </c>
      <c r="G229" s="215"/>
      <c r="H229" s="218">
        <v>103.75</v>
      </c>
      <c r="I229" s="219"/>
      <c r="J229" s="215"/>
      <c r="K229" s="215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168</v>
      </c>
      <c r="AU229" s="224" t="s">
        <v>86</v>
      </c>
      <c r="AV229" s="14" t="s">
        <v>86</v>
      </c>
      <c r="AW229" s="14" t="s">
        <v>32</v>
      </c>
      <c r="AX229" s="14" t="s">
        <v>84</v>
      </c>
      <c r="AY229" s="224" t="s">
        <v>131</v>
      </c>
    </row>
    <row r="230" spans="1:65" s="12" customFormat="1" ht="22.9" customHeight="1">
      <c r="B230" s="172"/>
      <c r="C230" s="173"/>
      <c r="D230" s="174" t="s">
        <v>75</v>
      </c>
      <c r="E230" s="186" t="s">
        <v>1050</v>
      </c>
      <c r="F230" s="186" t="s">
        <v>1051</v>
      </c>
      <c r="G230" s="173"/>
      <c r="H230" s="173"/>
      <c r="I230" s="176"/>
      <c r="J230" s="187">
        <f>BK230</f>
        <v>0</v>
      </c>
      <c r="K230" s="173"/>
      <c r="L230" s="178"/>
      <c r="M230" s="179"/>
      <c r="N230" s="180"/>
      <c r="O230" s="180"/>
      <c r="P230" s="181">
        <f>P231</f>
        <v>0</v>
      </c>
      <c r="Q230" s="180"/>
      <c r="R230" s="181">
        <f>R231</f>
        <v>0</v>
      </c>
      <c r="S230" s="180"/>
      <c r="T230" s="182">
        <f>T231</f>
        <v>0</v>
      </c>
      <c r="AR230" s="183" t="s">
        <v>84</v>
      </c>
      <c r="AT230" s="184" t="s">
        <v>75</v>
      </c>
      <c r="AU230" s="184" t="s">
        <v>84</v>
      </c>
      <c r="AY230" s="183" t="s">
        <v>131</v>
      </c>
      <c r="BK230" s="185">
        <f>BK231</f>
        <v>0</v>
      </c>
    </row>
    <row r="231" spans="1:65" s="2" customFormat="1" ht="21.75" customHeight="1">
      <c r="A231" s="34"/>
      <c r="B231" s="35"/>
      <c r="C231" s="236" t="s">
        <v>531</v>
      </c>
      <c r="D231" s="236" t="s">
        <v>224</v>
      </c>
      <c r="E231" s="237" t="s">
        <v>1297</v>
      </c>
      <c r="F231" s="238" t="s">
        <v>1298</v>
      </c>
      <c r="G231" s="239" t="s">
        <v>434</v>
      </c>
      <c r="H231" s="240">
        <v>468.41</v>
      </c>
      <c r="I231" s="241"/>
      <c r="J231" s="242">
        <f>ROUND(I231*H231,2)</f>
        <v>0</v>
      </c>
      <c r="K231" s="243"/>
      <c r="L231" s="39"/>
      <c r="M231" s="244" t="s">
        <v>1</v>
      </c>
      <c r="N231" s="245" t="s">
        <v>41</v>
      </c>
      <c r="O231" s="71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137</v>
      </c>
      <c r="AT231" s="201" t="s">
        <v>224</v>
      </c>
      <c r="AU231" s="201" t="s">
        <v>86</v>
      </c>
      <c r="AY231" s="17" t="s">
        <v>131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" t="s">
        <v>84</v>
      </c>
      <c r="BK231" s="202">
        <f>ROUND(I231*H231,2)</f>
        <v>0</v>
      </c>
      <c r="BL231" s="17" t="s">
        <v>137</v>
      </c>
      <c r="BM231" s="201" t="s">
        <v>1299</v>
      </c>
    </row>
    <row r="232" spans="1:65" s="12" customFormat="1" ht="25.9" customHeight="1">
      <c r="B232" s="172"/>
      <c r="C232" s="173"/>
      <c r="D232" s="174" t="s">
        <v>75</v>
      </c>
      <c r="E232" s="175" t="s">
        <v>133</v>
      </c>
      <c r="F232" s="175" t="s">
        <v>1056</v>
      </c>
      <c r="G232" s="173"/>
      <c r="H232" s="173"/>
      <c r="I232" s="176"/>
      <c r="J232" s="177">
        <f>BK232</f>
        <v>0</v>
      </c>
      <c r="K232" s="173"/>
      <c r="L232" s="178"/>
      <c r="M232" s="179"/>
      <c r="N232" s="180"/>
      <c r="O232" s="180"/>
      <c r="P232" s="181">
        <f>P233</f>
        <v>0</v>
      </c>
      <c r="Q232" s="180"/>
      <c r="R232" s="181">
        <f>R233</f>
        <v>0</v>
      </c>
      <c r="S232" s="180"/>
      <c r="T232" s="182">
        <f>T233</f>
        <v>0</v>
      </c>
      <c r="AR232" s="183" t="s">
        <v>141</v>
      </c>
      <c r="AT232" s="184" t="s">
        <v>75</v>
      </c>
      <c r="AU232" s="184" t="s">
        <v>76</v>
      </c>
      <c r="AY232" s="183" t="s">
        <v>131</v>
      </c>
      <c r="BK232" s="185">
        <f>BK233</f>
        <v>0</v>
      </c>
    </row>
    <row r="233" spans="1:65" s="12" customFormat="1" ht="22.9" customHeight="1">
      <c r="B233" s="172"/>
      <c r="C233" s="173"/>
      <c r="D233" s="174" t="s">
        <v>75</v>
      </c>
      <c r="E233" s="186" t="s">
        <v>1057</v>
      </c>
      <c r="F233" s="186" t="s">
        <v>1058</v>
      </c>
      <c r="G233" s="173"/>
      <c r="H233" s="173"/>
      <c r="I233" s="176"/>
      <c r="J233" s="187">
        <f>BK233</f>
        <v>0</v>
      </c>
      <c r="K233" s="173"/>
      <c r="L233" s="178"/>
      <c r="M233" s="179"/>
      <c r="N233" s="180"/>
      <c r="O233" s="180"/>
      <c r="P233" s="181">
        <f>SUM(P234:P236)</f>
        <v>0</v>
      </c>
      <c r="Q233" s="180"/>
      <c r="R233" s="181">
        <f>SUM(R234:R236)</f>
        <v>0</v>
      </c>
      <c r="S233" s="180"/>
      <c r="T233" s="182">
        <f>SUM(T234:T236)</f>
        <v>0</v>
      </c>
      <c r="AR233" s="183" t="s">
        <v>141</v>
      </c>
      <c r="AT233" s="184" t="s">
        <v>75</v>
      </c>
      <c r="AU233" s="184" t="s">
        <v>84</v>
      </c>
      <c r="AY233" s="183" t="s">
        <v>131</v>
      </c>
      <c r="BK233" s="185">
        <f>SUM(BK234:BK236)</f>
        <v>0</v>
      </c>
    </row>
    <row r="234" spans="1:65" s="2" customFormat="1" ht="24.2" customHeight="1">
      <c r="A234" s="34"/>
      <c r="B234" s="35"/>
      <c r="C234" s="236" t="s">
        <v>535</v>
      </c>
      <c r="D234" s="236" t="s">
        <v>224</v>
      </c>
      <c r="E234" s="237" t="s">
        <v>1060</v>
      </c>
      <c r="F234" s="238" t="s">
        <v>1061</v>
      </c>
      <c r="G234" s="239" t="s">
        <v>1062</v>
      </c>
      <c r="H234" s="240">
        <v>100</v>
      </c>
      <c r="I234" s="241"/>
      <c r="J234" s="242">
        <f>ROUND(I234*H234,2)</f>
        <v>0</v>
      </c>
      <c r="K234" s="243"/>
      <c r="L234" s="39"/>
      <c r="M234" s="244" t="s">
        <v>1</v>
      </c>
      <c r="N234" s="245" t="s">
        <v>41</v>
      </c>
      <c r="O234" s="71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1" t="s">
        <v>594</v>
      </c>
      <c r="AT234" s="201" t="s">
        <v>224</v>
      </c>
      <c r="AU234" s="201" t="s">
        <v>86</v>
      </c>
      <c r="AY234" s="17" t="s">
        <v>131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" t="s">
        <v>84</v>
      </c>
      <c r="BK234" s="202">
        <f>ROUND(I234*H234,2)</f>
        <v>0</v>
      </c>
      <c r="BL234" s="17" t="s">
        <v>594</v>
      </c>
      <c r="BM234" s="201" t="s">
        <v>1300</v>
      </c>
    </row>
    <row r="235" spans="1:65" s="13" customFormat="1" ht="11.25">
      <c r="B235" s="203"/>
      <c r="C235" s="204"/>
      <c r="D235" s="205" t="s">
        <v>168</v>
      </c>
      <c r="E235" s="206" t="s">
        <v>1</v>
      </c>
      <c r="F235" s="207" t="s">
        <v>1064</v>
      </c>
      <c r="G235" s="204"/>
      <c r="H235" s="206" t="s">
        <v>1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168</v>
      </c>
      <c r="AU235" s="213" t="s">
        <v>86</v>
      </c>
      <c r="AV235" s="13" t="s">
        <v>84</v>
      </c>
      <c r="AW235" s="13" t="s">
        <v>32</v>
      </c>
      <c r="AX235" s="13" t="s">
        <v>76</v>
      </c>
      <c r="AY235" s="213" t="s">
        <v>131</v>
      </c>
    </row>
    <row r="236" spans="1:65" s="14" customFormat="1" ht="11.25">
      <c r="B236" s="214"/>
      <c r="C236" s="215"/>
      <c r="D236" s="205" t="s">
        <v>168</v>
      </c>
      <c r="E236" s="216" t="s">
        <v>1</v>
      </c>
      <c r="F236" s="217" t="s">
        <v>1065</v>
      </c>
      <c r="G236" s="215"/>
      <c r="H236" s="218">
        <v>100</v>
      </c>
      <c r="I236" s="219"/>
      <c r="J236" s="215"/>
      <c r="K236" s="215"/>
      <c r="L236" s="220"/>
      <c r="M236" s="252"/>
      <c r="N236" s="253"/>
      <c r="O236" s="253"/>
      <c r="P236" s="253"/>
      <c r="Q236" s="253"/>
      <c r="R236" s="253"/>
      <c r="S236" s="253"/>
      <c r="T236" s="254"/>
      <c r="AT236" s="224" t="s">
        <v>168</v>
      </c>
      <c r="AU236" s="224" t="s">
        <v>86</v>
      </c>
      <c r="AV236" s="14" t="s">
        <v>86</v>
      </c>
      <c r="AW236" s="14" t="s">
        <v>32</v>
      </c>
      <c r="AX236" s="14" t="s">
        <v>84</v>
      </c>
      <c r="AY236" s="224" t="s">
        <v>131</v>
      </c>
    </row>
    <row r="237" spans="1:65" s="2" customFormat="1" ht="6.95" customHeight="1">
      <c r="A237" s="34"/>
      <c r="B237" s="54"/>
      <c r="C237" s="55"/>
      <c r="D237" s="55"/>
      <c r="E237" s="55"/>
      <c r="F237" s="55"/>
      <c r="G237" s="55"/>
      <c r="H237" s="55"/>
      <c r="I237" s="55"/>
      <c r="J237" s="55"/>
      <c r="K237" s="55"/>
      <c r="L237" s="39"/>
      <c r="M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</row>
  </sheetData>
  <sheetProtection algorithmName="SHA-512" hashValue="XQ45rEdQftJE8Z/Rg6dFmISrJUvkw2DbCXAL72NAudS6s5na2Mlp6TodT4aD086K8io+Sg+hsN05NC4+Fl5NVw==" saltValue="tT/x+Ny7nA/zrs62YL7mFF/BW7Z6yx7D4HapjggrFFMukhvHsqqEo+54hDGbiQdWrIOkulngdPm2pL4JJCaZjg==" spinCount="100000" sheet="1" objects="1" scenarios="1" formatColumns="0" formatRows="0" autoFilter="0"/>
  <autoFilter ref="C125:K236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7" t="s">
        <v>95</v>
      </c>
      <c r="AZ2" s="108" t="s">
        <v>1301</v>
      </c>
      <c r="BA2" s="108" t="s">
        <v>1301</v>
      </c>
      <c r="BB2" s="108" t="s">
        <v>103</v>
      </c>
      <c r="BC2" s="108" t="s">
        <v>1302</v>
      </c>
      <c r="BD2" s="108" t="s">
        <v>86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  <c r="AZ3" s="108" t="s">
        <v>1303</v>
      </c>
      <c r="BA3" s="108" t="s">
        <v>1303</v>
      </c>
      <c r="BB3" s="108" t="s">
        <v>255</v>
      </c>
      <c r="BC3" s="108" t="s">
        <v>1304</v>
      </c>
      <c r="BD3" s="108" t="s">
        <v>86</v>
      </c>
    </row>
    <row r="4" spans="1:56" s="1" customFormat="1" ht="24.95" customHeight="1">
      <c r="B4" s="20"/>
      <c r="D4" s="111" t="s">
        <v>105</v>
      </c>
      <c r="L4" s="20"/>
      <c r="M4" s="112" t="s">
        <v>10</v>
      </c>
      <c r="AT4" s="17" t="s">
        <v>4</v>
      </c>
      <c r="AZ4" s="108" t="s">
        <v>1113</v>
      </c>
      <c r="BA4" s="108" t="s">
        <v>1113</v>
      </c>
      <c r="BB4" s="108" t="s">
        <v>241</v>
      </c>
      <c r="BC4" s="108" t="s">
        <v>1305</v>
      </c>
      <c r="BD4" s="108" t="s">
        <v>86</v>
      </c>
    </row>
    <row r="5" spans="1:56" s="1" customFormat="1" ht="6.95" customHeight="1">
      <c r="B5" s="20"/>
      <c r="L5" s="20"/>
      <c r="AZ5" s="108" t="s">
        <v>1123</v>
      </c>
      <c r="BA5" s="108" t="s">
        <v>1123</v>
      </c>
      <c r="BB5" s="108" t="s">
        <v>255</v>
      </c>
      <c r="BC5" s="108" t="s">
        <v>1306</v>
      </c>
      <c r="BD5" s="108" t="s">
        <v>86</v>
      </c>
    </row>
    <row r="6" spans="1:56" s="1" customFormat="1" ht="12" customHeight="1">
      <c r="B6" s="20"/>
      <c r="D6" s="113" t="s">
        <v>16</v>
      </c>
      <c r="L6" s="20"/>
      <c r="AZ6" s="108" t="s">
        <v>293</v>
      </c>
      <c r="BA6" s="108" t="s">
        <v>293</v>
      </c>
      <c r="BB6" s="108" t="s">
        <v>255</v>
      </c>
      <c r="BC6" s="108" t="s">
        <v>1307</v>
      </c>
      <c r="BD6" s="108" t="s">
        <v>86</v>
      </c>
    </row>
    <row r="7" spans="1:56" s="1" customFormat="1" ht="16.5" customHeight="1">
      <c r="B7" s="20"/>
      <c r="E7" s="310" t="str">
        <f>'Rekapitulace stavby'!K6</f>
        <v>Rekonstrukce komunikace ul. Mitušova 8 - 16</v>
      </c>
      <c r="F7" s="311"/>
      <c r="G7" s="311"/>
      <c r="H7" s="311"/>
      <c r="L7" s="20"/>
    </row>
    <row r="8" spans="1:5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2" t="s">
        <v>1308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18. 6. 2022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4" t="str">
        <f>'Rekapitulace stavby'!E14</f>
        <v>Vyplň údaj</v>
      </c>
      <c r="F18" s="315"/>
      <c r="G18" s="315"/>
      <c r="H18" s="315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ROUND((SUM(BE123:BE221)),  2)</f>
        <v>0</v>
      </c>
      <c r="G33" s="34"/>
      <c r="H33" s="34"/>
      <c r="I33" s="125">
        <v>0.21</v>
      </c>
      <c r="J33" s="124">
        <f>ROUND(((SUM(BE123:BE221))*I33),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42</v>
      </c>
      <c r="F34" s="124">
        <f>ROUND((SUM(BF123:BF221)),  2)</f>
        <v>0</v>
      </c>
      <c r="G34" s="34"/>
      <c r="H34" s="34"/>
      <c r="I34" s="125">
        <v>0.15</v>
      </c>
      <c r="J34" s="124">
        <f>ROUND(((SUM(BF123:BF221))*I34),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ROUND((SUM(BG123:BG221)),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ROUND((SUM(BH123:BH221)),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ROUND((SUM(BI123:BI221)),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7" t="str">
        <f>E7</f>
        <v>Rekonstrukce komunikace ul. Mitušova 8 - 16</v>
      </c>
      <c r="F85" s="318"/>
      <c r="G85" s="318"/>
      <c r="H85" s="31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003 - SO 302 VÝMĚNA VODOVODU</v>
      </c>
      <c r="F87" s="319"/>
      <c r="G87" s="319"/>
      <c r="H87" s="31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Mitušova</v>
      </c>
      <c r="G89" s="36"/>
      <c r="H89" s="36"/>
      <c r="I89" s="29" t="s">
        <v>22</v>
      </c>
      <c r="J89" s="66" t="str">
        <f>IF(J12="","",J12)</f>
        <v>18. 6. 2022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111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112</v>
      </c>
    </row>
    <row r="97" spans="1:31" s="9" customFormat="1" ht="24.9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306</v>
      </c>
      <c r="E98" s="157"/>
      <c r="F98" s="157"/>
      <c r="G98" s="157"/>
      <c r="H98" s="157"/>
      <c r="I98" s="157"/>
      <c r="J98" s="158">
        <f>J125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309</v>
      </c>
      <c r="E99" s="157"/>
      <c r="F99" s="157"/>
      <c r="G99" s="157"/>
      <c r="H99" s="157"/>
      <c r="I99" s="157"/>
      <c r="J99" s="158">
        <f>J159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311</v>
      </c>
      <c r="E100" s="157"/>
      <c r="F100" s="157"/>
      <c r="G100" s="157"/>
      <c r="H100" s="157"/>
      <c r="I100" s="157"/>
      <c r="J100" s="158">
        <f>J162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314</v>
      </c>
      <c r="E101" s="157"/>
      <c r="F101" s="157"/>
      <c r="G101" s="157"/>
      <c r="H101" s="157"/>
      <c r="I101" s="157"/>
      <c r="J101" s="158">
        <f>J215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315</v>
      </c>
      <c r="E102" s="151"/>
      <c r="F102" s="151"/>
      <c r="G102" s="151"/>
      <c r="H102" s="151"/>
      <c r="I102" s="151"/>
      <c r="J102" s="152">
        <f>J217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316</v>
      </c>
      <c r="E103" s="157"/>
      <c r="F103" s="157"/>
      <c r="G103" s="157"/>
      <c r="H103" s="157"/>
      <c r="I103" s="157"/>
      <c r="J103" s="158">
        <f>J218</f>
        <v>0</v>
      </c>
      <c r="K103" s="155"/>
      <c r="L103" s="159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115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7" t="str">
        <f>E7</f>
        <v>Rekonstrukce komunikace ul. Mitušova 8 - 16</v>
      </c>
      <c r="F113" s="318"/>
      <c r="G113" s="318"/>
      <c r="H113" s="318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106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9" t="str">
        <f>E9</f>
        <v>003 - SO 302 VÝMĚNA VODOVODU</v>
      </c>
      <c r="F115" s="319"/>
      <c r="G115" s="319"/>
      <c r="H115" s="319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ul. Mitušova</v>
      </c>
      <c r="G117" s="36"/>
      <c r="H117" s="36"/>
      <c r="I117" s="29" t="s">
        <v>22</v>
      </c>
      <c r="J117" s="66" t="str">
        <f>IF(J12="","",J12)</f>
        <v>18. 6. 2022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24</v>
      </c>
      <c r="D119" s="36"/>
      <c r="E119" s="36"/>
      <c r="F119" s="27" t="str">
        <f>E15</f>
        <v>Městský obvod Ostrava – Jih</v>
      </c>
      <c r="G119" s="36"/>
      <c r="H119" s="36"/>
      <c r="I119" s="29" t="s">
        <v>30</v>
      </c>
      <c r="J119" s="32" t="str">
        <f>E21</f>
        <v>FILDMAN PROJEKT s.r.o.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Ing. Bc.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0"/>
      <c r="B122" s="161"/>
      <c r="C122" s="162" t="s">
        <v>116</v>
      </c>
      <c r="D122" s="163" t="s">
        <v>61</v>
      </c>
      <c r="E122" s="163" t="s">
        <v>57</v>
      </c>
      <c r="F122" s="163" t="s">
        <v>58</v>
      </c>
      <c r="G122" s="163" t="s">
        <v>117</v>
      </c>
      <c r="H122" s="163" t="s">
        <v>118</v>
      </c>
      <c r="I122" s="163" t="s">
        <v>119</v>
      </c>
      <c r="J122" s="164" t="s">
        <v>110</v>
      </c>
      <c r="K122" s="165" t="s">
        <v>120</v>
      </c>
      <c r="L122" s="166"/>
      <c r="M122" s="75" t="s">
        <v>1</v>
      </c>
      <c r="N122" s="76" t="s">
        <v>40</v>
      </c>
      <c r="O122" s="76" t="s">
        <v>121</v>
      </c>
      <c r="P122" s="76" t="s">
        <v>122</v>
      </c>
      <c r="Q122" s="76" t="s">
        <v>123</v>
      </c>
      <c r="R122" s="76" t="s">
        <v>124</v>
      </c>
      <c r="S122" s="76" t="s">
        <v>125</v>
      </c>
      <c r="T122" s="77" t="s">
        <v>126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4"/>
      <c r="B123" s="35"/>
      <c r="C123" s="82" t="s">
        <v>127</v>
      </c>
      <c r="D123" s="36"/>
      <c r="E123" s="36"/>
      <c r="F123" s="36"/>
      <c r="G123" s="36"/>
      <c r="H123" s="36"/>
      <c r="I123" s="36"/>
      <c r="J123" s="167">
        <f>BK123</f>
        <v>0</v>
      </c>
      <c r="K123" s="36"/>
      <c r="L123" s="39"/>
      <c r="M123" s="78"/>
      <c r="N123" s="168"/>
      <c r="O123" s="79"/>
      <c r="P123" s="169">
        <f>P124+P217</f>
        <v>0</v>
      </c>
      <c r="Q123" s="79"/>
      <c r="R123" s="169">
        <f>R124+R217</f>
        <v>539.1886579400001</v>
      </c>
      <c r="S123" s="79"/>
      <c r="T123" s="170">
        <f>T124+T217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112</v>
      </c>
      <c r="BK123" s="171">
        <f>BK124+BK217</f>
        <v>0</v>
      </c>
    </row>
    <row r="124" spans="1:65" s="12" customFormat="1" ht="25.9" customHeight="1">
      <c r="B124" s="172"/>
      <c r="C124" s="173"/>
      <c r="D124" s="174" t="s">
        <v>75</v>
      </c>
      <c r="E124" s="175" t="s">
        <v>128</v>
      </c>
      <c r="F124" s="175" t="s">
        <v>129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P125+P159+P162+P215</f>
        <v>0</v>
      </c>
      <c r="Q124" s="180"/>
      <c r="R124" s="181">
        <f>R125+R159+R162+R215</f>
        <v>539.1886579400001</v>
      </c>
      <c r="S124" s="180"/>
      <c r="T124" s="182">
        <f>T125+T159+T162+T215</f>
        <v>0</v>
      </c>
      <c r="AR124" s="183" t="s">
        <v>84</v>
      </c>
      <c r="AT124" s="184" t="s">
        <v>75</v>
      </c>
      <c r="AU124" s="184" t="s">
        <v>76</v>
      </c>
      <c r="AY124" s="183" t="s">
        <v>131</v>
      </c>
      <c r="BK124" s="185">
        <f>BK125+BK159+BK162+BK215</f>
        <v>0</v>
      </c>
    </row>
    <row r="125" spans="1:65" s="12" customFormat="1" ht="22.9" customHeight="1">
      <c r="B125" s="172"/>
      <c r="C125" s="173"/>
      <c r="D125" s="174" t="s">
        <v>75</v>
      </c>
      <c r="E125" s="186" t="s">
        <v>84</v>
      </c>
      <c r="F125" s="186" t="s">
        <v>317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SUM(P126:P158)</f>
        <v>0</v>
      </c>
      <c r="Q125" s="180"/>
      <c r="R125" s="181">
        <f>SUM(R126:R158)</f>
        <v>485.93703700000003</v>
      </c>
      <c r="S125" s="180"/>
      <c r="T125" s="182">
        <f>SUM(T126:T158)</f>
        <v>0</v>
      </c>
      <c r="AR125" s="183" t="s">
        <v>84</v>
      </c>
      <c r="AT125" s="184" t="s">
        <v>75</v>
      </c>
      <c r="AU125" s="184" t="s">
        <v>84</v>
      </c>
      <c r="AY125" s="183" t="s">
        <v>131</v>
      </c>
      <c r="BK125" s="185">
        <f>SUM(BK126:BK158)</f>
        <v>0</v>
      </c>
    </row>
    <row r="126" spans="1:65" s="2" customFormat="1" ht="16.5" customHeight="1">
      <c r="A126" s="34"/>
      <c r="B126" s="35"/>
      <c r="C126" s="236" t="s">
        <v>84</v>
      </c>
      <c r="D126" s="236" t="s">
        <v>224</v>
      </c>
      <c r="E126" s="237" t="s">
        <v>1129</v>
      </c>
      <c r="F126" s="238" t="s">
        <v>1130</v>
      </c>
      <c r="G126" s="239" t="s">
        <v>103</v>
      </c>
      <c r="H126" s="240">
        <v>4.5</v>
      </c>
      <c r="I126" s="241"/>
      <c r="J126" s="242">
        <f>ROUND(I126*H126,2)</f>
        <v>0</v>
      </c>
      <c r="K126" s="243"/>
      <c r="L126" s="39"/>
      <c r="M126" s="244" t="s">
        <v>1</v>
      </c>
      <c r="N126" s="245" t="s">
        <v>41</v>
      </c>
      <c r="O126" s="71"/>
      <c r="P126" s="199">
        <f>O126*H126</f>
        <v>0</v>
      </c>
      <c r="Q126" s="199">
        <v>3.6900000000000002E-2</v>
      </c>
      <c r="R126" s="199">
        <f>Q126*H126</f>
        <v>0.16605</v>
      </c>
      <c r="S126" s="199">
        <v>0</v>
      </c>
      <c r="T126" s="20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137</v>
      </c>
      <c r="AT126" s="201" t="s">
        <v>224</v>
      </c>
      <c r="AU126" s="201" t="s">
        <v>86</v>
      </c>
      <c r="AY126" s="17" t="s">
        <v>131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" t="s">
        <v>84</v>
      </c>
      <c r="BK126" s="202">
        <f>ROUND(I126*H126,2)</f>
        <v>0</v>
      </c>
      <c r="BL126" s="17" t="s">
        <v>137</v>
      </c>
      <c r="BM126" s="201" t="s">
        <v>1309</v>
      </c>
    </row>
    <row r="127" spans="1:65" s="13" customFormat="1" ht="11.25">
      <c r="B127" s="203"/>
      <c r="C127" s="204"/>
      <c r="D127" s="205" t="s">
        <v>168</v>
      </c>
      <c r="E127" s="206" t="s">
        <v>1</v>
      </c>
      <c r="F127" s="207" t="s">
        <v>1092</v>
      </c>
      <c r="G127" s="204"/>
      <c r="H127" s="206" t="s">
        <v>1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168</v>
      </c>
      <c r="AU127" s="213" t="s">
        <v>86</v>
      </c>
      <c r="AV127" s="13" t="s">
        <v>84</v>
      </c>
      <c r="AW127" s="13" t="s">
        <v>32</v>
      </c>
      <c r="AX127" s="13" t="s">
        <v>76</v>
      </c>
      <c r="AY127" s="213" t="s">
        <v>131</v>
      </c>
    </row>
    <row r="128" spans="1:65" s="14" customFormat="1" ht="11.25">
      <c r="B128" s="214"/>
      <c r="C128" s="215"/>
      <c r="D128" s="205" t="s">
        <v>168</v>
      </c>
      <c r="E128" s="216" t="s">
        <v>1</v>
      </c>
      <c r="F128" s="217" t="s">
        <v>1310</v>
      </c>
      <c r="G128" s="215"/>
      <c r="H128" s="218">
        <v>4.5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168</v>
      </c>
      <c r="AU128" s="224" t="s">
        <v>86</v>
      </c>
      <c r="AV128" s="14" t="s">
        <v>86</v>
      </c>
      <c r="AW128" s="14" t="s">
        <v>32</v>
      </c>
      <c r="AX128" s="14" t="s">
        <v>84</v>
      </c>
      <c r="AY128" s="224" t="s">
        <v>131</v>
      </c>
    </row>
    <row r="129" spans="1:65" s="2" customFormat="1" ht="24.2" customHeight="1">
      <c r="A129" s="34"/>
      <c r="B129" s="35"/>
      <c r="C129" s="236" t="s">
        <v>86</v>
      </c>
      <c r="D129" s="236" t="s">
        <v>224</v>
      </c>
      <c r="E129" s="237" t="s">
        <v>1134</v>
      </c>
      <c r="F129" s="238" t="s">
        <v>1135</v>
      </c>
      <c r="G129" s="239" t="s">
        <v>103</v>
      </c>
      <c r="H129" s="240">
        <v>22.5</v>
      </c>
      <c r="I129" s="241"/>
      <c r="J129" s="242">
        <f>ROUND(I129*H129,2)</f>
        <v>0</v>
      </c>
      <c r="K129" s="243"/>
      <c r="L129" s="39"/>
      <c r="M129" s="244" t="s">
        <v>1</v>
      </c>
      <c r="N129" s="245" t="s">
        <v>41</v>
      </c>
      <c r="O129" s="71"/>
      <c r="P129" s="199">
        <f>O129*H129</f>
        <v>0</v>
      </c>
      <c r="Q129" s="199">
        <v>1.068E-2</v>
      </c>
      <c r="R129" s="199">
        <f>Q129*H129</f>
        <v>0.24030000000000001</v>
      </c>
      <c r="S129" s="199">
        <v>0</v>
      </c>
      <c r="T129" s="20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137</v>
      </c>
      <c r="AT129" s="201" t="s">
        <v>224</v>
      </c>
      <c r="AU129" s="201" t="s">
        <v>86</v>
      </c>
      <c r="AY129" s="17" t="s">
        <v>131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" t="s">
        <v>84</v>
      </c>
      <c r="BK129" s="202">
        <f>ROUND(I129*H129,2)</f>
        <v>0</v>
      </c>
      <c r="BL129" s="17" t="s">
        <v>137</v>
      </c>
      <c r="BM129" s="201" t="s">
        <v>1311</v>
      </c>
    </row>
    <row r="130" spans="1:65" s="13" customFormat="1" ht="11.25">
      <c r="B130" s="203"/>
      <c r="C130" s="204"/>
      <c r="D130" s="205" t="s">
        <v>168</v>
      </c>
      <c r="E130" s="206" t="s">
        <v>1</v>
      </c>
      <c r="F130" s="207" t="s">
        <v>1092</v>
      </c>
      <c r="G130" s="204"/>
      <c r="H130" s="206" t="s">
        <v>1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168</v>
      </c>
      <c r="AU130" s="213" t="s">
        <v>86</v>
      </c>
      <c r="AV130" s="13" t="s">
        <v>84</v>
      </c>
      <c r="AW130" s="13" t="s">
        <v>32</v>
      </c>
      <c r="AX130" s="13" t="s">
        <v>76</v>
      </c>
      <c r="AY130" s="213" t="s">
        <v>131</v>
      </c>
    </row>
    <row r="131" spans="1:65" s="14" customFormat="1" ht="11.25">
      <c r="B131" s="214"/>
      <c r="C131" s="215"/>
      <c r="D131" s="205" t="s">
        <v>168</v>
      </c>
      <c r="E131" s="216" t="s">
        <v>1</v>
      </c>
      <c r="F131" s="217" t="s">
        <v>1312</v>
      </c>
      <c r="G131" s="215"/>
      <c r="H131" s="218">
        <v>22.5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168</v>
      </c>
      <c r="AU131" s="224" t="s">
        <v>86</v>
      </c>
      <c r="AV131" s="14" t="s">
        <v>86</v>
      </c>
      <c r="AW131" s="14" t="s">
        <v>32</v>
      </c>
      <c r="AX131" s="14" t="s">
        <v>84</v>
      </c>
      <c r="AY131" s="224" t="s">
        <v>131</v>
      </c>
    </row>
    <row r="132" spans="1:65" s="2" customFormat="1" ht="24.2" customHeight="1">
      <c r="A132" s="34"/>
      <c r="B132" s="35"/>
      <c r="C132" s="236" t="s">
        <v>141</v>
      </c>
      <c r="D132" s="236" t="s">
        <v>224</v>
      </c>
      <c r="E132" s="237" t="s">
        <v>364</v>
      </c>
      <c r="F132" s="238" t="s">
        <v>365</v>
      </c>
      <c r="G132" s="239" t="s">
        <v>103</v>
      </c>
      <c r="H132" s="240">
        <v>18</v>
      </c>
      <c r="I132" s="241"/>
      <c r="J132" s="242">
        <f>ROUND(I132*H132,2)</f>
        <v>0</v>
      </c>
      <c r="K132" s="243"/>
      <c r="L132" s="39"/>
      <c r="M132" s="244" t="s">
        <v>1</v>
      </c>
      <c r="N132" s="245" t="s">
        <v>41</v>
      </c>
      <c r="O132" s="71"/>
      <c r="P132" s="199">
        <f>O132*H132</f>
        <v>0</v>
      </c>
      <c r="Q132" s="199">
        <v>6.0526700000000003E-2</v>
      </c>
      <c r="R132" s="199">
        <f>Q132*H132</f>
        <v>1.0894806000000001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137</v>
      </c>
      <c r="AT132" s="201" t="s">
        <v>224</v>
      </c>
      <c r="AU132" s="201" t="s">
        <v>86</v>
      </c>
      <c r="AY132" s="17" t="s">
        <v>131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84</v>
      </c>
      <c r="BK132" s="202">
        <f>ROUND(I132*H132,2)</f>
        <v>0</v>
      </c>
      <c r="BL132" s="17" t="s">
        <v>137</v>
      </c>
      <c r="BM132" s="201" t="s">
        <v>1313</v>
      </c>
    </row>
    <row r="133" spans="1:65" s="13" customFormat="1" ht="11.25">
      <c r="B133" s="203"/>
      <c r="C133" s="204"/>
      <c r="D133" s="205" t="s">
        <v>168</v>
      </c>
      <c r="E133" s="206" t="s">
        <v>1</v>
      </c>
      <c r="F133" s="207" t="s">
        <v>1092</v>
      </c>
      <c r="G133" s="204"/>
      <c r="H133" s="206" t="s">
        <v>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168</v>
      </c>
      <c r="AU133" s="213" t="s">
        <v>86</v>
      </c>
      <c r="AV133" s="13" t="s">
        <v>84</v>
      </c>
      <c r="AW133" s="13" t="s">
        <v>32</v>
      </c>
      <c r="AX133" s="13" t="s">
        <v>76</v>
      </c>
      <c r="AY133" s="213" t="s">
        <v>131</v>
      </c>
    </row>
    <row r="134" spans="1:65" s="14" customFormat="1" ht="11.25">
      <c r="B134" s="214"/>
      <c r="C134" s="215"/>
      <c r="D134" s="205" t="s">
        <v>168</v>
      </c>
      <c r="E134" s="216" t="s">
        <v>1</v>
      </c>
      <c r="F134" s="217" t="s">
        <v>1314</v>
      </c>
      <c r="G134" s="215"/>
      <c r="H134" s="218">
        <v>18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168</v>
      </c>
      <c r="AU134" s="224" t="s">
        <v>86</v>
      </c>
      <c r="AV134" s="14" t="s">
        <v>86</v>
      </c>
      <c r="AW134" s="14" t="s">
        <v>32</v>
      </c>
      <c r="AX134" s="14" t="s">
        <v>84</v>
      </c>
      <c r="AY134" s="224" t="s">
        <v>131</v>
      </c>
    </row>
    <row r="135" spans="1:65" s="2" customFormat="1" ht="33" customHeight="1">
      <c r="A135" s="34"/>
      <c r="B135" s="35"/>
      <c r="C135" s="236" t="s">
        <v>137</v>
      </c>
      <c r="D135" s="236" t="s">
        <v>224</v>
      </c>
      <c r="E135" s="237" t="s">
        <v>1144</v>
      </c>
      <c r="F135" s="238" t="s">
        <v>1315</v>
      </c>
      <c r="G135" s="239" t="s">
        <v>255</v>
      </c>
      <c r="H135" s="240">
        <v>418.52800000000002</v>
      </c>
      <c r="I135" s="241"/>
      <c r="J135" s="242">
        <f>ROUND(I135*H135,2)</f>
        <v>0</v>
      </c>
      <c r="K135" s="243"/>
      <c r="L135" s="39"/>
      <c r="M135" s="244" t="s">
        <v>1</v>
      </c>
      <c r="N135" s="245" t="s">
        <v>41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137</v>
      </c>
      <c r="AT135" s="201" t="s">
        <v>224</v>
      </c>
      <c r="AU135" s="201" t="s">
        <v>86</v>
      </c>
      <c r="AY135" s="17" t="s">
        <v>131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84</v>
      </c>
      <c r="BK135" s="202">
        <f>ROUND(I135*H135,2)</f>
        <v>0</v>
      </c>
      <c r="BL135" s="17" t="s">
        <v>137</v>
      </c>
      <c r="BM135" s="201" t="s">
        <v>1316</v>
      </c>
    </row>
    <row r="136" spans="1:65" s="13" customFormat="1" ht="11.25">
      <c r="B136" s="203"/>
      <c r="C136" s="204"/>
      <c r="D136" s="205" t="s">
        <v>168</v>
      </c>
      <c r="E136" s="206" t="s">
        <v>1</v>
      </c>
      <c r="F136" s="207" t="s">
        <v>1317</v>
      </c>
      <c r="G136" s="204"/>
      <c r="H136" s="206" t="s">
        <v>1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168</v>
      </c>
      <c r="AU136" s="213" t="s">
        <v>86</v>
      </c>
      <c r="AV136" s="13" t="s">
        <v>84</v>
      </c>
      <c r="AW136" s="13" t="s">
        <v>32</v>
      </c>
      <c r="AX136" s="13" t="s">
        <v>76</v>
      </c>
      <c r="AY136" s="213" t="s">
        <v>131</v>
      </c>
    </row>
    <row r="137" spans="1:65" s="14" customFormat="1" ht="11.25">
      <c r="B137" s="214"/>
      <c r="C137" s="215"/>
      <c r="D137" s="205" t="s">
        <v>168</v>
      </c>
      <c r="E137" s="216" t="s">
        <v>1303</v>
      </c>
      <c r="F137" s="217" t="s">
        <v>1318</v>
      </c>
      <c r="G137" s="215"/>
      <c r="H137" s="218">
        <v>418.52800000000002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168</v>
      </c>
      <c r="AU137" s="224" t="s">
        <v>86</v>
      </c>
      <c r="AV137" s="14" t="s">
        <v>86</v>
      </c>
      <c r="AW137" s="14" t="s">
        <v>32</v>
      </c>
      <c r="AX137" s="14" t="s">
        <v>84</v>
      </c>
      <c r="AY137" s="224" t="s">
        <v>131</v>
      </c>
    </row>
    <row r="138" spans="1:65" s="2" customFormat="1" ht="21.75" customHeight="1">
      <c r="A138" s="34"/>
      <c r="B138" s="35"/>
      <c r="C138" s="236" t="s">
        <v>130</v>
      </c>
      <c r="D138" s="236" t="s">
        <v>224</v>
      </c>
      <c r="E138" s="237" t="s">
        <v>1154</v>
      </c>
      <c r="F138" s="238" t="s">
        <v>1155</v>
      </c>
      <c r="G138" s="239" t="s">
        <v>241</v>
      </c>
      <c r="H138" s="240">
        <v>760.96</v>
      </c>
      <c r="I138" s="241"/>
      <c r="J138" s="242">
        <f>ROUND(I138*H138,2)</f>
        <v>0</v>
      </c>
      <c r="K138" s="243"/>
      <c r="L138" s="39"/>
      <c r="M138" s="244" t="s">
        <v>1</v>
      </c>
      <c r="N138" s="245" t="s">
        <v>41</v>
      </c>
      <c r="O138" s="71"/>
      <c r="P138" s="199">
        <f>O138*H138</f>
        <v>0</v>
      </c>
      <c r="Q138" s="199">
        <v>8.4000000000000003E-4</v>
      </c>
      <c r="R138" s="199">
        <f>Q138*H138</f>
        <v>0.63920640000000006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137</v>
      </c>
      <c r="AT138" s="201" t="s">
        <v>224</v>
      </c>
      <c r="AU138" s="201" t="s">
        <v>86</v>
      </c>
      <c r="AY138" s="17" t="s">
        <v>131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84</v>
      </c>
      <c r="BK138" s="202">
        <f>ROUND(I138*H138,2)</f>
        <v>0</v>
      </c>
      <c r="BL138" s="17" t="s">
        <v>137</v>
      </c>
      <c r="BM138" s="201" t="s">
        <v>1319</v>
      </c>
    </row>
    <row r="139" spans="1:65" s="13" customFormat="1" ht="11.25">
      <c r="B139" s="203"/>
      <c r="C139" s="204"/>
      <c r="D139" s="205" t="s">
        <v>168</v>
      </c>
      <c r="E139" s="206" t="s">
        <v>1</v>
      </c>
      <c r="F139" s="207" t="s">
        <v>1317</v>
      </c>
      <c r="G139" s="204"/>
      <c r="H139" s="206" t="s">
        <v>1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168</v>
      </c>
      <c r="AU139" s="213" t="s">
        <v>86</v>
      </c>
      <c r="AV139" s="13" t="s">
        <v>84</v>
      </c>
      <c r="AW139" s="13" t="s">
        <v>32</v>
      </c>
      <c r="AX139" s="13" t="s">
        <v>76</v>
      </c>
      <c r="AY139" s="213" t="s">
        <v>131</v>
      </c>
    </row>
    <row r="140" spans="1:65" s="14" customFormat="1" ht="11.25">
      <c r="B140" s="214"/>
      <c r="C140" s="215"/>
      <c r="D140" s="205" t="s">
        <v>168</v>
      </c>
      <c r="E140" s="216" t="s">
        <v>1113</v>
      </c>
      <c r="F140" s="217" t="s">
        <v>1320</v>
      </c>
      <c r="G140" s="215"/>
      <c r="H140" s="218">
        <v>760.96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168</v>
      </c>
      <c r="AU140" s="224" t="s">
        <v>86</v>
      </c>
      <c r="AV140" s="14" t="s">
        <v>86</v>
      </c>
      <c r="AW140" s="14" t="s">
        <v>32</v>
      </c>
      <c r="AX140" s="14" t="s">
        <v>84</v>
      </c>
      <c r="AY140" s="224" t="s">
        <v>131</v>
      </c>
    </row>
    <row r="141" spans="1:65" s="2" customFormat="1" ht="24.2" customHeight="1">
      <c r="A141" s="34"/>
      <c r="B141" s="35"/>
      <c r="C141" s="236" t="s">
        <v>149</v>
      </c>
      <c r="D141" s="236" t="s">
        <v>224</v>
      </c>
      <c r="E141" s="237" t="s">
        <v>1158</v>
      </c>
      <c r="F141" s="238" t="s">
        <v>1159</v>
      </c>
      <c r="G141" s="239" t="s">
        <v>241</v>
      </c>
      <c r="H141" s="240">
        <v>760.96</v>
      </c>
      <c r="I141" s="241"/>
      <c r="J141" s="242">
        <f>ROUND(I141*H141,2)</f>
        <v>0</v>
      </c>
      <c r="K141" s="243"/>
      <c r="L141" s="39"/>
      <c r="M141" s="244" t="s">
        <v>1</v>
      </c>
      <c r="N141" s="245" t="s">
        <v>41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137</v>
      </c>
      <c r="AT141" s="201" t="s">
        <v>224</v>
      </c>
      <c r="AU141" s="201" t="s">
        <v>86</v>
      </c>
      <c r="AY141" s="17" t="s">
        <v>131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84</v>
      </c>
      <c r="BK141" s="202">
        <f>ROUND(I141*H141,2)</f>
        <v>0</v>
      </c>
      <c r="BL141" s="17" t="s">
        <v>137</v>
      </c>
      <c r="BM141" s="201" t="s">
        <v>1321</v>
      </c>
    </row>
    <row r="142" spans="1:65" s="14" customFormat="1" ht="11.25">
      <c r="B142" s="214"/>
      <c r="C142" s="215"/>
      <c r="D142" s="205" t="s">
        <v>168</v>
      </c>
      <c r="E142" s="216" t="s">
        <v>1</v>
      </c>
      <c r="F142" s="217" t="s">
        <v>1113</v>
      </c>
      <c r="G142" s="215"/>
      <c r="H142" s="218">
        <v>760.96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168</v>
      </c>
      <c r="AU142" s="224" t="s">
        <v>86</v>
      </c>
      <c r="AV142" s="14" t="s">
        <v>86</v>
      </c>
      <c r="AW142" s="14" t="s">
        <v>32</v>
      </c>
      <c r="AX142" s="14" t="s">
        <v>84</v>
      </c>
      <c r="AY142" s="224" t="s">
        <v>131</v>
      </c>
    </row>
    <row r="143" spans="1:65" s="2" customFormat="1" ht="37.9" customHeight="1">
      <c r="A143" s="34"/>
      <c r="B143" s="35"/>
      <c r="C143" s="236" t="s">
        <v>152</v>
      </c>
      <c r="D143" s="236" t="s">
        <v>224</v>
      </c>
      <c r="E143" s="237" t="s">
        <v>419</v>
      </c>
      <c r="F143" s="238" t="s">
        <v>420</v>
      </c>
      <c r="G143" s="239" t="s">
        <v>255</v>
      </c>
      <c r="H143" s="240">
        <v>418.52800000000002</v>
      </c>
      <c r="I143" s="241"/>
      <c r="J143" s="242">
        <f>ROUND(I143*H143,2)</f>
        <v>0</v>
      </c>
      <c r="K143" s="243"/>
      <c r="L143" s="39"/>
      <c r="M143" s="244" t="s">
        <v>1</v>
      </c>
      <c r="N143" s="245" t="s">
        <v>41</v>
      </c>
      <c r="O143" s="7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137</v>
      </c>
      <c r="AT143" s="201" t="s">
        <v>224</v>
      </c>
      <c r="AU143" s="201" t="s">
        <v>86</v>
      </c>
      <c r="AY143" s="17" t="s">
        <v>131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84</v>
      </c>
      <c r="BK143" s="202">
        <f>ROUND(I143*H143,2)</f>
        <v>0</v>
      </c>
      <c r="BL143" s="17" t="s">
        <v>137</v>
      </c>
      <c r="BM143" s="201" t="s">
        <v>1322</v>
      </c>
    </row>
    <row r="144" spans="1:65" s="14" customFormat="1" ht="11.25">
      <c r="B144" s="214"/>
      <c r="C144" s="215"/>
      <c r="D144" s="205" t="s">
        <v>168</v>
      </c>
      <c r="E144" s="216" t="s">
        <v>1</v>
      </c>
      <c r="F144" s="217" t="s">
        <v>1303</v>
      </c>
      <c r="G144" s="215"/>
      <c r="H144" s="218">
        <v>418.52800000000002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168</v>
      </c>
      <c r="AU144" s="224" t="s">
        <v>86</v>
      </c>
      <c r="AV144" s="14" t="s">
        <v>86</v>
      </c>
      <c r="AW144" s="14" t="s">
        <v>32</v>
      </c>
      <c r="AX144" s="14" t="s">
        <v>84</v>
      </c>
      <c r="AY144" s="224" t="s">
        <v>131</v>
      </c>
    </row>
    <row r="145" spans="1:65" s="2" customFormat="1" ht="24.2" customHeight="1">
      <c r="A145" s="34"/>
      <c r="B145" s="35"/>
      <c r="C145" s="236" t="s">
        <v>136</v>
      </c>
      <c r="D145" s="236" t="s">
        <v>224</v>
      </c>
      <c r="E145" s="237" t="s">
        <v>424</v>
      </c>
      <c r="F145" s="238" t="s">
        <v>425</v>
      </c>
      <c r="G145" s="239" t="s">
        <v>255</v>
      </c>
      <c r="H145" s="240">
        <v>418.52800000000002</v>
      </c>
      <c r="I145" s="241"/>
      <c r="J145" s="242">
        <f>ROUND(I145*H145,2)</f>
        <v>0</v>
      </c>
      <c r="K145" s="243"/>
      <c r="L145" s="39"/>
      <c r="M145" s="244" t="s">
        <v>1</v>
      </c>
      <c r="N145" s="245" t="s">
        <v>41</v>
      </c>
      <c r="O145" s="7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137</v>
      </c>
      <c r="AT145" s="201" t="s">
        <v>224</v>
      </c>
      <c r="AU145" s="201" t="s">
        <v>86</v>
      </c>
      <c r="AY145" s="17" t="s">
        <v>131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" t="s">
        <v>84</v>
      </c>
      <c r="BK145" s="202">
        <f>ROUND(I145*H145,2)</f>
        <v>0</v>
      </c>
      <c r="BL145" s="17" t="s">
        <v>137</v>
      </c>
      <c r="BM145" s="201" t="s">
        <v>1323</v>
      </c>
    </row>
    <row r="146" spans="1:65" s="14" customFormat="1" ht="11.25">
      <c r="B146" s="214"/>
      <c r="C146" s="215"/>
      <c r="D146" s="205" t="s">
        <v>168</v>
      </c>
      <c r="E146" s="216" t="s">
        <v>1</v>
      </c>
      <c r="F146" s="217" t="s">
        <v>1303</v>
      </c>
      <c r="G146" s="215"/>
      <c r="H146" s="218">
        <v>418.52800000000002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168</v>
      </c>
      <c r="AU146" s="224" t="s">
        <v>86</v>
      </c>
      <c r="AV146" s="14" t="s">
        <v>86</v>
      </c>
      <c r="AW146" s="14" t="s">
        <v>32</v>
      </c>
      <c r="AX146" s="14" t="s">
        <v>84</v>
      </c>
      <c r="AY146" s="224" t="s">
        <v>131</v>
      </c>
    </row>
    <row r="147" spans="1:65" s="2" customFormat="1" ht="16.5" customHeight="1">
      <c r="A147" s="34"/>
      <c r="B147" s="35"/>
      <c r="C147" s="236" t="s">
        <v>159</v>
      </c>
      <c r="D147" s="236" t="s">
        <v>224</v>
      </c>
      <c r="E147" s="237" t="s">
        <v>428</v>
      </c>
      <c r="F147" s="238" t="s">
        <v>429</v>
      </c>
      <c r="G147" s="239" t="s">
        <v>255</v>
      </c>
      <c r="H147" s="240">
        <v>418.52800000000002</v>
      </c>
      <c r="I147" s="241"/>
      <c r="J147" s="242">
        <f>ROUND(I147*H147,2)</f>
        <v>0</v>
      </c>
      <c r="K147" s="243"/>
      <c r="L147" s="39"/>
      <c r="M147" s="244" t="s">
        <v>1</v>
      </c>
      <c r="N147" s="245" t="s">
        <v>41</v>
      </c>
      <c r="O147" s="7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137</v>
      </c>
      <c r="AT147" s="201" t="s">
        <v>224</v>
      </c>
      <c r="AU147" s="201" t="s">
        <v>86</v>
      </c>
      <c r="AY147" s="17" t="s">
        <v>131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84</v>
      </c>
      <c r="BK147" s="202">
        <f>ROUND(I147*H147,2)</f>
        <v>0</v>
      </c>
      <c r="BL147" s="17" t="s">
        <v>137</v>
      </c>
      <c r="BM147" s="201" t="s">
        <v>1324</v>
      </c>
    </row>
    <row r="148" spans="1:65" s="14" customFormat="1" ht="11.25">
      <c r="B148" s="214"/>
      <c r="C148" s="215"/>
      <c r="D148" s="205" t="s">
        <v>168</v>
      </c>
      <c r="E148" s="216" t="s">
        <v>1</v>
      </c>
      <c r="F148" s="217" t="s">
        <v>1303</v>
      </c>
      <c r="G148" s="215"/>
      <c r="H148" s="218">
        <v>418.52800000000002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168</v>
      </c>
      <c r="AU148" s="224" t="s">
        <v>86</v>
      </c>
      <c r="AV148" s="14" t="s">
        <v>86</v>
      </c>
      <c r="AW148" s="14" t="s">
        <v>32</v>
      </c>
      <c r="AX148" s="14" t="s">
        <v>84</v>
      </c>
      <c r="AY148" s="224" t="s">
        <v>131</v>
      </c>
    </row>
    <row r="149" spans="1:65" s="2" customFormat="1" ht="33" customHeight="1">
      <c r="A149" s="34"/>
      <c r="B149" s="35"/>
      <c r="C149" s="236" t="s">
        <v>163</v>
      </c>
      <c r="D149" s="236" t="s">
        <v>224</v>
      </c>
      <c r="E149" s="237" t="s">
        <v>432</v>
      </c>
      <c r="F149" s="238" t="s">
        <v>433</v>
      </c>
      <c r="G149" s="239" t="s">
        <v>434</v>
      </c>
      <c r="H149" s="240">
        <v>711.49800000000005</v>
      </c>
      <c r="I149" s="241"/>
      <c r="J149" s="242">
        <f>ROUND(I149*H149,2)</f>
        <v>0</v>
      </c>
      <c r="K149" s="243"/>
      <c r="L149" s="39"/>
      <c r="M149" s="244" t="s">
        <v>1</v>
      </c>
      <c r="N149" s="245" t="s">
        <v>41</v>
      </c>
      <c r="O149" s="7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137</v>
      </c>
      <c r="AT149" s="201" t="s">
        <v>224</v>
      </c>
      <c r="AU149" s="201" t="s">
        <v>86</v>
      </c>
      <c r="AY149" s="17" t="s">
        <v>131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" t="s">
        <v>84</v>
      </c>
      <c r="BK149" s="202">
        <f>ROUND(I149*H149,2)</f>
        <v>0</v>
      </c>
      <c r="BL149" s="17" t="s">
        <v>137</v>
      </c>
      <c r="BM149" s="201" t="s">
        <v>1325</v>
      </c>
    </row>
    <row r="150" spans="1:65" s="14" customFormat="1" ht="11.25">
      <c r="B150" s="214"/>
      <c r="C150" s="215"/>
      <c r="D150" s="205" t="s">
        <v>168</v>
      </c>
      <c r="E150" s="216" t="s">
        <v>1</v>
      </c>
      <c r="F150" s="217" t="s">
        <v>1326</v>
      </c>
      <c r="G150" s="215"/>
      <c r="H150" s="218">
        <v>711.49800000000005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168</v>
      </c>
      <c r="AU150" s="224" t="s">
        <v>86</v>
      </c>
      <c r="AV150" s="14" t="s">
        <v>86</v>
      </c>
      <c r="AW150" s="14" t="s">
        <v>32</v>
      </c>
      <c r="AX150" s="14" t="s">
        <v>84</v>
      </c>
      <c r="AY150" s="224" t="s">
        <v>131</v>
      </c>
    </row>
    <row r="151" spans="1:65" s="2" customFormat="1" ht="24.2" customHeight="1">
      <c r="A151" s="34"/>
      <c r="B151" s="35"/>
      <c r="C151" s="236" t="s">
        <v>173</v>
      </c>
      <c r="D151" s="236" t="s">
        <v>224</v>
      </c>
      <c r="E151" s="237" t="s">
        <v>1180</v>
      </c>
      <c r="F151" s="238" t="s">
        <v>1181</v>
      </c>
      <c r="G151" s="239" t="s">
        <v>255</v>
      </c>
      <c r="H151" s="240">
        <v>272.04300000000001</v>
      </c>
      <c r="I151" s="241"/>
      <c r="J151" s="242">
        <f>ROUND(I151*H151,2)</f>
        <v>0</v>
      </c>
      <c r="K151" s="243"/>
      <c r="L151" s="39"/>
      <c r="M151" s="244" t="s">
        <v>1</v>
      </c>
      <c r="N151" s="245" t="s">
        <v>41</v>
      </c>
      <c r="O151" s="7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137</v>
      </c>
      <c r="AT151" s="201" t="s">
        <v>224</v>
      </c>
      <c r="AU151" s="201" t="s">
        <v>86</v>
      </c>
      <c r="AY151" s="17" t="s">
        <v>131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84</v>
      </c>
      <c r="BK151" s="202">
        <f>ROUND(I151*H151,2)</f>
        <v>0</v>
      </c>
      <c r="BL151" s="17" t="s">
        <v>137</v>
      </c>
      <c r="BM151" s="201" t="s">
        <v>1327</v>
      </c>
    </row>
    <row r="152" spans="1:65" s="14" customFormat="1" ht="11.25">
      <c r="B152" s="214"/>
      <c r="C152" s="215"/>
      <c r="D152" s="205" t="s">
        <v>168</v>
      </c>
      <c r="E152" s="216" t="s">
        <v>1</v>
      </c>
      <c r="F152" s="217" t="s">
        <v>1328</v>
      </c>
      <c r="G152" s="215"/>
      <c r="H152" s="218">
        <v>272.04300000000001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168</v>
      </c>
      <c r="AU152" s="224" t="s">
        <v>86</v>
      </c>
      <c r="AV152" s="14" t="s">
        <v>86</v>
      </c>
      <c r="AW152" s="14" t="s">
        <v>32</v>
      </c>
      <c r="AX152" s="14" t="s">
        <v>84</v>
      </c>
      <c r="AY152" s="224" t="s">
        <v>131</v>
      </c>
    </row>
    <row r="153" spans="1:65" s="2" customFormat="1" ht="24.2" customHeight="1">
      <c r="A153" s="34"/>
      <c r="B153" s="35"/>
      <c r="C153" s="236" t="s">
        <v>177</v>
      </c>
      <c r="D153" s="236" t="s">
        <v>224</v>
      </c>
      <c r="E153" s="237" t="s">
        <v>437</v>
      </c>
      <c r="F153" s="238" t="s">
        <v>438</v>
      </c>
      <c r="G153" s="239" t="s">
        <v>255</v>
      </c>
      <c r="H153" s="240">
        <v>120.327</v>
      </c>
      <c r="I153" s="241"/>
      <c r="J153" s="242">
        <f>ROUND(I153*H153,2)</f>
        <v>0</v>
      </c>
      <c r="K153" s="243"/>
      <c r="L153" s="39"/>
      <c r="M153" s="244" t="s">
        <v>1</v>
      </c>
      <c r="N153" s="245" t="s">
        <v>41</v>
      </c>
      <c r="O153" s="7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137</v>
      </c>
      <c r="AT153" s="201" t="s">
        <v>224</v>
      </c>
      <c r="AU153" s="201" t="s">
        <v>86</v>
      </c>
      <c r="AY153" s="17" t="s">
        <v>131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84</v>
      </c>
      <c r="BK153" s="202">
        <f>ROUND(I153*H153,2)</f>
        <v>0</v>
      </c>
      <c r="BL153" s="17" t="s">
        <v>137</v>
      </c>
      <c r="BM153" s="201" t="s">
        <v>1329</v>
      </c>
    </row>
    <row r="154" spans="1:65" s="14" customFormat="1" ht="11.25">
      <c r="B154" s="214"/>
      <c r="C154" s="215"/>
      <c r="D154" s="205" t="s">
        <v>168</v>
      </c>
      <c r="E154" s="216" t="s">
        <v>293</v>
      </c>
      <c r="F154" s="217" t="s">
        <v>1330</v>
      </c>
      <c r="G154" s="215"/>
      <c r="H154" s="218">
        <v>120.327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168</v>
      </c>
      <c r="AU154" s="224" t="s">
        <v>86</v>
      </c>
      <c r="AV154" s="14" t="s">
        <v>86</v>
      </c>
      <c r="AW154" s="14" t="s">
        <v>32</v>
      </c>
      <c r="AX154" s="14" t="s">
        <v>84</v>
      </c>
      <c r="AY154" s="224" t="s">
        <v>131</v>
      </c>
    </row>
    <row r="155" spans="1:65" s="2" customFormat="1" ht="16.5" customHeight="1">
      <c r="A155" s="34"/>
      <c r="B155" s="35"/>
      <c r="C155" s="188" t="s">
        <v>181</v>
      </c>
      <c r="D155" s="188" t="s">
        <v>133</v>
      </c>
      <c r="E155" s="189" t="s">
        <v>1187</v>
      </c>
      <c r="F155" s="190" t="s">
        <v>1188</v>
      </c>
      <c r="G155" s="191" t="s">
        <v>434</v>
      </c>
      <c r="H155" s="192">
        <v>255.18100000000001</v>
      </c>
      <c r="I155" s="193"/>
      <c r="J155" s="194">
        <f>ROUND(I155*H155,2)</f>
        <v>0</v>
      </c>
      <c r="K155" s="195"/>
      <c r="L155" s="196"/>
      <c r="M155" s="197" t="s">
        <v>1</v>
      </c>
      <c r="N155" s="198" t="s">
        <v>41</v>
      </c>
      <c r="O155" s="71"/>
      <c r="P155" s="199">
        <f>O155*H155</f>
        <v>0</v>
      </c>
      <c r="Q155" s="199">
        <v>1</v>
      </c>
      <c r="R155" s="199">
        <f>Q155*H155</f>
        <v>255.18100000000001</v>
      </c>
      <c r="S155" s="199">
        <v>0</v>
      </c>
      <c r="T155" s="20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1" t="s">
        <v>136</v>
      </c>
      <c r="AT155" s="201" t="s">
        <v>133</v>
      </c>
      <c r="AU155" s="201" t="s">
        <v>86</v>
      </c>
      <c r="AY155" s="17" t="s">
        <v>131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" t="s">
        <v>84</v>
      </c>
      <c r="BK155" s="202">
        <f>ROUND(I155*H155,2)</f>
        <v>0</v>
      </c>
      <c r="BL155" s="17" t="s">
        <v>137</v>
      </c>
      <c r="BM155" s="201" t="s">
        <v>1331</v>
      </c>
    </row>
    <row r="156" spans="1:65" s="14" customFormat="1" ht="11.25">
      <c r="B156" s="214"/>
      <c r="C156" s="215"/>
      <c r="D156" s="205" t="s">
        <v>168</v>
      </c>
      <c r="E156" s="216" t="s">
        <v>1</v>
      </c>
      <c r="F156" s="217" t="s">
        <v>1332</v>
      </c>
      <c r="G156" s="215"/>
      <c r="H156" s="218">
        <v>255.18100000000001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168</v>
      </c>
      <c r="AU156" s="224" t="s">
        <v>86</v>
      </c>
      <c r="AV156" s="14" t="s">
        <v>86</v>
      </c>
      <c r="AW156" s="14" t="s">
        <v>32</v>
      </c>
      <c r="AX156" s="14" t="s">
        <v>84</v>
      </c>
      <c r="AY156" s="224" t="s">
        <v>131</v>
      </c>
    </row>
    <row r="157" spans="1:65" s="2" customFormat="1" ht="16.5" customHeight="1">
      <c r="A157" s="34"/>
      <c r="B157" s="35"/>
      <c r="C157" s="188" t="s">
        <v>185</v>
      </c>
      <c r="D157" s="188" t="s">
        <v>133</v>
      </c>
      <c r="E157" s="189" t="s">
        <v>1333</v>
      </c>
      <c r="F157" s="190" t="s">
        <v>1334</v>
      </c>
      <c r="G157" s="191" t="s">
        <v>434</v>
      </c>
      <c r="H157" s="192">
        <v>228.62100000000001</v>
      </c>
      <c r="I157" s="193"/>
      <c r="J157" s="194">
        <f>ROUND(I157*H157,2)</f>
        <v>0</v>
      </c>
      <c r="K157" s="195"/>
      <c r="L157" s="196"/>
      <c r="M157" s="197" t="s">
        <v>1</v>
      </c>
      <c r="N157" s="198" t="s">
        <v>41</v>
      </c>
      <c r="O157" s="71"/>
      <c r="P157" s="199">
        <f>O157*H157</f>
        <v>0</v>
      </c>
      <c r="Q157" s="199">
        <v>1</v>
      </c>
      <c r="R157" s="199">
        <f>Q157*H157</f>
        <v>228.62100000000001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136</v>
      </c>
      <c r="AT157" s="201" t="s">
        <v>133</v>
      </c>
      <c r="AU157" s="201" t="s">
        <v>86</v>
      </c>
      <c r="AY157" s="17" t="s">
        <v>131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84</v>
      </c>
      <c r="BK157" s="202">
        <f>ROUND(I157*H157,2)</f>
        <v>0</v>
      </c>
      <c r="BL157" s="17" t="s">
        <v>137</v>
      </c>
      <c r="BM157" s="201" t="s">
        <v>1335</v>
      </c>
    </row>
    <row r="158" spans="1:65" s="14" customFormat="1" ht="11.25">
      <c r="B158" s="214"/>
      <c r="C158" s="215"/>
      <c r="D158" s="205" t="s">
        <v>168</v>
      </c>
      <c r="E158" s="216" t="s">
        <v>1</v>
      </c>
      <c r="F158" s="217" t="s">
        <v>1336</v>
      </c>
      <c r="G158" s="215"/>
      <c r="H158" s="218">
        <v>228.62100000000001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168</v>
      </c>
      <c r="AU158" s="224" t="s">
        <v>86</v>
      </c>
      <c r="AV158" s="14" t="s">
        <v>86</v>
      </c>
      <c r="AW158" s="14" t="s">
        <v>32</v>
      </c>
      <c r="AX158" s="14" t="s">
        <v>84</v>
      </c>
      <c r="AY158" s="224" t="s">
        <v>131</v>
      </c>
    </row>
    <row r="159" spans="1:65" s="12" customFormat="1" ht="22.9" customHeight="1">
      <c r="B159" s="172"/>
      <c r="C159" s="173"/>
      <c r="D159" s="174" t="s">
        <v>75</v>
      </c>
      <c r="E159" s="186" t="s">
        <v>137</v>
      </c>
      <c r="F159" s="186" t="s">
        <v>694</v>
      </c>
      <c r="G159" s="173"/>
      <c r="H159" s="173"/>
      <c r="I159" s="176"/>
      <c r="J159" s="187">
        <f>BK159</f>
        <v>0</v>
      </c>
      <c r="K159" s="173"/>
      <c r="L159" s="178"/>
      <c r="M159" s="179"/>
      <c r="N159" s="180"/>
      <c r="O159" s="180"/>
      <c r="P159" s="181">
        <f>SUM(P160:P161)</f>
        <v>0</v>
      </c>
      <c r="Q159" s="180"/>
      <c r="R159" s="181">
        <f>SUM(R160:R161)</f>
        <v>49.458761660000008</v>
      </c>
      <c r="S159" s="180"/>
      <c r="T159" s="182">
        <f>SUM(T160:T161)</f>
        <v>0</v>
      </c>
      <c r="AR159" s="183" t="s">
        <v>84</v>
      </c>
      <c r="AT159" s="184" t="s">
        <v>75</v>
      </c>
      <c r="AU159" s="184" t="s">
        <v>84</v>
      </c>
      <c r="AY159" s="183" t="s">
        <v>131</v>
      </c>
      <c r="BK159" s="185">
        <f>SUM(BK160:BK161)</f>
        <v>0</v>
      </c>
    </row>
    <row r="160" spans="1:65" s="2" customFormat="1" ht="16.5" customHeight="1">
      <c r="A160" s="34"/>
      <c r="B160" s="35"/>
      <c r="C160" s="236" t="s">
        <v>8</v>
      </c>
      <c r="D160" s="236" t="s">
        <v>224</v>
      </c>
      <c r="E160" s="237" t="s">
        <v>701</v>
      </c>
      <c r="F160" s="238" t="s">
        <v>702</v>
      </c>
      <c r="G160" s="239" t="s">
        <v>255</v>
      </c>
      <c r="H160" s="240">
        <v>26.158000000000001</v>
      </c>
      <c r="I160" s="241"/>
      <c r="J160" s="242">
        <f>ROUND(I160*H160,2)</f>
        <v>0</v>
      </c>
      <c r="K160" s="243"/>
      <c r="L160" s="39"/>
      <c r="M160" s="244" t="s">
        <v>1</v>
      </c>
      <c r="N160" s="245" t="s">
        <v>41</v>
      </c>
      <c r="O160" s="71"/>
      <c r="P160" s="199">
        <f>O160*H160</f>
        <v>0</v>
      </c>
      <c r="Q160" s="199">
        <v>1.8907700000000001</v>
      </c>
      <c r="R160" s="199">
        <f>Q160*H160</f>
        <v>49.458761660000008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137</v>
      </c>
      <c r="AT160" s="201" t="s">
        <v>224</v>
      </c>
      <c r="AU160" s="201" t="s">
        <v>86</v>
      </c>
      <c r="AY160" s="17" t="s">
        <v>131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84</v>
      </c>
      <c r="BK160" s="202">
        <f>ROUND(I160*H160,2)</f>
        <v>0</v>
      </c>
      <c r="BL160" s="17" t="s">
        <v>137</v>
      </c>
      <c r="BM160" s="201" t="s">
        <v>1337</v>
      </c>
    </row>
    <row r="161" spans="1:65" s="14" customFormat="1" ht="11.25">
      <c r="B161" s="214"/>
      <c r="C161" s="215"/>
      <c r="D161" s="205" t="s">
        <v>168</v>
      </c>
      <c r="E161" s="216" t="s">
        <v>1123</v>
      </c>
      <c r="F161" s="217" t="s">
        <v>1338</v>
      </c>
      <c r="G161" s="215"/>
      <c r="H161" s="218">
        <v>26.158000000000001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168</v>
      </c>
      <c r="AU161" s="224" t="s">
        <v>86</v>
      </c>
      <c r="AV161" s="14" t="s">
        <v>86</v>
      </c>
      <c r="AW161" s="14" t="s">
        <v>32</v>
      </c>
      <c r="AX161" s="14" t="s">
        <v>84</v>
      </c>
      <c r="AY161" s="224" t="s">
        <v>131</v>
      </c>
    </row>
    <row r="162" spans="1:65" s="12" customFormat="1" ht="22.9" customHeight="1">
      <c r="B162" s="172"/>
      <c r="C162" s="173"/>
      <c r="D162" s="174" t="s">
        <v>75</v>
      </c>
      <c r="E162" s="186" t="s">
        <v>136</v>
      </c>
      <c r="F162" s="186" t="s">
        <v>810</v>
      </c>
      <c r="G162" s="173"/>
      <c r="H162" s="173"/>
      <c r="I162" s="176"/>
      <c r="J162" s="187">
        <f>BK162</f>
        <v>0</v>
      </c>
      <c r="K162" s="173"/>
      <c r="L162" s="178"/>
      <c r="M162" s="179"/>
      <c r="N162" s="180"/>
      <c r="O162" s="180"/>
      <c r="P162" s="181">
        <f>SUM(P163:P214)</f>
        <v>0</v>
      </c>
      <c r="Q162" s="180"/>
      <c r="R162" s="181">
        <f>SUM(R163:R214)</f>
        <v>3.7928592800000005</v>
      </c>
      <c r="S162" s="180"/>
      <c r="T162" s="182">
        <f>SUM(T163:T214)</f>
        <v>0</v>
      </c>
      <c r="AR162" s="183" t="s">
        <v>84</v>
      </c>
      <c r="AT162" s="184" t="s">
        <v>75</v>
      </c>
      <c r="AU162" s="184" t="s">
        <v>84</v>
      </c>
      <c r="AY162" s="183" t="s">
        <v>131</v>
      </c>
      <c r="BK162" s="185">
        <f>SUM(BK163:BK214)</f>
        <v>0</v>
      </c>
    </row>
    <row r="163" spans="1:65" s="2" customFormat="1" ht="16.5" customHeight="1">
      <c r="A163" s="34"/>
      <c r="B163" s="35"/>
      <c r="C163" s="188" t="s">
        <v>192</v>
      </c>
      <c r="D163" s="188" t="s">
        <v>133</v>
      </c>
      <c r="E163" s="189" t="s">
        <v>1339</v>
      </c>
      <c r="F163" s="190" t="s">
        <v>1340</v>
      </c>
      <c r="G163" s="191" t="s">
        <v>166</v>
      </c>
      <c r="H163" s="192">
        <v>3</v>
      </c>
      <c r="I163" s="193"/>
      <c r="J163" s="194">
        <f>ROUND(I163*H163,2)</f>
        <v>0</v>
      </c>
      <c r="K163" s="195"/>
      <c r="L163" s="196"/>
      <c r="M163" s="197" t="s">
        <v>1</v>
      </c>
      <c r="N163" s="198" t="s">
        <v>41</v>
      </c>
      <c r="O163" s="7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136</v>
      </c>
      <c r="AT163" s="201" t="s">
        <v>133</v>
      </c>
      <c r="AU163" s="201" t="s">
        <v>86</v>
      </c>
      <c r="AY163" s="17" t="s">
        <v>131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" t="s">
        <v>84</v>
      </c>
      <c r="BK163" s="202">
        <f>ROUND(I163*H163,2)</f>
        <v>0</v>
      </c>
      <c r="BL163" s="17" t="s">
        <v>137</v>
      </c>
      <c r="BM163" s="201" t="s">
        <v>1341</v>
      </c>
    </row>
    <row r="164" spans="1:65" s="2" customFormat="1" ht="24.2" customHeight="1">
      <c r="A164" s="34"/>
      <c r="B164" s="35"/>
      <c r="C164" s="236" t="s">
        <v>196</v>
      </c>
      <c r="D164" s="236" t="s">
        <v>224</v>
      </c>
      <c r="E164" s="237" t="s">
        <v>1342</v>
      </c>
      <c r="F164" s="238" t="s">
        <v>1343</v>
      </c>
      <c r="G164" s="239" t="s">
        <v>166</v>
      </c>
      <c r="H164" s="240">
        <v>3</v>
      </c>
      <c r="I164" s="241"/>
      <c r="J164" s="242">
        <f>ROUND(I164*H164,2)</f>
        <v>0</v>
      </c>
      <c r="K164" s="243"/>
      <c r="L164" s="39"/>
      <c r="M164" s="244" t="s">
        <v>1</v>
      </c>
      <c r="N164" s="245" t="s">
        <v>41</v>
      </c>
      <c r="O164" s="71"/>
      <c r="P164" s="199">
        <f>O164*H164</f>
        <v>0</v>
      </c>
      <c r="Q164" s="199">
        <v>1.67E-3</v>
      </c>
      <c r="R164" s="199">
        <f>Q164*H164</f>
        <v>5.0100000000000006E-3</v>
      </c>
      <c r="S164" s="199">
        <v>0</v>
      </c>
      <c r="T164" s="20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137</v>
      </c>
      <c r="AT164" s="201" t="s">
        <v>224</v>
      </c>
      <c r="AU164" s="201" t="s">
        <v>86</v>
      </c>
      <c r="AY164" s="17" t="s">
        <v>131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" t="s">
        <v>84</v>
      </c>
      <c r="BK164" s="202">
        <f>ROUND(I164*H164,2)</f>
        <v>0</v>
      </c>
      <c r="BL164" s="17" t="s">
        <v>137</v>
      </c>
      <c r="BM164" s="201" t="s">
        <v>1344</v>
      </c>
    </row>
    <row r="165" spans="1:65" s="2" customFormat="1" ht="24.2" customHeight="1">
      <c r="A165" s="34"/>
      <c r="B165" s="35"/>
      <c r="C165" s="236" t="s">
        <v>200</v>
      </c>
      <c r="D165" s="236" t="s">
        <v>224</v>
      </c>
      <c r="E165" s="237" t="s">
        <v>1345</v>
      </c>
      <c r="F165" s="238" t="s">
        <v>1346</v>
      </c>
      <c r="G165" s="239" t="s">
        <v>166</v>
      </c>
      <c r="H165" s="240">
        <v>3</v>
      </c>
      <c r="I165" s="241"/>
      <c r="J165" s="242">
        <f>ROUND(I165*H165,2)</f>
        <v>0</v>
      </c>
      <c r="K165" s="243"/>
      <c r="L165" s="39"/>
      <c r="M165" s="244" t="s">
        <v>1</v>
      </c>
      <c r="N165" s="245" t="s">
        <v>41</v>
      </c>
      <c r="O165" s="71"/>
      <c r="P165" s="199">
        <f>O165*H165</f>
        <v>0</v>
      </c>
      <c r="Q165" s="199">
        <v>2.96E-3</v>
      </c>
      <c r="R165" s="199">
        <f>Q165*H165</f>
        <v>8.879999999999999E-3</v>
      </c>
      <c r="S165" s="199">
        <v>0</v>
      </c>
      <c r="T165" s="20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1" t="s">
        <v>137</v>
      </c>
      <c r="AT165" s="201" t="s">
        <v>224</v>
      </c>
      <c r="AU165" s="201" t="s">
        <v>86</v>
      </c>
      <c r="AY165" s="17" t="s">
        <v>131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" t="s">
        <v>84</v>
      </c>
      <c r="BK165" s="202">
        <f>ROUND(I165*H165,2)</f>
        <v>0</v>
      </c>
      <c r="BL165" s="17" t="s">
        <v>137</v>
      </c>
      <c r="BM165" s="201" t="s">
        <v>1347</v>
      </c>
    </row>
    <row r="166" spans="1:65" s="2" customFormat="1" ht="24.2" customHeight="1">
      <c r="A166" s="34"/>
      <c r="B166" s="35"/>
      <c r="C166" s="236" t="s">
        <v>204</v>
      </c>
      <c r="D166" s="236" t="s">
        <v>224</v>
      </c>
      <c r="E166" s="237" t="s">
        <v>1348</v>
      </c>
      <c r="F166" s="238" t="s">
        <v>1349</v>
      </c>
      <c r="G166" s="239" t="s">
        <v>103</v>
      </c>
      <c r="H166" s="240">
        <v>237.8</v>
      </c>
      <c r="I166" s="241"/>
      <c r="J166" s="242">
        <f>ROUND(I166*H166,2)</f>
        <v>0</v>
      </c>
      <c r="K166" s="243"/>
      <c r="L166" s="39"/>
      <c r="M166" s="244" t="s">
        <v>1</v>
      </c>
      <c r="N166" s="245" t="s">
        <v>41</v>
      </c>
      <c r="O166" s="7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137</v>
      </c>
      <c r="AT166" s="201" t="s">
        <v>224</v>
      </c>
      <c r="AU166" s="201" t="s">
        <v>86</v>
      </c>
      <c r="AY166" s="17" t="s">
        <v>131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84</v>
      </c>
      <c r="BK166" s="202">
        <f>ROUND(I166*H166,2)</f>
        <v>0</v>
      </c>
      <c r="BL166" s="17" t="s">
        <v>137</v>
      </c>
      <c r="BM166" s="201" t="s">
        <v>1350</v>
      </c>
    </row>
    <row r="167" spans="1:65" s="13" customFormat="1" ht="11.25">
      <c r="B167" s="203"/>
      <c r="C167" s="204"/>
      <c r="D167" s="205" t="s">
        <v>168</v>
      </c>
      <c r="E167" s="206" t="s">
        <v>1</v>
      </c>
      <c r="F167" s="207" t="s">
        <v>1351</v>
      </c>
      <c r="G167" s="204"/>
      <c r="H167" s="206" t="s">
        <v>1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168</v>
      </c>
      <c r="AU167" s="213" t="s">
        <v>86</v>
      </c>
      <c r="AV167" s="13" t="s">
        <v>84</v>
      </c>
      <c r="AW167" s="13" t="s">
        <v>32</v>
      </c>
      <c r="AX167" s="13" t="s">
        <v>76</v>
      </c>
      <c r="AY167" s="213" t="s">
        <v>131</v>
      </c>
    </row>
    <row r="168" spans="1:65" s="14" customFormat="1" ht="11.25">
      <c r="B168" s="214"/>
      <c r="C168" s="215"/>
      <c r="D168" s="205" t="s">
        <v>168</v>
      </c>
      <c r="E168" s="216" t="s">
        <v>1301</v>
      </c>
      <c r="F168" s="217" t="s">
        <v>1352</v>
      </c>
      <c r="G168" s="215"/>
      <c r="H168" s="218">
        <v>237.8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168</v>
      </c>
      <c r="AU168" s="224" t="s">
        <v>86</v>
      </c>
      <c r="AV168" s="14" t="s">
        <v>86</v>
      </c>
      <c r="AW168" s="14" t="s">
        <v>32</v>
      </c>
      <c r="AX168" s="14" t="s">
        <v>84</v>
      </c>
      <c r="AY168" s="224" t="s">
        <v>131</v>
      </c>
    </row>
    <row r="169" spans="1:65" s="2" customFormat="1" ht="21.75" customHeight="1">
      <c r="A169" s="34"/>
      <c r="B169" s="35"/>
      <c r="C169" s="188" t="s">
        <v>208</v>
      </c>
      <c r="D169" s="188" t="s">
        <v>133</v>
      </c>
      <c r="E169" s="189" t="s">
        <v>1353</v>
      </c>
      <c r="F169" s="190" t="s">
        <v>1354</v>
      </c>
      <c r="G169" s="191" t="s">
        <v>103</v>
      </c>
      <c r="H169" s="192">
        <v>249.69</v>
      </c>
      <c r="I169" s="193"/>
      <c r="J169" s="194">
        <f>ROUND(I169*H169,2)</f>
        <v>0</v>
      </c>
      <c r="K169" s="195"/>
      <c r="L169" s="196"/>
      <c r="M169" s="197" t="s">
        <v>1</v>
      </c>
      <c r="N169" s="198" t="s">
        <v>41</v>
      </c>
      <c r="O169" s="71"/>
      <c r="P169" s="199">
        <f>O169*H169</f>
        <v>0</v>
      </c>
      <c r="Q169" s="199">
        <v>6.7400000000000003E-3</v>
      </c>
      <c r="R169" s="199">
        <f>Q169*H169</f>
        <v>1.6829106</v>
      </c>
      <c r="S169" s="199">
        <v>0</v>
      </c>
      <c r="T169" s="20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136</v>
      </c>
      <c r="AT169" s="201" t="s">
        <v>133</v>
      </c>
      <c r="AU169" s="201" t="s">
        <v>86</v>
      </c>
      <c r="AY169" s="17" t="s">
        <v>131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" t="s">
        <v>84</v>
      </c>
      <c r="BK169" s="202">
        <f>ROUND(I169*H169,2)</f>
        <v>0</v>
      </c>
      <c r="BL169" s="17" t="s">
        <v>137</v>
      </c>
      <c r="BM169" s="201" t="s">
        <v>1355</v>
      </c>
    </row>
    <row r="170" spans="1:65" s="13" customFormat="1" ht="11.25">
      <c r="B170" s="203"/>
      <c r="C170" s="204"/>
      <c r="D170" s="205" t="s">
        <v>168</v>
      </c>
      <c r="E170" s="206" t="s">
        <v>1</v>
      </c>
      <c r="F170" s="207" t="s">
        <v>738</v>
      </c>
      <c r="G170" s="204"/>
      <c r="H170" s="206" t="s">
        <v>1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168</v>
      </c>
      <c r="AU170" s="213" t="s">
        <v>86</v>
      </c>
      <c r="AV170" s="13" t="s">
        <v>84</v>
      </c>
      <c r="AW170" s="13" t="s">
        <v>32</v>
      </c>
      <c r="AX170" s="13" t="s">
        <v>76</v>
      </c>
      <c r="AY170" s="213" t="s">
        <v>131</v>
      </c>
    </row>
    <row r="171" spans="1:65" s="14" customFormat="1" ht="11.25">
      <c r="B171" s="214"/>
      <c r="C171" s="215"/>
      <c r="D171" s="205" t="s">
        <v>168</v>
      </c>
      <c r="E171" s="216" t="s">
        <v>1</v>
      </c>
      <c r="F171" s="217" t="s">
        <v>1301</v>
      </c>
      <c r="G171" s="215"/>
      <c r="H171" s="218">
        <v>237.8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168</v>
      </c>
      <c r="AU171" s="224" t="s">
        <v>86</v>
      </c>
      <c r="AV171" s="14" t="s">
        <v>86</v>
      </c>
      <c r="AW171" s="14" t="s">
        <v>32</v>
      </c>
      <c r="AX171" s="14" t="s">
        <v>84</v>
      </c>
      <c r="AY171" s="224" t="s">
        <v>131</v>
      </c>
    </row>
    <row r="172" spans="1:65" s="14" customFormat="1" ht="11.25">
      <c r="B172" s="214"/>
      <c r="C172" s="215"/>
      <c r="D172" s="205" t="s">
        <v>168</v>
      </c>
      <c r="E172" s="215"/>
      <c r="F172" s="217" t="s">
        <v>1356</v>
      </c>
      <c r="G172" s="215"/>
      <c r="H172" s="218">
        <v>249.69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168</v>
      </c>
      <c r="AU172" s="224" t="s">
        <v>86</v>
      </c>
      <c r="AV172" s="14" t="s">
        <v>86</v>
      </c>
      <c r="AW172" s="14" t="s">
        <v>4</v>
      </c>
      <c r="AX172" s="14" t="s">
        <v>84</v>
      </c>
      <c r="AY172" s="224" t="s">
        <v>131</v>
      </c>
    </row>
    <row r="173" spans="1:65" s="2" customFormat="1" ht="16.5" customHeight="1">
      <c r="A173" s="34"/>
      <c r="B173" s="35"/>
      <c r="C173" s="188" t="s">
        <v>7</v>
      </c>
      <c r="D173" s="188" t="s">
        <v>133</v>
      </c>
      <c r="E173" s="189" t="s">
        <v>1288</v>
      </c>
      <c r="F173" s="190" t="s">
        <v>1357</v>
      </c>
      <c r="G173" s="191" t="s">
        <v>166</v>
      </c>
      <c r="H173" s="192">
        <v>4</v>
      </c>
      <c r="I173" s="193"/>
      <c r="J173" s="194">
        <f t="shared" ref="J173:J182" si="0">ROUND(I173*H173,2)</f>
        <v>0</v>
      </c>
      <c r="K173" s="195"/>
      <c r="L173" s="196"/>
      <c r="M173" s="197" t="s">
        <v>1</v>
      </c>
      <c r="N173" s="198" t="s">
        <v>41</v>
      </c>
      <c r="O173" s="71"/>
      <c r="P173" s="199">
        <f t="shared" ref="P173:P182" si="1">O173*H173</f>
        <v>0</v>
      </c>
      <c r="Q173" s="199">
        <v>0</v>
      </c>
      <c r="R173" s="199">
        <f t="shared" ref="R173:R182" si="2">Q173*H173</f>
        <v>0</v>
      </c>
      <c r="S173" s="199">
        <v>0</v>
      </c>
      <c r="T173" s="200">
        <f t="shared" ref="T173:T182" si="3"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136</v>
      </c>
      <c r="AT173" s="201" t="s">
        <v>133</v>
      </c>
      <c r="AU173" s="201" t="s">
        <v>86</v>
      </c>
      <c r="AY173" s="17" t="s">
        <v>131</v>
      </c>
      <c r="BE173" s="202">
        <f t="shared" ref="BE173:BE182" si="4">IF(N173="základní",J173,0)</f>
        <v>0</v>
      </c>
      <c r="BF173" s="202">
        <f t="shared" ref="BF173:BF182" si="5">IF(N173="snížená",J173,0)</f>
        <v>0</v>
      </c>
      <c r="BG173" s="202">
        <f t="shared" ref="BG173:BG182" si="6">IF(N173="zákl. přenesená",J173,0)</f>
        <v>0</v>
      </c>
      <c r="BH173" s="202">
        <f t="shared" ref="BH173:BH182" si="7">IF(N173="sníž. přenesená",J173,0)</f>
        <v>0</v>
      </c>
      <c r="BI173" s="202">
        <f t="shared" ref="BI173:BI182" si="8">IF(N173="nulová",J173,0)</f>
        <v>0</v>
      </c>
      <c r="BJ173" s="17" t="s">
        <v>84</v>
      </c>
      <c r="BK173" s="202">
        <f t="shared" ref="BK173:BK182" si="9">ROUND(I173*H173,2)</f>
        <v>0</v>
      </c>
      <c r="BL173" s="17" t="s">
        <v>137</v>
      </c>
      <c r="BM173" s="201" t="s">
        <v>1358</v>
      </c>
    </row>
    <row r="174" spans="1:65" s="2" customFormat="1" ht="16.5" customHeight="1">
      <c r="A174" s="34"/>
      <c r="B174" s="35"/>
      <c r="C174" s="188" t="s">
        <v>215</v>
      </c>
      <c r="D174" s="188" t="s">
        <v>133</v>
      </c>
      <c r="E174" s="189" t="s">
        <v>1359</v>
      </c>
      <c r="F174" s="190" t="s">
        <v>1360</v>
      </c>
      <c r="G174" s="191" t="s">
        <v>1361</v>
      </c>
      <c r="H174" s="192">
        <v>1</v>
      </c>
      <c r="I174" s="193"/>
      <c r="J174" s="194">
        <f t="shared" si="0"/>
        <v>0</v>
      </c>
      <c r="K174" s="195"/>
      <c r="L174" s="196"/>
      <c r="M174" s="197" t="s">
        <v>1</v>
      </c>
      <c r="N174" s="198" t="s">
        <v>41</v>
      </c>
      <c r="O174" s="71"/>
      <c r="P174" s="199">
        <f t="shared" si="1"/>
        <v>0</v>
      </c>
      <c r="Q174" s="199">
        <v>0</v>
      </c>
      <c r="R174" s="199">
        <f t="shared" si="2"/>
        <v>0</v>
      </c>
      <c r="S174" s="199">
        <v>0</v>
      </c>
      <c r="T174" s="200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136</v>
      </c>
      <c r="AT174" s="201" t="s">
        <v>133</v>
      </c>
      <c r="AU174" s="201" t="s">
        <v>86</v>
      </c>
      <c r="AY174" s="17" t="s">
        <v>131</v>
      </c>
      <c r="BE174" s="202">
        <f t="shared" si="4"/>
        <v>0</v>
      </c>
      <c r="BF174" s="202">
        <f t="shared" si="5"/>
        <v>0</v>
      </c>
      <c r="BG174" s="202">
        <f t="shared" si="6"/>
        <v>0</v>
      </c>
      <c r="BH174" s="202">
        <f t="shared" si="7"/>
        <v>0</v>
      </c>
      <c r="BI174" s="202">
        <f t="shared" si="8"/>
        <v>0</v>
      </c>
      <c r="BJ174" s="17" t="s">
        <v>84</v>
      </c>
      <c r="BK174" s="202">
        <f t="shared" si="9"/>
        <v>0</v>
      </c>
      <c r="BL174" s="17" t="s">
        <v>137</v>
      </c>
      <c r="BM174" s="201" t="s">
        <v>1362</v>
      </c>
    </row>
    <row r="175" spans="1:65" s="2" customFormat="1" ht="24.2" customHeight="1">
      <c r="A175" s="34"/>
      <c r="B175" s="35"/>
      <c r="C175" s="188" t="s">
        <v>219</v>
      </c>
      <c r="D175" s="188" t="s">
        <v>133</v>
      </c>
      <c r="E175" s="189" t="s">
        <v>1363</v>
      </c>
      <c r="F175" s="190" t="s">
        <v>1364</v>
      </c>
      <c r="G175" s="191" t="s">
        <v>135</v>
      </c>
      <c r="H175" s="192">
        <v>1</v>
      </c>
      <c r="I175" s="193"/>
      <c r="J175" s="194">
        <f t="shared" si="0"/>
        <v>0</v>
      </c>
      <c r="K175" s="195"/>
      <c r="L175" s="196"/>
      <c r="M175" s="197" t="s">
        <v>1</v>
      </c>
      <c r="N175" s="198" t="s">
        <v>41</v>
      </c>
      <c r="O175" s="71"/>
      <c r="P175" s="199">
        <f t="shared" si="1"/>
        <v>0</v>
      </c>
      <c r="Q175" s="199">
        <v>0</v>
      </c>
      <c r="R175" s="199">
        <f t="shared" si="2"/>
        <v>0</v>
      </c>
      <c r="S175" s="199">
        <v>0</v>
      </c>
      <c r="T175" s="200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136</v>
      </c>
      <c r="AT175" s="201" t="s">
        <v>133</v>
      </c>
      <c r="AU175" s="201" t="s">
        <v>86</v>
      </c>
      <c r="AY175" s="17" t="s">
        <v>131</v>
      </c>
      <c r="BE175" s="202">
        <f t="shared" si="4"/>
        <v>0</v>
      </c>
      <c r="BF175" s="202">
        <f t="shared" si="5"/>
        <v>0</v>
      </c>
      <c r="BG175" s="202">
        <f t="shared" si="6"/>
        <v>0</v>
      </c>
      <c r="BH175" s="202">
        <f t="shared" si="7"/>
        <v>0</v>
      </c>
      <c r="BI175" s="202">
        <f t="shared" si="8"/>
        <v>0</v>
      </c>
      <c r="BJ175" s="17" t="s">
        <v>84</v>
      </c>
      <c r="BK175" s="202">
        <f t="shared" si="9"/>
        <v>0</v>
      </c>
      <c r="BL175" s="17" t="s">
        <v>137</v>
      </c>
      <c r="BM175" s="201" t="s">
        <v>1365</v>
      </c>
    </row>
    <row r="176" spans="1:65" s="2" customFormat="1" ht="24.2" customHeight="1">
      <c r="A176" s="34"/>
      <c r="B176" s="35"/>
      <c r="C176" s="188" t="s">
        <v>223</v>
      </c>
      <c r="D176" s="188" t="s">
        <v>133</v>
      </c>
      <c r="E176" s="189" t="s">
        <v>1366</v>
      </c>
      <c r="F176" s="190" t="s">
        <v>1367</v>
      </c>
      <c r="G176" s="191" t="s">
        <v>166</v>
      </c>
      <c r="H176" s="192">
        <v>1</v>
      </c>
      <c r="I176" s="193"/>
      <c r="J176" s="194">
        <f t="shared" si="0"/>
        <v>0</v>
      </c>
      <c r="K176" s="195"/>
      <c r="L176" s="196"/>
      <c r="M176" s="197" t="s">
        <v>1</v>
      </c>
      <c r="N176" s="198" t="s">
        <v>41</v>
      </c>
      <c r="O176" s="71"/>
      <c r="P176" s="199">
        <f t="shared" si="1"/>
        <v>0</v>
      </c>
      <c r="Q176" s="199">
        <v>0</v>
      </c>
      <c r="R176" s="199">
        <f t="shared" si="2"/>
        <v>0</v>
      </c>
      <c r="S176" s="199">
        <v>0</v>
      </c>
      <c r="T176" s="200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136</v>
      </c>
      <c r="AT176" s="201" t="s">
        <v>133</v>
      </c>
      <c r="AU176" s="201" t="s">
        <v>86</v>
      </c>
      <c r="AY176" s="17" t="s">
        <v>131</v>
      </c>
      <c r="BE176" s="202">
        <f t="shared" si="4"/>
        <v>0</v>
      </c>
      <c r="BF176" s="202">
        <f t="shared" si="5"/>
        <v>0</v>
      </c>
      <c r="BG176" s="202">
        <f t="shared" si="6"/>
        <v>0</v>
      </c>
      <c r="BH176" s="202">
        <f t="shared" si="7"/>
        <v>0</v>
      </c>
      <c r="BI176" s="202">
        <f t="shared" si="8"/>
        <v>0</v>
      </c>
      <c r="BJ176" s="17" t="s">
        <v>84</v>
      </c>
      <c r="BK176" s="202">
        <f t="shared" si="9"/>
        <v>0</v>
      </c>
      <c r="BL176" s="17" t="s">
        <v>137</v>
      </c>
      <c r="BM176" s="201" t="s">
        <v>1368</v>
      </c>
    </row>
    <row r="177" spans="1:65" s="2" customFormat="1" ht="16.5" customHeight="1">
      <c r="A177" s="34"/>
      <c r="B177" s="35"/>
      <c r="C177" s="188" t="s">
        <v>230</v>
      </c>
      <c r="D177" s="188" t="s">
        <v>133</v>
      </c>
      <c r="E177" s="189" t="s">
        <v>1369</v>
      </c>
      <c r="F177" s="190" t="s">
        <v>1370</v>
      </c>
      <c r="G177" s="191" t="s">
        <v>166</v>
      </c>
      <c r="H177" s="192">
        <v>1</v>
      </c>
      <c r="I177" s="193"/>
      <c r="J177" s="194">
        <f t="shared" si="0"/>
        <v>0</v>
      </c>
      <c r="K177" s="195"/>
      <c r="L177" s="196"/>
      <c r="M177" s="197" t="s">
        <v>1</v>
      </c>
      <c r="N177" s="198" t="s">
        <v>41</v>
      </c>
      <c r="O177" s="71"/>
      <c r="P177" s="199">
        <f t="shared" si="1"/>
        <v>0</v>
      </c>
      <c r="Q177" s="199">
        <v>2.3E-2</v>
      </c>
      <c r="R177" s="199">
        <f t="shared" si="2"/>
        <v>2.3E-2</v>
      </c>
      <c r="S177" s="199">
        <v>0</v>
      </c>
      <c r="T177" s="200">
        <f t="shared" si="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136</v>
      </c>
      <c r="AT177" s="201" t="s">
        <v>133</v>
      </c>
      <c r="AU177" s="201" t="s">
        <v>86</v>
      </c>
      <c r="AY177" s="17" t="s">
        <v>131</v>
      </c>
      <c r="BE177" s="202">
        <f t="shared" si="4"/>
        <v>0</v>
      </c>
      <c r="BF177" s="202">
        <f t="shared" si="5"/>
        <v>0</v>
      </c>
      <c r="BG177" s="202">
        <f t="shared" si="6"/>
        <v>0</v>
      </c>
      <c r="BH177" s="202">
        <f t="shared" si="7"/>
        <v>0</v>
      </c>
      <c r="BI177" s="202">
        <f t="shared" si="8"/>
        <v>0</v>
      </c>
      <c r="BJ177" s="17" t="s">
        <v>84</v>
      </c>
      <c r="BK177" s="202">
        <f t="shared" si="9"/>
        <v>0</v>
      </c>
      <c r="BL177" s="17" t="s">
        <v>137</v>
      </c>
      <c r="BM177" s="201" t="s">
        <v>1371</v>
      </c>
    </row>
    <row r="178" spans="1:65" s="2" customFormat="1" ht="24.2" customHeight="1">
      <c r="A178" s="34"/>
      <c r="B178" s="35"/>
      <c r="C178" s="188" t="s">
        <v>234</v>
      </c>
      <c r="D178" s="188" t="s">
        <v>133</v>
      </c>
      <c r="E178" s="189" t="s">
        <v>1372</v>
      </c>
      <c r="F178" s="190" t="s">
        <v>1373</v>
      </c>
      <c r="G178" s="191" t="s">
        <v>166</v>
      </c>
      <c r="H178" s="192">
        <v>1</v>
      </c>
      <c r="I178" s="193"/>
      <c r="J178" s="194">
        <f t="shared" si="0"/>
        <v>0</v>
      </c>
      <c r="K178" s="195"/>
      <c r="L178" s="196"/>
      <c r="M178" s="197" t="s">
        <v>1</v>
      </c>
      <c r="N178" s="198" t="s">
        <v>41</v>
      </c>
      <c r="O178" s="71"/>
      <c r="P178" s="199">
        <f t="shared" si="1"/>
        <v>0</v>
      </c>
      <c r="Q178" s="199">
        <v>0</v>
      </c>
      <c r="R178" s="199">
        <f t="shared" si="2"/>
        <v>0</v>
      </c>
      <c r="S178" s="199">
        <v>0</v>
      </c>
      <c r="T178" s="200">
        <f t="shared" si="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136</v>
      </c>
      <c r="AT178" s="201" t="s">
        <v>133</v>
      </c>
      <c r="AU178" s="201" t="s">
        <v>86</v>
      </c>
      <c r="AY178" s="17" t="s">
        <v>131</v>
      </c>
      <c r="BE178" s="202">
        <f t="shared" si="4"/>
        <v>0</v>
      </c>
      <c r="BF178" s="202">
        <f t="shared" si="5"/>
        <v>0</v>
      </c>
      <c r="BG178" s="202">
        <f t="shared" si="6"/>
        <v>0</v>
      </c>
      <c r="BH178" s="202">
        <f t="shared" si="7"/>
        <v>0</v>
      </c>
      <c r="BI178" s="202">
        <f t="shared" si="8"/>
        <v>0</v>
      </c>
      <c r="BJ178" s="17" t="s">
        <v>84</v>
      </c>
      <c r="BK178" s="202">
        <f t="shared" si="9"/>
        <v>0</v>
      </c>
      <c r="BL178" s="17" t="s">
        <v>137</v>
      </c>
      <c r="BM178" s="201" t="s">
        <v>1374</v>
      </c>
    </row>
    <row r="179" spans="1:65" s="2" customFormat="1" ht="21.75" customHeight="1">
      <c r="A179" s="34"/>
      <c r="B179" s="35"/>
      <c r="C179" s="188" t="s">
        <v>423</v>
      </c>
      <c r="D179" s="188" t="s">
        <v>133</v>
      </c>
      <c r="E179" s="189" t="s">
        <v>1375</v>
      </c>
      <c r="F179" s="190" t="s">
        <v>1376</v>
      </c>
      <c r="G179" s="191" t="s">
        <v>166</v>
      </c>
      <c r="H179" s="192">
        <v>1</v>
      </c>
      <c r="I179" s="193"/>
      <c r="J179" s="194">
        <f t="shared" si="0"/>
        <v>0</v>
      </c>
      <c r="K179" s="195"/>
      <c r="L179" s="196"/>
      <c r="M179" s="197" t="s">
        <v>1</v>
      </c>
      <c r="N179" s="198" t="s">
        <v>41</v>
      </c>
      <c r="O179" s="71"/>
      <c r="P179" s="199">
        <f t="shared" si="1"/>
        <v>0</v>
      </c>
      <c r="Q179" s="199">
        <v>0</v>
      </c>
      <c r="R179" s="199">
        <f t="shared" si="2"/>
        <v>0</v>
      </c>
      <c r="S179" s="199">
        <v>0</v>
      </c>
      <c r="T179" s="200">
        <f t="shared" si="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1" t="s">
        <v>136</v>
      </c>
      <c r="AT179" s="201" t="s">
        <v>133</v>
      </c>
      <c r="AU179" s="201" t="s">
        <v>86</v>
      </c>
      <c r="AY179" s="17" t="s">
        <v>131</v>
      </c>
      <c r="BE179" s="202">
        <f t="shared" si="4"/>
        <v>0</v>
      </c>
      <c r="BF179" s="202">
        <f t="shared" si="5"/>
        <v>0</v>
      </c>
      <c r="BG179" s="202">
        <f t="shared" si="6"/>
        <v>0</v>
      </c>
      <c r="BH179" s="202">
        <f t="shared" si="7"/>
        <v>0</v>
      </c>
      <c r="BI179" s="202">
        <f t="shared" si="8"/>
        <v>0</v>
      </c>
      <c r="BJ179" s="17" t="s">
        <v>84</v>
      </c>
      <c r="BK179" s="202">
        <f t="shared" si="9"/>
        <v>0</v>
      </c>
      <c r="BL179" s="17" t="s">
        <v>137</v>
      </c>
      <c r="BM179" s="201" t="s">
        <v>1377</v>
      </c>
    </row>
    <row r="180" spans="1:65" s="2" customFormat="1" ht="21.75" customHeight="1">
      <c r="A180" s="34"/>
      <c r="B180" s="35"/>
      <c r="C180" s="188" t="s">
        <v>427</v>
      </c>
      <c r="D180" s="188" t="s">
        <v>133</v>
      </c>
      <c r="E180" s="189" t="s">
        <v>1378</v>
      </c>
      <c r="F180" s="190" t="s">
        <v>1379</v>
      </c>
      <c r="G180" s="191" t="s">
        <v>166</v>
      </c>
      <c r="H180" s="192">
        <v>1</v>
      </c>
      <c r="I180" s="193"/>
      <c r="J180" s="194">
        <f t="shared" si="0"/>
        <v>0</v>
      </c>
      <c r="K180" s="195"/>
      <c r="L180" s="196"/>
      <c r="M180" s="197" t="s">
        <v>1</v>
      </c>
      <c r="N180" s="198" t="s">
        <v>41</v>
      </c>
      <c r="O180" s="71"/>
      <c r="P180" s="199">
        <f t="shared" si="1"/>
        <v>0</v>
      </c>
      <c r="Q180" s="199">
        <v>0</v>
      </c>
      <c r="R180" s="199">
        <f t="shared" si="2"/>
        <v>0</v>
      </c>
      <c r="S180" s="199">
        <v>0</v>
      </c>
      <c r="T180" s="200">
        <f t="shared" si="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136</v>
      </c>
      <c r="AT180" s="201" t="s">
        <v>133</v>
      </c>
      <c r="AU180" s="201" t="s">
        <v>86</v>
      </c>
      <c r="AY180" s="17" t="s">
        <v>131</v>
      </c>
      <c r="BE180" s="202">
        <f t="shared" si="4"/>
        <v>0</v>
      </c>
      <c r="BF180" s="202">
        <f t="shared" si="5"/>
        <v>0</v>
      </c>
      <c r="BG180" s="202">
        <f t="shared" si="6"/>
        <v>0</v>
      </c>
      <c r="BH180" s="202">
        <f t="shared" si="7"/>
        <v>0</v>
      </c>
      <c r="BI180" s="202">
        <f t="shared" si="8"/>
        <v>0</v>
      </c>
      <c r="BJ180" s="17" t="s">
        <v>84</v>
      </c>
      <c r="BK180" s="202">
        <f t="shared" si="9"/>
        <v>0</v>
      </c>
      <c r="BL180" s="17" t="s">
        <v>137</v>
      </c>
      <c r="BM180" s="201" t="s">
        <v>1380</v>
      </c>
    </row>
    <row r="181" spans="1:65" s="2" customFormat="1" ht="21.75" customHeight="1">
      <c r="A181" s="34"/>
      <c r="B181" s="35"/>
      <c r="C181" s="188" t="s">
        <v>431</v>
      </c>
      <c r="D181" s="188" t="s">
        <v>133</v>
      </c>
      <c r="E181" s="189" t="s">
        <v>1381</v>
      </c>
      <c r="F181" s="190" t="s">
        <v>1382</v>
      </c>
      <c r="G181" s="191" t="s">
        <v>166</v>
      </c>
      <c r="H181" s="192">
        <v>2</v>
      </c>
      <c r="I181" s="193"/>
      <c r="J181" s="194">
        <f t="shared" si="0"/>
        <v>0</v>
      </c>
      <c r="K181" s="195"/>
      <c r="L181" s="196"/>
      <c r="M181" s="197" t="s">
        <v>1</v>
      </c>
      <c r="N181" s="198" t="s">
        <v>41</v>
      </c>
      <c r="O181" s="71"/>
      <c r="P181" s="199">
        <f t="shared" si="1"/>
        <v>0</v>
      </c>
      <c r="Q181" s="199">
        <v>0</v>
      </c>
      <c r="R181" s="199">
        <f t="shared" si="2"/>
        <v>0</v>
      </c>
      <c r="S181" s="199">
        <v>0</v>
      </c>
      <c r="T181" s="200">
        <f t="shared" si="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136</v>
      </c>
      <c r="AT181" s="201" t="s">
        <v>133</v>
      </c>
      <c r="AU181" s="201" t="s">
        <v>86</v>
      </c>
      <c r="AY181" s="17" t="s">
        <v>131</v>
      </c>
      <c r="BE181" s="202">
        <f t="shared" si="4"/>
        <v>0</v>
      </c>
      <c r="BF181" s="202">
        <f t="shared" si="5"/>
        <v>0</v>
      </c>
      <c r="BG181" s="202">
        <f t="shared" si="6"/>
        <v>0</v>
      </c>
      <c r="BH181" s="202">
        <f t="shared" si="7"/>
        <v>0</v>
      </c>
      <c r="BI181" s="202">
        <f t="shared" si="8"/>
        <v>0</v>
      </c>
      <c r="BJ181" s="17" t="s">
        <v>84</v>
      </c>
      <c r="BK181" s="202">
        <f t="shared" si="9"/>
        <v>0</v>
      </c>
      <c r="BL181" s="17" t="s">
        <v>137</v>
      </c>
      <c r="BM181" s="201" t="s">
        <v>1383</v>
      </c>
    </row>
    <row r="182" spans="1:65" s="2" customFormat="1" ht="24.2" customHeight="1">
      <c r="A182" s="34"/>
      <c r="B182" s="35"/>
      <c r="C182" s="236" t="s">
        <v>294</v>
      </c>
      <c r="D182" s="236" t="s">
        <v>224</v>
      </c>
      <c r="E182" s="237" t="s">
        <v>1384</v>
      </c>
      <c r="F182" s="238" t="s">
        <v>1385</v>
      </c>
      <c r="G182" s="239" t="s">
        <v>166</v>
      </c>
      <c r="H182" s="240">
        <v>20</v>
      </c>
      <c r="I182" s="241"/>
      <c r="J182" s="242">
        <f t="shared" si="0"/>
        <v>0</v>
      </c>
      <c r="K182" s="243"/>
      <c r="L182" s="39"/>
      <c r="M182" s="244" t="s">
        <v>1</v>
      </c>
      <c r="N182" s="245" t="s">
        <v>41</v>
      </c>
      <c r="O182" s="71"/>
      <c r="P182" s="199">
        <f t="shared" si="1"/>
        <v>0</v>
      </c>
      <c r="Q182" s="199">
        <v>0</v>
      </c>
      <c r="R182" s="199">
        <f t="shared" si="2"/>
        <v>0</v>
      </c>
      <c r="S182" s="199">
        <v>0</v>
      </c>
      <c r="T182" s="200">
        <f t="shared" si="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1" t="s">
        <v>137</v>
      </c>
      <c r="AT182" s="201" t="s">
        <v>224</v>
      </c>
      <c r="AU182" s="201" t="s">
        <v>86</v>
      </c>
      <c r="AY182" s="17" t="s">
        <v>131</v>
      </c>
      <c r="BE182" s="202">
        <f t="shared" si="4"/>
        <v>0</v>
      </c>
      <c r="BF182" s="202">
        <f t="shared" si="5"/>
        <v>0</v>
      </c>
      <c r="BG182" s="202">
        <f t="shared" si="6"/>
        <v>0</v>
      </c>
      <c r="BH182" s="202">
        <f t="shared" si="7"/>
        <v>0</v>
      </c>
      <c r="BI182" s="202">
        <f t="shared" si="8"/>
        <v>0</v>
      </c>
      <c r="BJ182" s="17" t="s">
        <v>84</v>
      </c>
      <c r="BK182" s="202">
        <f t="shared" si="9"/>
        <v>0</v>
      </c>
      <c r="BL182" s="17" t="s">
        <v>137</v>
      </c>
      <c r="BM182" s="201" t="s">
        <v>1386</v>
      </c>
    </row>
    <row r="183" spans="1:65" s="14" customFormat="1" ht="11.25">
      <c r="B183" s="214"/>
      <c r="C183" s="215"/>
      <c r="D183" s="205" t="s">
        <v>168</v>
      </c>
      <c r="E183" s="216" t="s">
        <v>1</v>
      </c>
      <c r="F183" s="217" t="s">
        <v>208</v>
      </c>
      <c r="G183" s="215"/>
      <c r="H183" s="218">
        <v>20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168</v>
      </c>
      <c r="AU183" s="224" t="s">
        <v>86</v>
      </c>
      <c r="AV183" s="14" t="s">
        <v>86</v>
      </c>
      <c r="AW183" s="14" t="s">
        <v>32</v>
      </c>
      <c r="AX183" s="14" t="s">
        <v>84</v>
      </c>
      <c r="AY183" s="224" t="s">
        <v>131</v>
      </c>
    </row>
    <row r="184" spans="1:65" s="2" customFormat="1" ht="16.5" customHeight="1">
      <c r="A184" s="34"/>
      <c r="B184" s="35"/>
      <c r="C184" s="188" t="s">
        <v>441</v>
      </c>
      <c r="D184" s="188" t="s">
        <v>133</v>
      </c>
      <c r="E184" s="189" t="s">
        <v>1387</v>
      </c>
      <c r="F184" s="190" t="s">
        <v>1388</v>
      </c>
      <c r="G184" s="191" t="s">
        <v>166</v>
      </c>
      <c r="H184" s="192">
        <v>20</v>
      </c>
      <c r="I184" s="193"/>
      <c r="J184" s="194">
        <f t="shared" ref="J184:J193" si="10">ROUND(I184*H184,2)</f>
        <v>0</v>
      </c>
      <c r="K184" s="195"/>
      <c r="L184" s="196"/>
      <c r="M184" s="197" t="s">
        <v>1</v>
      </c>
      <c r="N184" s="198" t="s">
        <v>41</v>
      </c>
      <c r="O184" s="71"/>
      <c r="P184" s="199">
        <f t="shared" ref="P184:P193" si="11">O184*H184</f>
        <v>0</v>
      </c>
      <c r="Q184" s="199">
        <v>8.1999999999999998E-4</v>
      </c>
      <c r="R184" s="199">
        <f t="shared" ref="R184:R193" si="12">Q184*H184</f>
        <v>1.6399999999999998E-2</v>
      </c>
      <c r="S184" s="199">
        <v>0</v>
      </c>
      <c r="T184" s="200">
        <f t="shared" ref="T184:T193" si="13"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1" t="s">
        <v>136</v>
      </c>
      <c r="AT184" s="201" t="s">
        <v>133</v>
      </c>
      <c r="AU184" s="201" t="s">
        <v>86</v>
      </c>
      <c r="AY184" s="17" t="s">
        <v>131</v>
      </c>
      <c r="BE184" s="202">
        <f t="shared" ref="BE184:BE193" si="14">IF(N184="základní",J184,0)</f>
        <v>0</v>
      </c>
      <c r="BF184" s="202">
        <f t="shared" ref="BF184:BF193" si="15">IF(N184="snížená",J184,0)</f>
        <v>0</v>
      </c>
      <c r="BG184" s="202">
        <f t="shared" ref="BG184:BG193" si="16">IF(N184="zákl. přenesená",J184,0)</f>
        <v>0</v>
      </c>
      <c r="BH184" s="202">
        <f t="shared" ref="BH184:BH193" si="17">IF(N184="sníž. přenesená",J184,0)</f>
        <v>0</v>
      </c>
      <c r="BI184" s="202">
        <f t="shared" ref="BI184:BI193" si="18">IF(N184="nulová",J184,0)</f>
        <v>0</v>
      </c>
      <c r="BJ184" s="17" t="s">
        <v>84</v>
      </c>
      <c r="BK184" s="202">
        <f t="shared" ref="BK184:BK193" si="19">ROUND(I184*H184,2)</f>
        <v>0</v>
      </c>
      <c r="BL184" s="17" t="s">
        <v>137</v>
      </c>
      <c r="BM184" s="201" t="s">
        <v>1389</v>
      </c>
    </row>
    <row r="185" spans="1:65" s="2" customFormat="1" ht="24.2" customHeight="1">
      <c r="A185" s="34"/>
      <c r="B185" s="35"/>
      <c r="C185" s="236" t="s">
        <v>446</v>
      </c>
      <c r="D185" s="236" t="s">
        <v>224</v>
      </c>
      <c r="E185" s="237" t="s">
        <v>1390</v>
      </c>
      <c r="F185" s="238" t="s">
        <v>1391</v>
      </c>
      <c r="G185" s="239" t="s">
        <v>166</v>
      </c>
      <c r="H185" s="240">
        <v>14</v>
      </c>
      <c r="I185" s="241"/>
      <c r="J185" s="242">
        <f t="shared" si="10"/>
        <v>0</v>
      </c>
      <c r="K185" s="243"/>
      <c r="L185" s="39"/>
      <c r="M185" s="244" t="s">
        <v>1</v>
      </c>
      <c r="N185" s="245" t="s">
        <v>41</v>
      </c>
      <c r="O185" s="71"/>
      <c r="P185" s="199">
        <f t="shared" si="11"/>
        <v>0</v>
      </c>
      <c r="Q185" s="199">
        <v>0</v>
      </c>
      <c r="R185" s="199">
        <f t="shared" si="12"/>
        <v>0</v>
      </c>
      <c r="S185" s="199">
        <v>0</v>
      </c>
      <c r="T185" s="200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137</v>
      </c>
      <c r="AT185" s="201" t="s">
        <v>224</v>
      </c>
      <c r="AU185" s="201" t="s">
        <v>86</v>
      </c>
      <c r="AY185" s="17" t="s">
        <v>131</v>
      </c>
      <c r="BE185" s="202">
        <f t="shared" si="14"/>
        <v>0</v>
      </c>
      <c r="BF185" s="202">
        <f t="shared" si="15"/>
        <v>0</v>
      </c>
      <c r="BG185" s="202">
        <f t="shared" si="16"/>
        <v>0</v>
      </c>
      <c r="BH185" s="202">
        <f t="shared" si="17"/>
        <v>0</v>
      </c>
      <c r="BI185" s="202">
        <f t="shared" si="18"/>
        <v>0</v>
      </c>
      <c r="BJ185" s="17" t="s">
        <v>84</v>
      </c>
      <c r="BK185" s="202">
        <f t="shared" si="19"/>
        <v>0</v>
      </c>
      <c r="BL185" s="17" t="s">
        <v>137</v>
      </c>
      <c r="BM185" s="201" t="s">
        <v>1392</v>
      </c>
    </row>
    <row r="186" spans="1:65" s="2" customFormat="1" ht="21.75" customHeight="1">
      <c r="A186" s="34"/>
      <c r="B186" s="35"/>
      <c r="C186" s="188" t="s">
        <v>452</v>
      </c>
      <c r="D186" s="188" t="s">
        <v>133</v>
      </c>
      <c r="E186" s="189" t="s">
        <v>1393</v>
      </c>
      <c r="F186" s="190" t="s">
        <v>1394</v>
      </c>
      <c r="G186" s="191" t="s">
        <v>166</v>
      </c>
      <c r="H186" s="192">
        <v>14</v>
      </c>
      <c r="I186" s="193"/>
      <c r="J186" s="194">
        <f t="shared" si="10"/>
        <v>0</v>
      </c>
      <c r="K186" s="195"/>
      <c r="L186" s="196"/>
      <c r="M186" s="197" t="s">
        <v>1</v>
      </c>
      <c r="N186" s="198" t="s">
        <v>41</v>
      </c>
      <c r="O186" s="71"/>
      <c r="P186" s="199">
        <f t="shared" si="11"/>
        <v>0</v>
      </c>
      <c r="Q186" s="199">
        <v>3.8E-3</v>
      </c>
      <c r="R186" s="199">
        <f t="shared" si="12"/>
        <v>5.3199999999999997E-2</v>
      </c>
      <c r="S186" s="199">
        <v>0</v>
      </c>
      <c r="T186" s="200">
        <f t="shared" si="1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136</v>
      </c>
      <c r="AT186" s="201" t="s">
        <v>133</v>
      </c>
      <c r="AU186" s="201" t="s">
        <v>86</v>
      </c>
      <c r="AY186" s="17" t="s">
        <v>131</v>
      </c>
      <c r="BE186" s="202">
        <f t="shared" si="14"/>
        <v>0</v>
      </c>
      <c r="BF186" s="202">
        <f t="shared" si="15"/>
        <v>0</v>
      </c>
      <c r="BG186" s="202">
        <f t="shared" si="16"/>
        <v>0</v>
      </c>
      <c r="BH186" s="202">
        <f t="shared" si="17"/>
        <v>0</v>
      </c>
      <c r="BI186" s="202">
        <f t="shared" si="18"/>
        <v>0</v>
      </c>
      <c r="BJ186" s="17" t="s">
        <v>84</v>
      </c>
      <c r="BK186" s="202">
        <f t="shared" si="19"/>
        <v>0</v>
      </c>
      <c r="BL186" s="17" t="s">
        <v>137</v>
      </c>
      <c r="BM186" s="201" t="s">
        <v>1395</v>
      </c>
    </row>
    <row r="187" spans="1:65" s="2" customFormat="1" ht="24.2" customHeight="1">
      <c r="A187" s="34"/>
      <c r="B187" s="35"/>
      <c r="C187" s="236" t="s">
        <v>456</v>
      </c>
      <c r="D187" s="236" t="s">
        <v>224</v>
      </c>
      <c r="E187" s="237" t="s">
        <v>1396</v>
      </c>
      <c r="F187" s="238" t="s">
        <v>1397</v>
      </c>
      <c r="G187" s="239" t="s">
        <v>166</v>
      </c>
      <c r="H187" s="240">
        <v>4</v>
      </c>
      <c r="I187" s="241"/>
      <c r="J187" s="242">
        <f t="shared" si="10"/>
        <v>0</v>
      </c>
      <c r="K187" s="243"/>
      <c r="L187" s="39"/>
      <c r="M187" s="244" t="s">
        <v>1</v>
      </c>
      <c r="N187" s="245" t="s">
        <v>41</v>
      </c>
      <c r="O187" s="71"/>
      <c r="P187" s="199">
        <f t="shared" si="11"/>
        <v>0</v>
      </c>
      <c r="Q187" s="199">
        <v>0</v>
      </c>
      <c r="R187" s="199">
        <f t="shared" si="12"/>
        <v>0</v>
      </c>
      <c r="S187" s="199">
        <v>0</v>
      </c>
      <c r="T187" s="200">
        <f t="shared" si="1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137</v>
      </c>
      <c r="AT187" s="201" t="s">
        <v>224</v>
      </c>
      <c r="AU187" s="201" t="s">
        <v>86</v>
      </c>
      <c r="AY187" s="17" t="s">
        <v>131</v>
      </c>
      <c r="BE187" s="202">
        <f t="shared" si="14"/>
        <v>0</v>
      </c>
      <c r="BF187" s="202">
        <f t="shared" si="15"/>
        <v>0</v>
      </c>
      <c r="BG187" s="202">
        <f t="shared" si="16"/>
        <v>0</v>
      </c>
      <c r="BH187" s="202">
        <f t="shared" si="17"/>
        <v>0</v>
      </c>
      <c r="BI187" s="202">
        <f t="shared" si="18"/>
        <v>0</v>
      </c>
      <c r="BJ187" s="17" t="s">
        <v>84</v>
      </c>
      <c r="BK187" s="202">
        <f t="shared" si="19"/>
        <v>0</v>
      </c>
      <c r="BL187" s="17" t="s">
        <v>137</v>
      </c>
      <c r="BM187" s="201" t="s">
        <v>1398</v>
      </c>
    </row>
    <row r="188" spans="1:65" s="2" customFormat="1" ht="24.2" customHeight="1">
      <c r="A188" s="34"/>
      <c r="B188" s="35"/>
      <c r="C188" s="188" t="s">
        <v>460</v>
      </c>
      <c r="D188" s="188" t="s">
        <v>133</v>
      </c>
      <c r="E188" s="189" t="s">
        <v>1399</v>
      </c>
      <c r="F188" s="190" t="s">
        <v>1400</v>
      </c>
      <c r="G188" s="191" t="s">
        <v>166</v>
      </c>
      <c r="H188" s="192">
        <v>3</v>
      </c>
      <c r="I188" s="193"/>
      <c r="J188" s="194">
        <f t="shared" si="10"/>
        <v>0</v>
      </c>
      <c r="K188" s="195"/>
      <c r="L188" s="196"/>
      <c r="M188" s="197" t="s">
        <v>1</v>
      </c>
      <c r="N188" s="198" t="s">
        <v>41</v>
      </c>
      <c r="O188" s="71"/>
      <c r="P188" s="199">
        <f t="shared" si="11"/>
        <v>0</v>
      </c>
      <c r="Q188" s="199">
        <v>4.8900000000000002E-3</v>
      </c>
      <c r="R188" s="199">
        <f t="shared" si="12"/>
        <v>1.4670000000000001E-2</v>
      </c>
      <c r="S188" s="199">
        <v>0</v>
      </c>
      <c r="T188" s="200">
        <f t="shared" si="1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1" t="s">
        <v>136</v>
      </c>
      <c r="AT188" s="201" t="s">
        <v>133</v>
      </c>
      <c r="AU188" s="201" t="s">
        <v>86</v>
      </c>
      <c r="AY188" s="17" t="s">
        <v>131</v>
      </c>
      <c r="BE188" s="202">
        <f t="shared" si="14"/>
        <v>0</v>
      </c>
      <c r="BF188" s="202">
        <f t="shared" si="15"/>
        <v>0</v>
      </c>
      <c r="BG188" s="202">
        <f t="shared" si="16"/>
        <v>0</v>
      </c>
      <c r="BH188" s="202">
        <f t="shared" si="17"/>
        <v>0</v>
      </c>
      <c r="BI188" s="202">
        <f t="shared" si="18"/>
        <v>0</v>
      </c>
      <c r="BJ188" s="17" t="s">
        <v>84</v>
      </c>
      <c r="BK188" s="202">
        <f t="shared" si="19"/>
        <v>0</v>
      </c>
      <c r="BL188" s="17" t="s">
        <v>137</v>
      </c>
      <c r="BM188" s="201" t="s">
        <v>1401</v>
      </c>
    </row>
    <row r="189" spans="1:65" s="2" customFormat="1" ht="24.2" customHeight="1">
      <c r="A189" s="34"/>
      <c r="B189" s="35"/>
      <c r="C189" s="188" t="s">
        <v>466</v>
      </c>
      <c r="D189" s="188" t="s">
        <v>133</v>
      </c>
      <c r="E189" s="189" t="s">
        <v>1402</v>
      </c>
      <c r="F189" s="190" t="s">
        <v>1403</v>
      </c>
      <c r="G189" s="191" t="s">
        <v>166</v>
      </c>
      <c r="H189" s="192">
        <v>1</v>
      </c>
      <c r="I189" s="193"/>
      <c r="J189" s="194">
        <f t="shared" si="10"/>
        <v>0</v>
      </c>
      <c r="K189" s="195"/>
      <c r="L189" s="196"/>
      <c r="M189" s="197" t="s">
        <v>1</v>
      </c>
      <c r="N189" s="198" t="s">
        <v>41</v>
      </c>
      <c r="O189" s="71"/>
      <c r="P189" s="199">
        <f t="shared" si="11"/>
        <v>0</v>
      </c>
      <c r="Q189" s="199">
        <v>4.8900000000000002E-3</v>
      </c>
      <c r="R189" s="199">
        <f t="shared" si="12"/>
        <v>4.8900000000000002E-3</v>
      </c>
      <c r="S189" s="199">
        <v>0</v>
      </c>
      <c r="T189" s="200">
        <f t="shared" si="1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136</v>
      </c>
      <c r="AT189" s="201" t="s">
        <v>133</v>
      </c>
      <c r="AU189" s="201" t="s">
        <v>86</v>
      </c>
      <c r="AY189" s="17" t="s">
        <v>131</v>
      </c>
      <c r="BE189" s="202">
        <f t="shared" si="14"/>
        <v>0</v>
      </c>
      <c r="BF189" s="202">
        <f t="shared" si="15"/>
        <v>0</v>
      </c>
      <c r="BG189" s="202">
        <f t="shared" si="16"/>
        <v>0</v>
      </c>
      <c r="BH189" s="202">
        <f t="shared" si="17"/>
        <v>0</v>
      </c>
      <c r="BI189" s="202">
        <f t="shared" si="18"/>
        <v>0</v>
      </c>
      <c r="BJ189" s="17" t="s">
        <v>84</v>
      </c>
      <c r="BK189" s="202">
        <f t="shared" si="19"/>
        <v>0</v>
      </c>
      <c r="BL189" s="17" t="s">
        <v>137</v>
      </c>
      <c r="BM189" s="201" t="s">
        <v>1404</v>
      </c>
    </row>
    <row r="190" spans="1:65" s="2" customFormat="1" ht="21.75" customHeight="1">
      <c r="A190" s="34"/>
      <c r="B190" s="35"/>
      <c r="C190" s="236" t="s">
        <v>471</v>
      </c>
      <c r="D190" s="236" t="s">
        <v>224</v>
      </c>
      <c r="E190" s="237" t="s">
        <v>1405</v>
      </c>
      <c r="F190" s="238" t="s">
        <v>1406</v>
      </c>
      <c r="G190" s="239" t="s">
        <v>166</v>
      </c>
      <c r="H190" s="240">
        <v>3</v>
      </c>
      <c r="I190" s="241"/>
      <c r="J190" s="242">
        <f t="shared" si="10"/>
        <v>0</v>
      </c>
      <c r="K190" s="243"/>
      <c r="L190" s="39"/>
      <c r="M190" s="244" t="s">
        <v>1</v>
      </c>
      <c r="N190" s="245" t="s">
        <v>41</v>
      </c>
      <c r="O190" s="71"/>
      <c r="P190" s="199">
        <f t="shared" si="11"/>
        <v>0</v>
      </c>
      <c r="Q190" s="199">
        <v>1.6199999999999999E-3</v>
      </c>
      <c r="R190" s="199">
        <f t="shared" si="12"/>
        <v>4.8599999999999997E-3</v>
      </c>
      <c r="S190" s="199">
        <v>0</v>
      </c>
      <c r="T190" s="200">
        <f t="shared" si="1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137</v>
      </c>
      <c r="AT190" s="201" t="s">
        <v>224</v>
      </c>
      <c r="AU190" s="201" t="s">
        <v>86</v>
      </c>
      <c r="AY190" s="17" t="s">
        <v>131</v>
      </c>
      <c r="BE190" s="202">
        <f t="shared" si="14"/>
        <v>0</v>
      </c>
      <c r="BF190" s="202">
        <f t="shared" si="15"/>
        <v>0</v>
      </c>
      <c r="BG190" s="202">
        <f t="shared" si="16"/>
        <v>0</v>
      </c>
      <c r="BH190" s="202">
        <f t="shared" si="17"/>
        <v>0</v>
      </c>
      <c r="BI190" s="202">
        <f t="shared" si="18"/>
        <v>0</v>
      </c>
      <c r="BJ190" s="17" t="s">
        <v>84</v>
      </c>
      <c r="BK190" s="202">
        <f t="shared" si="19"/>
        <v>0</v>
      </c>
      <c r="BL190" s="17" t="s">
        <v>137</v>
      </c>
      <c r="BM190" s="201" t="s">
        <v>1407</v>
      </c>
    </row>
    <row r="191" spans="1:65" s="2" customFormat="1" ht="16.5" customHeight="1">
      <c r="A191" s="34"/>
      <c r="B191" s="35"/>
      <c r="C191" s="236" t="s">
        <v>477</v>
      </c>
      <c r="D191" s="236" t="s">
        <v>224</v>
      </c>
      <c r="E191" s="237" t="s">
        <v>1408</v>
      </c>
      <c r="F191" s="238" t="s">
        <v>1409</v>
      </c>
      <c r="G191" s="239" t="s">
        <v>166</v>
      </c>
      <c r="H191" s="240">
        <v>1</v>
      </c>
      <c r="I191" s="241"/>
      <c r="J191" s="242">
        <f t="shared" si="10"/>
        <v>0</v>
      </c>
      <c r="K191" s="243"/>
      <c r="L191" s="39"/>
      <c r="M191" s="244" t="s">
        <v>1</v>
      </c>
      <c r="N191" s="245" t="s">
        <v>41</v>
      </c>
      <c r="O191" s="71"/>
      <c r="P191" s="199">
        <f t="shared" si="11"/>
        <v>0</v>
      </c>
      <c r="Q191" s="199">
        <v>3.4000000000000002E-4</v>
      </c>
      <c r="R191" s="199">
        <f t="shared" si="12"/>
        <v>3.4000000000000002E-4</v>
      </c>
      <c r="S191" s="199">
        <v>0</v>
      </c>
      <c r="T191" s="200">
        <f t="shared" si="1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137</v>
      </c>
      <c r="AT191" s="201" t="s">
        <v>224</v>
      </c>
      <c r="AU191" s="201" t="s">
        <v>86</v>
      </c>
      <c r="AY191" s="17" t="s">
        <v>131</v>
      </c>
      <c r="BE191" s="202">
        <f t="shared" si="14"/>
        <v>0</v>
      </c>
      <c r="BF191" s="202">
        <f t="shared" si="15"/>
        <v>0</v>
      </c>
      <c r="BG191" s="202">
        <f t="shared" si="16"/>
        <v>0</v>
      </c>
      <c r="BH191" s="202">
        <f t="shared" si="17"/>
        <v>0</v>
      </c>
      <c r="BI191" s="202">
        <f t="shared" si="18"/>
        <v>0</v>
      </c>
      <c r="BJ191" s="17" t="s">
        <v>84</v>
      </c>
      <c r="BK191" s="202">
        <f t="shared" si="19"/>
        <v>0</v>
      </c>
      <c r="BL191" s="17" t="s">
        <v>137</v>
      </c>
      <c r="BM191" s="201" t="s">
        <v>1410</v>
      </c>
    </row>
    <row r="192" spans="1:65" s="2" customFormat="1" ht="21.75" customHeight="1">
      <c r="A192" s="34"/>
      <c r="B192" s="35"/>
      <c r="C192" s="236" t="s">
        <v>482</v>
      </c>
      <c r="D192" s="236" t="s">
        <v>224</v>
      </c>
      <c r="E192" s="237" t="s">
        <v>1411</v>
      </c>
      <c r="F192" s="238" t="s">
        <v>1412</v>
      </c>
      <c r="G192" s="239" t="s">
        <v>166</v>
      </c>
      <c r="H192" s="240">
        <v>1</v>
      </c>
      <c r="I192" s="241"/>
      <c r="J192" s="242">
        <f t="shared" si="10"/>
        <v>0</v>
      </c>
      <c r="K192" s="243"/>
      <c r="L192" s="39"/>
      <c r="M192" s="244" t="s">
        <v>1</v>
      </c>
      <c r="N192" s="245" t="s">
        <v>41</v>
      </c>
      <c r="O192" s="71"/>
      <c r="P192" s="199">
        <f t="shared" si="11"/>
        <v>0</v>
      </c>
      <c r="Q192" s="199">
        <v>2.96E-3</v>
      </c>
      <c r="R192" s="199">
        <f t="shared" si="12"/>
        <v>2.96E-3</v>
      </c>
      <c r="S192" s="199">
        <v>0</v>
      </c>
      <c r="T192" s="200">
        <f t="shared" si="1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1" t="s">
        <v>137</v>
      </c>
      <c r="AT192" s="201" t="s">
        <v>224</v>
      </c>
      <c r="AU192" s="201" t="s">
        <v>86</v>
      </c>
      <c r="AY192" s="17" t="s">
        <v>131</v>
      </c>
      <c r="BE192" s="202">
        <f t="shared" si="14"/>
        <v>0</v>
      </c>
      <c r="BF192" s="202">
        <f t="shared" si="15"/>
        <v>0</v>
      </c>
      <c r="BG192" s="202">
        <f t="shared" si="16"/>
        <v>0</v>
      </c>
      <c r="BH192" s="202">
        <f t="shared" si="17"/>
        <v>0</v>
      </c>
      <c r="BI192" s="202">
        <f t="shared" si="18"/>
        <v>0</v>
      </c>
      <c r="BJ192" s="17" t="s">
        <v>84</v>
      </c>
      <c r="BK192" s="202">
        <f t="shared" si="19"/>
        <v>0</v>
      </c>
      <c r="BL192" s="17" t="s">
        <v>137</v>
      </c>
      <c r="BM192" s="201" t="s">
        <v>1413</v>
      </c>
    </row>
    <row r="193" spans="1:65" s="2" customFormat="1" ht="21.75" customHeight="1">
      <c r="A193" s="34"/>
      <c r="B193" s="35"/>
      <c r="C193" s="236" t="s">
        <v>486</v>
      </c>
      <c r="D193" s="236" t="s">
        <v>224</v>
      </c>
      <c r="E193" s="237" t="s">
        <v>1414</v>
      </c>
      <c r="F193" s="238" t="s">
        <v>1415</v>
      </c>
      <c r="G193" s="239" t="s">
        <v>103</v>
      </c>
      <c r="H193" s="240">
        <v>237.8</v>
      </c>
      <c r="I193" s="241"/>
      <c r="J193" s="242">
        <f t="shared" si="10"/>
        <v>0</v>
      </c>
      <c r="K193" s="243"/>
      <c r="L193" s="39"/>
      <c r="M193" s="244" t="s">
        <v>1</v>
      </c>
      <c r="N193" s="245" t="s">
        <v>41</v>
      </c>
      <c r="O193" s="71"/>
      <c r="P193" s="199">
        <f t="shared" si="11"/>
        <v>0</v>
      </c>
      <c r="Q193" s="199">
        <v>0</v>
      </c>
      <c r="R193" s="199">
        <f t="shared" si="12"/>
        <v>0</v>
      </c>
      <c r="S193" s="199">
        <v>0</v>
      </c>
      <c r="T193" s="200">
        <f t="shared" si="1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137</v>
      </c>
      <c r="AT193" s="201" t="s">
        <v>224</v>
      </c>
      <c r="AU193" s="201" t="s">
        <v>86</v>
      </c>
      <c r="AY193" s="17" t="s">
        <v>131</v>
      </c>
      <c r="BE193" s="202">
        <f t="shared" si="14"/>
        <v>0</v>
      </c>
      <c r="BF193" s="202">
        <f t="shared" si="15"/>
        <v>0</v>
      </c>
      <c r="BG193" s="202">
        <f t="shared" si="16"/>
        <v>0</v>
      </c>
      <c r="BH193" s="202">
        <f t="shared" si="17"/>
        <v>0</v>
      </c>
      <c r="BI193" s="202">
        <f t="shared" si="18"/>
        <v>0</v>
      </c>
      <c r="BJ193" s="17" t="s">
        <v>84</v>
      </c>
      <c r="BK193" s="202">
        <f t="shared" si="19"/>
        <v>0</v>
      </c>
      <c r="BL193" s="17" t="s">
        <v>137</v>
      </c>
      <c r="BM193" s="201" t="s">
        <v>1416</v>
      </c>
    </row>
    <row r="194" spans="1:65" s="14" customFormat="1" ht="11.25">
      <c r="B194" s="214"/>
      <c r="C194" s="215"/>
      <c r="D194" s="205" t="s">
        <v>168</v>
      </c>
      <c r="E194" s="216" t="s">
        <v>1</v>
      </c>
      <c r="F194" s="217" t="s">
        <v>1301</v>
      </c>
      <c r="G194" s="215"/>
      <c r="H194" s="218">
        <v>237.8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168</v>
      </c>
      <c r="AU194" s="224" t="s">
        <v>86</v>
      </c>
      <c r="AV194" s="14" t="s">
        <v>86</v>
      </c>
      <c r="AW194" s="14" t="s">
        <v>32</v>
      </c>
      <c r="AX194" s="14" t="s">
        <v>84</v>
      </c>
      <c r="AY194" s="224" t="s">
        <v>131</v>
      </c>
    </row>
    <row r="195" spans="1:65" s="2" customFormat="1" ht="16.5" customHeight="1">
      <c r="A195" s="34"/>
      <c r="B195" s="35"/>
      <c r="C195" s="188" t="s">
        <v>490</v>
      </c>
      <c r="D195" s="188" t="s">
        <v>133</v>
      </c>
      <c r="E195" s="189" t="s">
        <v>1417</v>
      </c>
      <c r="F195" s="190" t="s">
        <v>1418</v>
      </c>
      <c r="G195" s="191" t="s">
        <v>166</v>
      </c>
      <c r="H195" s="192">
        <v>2</v>
      </c>
      <c r="I195" s="193"/>
      <c r="J195" s="194">
        <f>ROUND(I195*H195,2)</f>
        <v>0</v>
      </c>
      <c r="K195" s="195"/>
      <c r="L195" s="196"/>
      <c r="M195" s="197" t="s">
        <v>1</v>
      </c>
      <c r="N195" s="198" t="s">
        <v>41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136</v>
      </c>
      <c r="AT195" s="201" t="s">
        <v>133</v>
      </c>
      <c r="AU195" s="201" t="s">
        <v>86</v>
      </c>
      <c r="AY195" s="17" t="s">
        <v>131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84</v>
      </c>
      <c r="BK195" s="202">
        <f>ROUND(I195*H195,2)</f>
        <v>0</v>
      </c>
      <c r="BL195" s="17" t="s">
        <v>137</v>
      </c>
      <c r="BM195" s="201" t="s">
        <v>1419</v>
      </c>
    </row>
    <row r="196" spans="1:65" s="2" customFormat="1" ht="16.5" customHeight="1">
      <c r="A196" s="34"/>
      <c r="B196" s="35"/>
      <c r="C196" s="188" t="s">
        <v>494</v>
      </c>
      <c r="D196" s="188" t="s">
        <v>133</v>
      </c>
      <c r="E196" s="189" t="s">
        <v>1420</v>
      </c>
      <c r="F196" s="190" t="s">
        <v>1421</v>
      </c>
      <c r="G196" s="191" t="s">
        <v>166</v>
      </c>
      <c r="H196" s="192">
        <v>3</v>
      </c>
      <c r="I196" s="193"/>
      <c r="J196" s="194">
        <f>ROUND(I196*H196,2)</f>
        <v>0</v>
      </c>
      <c r="K196" s="195"/>
      <c r="L196" s="196"/>
      <c r="M196" s="197" t="s">
        <v>1</v>
      </c>
      <c r="N196" s="198" t="s">
        <v>41</v>
      </c>
      <c r="O196" s="71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1" t="s">
        <v>136</v>
      </c>
      <c r="AT196" s="201" t="s">
        <v>133</v>
      </c>
      <c r="AU196" s="201" t="s">
        <v>86</v>
      </c>
      <c r="AY196" s="17" t="s">
        <v>131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7" t="s">
        <v>84</v>
      </c>
      <c r="BK196" s="202">
        <f>ROUND(I196*H196,2)</f>
        <v>0</v>
      </c>
      <c r="BL196" s="17" t="s">
        <v>137</v>
      </c>
      <c r="BM196" s="201" t="s">
        <v>1422</v>
      </c>
    </row>
    <row r="197" spans="1:65" s="2" customFormat="1" ht="24.2" customHeight="1">
      <c r="A197" s="34"/>
      <c r="B197" s="35"/>
      <c r="C197" s="236" t="s">
        <v>499</v>
      </c>
      <c r="D197" s="236" t="s">
        <v>224</v>
      </c>
      <c r="E197" s="237" t="s">
        <v>1423</v>
      </c>
      <c r="F197" s="238" t="s">
        <v>1424</v>
      </c>
      <c r="G197" s="239" t="s">
        <v>103</v>
      </c>
      <c r="H197" s="240">
        <v>237.8</v>
      </c>
      <c r="I197" s="241"/>
      <c r="J197" s="242">
        <f>ROUND(I197*H197,2)</f>
        <v>0</v>
      </c>
      <c r="K197" s="243"/>
      <c r="L197" s="39"/>
      <c r="M197" s="244" t="s">
        <v>1</v>
      </c>
      <c r="N197" s="245" t="s">
        <v>41</v>
      </c>
      <c r="O197" s="7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137</v>
      </c>
      <c r="AT197" s="201" t="s">
        <v>224</v>
      </c>
      <c r="AU197" s="201" t="s">
        <v>86</v>
      </c>
      <c r="AY197" s="17" t="s">
        <v>131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84</v>
      </c>
      <c r="BK197" s="202">
        <f>ROUND(I197*H197,2)</f>
        <v>0</v>
      </c>
      <c r="BL197" s="17" t="s">
        <v>137</v>
      </c>
      <c r="BM197" s="201" t="s">
        <v>1425</v>
      </c>
    </row>
    <row r="198" spans="1:65" s="14" customFormat="1" ht="11.25">
      <c r="B198" s="214"/>
      <c r="C198" s="215"/>
      <c r="D198" s="205" t="s">
        <v>168</v>
      </c>
      <c r="E198" s="216" t="s">
        <v>1</v>
      </c>
      <c r="F198" s="217" t="s">
        <v>1301</v>
      </c>
      <c r="G198" s="215"/>
      <c r="H198" s="218">
        <v>237.8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168</v>
      </c>
      <c r="AU198" s="224" t="s">
        <v>86</v>
      </c>
      <c r="AV198" s="14" t="s">
        <v>86</v>
      </c>
      <c r="AW198" s="14" t="s">
        <v>32</v>
      </c>
      <c r="AX198" s="14" t="s">
        <v>84</v>
      </c>
      <c r="AY198" s="224" t="s">
        <v>131</v>
      </c>
    </row>
    <row r="199" spans="1:65" s="2" customFormat="1" ht="24.2" customHeight="1">
      <c r="A199" s="34"/>
      <c r="B199" s="35"/>
      <c r="C199" s="236" t="s">
        <v>503</v>
      </c>
      <c r="D199" s="236" t="s">
        <v>224</v>
      </c>
      <c r="E199" s="237" t="s">
        <v>1426</v>
      </c>
      <c r="F199" s="238" t="s">
        <v>1427</v>
      </c>
      <c r="G199" s="239" t="s">
        <v>166</v>
      </c>
      <c r="H199" s="240">
        <v>2</v>
      </c>
      <c r="I199" s="241"/>
      <c r="J199" s="242">
        <f t="shared" ref="J199:J209" si="20">ROUND(I199*H199,2)</f>
        <v>0</v>
      </c>
      <c r="K199" s="243"/>
      <c r="L199" s="39"/>
      <c r="M199" s="244" t="s">
        <v>1</v>
      </c>
      <c r="N199" s="245" t="s">
        <v>41</v>
      </c>
      <c r="O199" s="71"/>
      <c r="P199" s="199">
        <f t="shared" ref="P199:P209" si="21">O199*H199</f>
        <v>0</v>
      </c>
      <c r="Q199" s="199">
        <v>0.46009</v>
      </c>
      <c r="R199" s="199">
        <f t="shared" ref="R199:R209" si="22">Q199*H199</f>
        <v>0.92018</v>
      </c>
      <c r="S199" s="199">
        <v>0</v>
      </c>
      <c r="T199" s="200">
        <f t="shared" ref="T199:T209" si="23"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1" t="s">
        <v>137</v>
      </c>
      <c r="AT199" s="201" t="s">
        <v>224</v>
      </c>
      <c r="AU199" s="201" t="s">
        <v>86</v>
      </c>
      <c r="AY199" s="17" t="s">
        <v>131</v>
      </c>
      <c r="BE199" s="202">
        <f t="shared" ref="BE199:BE209" si="24">IF(N199="základní",J199,0)</f>
        <v>0</v>
      </c>
      <c r="BF199" s="202">
        <f t="shared" ref="BF199:BF209" si="25">IF(N199="snížená",J199,0)</f>
        <v>0</v>
      </c>
      <c r="BG199" s="202">
        <f t="shared" ref="BG199:BG209" si="26">IF(N199="zákl. přenesená",J199,0)</f>
        <v>0</v>
      </c>
      <c r="BH199" s="202">
        <f t="shared" ref="BH199:BH209" si="27">IF(N199="sníž. přenesená",J199,0)</f>
        <v>0</v>
      </c>
      <c r="BI199" s="202">
        <f t="shared" ref="BI199:BI209" si="28">IF(N199="nulová",J199,0)</f>
        <v>0</v>
      </c>
      <c r="BJ199" s="17" t="s">
        <v>84</v>
      </c>
      <c r="BK199" s="202">
        <f t="shared" ref="BK199:BK209" si="29">ROUND(I199*H199,2)</f>
        <v>0</v>
      </c>
      <c r="BL199" s="17" t="s">
        <v>137</v>
      </c>
      <c r="BM199" s="201" t="s">
        <v>1428</v>
      </c>
    </row>
    <row r="200" spans="1:65" s="2" customFormat="1" ht="16.5" customHeight="1">
      <c r="A200" s="34"/>
      <c r="B200" s="35"/>
      <c r="C200" s="236" t="s">
        <v>508</v>
      </c>
      <c r="D200" s="236" t="s">
        <v>224</v>
      </c>
      <c r="E200" s="237" t="s">
        <v>1429</v>
      </c>
      <c r="F200" s="238" t="s">
        <v>1430</v>
      </c>
      <c r="G200" s="239" t="s">
        <v>166</v>
      </c>
      <c r="H200" s="240">
        <v>4</v>
      </c>
      <c r="I200" s="241"/>
      <c r="J200" s="242">
        <f t="shared" si="20"/>
        <v>0</v>
      </c>
      <c r="K200" s="243"/>
      <c r="L200" s="39"/>
      <c r="M200" s="244" t="s">
        <v>1</v>
      </c>
      <c r="N200" s="245" t="s">
        <v>41</v>
      </c>
      <c r="O200" s="71"/>
      <c r="P200" s="199">
        <f t="shared" si="21"/>
        <v>0</v>
      </c>
      <c r="Q200" s="199">
        <v>0.1230316</v>
      </c>
      <c r="R200" s="199">
        <f t="shared" si="22"/>
        <v>0.49212640000000002</v>
      </c>
      <c r="S200" s="199">
        <v>0</v>
      </c>
      <c r="T200" s="200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137</v>
      </c>
      <c r="AT200" s="201" t="s">
        <v>224</v>
      </c>
      <c r="AU200" s="201" t="s">
        <v>86</v>
      </c>
      <c r="AY200" s="17" t="s">
        <v>131</v>
      </c>
      <c r="BE200" s="202">
        <f t="shared" si="24"/>
        <v>0</v>
      </c>
      <c r="BF200" s="202">
        <f t="shared" si="25"/>
        <v>0</v>
      </c>
      <c r="BG200" s="202">
        <f t="shared" si="26"/>
        <v>0</v>
      </c>
      <c r="BH200" s="202">
        <f t="shared" si="27"/>
        <v>0</v>
      </c>
      <c r="BI200" s="202">
        <f t="shared" si="28"/>
        <v>0</v>
      </c>
      <c r="BJ200" s="17" t="s">
        <v>84</v>
      </c>
      <c r="BK200" s="202">
        <f t="shared" si="29"/>
        <v>0</v>
      </c>
      <c r="BL200" s="17" t="s">
        <v>137</v>
      </c>
      <c r="BM200" s="201" t="s">
        <v>1431</v>
      </c>
    </row>
    <row r="201" spans="1:65" s="2" customFormat="1" ht="16.5" customHeight="1">
      <c r="A201" s="34"/>
      <c r="B201" s="35"/>
      <c r="C201" s="188" t="s">
        <v>512</v>
      </c>
      <c r="D201" s="188" t="s">
        <v>133</v>
      </c>
      <c r="E201" s="189" t="s">
        <v>1432</v>
      </c>
      <c r="F201" s="190" t="s">
        <v>1433</v>
      </c>
      <c r="G201" s="191" t="s">
        <v>166</v>
      </c>
      <c r="H201" s="192">
        <v>4</v>
      </c>
      <c r="I201" s="193"/>
      <c r="J201" s="194">
        <f t="shared" si="20"/>
        <v>0</v>
      </c>
      <c r="K201" s="195"/>
      <c r="L201" s="196"/>
      <c r="M201" s="197" t="s">
        <v>1</v>
      </c>
      <c r="N201" s="198" t="s">
        <v>41</v>
      </c>
      <c r="O201" s="71"/>
      <c r="P201" s="199">
        <f t="shared" si="21"/>
        <v>0</v>
      </c>
      <c r="Q201" s="199">
        <v>1.3299999999999999E-2</v>
      </c>
      <c r="R201" s="199">
        <f t="shared" si="22"/>
        <v>5.3199999999999997E-2</v>
      </c>
      <c r="S201" s="199">
        <v>0</v>
      </c>
      <c r="T201" s="200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136</v>
      </c>
      <c r="AT201" s="201" t="s">
        <v>133</v>
      </c>
      <c r="AU201" s="201" t="s">
        <v>86</v>
      </c>
      <c r="AY201" s="17" t="s">
        <v>131</v>
      </c>
      <c r="BE201" s="202">
        <f t="shared" si="24"/>
        <v>0</v>
      </c>
      <c r="BF201" s="202">
        <f t="shared" si="25"/>
        <v>0</v>
      </c>
      <c r="BG201" s="202">
        <f t="shared" si="26"/>
        <v>0</v>
      </c>
      <c r="BH201" s="202">
        <f t="shared" si="27"/>
        <v>0</v>
      </c>
      <c r="BI201" s="202">
        <f t="shared" si="28"/>
        <v>0</v>
      </c>
      <c r="BJ201" s="17" t="s">
        <v>84</v>
      </c>
      <c r="BK201" s="202">
        <f t="shared" si="29"/>
        <v>0</v>
      </c>
      <c r="BL201" s="17" t="s">
        <v>137</v>
      </c>
      <c r="BM201" s="201" t="s">
        <v>1434</v>
      </c>
    </row>
    <row r="202" spans="1:65" s="2" customFormat="1" ht="16.5" customHeight="1">
      <c r="A202" s="34"/>
      <c r="B202" s="35"/>
      <c r="C202" s="236" t="s">
        <v>516</v>
      </c>
      <c r="D202" s="236" t="s">
        <v>224</v>
      </c>
      <c r="E202" s="237" t="s">
        <v>1435</v>
      </c>
      <c r="F202" s="238" t="s">
        <v>1436</v>
      </c>
      <c r="G202" s="239" t="s">
        <v>166</v>
      </c>
      <c r="H202" s="240">
        <v>1</v>
      </c>
      <c r="I202" s="241"/>
      <c r="J202" s="242">
        <f t="shared" si="20"/>
        <v>0</v>
      </c>
      <c r="K202" s="243"/>
      <c r="L202" s="39"/>
      <c r="M202" s="244" t="s">
        <v>1</v>
      </c>
      <c r="N202" s="245" t="s">
        <v>41</v>
      </c>
      <c r="O202" s="71"/>
      <c r="P202" s="199">
        <f t="shared" si="21"/>
        <v>0</v>
      </c>
      <c r="Q202" s="199">
        <v>0.32906000000000002</v>
      </c>
      <c r="R202" s="199">
        <f t="shared" si="22"/>
        <v>0.32906000000000002</v>
      </c>
      <c r="S202" s="199">
        <v>0</v>
      </c>
      <c r="T202" s="200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137</v>
      </c>
      <c r="AT202" s="201" t="s">
        <v>224</v>
      </c>
      <c r="AU202" s="201" t="s">
        <v>86</v>
      </c>
      <c r="AY202" s="17" t="s">
        <v>131</v>
      </c>
      <c r="BE202" s="202">
        <f t="shared" si="24"/>
        <v>0</v>
      </c>
      <c r="BF202" s="202">
        <f t="shared" si="25"/>
        <v>0</v>
      </c>
      <c r="BG202" s="202">
        <f t="shared" si="26"/>
        <v>0</v>
      </c>
      <c r="BH202" s="202">
        <f t="shared" si="27"/>
        <v>0</v>
      </c>
      <c r="BI202" s="202">
        <f t="shared" si="28"/>
        <v>0</v>
      </c>
      <c r="BJ202" s="17" t="s">
        <v>84</v>
      </c>
      <c r="BK202" s="202">
        <f t="shared" si="29"/>
        <v>0</v>
      </c>
      <c r="BL202" s="17" t="s">
        <v>137</v>
      </c>
      <c r="BM202" s="201" t="s">
        <v>1437</v>
      </c>
    </row>
    <row r="203" spans="1:65" s="2" customFormat="1" ht="16.5" customHeight="1">
      <c r="A203" s="34"/>
      <c r="B203" s="35"/>
      <c r="C203" s="188" t="s">
        <v>520</v>
      </c>
      <c r="D203" s="188" t="s">
        <v>133</v>
      </c>
      <c r="E203" s="189" t="s">
        <v>1438</v>
      </c>
      <c r="F203" s="190" t="s">
        <v>1439</v>
      </c>
      <c r="G203" s="191" t="s">
        <v>166</v>
      </c>
      <c r="H203" s="192">
        <v>1</v>
      </c>
      <c r="I203" s="193"/>
      <c r="J203" s="194">
        <f t="shared" si="20"/>
        <v>0</v>
      </c>
      <c r="K203" s="195"/>
      <c r="L203" s="196"/>
      <c r="M203" s="197" t="s">
        <v>1</v>
      </c>
      <c r="N203" s="198" t="s">
        <v>41</v>
      </c>
      <c r="O203" s="71"/>
      <c r="P203" s="199">
        <f t="shared" si="21"/>
        <v>0</v>
      </c>
      <c r="Q203" s="199">
        <v>2.9499999999999998E-2</v>
      </c>
      <c r="R203" s="199">
        <f t="shared" si="22"/>
        <v>2.9499999999999998E-2</v>
      </c>
      <c r="S203" s="199">
        <v>0</v>
      </c>
      <c r="T203" s="200">
        <f t="shared" si="2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136</v>
      </c>
      <c r="AT203" s="201" t="s">
        <v>133</v>
      </c>
      <c r="AU203" s="201" t="s">
        <v>86</v>
      </c>
      <c r="AY203" s="17" t="s">
        <v>131</v>
      </c>
      <c r="BE203" s="202">
        <f t="shared" si="24"/>
        <v>0</v>
      </c>
      <c r="BF203" s="202">
        <f t="shared" si="25"/>
        <v>0</v>
      </c>
      <c r="BG203" s="202">
        <f t="shared" si="26"/>
        <v>0</v>
      </c>
      <c r="BH203" s="202">
        <f t="shared" si="27"/>
        <v>0</v>
      </c>
      <c r="BI203" s="202">
        <f t="shared" si="28"/>
        <v>0</v>
      </c>
      <c r="BJ203" s="17" t="s">
        <v>84</v>
      </c>
      <c r="BK203" s="202">
        <f t="shared" si="29"/>
        <v>0</v>
      </c>
      <c r="BL203" s="17" t="s">
        <v>137</v>
      </c>
      <c r="BM203" s="201" t="s">
        <v>1440</v>
      </c>
    </row>
    <row r="204" spans="1:65" s="2" customFormat="1" ht="16.5" customHeight="1">
      <c r="A204" s="34"/>
      <c r="B204" s="35"/>
      <c r="C204" s="188" t="s">
        <v>526</v>
      </c>
      <c r="D204" s="188" t="s">
        <v>133</v>
      </c>
      <c r="E204" s="189" t="s">
        <v>1441</v>
      </c>
      <c r="F204" s="190" t="s">
        <v>1442</v>
      </c>
      <c r="G204" s="191" t="s">
        <v>166</v>
      </c>
      <c r="H204" s="192">
        <v>1</v>
      </c>
      <c r="I204" s="193"/>
      <c r="J204" s="194">
        <f t="shared" si="20"/>
        <v>0</v>
      </c>
      <c r="K204" s="195"/>
      <c r="L204" s="196"/>
      <c r="M204" s="197" t="s">
        <v>1</v>
      </c>
      <c r="N204" s="198" t="s">
        <v>41</v>
      </c>
      <c r="O204" s="71"/>
      <c r="P204" s="199">
        <f t="shared" si="21"/>
        <v>0</v>
      </c>
      <c r="Q204" s="199">
        <v>0</v>
      </c>
      <c r="R204" s="199">
        <f t="shared" si="22"/>
        <v>0</v>
      </c>
      <c r="S204" s="199">
        <v>0</v>
      </c>
      <c r="T204" s="200">
        <f t="shared" si="2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1" t="s">
        <v>136</v>
      </c>
      <c r="AT204" s="201" t="s">
        <v>133</v>
      </c>
      <c r="AU204" s="201" t="s">
        <v>86</v>
      </c>
      <c r="AY204" s="17" t="s">
        <v>131</v>
      </c>
      <c r="BE204" s="202">
        <f t="shared" si="24"/>
        <v>0</v>
      </c>
      <c r="BF204" s="202">
        <f t="shared" si="25"/>
        <v>0</v>
      </c>
      <c r="BG204" s="202">
        <f t="shared" si="26"/>
        <v>0</v>
      </c>
      <c r="BH204" s="202">
        <f t="shared" si="27"/>
        <v>0</v>
      </c>
      <c r="BI204" s="202">
        <f t="shared" si="28"/>
        <v>0</v>
      </c>
      <c r="BJ204" s="17" t="s">
        <v>84</v>
      </c>
      <c r="BK204" s="202">
        <f t="shared" si="29"/>
        <v>0</v>
      </c>
      <c r="BL204" s="17" t="s">
        <v>137</v>
      </c>
      <c r="BM204" s="201" t="s">
        <v>1443</v>
      </c>
    </row>
    <row r="205" spans="1:65" s="2" customFormat="1" ht="24.2" customHeight="1">
      <c r="A205" s="34"/>
      <c r="B205" s="35"/>
      <c r="C205" s="188" t="s">
        <v>531</v>
      </c>
      <c r="D205" s="188" t="s">
        <v>133</v>
      </c>
      <c r="E205" s="189" t="s">
        <v>1444</v>
      </c>
      <c r="F205" s="190" t="s">
        <v>1445</v>
      </c>
      <c r="G205" s="191" t="s">
        <v>166</v>
      </c>
      <c r="H205" s="192">
        <v>2</v>
      </c>
      <c r="I205" s="193"/>
      <c r="J205" s="194">
        <f t="shared" si="20"/>
        <v>0</v>
      </c>
      <c r="K205" s="195"/>
      <c r="L205" s="196"/>
      <c r="M205" s="197" t="s">
        <v>1</v>
      </c>
      <c r="N205" s="198" t="s">
        <v>41</v>
      </c>
      <c r="O205" s="71"/>
      <c r="P205" s="199">
        <f t="shared" si="21"/>
        <v>0</v>
      </c>
      <c r="Q205" s="199">
        <v>0</v>
      </c>
      <c r="R205" s="199">
        <f t="shared" si="22"/>
        <v>0</v>
      </c>
      <c r="S205" s="199">
        <v>0</v>
      </c>
      <c r="T205" s="200">
        <f t="shared" si="2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136</v>
      </c>
      <c r="AT205" s="201" t="s">
        <v>133</v>
      </c>
      <c r="AU205" s="201" t="s">
        <v>86</v>
      </c>
      <c r="AY205" s="17" t="s">
        <v>131</v>
      </c>
      <c r="BE205" s="202">
        <f t="shared" si="24"/>
        <v>0</v>
      </c>
      <c r="BF205" s="202">
        <f t="shared" si="25"/>
        <v>0</v>
      </c>
      <c r="BG205" s="202">
        <f t="shared" si="26"/>
        <v>0</v>
      </c>
      <c r="BH205" s="202">
        <f t="shared" si="27"/>
        <v>0</v>
      </c>
      <c r="BI205" s="202">
        <f t="shared" si="28"/>
        <v>0</v>
      </c>
      <c r="BJ205" s="17" t="s">
        <v>84</v>
      </c>
      <c r="BK205" s="202">
        <f t="shared" si="29"/>
        <v>0</v>
      </c>
      <c r="BL205" s="17" t="s">
        <v>137</v>
      </c>
      <c r="BM205" s="201" t="s">
        <v>1446</v>
      </c>
    </row>
    <row r="206" spans="1:65" s="2" customFormat="1" ht="24.2" customHeight="1">
      <c r="A206" s="34"/>
      <c r="B206" s="35"/>
      <c r="C206" s="188" t="s">
        <v>535</v>
      </c>
      <c r="D206" s="188" t="s">
        <v>133</v>
      </c>
      <c r="E206" s="189" t="s">
        <v>1447</v>
      </c>
      <c r="F206" s="190" t="s">
        <v>1448</v>
      </c>
      <c r="G206" s="191" t="s">
        <v>166</v>
      </c>
      <c r="H206" s="192">
        <v>1</v>
      </c>
      <c r="I206" s="193"/>
      <c r="J206" s="194">
        <f t="shared" si="20"/>
        <v>0</v>
      </c>
      <c r="K206" s="195"/>
      <c r="L206" s="196"/>
      <c r="M206" s="197" t="s">
        <v>1</v>
      </c>
      <c r="N206" s="198" t="s">
        <v>41</v>
      </c>
      <c r="O206" s="71"/>
      <c r="P206" s="199">
        <f t="shared" si="21"/>
        <v>0</v>
      </c>
      <c r="Q206" s="199">
        <v>0</v>
      </c>
      <c r="R206" s="199">
        <f t="shared" si="22"/>
        <v>0</v>
      </c>
      <c r="S206" s="199">
        <v>0</v>
      </c>
      <c r="T206" s="200">
        <f t="shared" si="2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136</v>
      </c>
      <c r="AT206" s="201" t="s">
        <v>133</v>
      </c>
      <c r="AU206" s="201" t="s">
        <v>86</v>
      </c>
      <c r="AY206" s="17" t="s">
        <v>131</v>
      </c>
      <c r="BE206" s="202">
        <f t="shared" si="24"/>
        <v>0</v>
      </c>
      <c r="BF206" s="202">
        <f t="shared" si="25"/>
        <v>0</v>
      </c>
      <c r="BG206" s="202">
        <f t="shared" si="26"/>
        <v>0</v>
      </c>
      <c r="BH206" s="202">
        <f t="shared" si="27"/>
        <v>0</v>
      </c>
      <c r="BI206" s="202">
        <f t="shared" si="28"/>
        <v>0</v>
      </c>
      <c r="BJ206" s="17" t="s">
        <v>84</v>
      </c>
      <c r="BK206" s="202">
        <f t="shared" si="29"/>
        <v>0</v>
      </c>
      <c r="BL206" s="17" t="s">
        <v>137</v>
      </c>
      <c r="BM206" s="201" t="s">
        <v>1449</v>
      </c>
    </row>
    <row r="207" spans="1:65" s="2" customFormat="1" ht="24.2" customHeight="1">
      <c r="A207" s="34"/>
      <c r="B207" s="35"/>
      <c r="C207" s="188" t="s">
        <v>539</v>
      </c>
      <c r="D207" s="188" t="s">
        <v>133</v>
      </c>
      <c r="E207" s="189" t="s">
        <v>1450</v>
      </c>
      <c r="F207" s="190" t="s">
        <v>1451</v>
      </c>
      <c r="G207" s="191" t="s">
        <v>166</v>
      </c>
      <c r="H207" s="192">
        <v>4</v>
      </c>
      <c r="I207" s="193"/>
      <c r="J207" s="194">
        <f t="shared" si="20"/>
        <v>0</v>
      </c>
      <c r="K207" s="195"/>
      <c r="L207" s="196"/>
      <c r="M207" s="197" t="s">
        <v>1</v>
      </c>
      <c r="N207" s="198" t="s">
        <v>41</v>
      </c>
      <c r="O207" s="71"/>
      <c r="P207" s="199">
        <f t="shared" si="21"/>
        <v>0</v>
      </c>
      <c r="Q207" s="199">
        <v>0</v>
      </c>
      <c r="R207" s="199">
        <f t="shared" si="22"/>
        <v>0</v>
      </c>
      <c r="S207" s="199">
        <v>0</v>
      </c>
      <c r="T207" s="200">
        <f t="shared" si="2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1" t="s">
        <v>136</v>
      </c>
      <c r="AT207" s="201" t="s">
        <v>133</v>
      </c>
      <c r="AU207" s="201" t="s">
        <v>86</v>
      </c>
      <c r="AY207" s="17" t="s">
        <v>131</v>
      </c>
      <c r="BE207" s="202">
        <f t="shared" si="24"/>
        <v>0</v>
      </c>
      <c r="BF207" s="202">
        <f t="shared" si="25"/>
        <v>0</v>
      </c>
      <c r="BG207" s="202">
        <f t="shared" si="26"/>
        <v>0</v>
      </c>
      <c r="BH207" s="202">
        <f t="shared" si="27"/>
        <v>0</v>
      </c>
      <c r="BI207" s="202">
        <f t="shared" si="28"/>
        <v>0</v>
      </c>
      <c r="BJ207" s="17" t="s">
        <v>84</v>
      </c>
      <c r="BK207" s="202">
        <f t="shared" si="29"/>
        <v>0</v>
      </c>
      <c r="BL207" s="17" t="s">
        <v>137</v>
      </c>
      <c r="BM207" s="201" t="s">
        <v>1452</v>
      </c>
    </row>
    <row r="208" spans="1:65" s="2" customFormat="1" ht="16.5" customHeight="1">
      <c r="A208" s="34"/>
      <c r="B208" s="35"/>
      <c r="C208" s="236" t="s">
        <v>543</v>
      </c>
      <c r="D208" s="236" t="s">
        <v>224</v>
      </c>
      <c r="E208" s="237" t="s">
        <v>1453</v>
      </c>
      <c r="F208" s="238" t="s">
        <v>1454</v>
      </c>
      <c r="G208" s="239" t="s">
        <v>166</v>
      </c>
      <c r="H208" s="240">
        <v>4</v>
      </c>
      <c r="I208" s="241"/>
      <c r="J208" s="242">
        <f t="shared" si="20"/>
        <v>0</v>
      </c>
      <c r="K208" s="243"/>
      <c r="L208" s="39"/>
      <c r="M208" s="244" t="s">
        <v>1</v>
      </c>
      <c r="N208" s="245" t="s">
        <v>41</v>
      </c>
      <c r="O208" s="71"/>
      <c r="P208" s="199">
        <f t="shared" si="21"/>
        <v>0</v>
      </c>
      <c r="Q208" s="199">
        <v>3.1E-4</v>
      </c>
      <c r="R208" s="199">
        <f t="shared" si="22"/>
        <v>1.24E-3</v>
      </c>
      <c r="S208" s="199">
        <v>0</v>
      </c>
      <c r="T208" s="200">
        <f t="shared" si="2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1" t="s">
        <v>137</v>
      </c>
      <c r="AT208" s="201" t="s">
        <v>224</v>
      </c>
      <c r="AU208" s="201" t="s">
        <v>86</v>
      </c>
      <c r="AY208" s="17" t="s">
        <v>131</v>
      </c>
      <c r="BE208" s="202">
        <f t="shared" si="24"/>
        <v>0</v>
      </c>
      <c r="BF208" s="202">
        <f t="shared" si="25"/>
        <v>0</v>
      </c>
      <c r="BG208" s="202">
        <f t="shared" si="26"/>
        <v>0</v>
      </c>
      <c r="BH208" s="202">
        <f t="shared" si="27"/>
        <v>0</v>
      </c>
      <c r="BI208" s="202">
        <f t="shared" si="28"/>
        <v>0</v>
      </c>
      <c r="BJ208" s="17" t="s">
        <v>84</v>
      </c>
      <c r="BK208" s="202">
        <f t="shared" si="29"/>
        <v>0</v>
      </c>
      <c r="BL208" s="17" t="s">
        <v>137</v>
      </c>
      <c r="BM208" s="201" t="s">
        <v>1455</v>
      </c>
    </row>
    <row r="209" spans="1:65" s="2" customFormat="1" ht="16.5" customHeight="1">
      <c r="A209" s="34"/>
      <c r="B209" s="35"/>
      <c r="C209" s="236" t="s">
        <v>547</v>
      </c>
      <c r="D209" s="236" t="s">
        <v>224</v>
      </c>
      <c r="E209" s="237" t="s">
        <v>1456</v>
      </c>
      <c r="F209" s="238" t="s">
        <v>1457</v>
      </c>
      <c r="G209" s="239" t="s">
        <v>103</v>
      </c>
      <c r="H209" s="240">
        <v>618.28</v>
      </c>
      <c r="I209" s="241"/>
      <c r="J209" s="242">
        <f t="shared" si="20"/>
        <v>0</v>
      </c>
      <c r="K209" s="243"/>
      <c r="L209" s="39"/>
      <c r="M209" s="244" t="s">
        <v>1</v>
      </c>
      <c r="N209" s="245" t="s">
        <v>41</v>
      </c>
      <c r="O209" s="71"/>
      <c r="P209" s="199">
        <f t="shared" si="21"/>
        <v>0</v>
      </c>
      <c r="Q209" s="199">
        <v>1.9000000000000001E-4</v>
      </c>
      <c r="R209" s="199">
        <f t="shared" si="22"/>
        <v>0.1174732</v>
      </c>
      <c r="S209" s="199">
        <v>0</v>
      </c>
      <c r="T209" s="200">
        <f t="shared" si="2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1" t="s">
        <v>137</v>
      </c>
      <c r="AT209" s="201" t="s">
        <v>224</v>
      </c>
      <c r="AU209" s="201" t="s">
        <v>86</v>
      </c>
      <c r="AY209" s="17" t="s">
        <v>131</v>
      </c>
      <c r="BE209" s="202">
        <f t="shared" si="24"/>
        <v>0</v>
      </c>
      <c r="BF209" s="202">
        <f t="shared" si="25"/>
        <v>0</v>
      </c>
      <c r="BG209" s="202">
        <f t="shared" si="26"/>
        <v>0</v>
      </c>
      <c r="BH209" s="202">
        <f t="shared" si="27"/>
        <v>0</v>
      </c>
      <c r="BI209" s="202">
        <f t="shared" si="28"/>
        <v>0</v>
      </c>
      <c r="BJ209" s="17" t="s">
        <v>84</v>
      </c>
      <c r="BK209" s="202">
        <f t="shared" si="29"/>
        <v>0</v>
      </c>
      <c r="BL209" s="17" t="s">
        <v>137</v>
      </c>
      <c r="BM209" s="201" t="s">
        <v>1458</v>
      </c>
    </row>
    <row r="210" spans="1:65" s="14" customFormat="1" ht="11.25">
      <c r="B210" s="214"/>
      <c r="C210" s="215"/>
      <c r="D210" s="205" t="s">
        <v>168</v>
      </c>
      <c r="E210" s="216" t="s">
        <v>1</v>
      </c>
      <c r="F210" s="217" t="s">
        <v>1459</v>
      </c>
      <c r="G210" s="215"/>
      <c r="H210" s="218">
        <v>618.28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168</v>
      </c>
      <c r="AU210" s="224" t="s">
        <v>86</v>
      </c>
      <c r="AV210" s="14" t="s">
        <v>86</v>
      </c>
      <c r="AW210" s="14" t="s">
        <v>32</v>
      </c>
      <c r="AX210" s="14" t="s">
        <v>84</v>
      </c>
      <c r="AY210" s="224" t="s">
        <v>131</v>
      </c>
    </row>
    <row r="211" spans="1:65" s="2" customFormat="1" ht="21.75" customHeight="1">
      <c r="A211" s="34"/>
      <c r="B211" s="35"/>
      <c r="C211" s="236" t="s">
        <v>551</v>
      </c>
      <c r="D211" s="236" t="s">
        <v>224</v>
      </c>
      <c r="E211" s="237" t="s">
        <v>1460</v>
      </c>
      <c r="F211" s="238" t="s">
        <v>1461</v>
      </c>
      <c r="G211" s="239" t="s">
        <v>103</v>
      </c>
      <c r="H211" s="240">
        <v>261.58</v>
      </c>
      <c r="I211" s="241"/>
      <c r="J211" s="242">
        <f>ROUND(I211*H211,2)</f>
        <v>0</v>
      </c>
      <c r="K211" s="243"/>
      <c r="L211" s="39"/>
      <c r="M211" s="244" t="s">
        <v>1</v>
      </c>
      <c r="N211" s="245" t="s">
        <v>41</v>
      </c>
      <c r="O211" s="71"/>
      <c r="P211" s="199">
        <f>O211*H211</f>
        <v>0</v>
      </c>
      <c r="Q211" s="199">
        <v>1.26E-4</v>
      </c>
      <c r="R211" s="199">
        <f>Q211*H211</f>
        <v>3.2959079999999995E-2</v>
      </c>
      <c r="S211" s="199">
        <v>0</v>
      </c>
      <c r="T211" s="20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1" t="s">
        <v>137</v>
      </c>
      <c r="AT211" s="201" t="s">
        <v>224</v>
      </c>
      <c r="AU211" s="201" t="s">
        <v>86</v>
      </c>
      <c r="AY211" s="17" t="s">
        <v>131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7" t="s">
        <v>84</v>
      </c>
      <c r="BK211" s="202">
        <f>ROUND(I211*H211,2)</f>
        <v>0</v>
      </c>
      <c r="BL211" s="17" t="s">
        <v>137</v>
      </c>
      <c r="BM211" s="201" t="s">
        <v>1462</v>
      </c>
    </row>
    <row r="212" spans="1:65" s="14" customFormat="1" ht="11.25">
      <c r="B212" s="214"/>
      <c r="C212" s="215"/>
      <c r="D212" s="205" t="s">
        <v>168</v>
      </c>
      <c r="E212" s="216" t="s">
        <v>1</v>
      </c>
      <c r="F212" s="217" t="s">
        <v>1463</v>
      </c>
      <c r="G212" s="215"/>
      <c r="H212" s="218">
        <v>261.58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168</v>
      </c>
      <c r="AU212" s="224" t="s">
        <v>86</v>
      </c>
      <c r="AV212" s="14" t="s">
        <v>86</v>
      </c>
      <c r="AW212" s="14" t="s">
        <v>32</v>
      </c>
      <c r="AX212" s="14" t="s">
        <v>84</v>
      </c>
      <c r="AY212" s="224" t="s">
        <v>131</v>
      </c>
    </row>
    <row r="213" spans="1:65" s="2" customFormat="1" ht="16.5" customHeight="1">
      <c r="A213" s="34"/>
      <c r="B213" s="35"/>
      <c r="C213" s="236" t="s">
        <v>555</v>
      </c>
      <c r="D213" s="236" t="s">
        <v>224</v>
      </c>
      <c r="E213" s="237" t="s">
        <v>1464</v>
      </c>
      <c r="F213" s="238" t="s">
        <v>1465</v>
      </c>
      <c r="G213" s="239" t="s">
        <v>135</v>
      </c>
      <c r="H213" s="240">
        <v>3</v>
      </c>
      <c r="I213" s="241"/>
      <c r="J213" s="242">
        <f>ROUND(I213*H213,2)</f>
        <v>0</v>
      </c>
      <c r="K213" s="243"/>
      <c r="L213" s="39"/>
      <c r="M213" s="244" t="s">
        <v>1</v>
      </c>
      <c r="N213" s="245" t="s">
        <v>41</v>
      </c>
      <c r="O213" s="7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1" t="s">
        <v>137</v>
      </c>
      <c r="AT213" s="201" t="s">
        <v>224</v>
      </c>
      <c r="AU213" s="201" t="s">
        <v>86</v>
      </c>
      <c r="AY213" s="17" t="s">
        <v>131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" t="s">
        <v>84</v>
      </c>
      <c r="BK213" s="202">
        <f>ROUND(I213*H213,2)</f>
        <v>0</v>
      </c>
      <c r="BL213" s="17" t="s">
        <v>137</v>
      </c>
      <c r="BM213" s="201" t="s">
        <v>1466</v>
      </c>
    </row>
    <row r="214" spans="1:65" s="2" customFormat="1" ht="16.5" customHeight="1">
      <c r="A214" s="34"/>
      <c r="B214" s="35"/>
      <c r="C214" s="236" t="s">
        <v>560</v>
      </c>
      <c r="D214" s="236" t="s">
        <v>224</v>
      </c>
      <c r="E214" s="237" t="s">
        <v>1467</v>
      </c>
      <c r="F214" s="238" t="s">
        <v>1468</v>
      </c>
      <c r="G214" s="239" t="s">
        <v>135</v>
      </c>
      <c r="H214" s="240">
        <v>1</v>
      </c>
      <c r="I214" s="241"/>
      <c r="J214" s="242">
        <f>ROUND(I214*H214,2)</f>
        <v>0</v>
      </c>
      <c r="K214" s="243"/>
      <c r="L214" s="39"/>
      <c r="M214" s="244" t="s">
        <v>1</v>
      </c>
      <c r="N214" s="245" t="s">
        <v>41</v>
      </c>
      <c r="O214" s="71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1469</v>
      </c>
      <c r="AT214" s="201" t="s">
        <v>224</v>
      </c>
      <c r="AU214" s="201" t="s">
        <v>86</v>
      </c>
      <c r="AY214" s="17" t="s">
        <v>131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84</v>
      </c>
      <c r="BK214" s="202">
        <f>ROUND(I214*H214,2)</f>
        <v>0</v>
      </c>
      <c r="BL214" s="17" t="s">
        <v>1469</v>
      </c>
      <c r="BM214" s="201" t="s">
        <v>1470</v>
      </c>
    </row>
    <row r="215" spans="1:65" s="12" customFormat="1" ht="22.9" customHeight="1">
      <c r="B215" s="172"/>
      <c r="C215" s="173"/>
      <c r="D215" s="174" t="s">
        <v>75</v>
      </c>
      <c r="E215" s="186" t="s">
        <v>1050</v>
      </c>
      <c r="F215" s="186" t="s">
        <v>1051</v>
      </c>
      <c r="G215" s="173"/>
      <c r="H215" s="173"/>
      <c r="I215" s="176"/>
      <c r="J215" s="187">
        <f>BK215</f>
        <v>0</v>
      </c>
      <c r="K215" s="173"/>
      <c r="L215" s="178"/>
      <c r="M215" s="179"/>
      <c r="N215" s="180"/>
      <c r="O215" s="180"/>
      <c r="P215" s="181">
        <f>P216</f>
        <v>0</v>
      </c>
      <c r="Q215" s="180"/>
      <c r="R215" s="181">
        <f>R216</f>
        <v>0</v>
      </c>
      <c r="S215" s="180"/>
      <c r="T215" s="182">
        <f>T216</f>
        <v>0</v>
      </c>
      <c r="AR215" s="183" t="s">
        <v>84</v>
      </c>
      <c r="AT215" s="184" t="s">
        <v>75</v>
      </c>
      <c r="AU215" s="184" t="s">
        <v>84</v>
      </c>
      <c r="AY215" s="183" t="s">
        <v>131</v>
      </c>
      <c r="BK215" s="185">
        <f>BK216</f>
        <v>0</v>
      </c>
    </row>
    <row r="216" spans="1:65" s="2" customFormat="1" ht="21.75" customHeight="1">
      <c r="A216" s="34"/>
      <c r="B216" s="35"/>
      <c r="C216" s="236" t="s">
        <v>564</v>
      </c>
      <c r="D216" s="236" t="s">
        <v>224</v>
      </c>
      <c r="E216" s="237" t="s">
        <v>1297</v>
      </c>
      <c r="F216" s="238" t="s">
        <v>1298</v>
      </c>
      <c r="G216" s="239" t="s">
        <v>434</v>
      </c>
      <c r="H216" s="240">
        <v>539.18899999999996</v>
      </c>
      <c r="I216" s="241"/>
      <c r="J216" s="242">
        <f>ROUND(I216*H216,2)</f>
        <v>0</v>
      </c>
      <c r="K216" s="243"/>
      <c r="L216" s="39"/>
      <c r="M216" s="244" t="s">
        <v>1</v>
      </c>
      <c r="N216" s="245" t="s">
        <v>41</v>
      </c>
      <c r="O216" s="71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1" t="s">
        <v>137</v>
      </c>
      <c r="AT216" s="201" t="s">
        <v>224</v>
      </c>
      <c r="AU216" s="201" t="s">
        <v>86</v>
      </c>
      <c r="AY216" s="17" t="s">
        <v>131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" t="s">
        <v>84</v>
      </c>
      <c r="BK216" s="202">
        <f>ROUND(I216*H216,2)</f>
        <v>0</v>
      </c>
      <c r="BL216" s="17" t="s">
        <v>137</v>
      </c>
      <c r="BM216" s="201" t="s">
        <v>1471</v>
      </c>
    </row>
    <row r="217" spans="1:65" s="12" customFormat="1" ht="25.9" customHeight="1">
      <c r="B217" s="172"/>
      <c r="C217" s="173"/>
      <c r="D217" s="174" t="s">
        <v>75</v>
      </c>
      <c r="E217" s="175" t="s">
        <v>133</v>
      </c>
      <c r="F217" s="175" t="s">
        <v>1056</v>
      </c>
      <c r="G217" s="173"/>
      <c r="H217" s="173"/>
      <c r="I217" s="176"/>
      <c r="J217" s="177">
        <f>BK217</f>
        <v>0</v>
      </c>
      <c r="K217" s="173"/>
      <c r="L217" s="178"/>
      <c r="M217" s="179"/>
      <c r="N217" s="180"/>
      <c r="O217" s="180"/>
      <c r="P217" s="181">
        <f>P218</f>
        <v>0</v>
      </c>
      <c r="Q217" s="180"/>
      <c r="R217" s="181">
        <f>R218</f>
        <v>0</v>
      </c>
      <c r="S217" s="180"/>
      <c r="T217" s="182">
        <f>T218</f>
        <v>0</v>
      </c>
      <c r="AR217" s="183" t="s">
        <v>141</v>
      </c>
      <c r="AT217" s="184" t="s">
        <v>75</v>
      </c>
      <c r="AU217" s="184" t="s">
        <v>76</v>
      </c>
      <c r="AY217" s="183" t="s">
        <v>131</v>
      </c>
      <c r="BK217" s="185">
        <f>BK218</f>
        <v>0</v>
      </c>
    </row>
    <row r="218" spans="1:65" s="12" customFormat="1" ht="22.9" customHeight="1">
      <c r="B218" s="172"/>
      <c r="C218" s="173"/>
      <c r="D218" s="174" t="s">
        <v>75</v>
      </c>
      <c r="E218" s="186" t="s">
        <v>1057</v>
      </c>
      <c r="F218" s="186" t="s">
        <v>1058</v>
      </c>
      <c r="G218" s="173"/>
      <c r="H218" s="173"/>
      <c r="I218" s="176"/>
      <c r="J218" s="187">
        <f>BK218</f>
        <v>0</v>
      </c>
      <c r="K218" s="173"/>
      <c r="L218" s="178"/>
      <c r="M218" s="179"/>
      <c r="N218" s="180"/>
      <c r="O218" s="180"/>
      <c r="P218" s="181">
        <f>SUM(P219:P221)</f>
        <v>0</v>
      </c>
      <c r="Q218" s="180"/>
      <c r="R218" s="181">
        <f>SUM(R219:R221)</f>
        <v>0</v>
      </c>
      <c r="S218" s="180"/>
      <c r="T218" s="182">
        <f>SUM(T219:T221)</f>
        <v>0</v>
      </c>
      <c r="AR218" s="183" t="s">
        <v>141</v>
      </c>
      <c r="AT218" s="184" t="s">
        <v>75</v>
      </c>
      <c r="AU218" s="184" t="s">
        <v>84</v>
      </c>
      <c r="AY218" s="183" t="s">
        <v>131</v>
      </c>
      <c r="BK218" s="185">
        <f>SUM(BK219:BK221)</f>
        <v>0</v>
      </c>
    </row>
    <row r="219" spans="1:65" s="2" customFormat="1" ht="24.2" customHeight="1">
      <c r="A219" s="34"/>
      <c r="B219" s="35"/>
      <c r="C219" s="236" t="s">
        <v>569</v>
      </c>
      <c r="D219" s="236" t="s">
        <v>224</v>
      </c>
      <c r="E219" s="237" t="s">
        <v>1060</v>
      </c>
      <c r="F219" s="238" t="s">
        <v>1061</v>
      </c>
      <c r="G219" s="239" t="s">
        <v>1062</v>
      </c>
      <c r="H219" s="240">
        <v>100</v>
      </c>
      <c r="I219" s="241"/>
      <c r="J219" s="242">
        <f>ROUND(I219*H219,2)</f>
        <v>0</v>
      </c>
      <c r="K219" s="243"/>
      <c r="L219" s="39"/>
      <c r="M219" s="244" t="s">
        <v>1</v>
      </c>
      <c r="N219" s="245" t="s">
        <v>41</v>
      </c>
      <c r="O219" s="71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594</v>
      </c>
      <c r="AT219" s="201" t="s">
        <v>224</v>
      </c>
      <c r="AU219" s="201" t="s">
        <v>86</v>
      </c>
      <c r="AY219" s="17" t="s">
        <v>131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7" t="s">
        <v>84</v>
      </c>
      <c r="BK219" s="202">
        <f>ROUND(I219*H219,2)</f>
        <v>0</v>
      </c>
      <c r="BL219" s="17" t="s">
        <v>594</v>
      </c>
      <c r="BM219" s="201" t="s">
        <v>1472</v>
      </c>
    </row>
    <row r="220" spans="1:65" s="13" customFormat="1" ht="11.25">
      <c r="B220" s="203"/>
      <c r="C220" s="204"/>
      <c r="D220" s="205" t="s">
        <v>168</v>
      </c>
      <c r="E220" s="206" t="s">
        <v>1</v>
      </c>
      <c r="F220" s="207" t="s">
        <v>1064</v>
      </c>
      <c r="G220" s="204"/>
      <c r="H220" s="206" t="s">
        <v>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168</v>
      </c>
      <c r="AU220" s="213" t="s">
        <v>86</v>
      </c>
      <c r="AV220" s="13" t="s">
        <v>84</v>
      </c>
      <c r="AW220" s="13" t="s">
        <v>32</v>
      </c>
      <c r="AX220" s="13" t="s">
        <v>76</v>
      </c>
      <c r="AY220" s="213" t="s">
        <v>131</v>
      </c>
    </row>
    <row r="221" spans="1:65" s="14" customFormat="1" ht="11.25">
      <c r="B221" s="214"/>
      <c r="C221" s="215"/>
      <c r="D221" s="205" t="s">
        <v>168</v>
      </c>
      <c r="E221" s="216" t="s">
        <v>1</v>
      </c>
      <c r="F221" s="217" t="s">
        <v>1065</v>
      </c>
      <c r="G221" s="215"/>
      <c r="H221" s="218">
        <v>100</v>
      </c>
      <c r="I221" s="219"/>
      <c r="J221" s="215"/>
      <c r="K221" s="215"/>
      <c r="L221" s="220"/>
      <c r="M221" s="252"/>
      <c r="N221" s="253"/>
      <c r="O221" s="253"/>
      <c r="P221" s="253"/>
      <c r="Q221" s="253"/>
      <c r="R221" s="253"/>
      <c r="S221" s="253"/>
      <c r="T221" s="254"/>
      <c r="AT221" s="224" t="s">
        <v>168</v>
      </c>
      <c r="AU221" s="224" t="s">
        <v>86</v>
      </c>
      <c r="AV221" s="14" t="s">
        <v>86</v>
      </c>
      <c r="AW221" s="14" t="s">
        <v>32</v>
      </c>
      <c r="AX221" s="14" t="s">
        <v>84</v>
      </c>
      <c r="AY221" s="224" t="s">
        <v>131</v>
      </c>
    </row>
    <row r="222" spans="1:65" s="2" customFormat="1" ht="6.95" customHeight="1">
      <c r="A222" s="34"/>
      <c r="B222" s="54"/>
      <c r="C222" s="55"/>
      <c r="D222" s="55"/>
      <c r="E222" s="55"/>
      <c r="F222" s="55"/>
      <c r="G222" s="55"/>
      <c r="H222" s="55"/>
      <c r="I222" s="55"/>
      <c r="J222" s="55"/>
      <c r="K222" s="55"/>
      <c r="L222" s="39"/>
      <c r="M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</row>
  </sheetData>
  <sheetProtection algorithmName="SHA-512" hashValue="ot/3abw/iyaVkueW7OQJ2hcE0dJOcwCRedl+YjpvJmdhXJHzp46R5p5DGdlcEQJ3K/oGVpv5DzupdSQsimd2FQ==" saltValue="zC3Hh+eh/kVyhti9cccv/Fy3Amd50/aiZy6SWKk/hPvlRBv4w3Am7v4z4uWKqGYNwmTwekOUYD6+KJcnvZcQ9A==" spinCount="100000" sheet="1" objects="1" scenarios="1" formatColumns="0" formatRows="0" autoFilter="0"/>
  <autoFilter ref="C122:K221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7" t="s">
        <v>98</v>
      </c>
      <c r="AZ2" s="108" t="s">
        <v>1473</v>
      </c>
      <c r="BA2" s="108" t="s">
        <v>1473</v>
      </c>
      <c r="BB2" s="108" t="s">
        <v>103</v>
      </c>
      <c r="BC2" s="108" t="s">
        <v>1474</v>
      </c>
      <c r="BD2" s="108" t="s">
        <v>86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  <c r="AZ3" s="108" t="s">
        <v>1475</v>
      </c>
      <c r="BA3" s="108" t="s">
        <v>1475</v>
      </c>
      <c r="BB3" s="108" t="s">
        <v>103</v>
      </c>
      <c r="BC3" s="108" t="s">
        <v>1476</v>
      </c>
      <c r="BD3" s="108" t="s">
        <v>86</v>
      </c>
    </row>
    <row r="4" spans="1:56" s="1" customFormat="1" ht="24.95" customHeight="1">
      <c r="B4" s="20"/>
      <c r="D4" s="111" t="s">
        <v>105</v>
      </c>
      <c r="L4" s="20"/>
      <c r="M4" s="112" t="s">
        <v>10</v>
      </c>
      <c r="AT4" s="17" t="s">
        <v>4</v>
      </c>
      <c r="AZ4" s="108" t="s">
        <v>1477</v>
      </c>
      <c r="BA4" s="108" t="s">
        <v>1477</v>
      </c>
      <c r="BB4" s="108" t="s">
        <v>103</v>
      </c>
      <c r="BC4" s="108" t="s">
        <v>1478</v>
      </c>
      <c r="BD4" s="108" t="s">
        <v>86</v>
      </c>
    </row>
    <row r="5" spans="1:56" s="1" customFormat="1" ht="6.95" customHeight="1">
      <c r="B5" s="20"/>
      <c r="L5" s="20"/>
      <c r="AZ5" s="108" t="s">
        <v>1479</v>
      </c>
      <c r="BA5" s="108" t="s">
        <v>1479</v>
      </c>
      <c r="BB5" s="108" t="s">
        <v>103</v>
      </c>
      <c r="BC5" s="108" t="s">
        <v>1480</v>
      </c>
      <c r="BD5" s="108" t="s">
        <v>86</v>
      </c>
    </row>
    <row r="6" spans="1:56" s="1" customFormat="1" ht="12" customHeight="1">
      <c r="B6" s="20"/>
      <c r="D6" s="113" t="s">
        <v>16</v>
      </c>
      <c r="L6" s="20"/>
      <c r="AZ6" s="108" t="s">
        <v>1481</v>
      </c>
      <c r="BA6" s="108" t="s">
        <v>1481</v>
      </c>
      <c r="BB6" s="108" t="s">
        <v>103</v>
      </c>
      <c r="BC6" s="108" t="s">
        <v>1482</v>
      </c>
      <c r="BD6" s="108" t="s">
        <v>86</v>
      </c>
    </row>
    <row r="7" spans="1:56" s="1" customFormat="1" ht="16.5" customHeight="1">
      <c r="B7" s="20"/>
      <c r="E7" s="310" t="str">
        <f>'Rekapitulace stavby'!K6</f>
        <v>Rekonstrukce komunikace ul. Mitušova 8 - 16</v>
      </c>
      <c r="F7" s="311"/>
      <c r="G7" s="311"/>
      <c r="H7" s="311"/>
      <c r="L7" s="20"/>
      <c r="AZ7" s="108" t="s">
        <v>1483</v>
      </c>
      <c r="BA7" s="108" t="s">
        <v>1483</v>
      </c>
      <c r="BB7" s="108" t="s">
        <v>103</v>
      </c>
      <c r="BC7" s="108" t="s">
        <v>1484</v>
      </c>
      <c r="BD7" s="108" t="s">
        <v>86</v>
      </c>
    </row>
    <row r="8" spans="1:5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1485</v>
      </c>
      <c r="BA8" s="108" t="s">
        <v>1485</v>
      </c>
      <c r="BB8" s="108" t="s">
        <v>103</v>
      </c>
      <c r="BC8" s="108" t="s">
        <v>1484</v>
      </c>
      <c r="BD8" s="108" t="s">
        <v>86</v>
      </c>
    </row>
    <row r="9" spans="1:56" s="2" customFormat="1" ht="16.5" customHeight="1">
      <c r="A9" s="34"/>
      <c r="B9" s="39"/>
      <c r="C9" s="34"/>
      <c r="D9" s="34"/>
      <c r="E9" s="312" t="s">
        <v>1486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1487</v>
      </c>
      <c r="BA9" s="108" t="s">
        <v>1487</v>
      </c>
      <c r="BB9" s="108" t="s">
        <v>103</v>
      </c>
      <c r="BC9" s="108" t="s">
        <v>1488</v>
      </c>
      <c r="BD9" s="108" t="s">
        <v>86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18. 6. 2022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4" t="str">
        <f>'Rekapitulace stavby'!E14</f>
        <v>Vyplň údaj</v>
      </c>
      <c r="F18" s="315"/>
      <c r="G18" s="315"/>
      <c r="H18" s="315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ROUND((SUM(BE123:BE237)),  2)</f>
        <v>0</v>
      </c>
      <c r="G33" s="34"/>
      <c r="H33" s="34"/>
      <c r="I33" s="125">
        <v>0.21</v>
      </c>
      <c r="J33" s="124">
        <f>ROUND(((SUM(BE123:BE237))*I33),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42</v>
      </c>
      <c r="F34" s="124">
        <f>ROUND((SUM(BF123:BF237)),  2)</f>
        <v>0</v>
      </c>
      <c r="G34" s="34"/>
      <c r="H34" s="34"/>
      <c r="I34" s="125">
        <v>0.15</v>
      </c>
      <c r="J34" s="124">
        <f>ROUND(((SUM(BF123:BF237))*I34),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ROUND((SUM(BG123:BG237)),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ROUND((SUM(BH123:BH237)),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ROUND((SUM(BI123:BI237)),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7" t="str">
        <f>E7</f>
        <v>Rekonstrukce komunikace ul. Mitušova 8 - 16</v>
      </c>
      <c r="F85" s="318"/>
      <c r="G85" s="318"/>
      <c r="H85" s="31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004 - SO 401 VEŘEJNÉ OSVĚTLENÍ</v>
      </c>
      <c r="F87" s="319"/>
      <c r="G87" s="319"/>
      <c r="H87" s="31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Mitušova</v>
      </c>
      <c r="G89" s="36"/>
      <c r="H89" s="36"/>
      <c r="I89" s="29" t="s">
        <v>22</v>
      </c>
      <c r="J89" s="66" t="str">
        <f>IF(J12="","",J12)</f>
        <v>18. 6. 2022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111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112</v>
      </c>
    </row>
    <row r="97" spans="1:31" s="9" customFormat="1" ht="24.9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311</v>
      </c>
      <c r="E98" s="157"/>
      <c r="F98" s="157"/>
      <c r="G98" s="157"/>
      <c r="H98" s="157"/>
      <c r="I98" s="157"/>
      <c r="J98" s="158">
        <f>J125</f>
        <v>0</v>
      </c>
      <c r="K98" s="155"/>
      <c r="L98" s="159"/>
    </row>
    <row r="99" spans="1:31" s="9" customFormat="1" ht="24.95" customHeight="1">
      <c r="B99" s="148"/>
      <c r="C99" s="149"/>
      <c r="D99" s="150" t="s">
        <v>1489</v>
      </c>
      <c r="E99" s="151"/>
      <c r="F99" s="151"/>
      <c r="G99" s="151"/>
      <c r="H99" s="151"/>
      <c r="I99" s="151"/>
      <c r="J99" s="152">
        <f>J128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1490</v>
      </c>
      <c r="E100" s="157"/>
      <c r="F100" s="157"/>
      <c r="G100" s="157"/>
      <c r="H100" s="157"/>
      <c r="I100" s="157"/>
      <c r="J100" s="158">
        <f>J129</f>
        <v>0</v>
      </c>
      <c r="K100" s="155"/>
      <c r="L100" s="159"/>
    </row>
    <row r="101" spans="1:31" s="9" customFormat="1" ht="24.95" customHeight="1">
      <c r="B101" s="148"/>
      <c r="C101" s="149"/>
      <c r="D101" s="150" t="s">
        <v>315</v>
      </c>
      <c r="E101" s="151"/>
      <c r="F101" s="151"/>
      <c r="G101" s="151"/>
      <c r="H101" s="151"/>
      <c r="I101" s="151"/>
      <c r="J101" s="152">
        <f>J140</f>
        <v>0</v>
      </c>
      <c r="K101" s="149"/>
      <c r="L101" s="153"/>
    </row>
    <row r="102" spans="1:31" s="10" customFormat="1" ht="19.899999999999999" customHeight="1">
      <c r="B102" s="154"/>
      <c r="C102" s="155"/>
      <c r="D102" s="156" t="s">
        <v>1491</v>
      </c>
      <c r="E102" s="157"/>
      <c r="F102" s="157"/>
      <c r="G102" s="157"/>
      <c r="H102" s="157"/>
      <c r="I102" s="157"/>
      <c r="J102" s="158">
        <f>J141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316</v>
      </c>
      <c r="E103" s="157"/>
      <c r="F103" s="157"/>
      <c r="G103" s="157"/>
      <c r="H103" s="157"/>
      <c r="I103" s="157"/>
      <c r="J103" s="158">
        <f>J197</f>
        <v>0</v>
      </c>
      <c r="K103" s="155"/>
      <c r="L103" s="159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115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7" t="str">
        <f>E7</f>
        <v>Rekonstrukce komunikace ul. Mitušova 8 - 16</v>
      </c>
      <c r="F113" s="318"/>
      <c r="G113" s="318"/>
      <c r="H113" s="318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106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9" t="str">
        <f>E9</f>
        <v>004 - SO 401 VEŘEJNÉ OSVĚTLENÍ</v>
      </c>
      <c r="F115" s="319"/>
      <c r="G115" s="319"/>
      <c r="H115" s="319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ul. Mitušova</v>
      </c>
      <c r="G117" s="36"/>
      <c r="H117" s="36"/>
      <c r="I117" s="29" t="s">
        <v>22</v>
      </c>
      <c r="J117" s="66" t="str">
        <f>IF(J12="","",J12)</f>
        <v>18. 6. 2022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24</v>
      </c>
      <c r="D119" s="36"/>
      <c r="E119" s="36"/>
      <c r="F119" s="27" t="str">
        <f>E15</f>
        <v>Městský obvod Ostrava – Jih</v>
      </c>
      <c r="G119" s="36"/>
      <c r="H119" s="36"/>
      <c r="I119" s="29" t="s">
        <v>30</v>
      </c>
      <c r="J119" s="32" t="str">
        <f>E21</f>
        <v>FILDMAN PROJEKT s.r.o.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Ing. Bc.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0"/>
      <c r="B122" s="161"/>
      <c r="C122" s="162" t="s">
        <v>116</v>
      </c>
      <c r="D122" s="163" t="s">
        <v>61</v>
      </c>
      <c r="E122" s="163" t="s">
        <v>57</v>
      </c>
      <c r="F122" s="163" t="s">
        <v>58</v>
      </c>
      <c r="G122" s="163" t="s">
        <v>117</v>
      </c>
      <c r="H122" s="163" t="s">
        <v>118</v>
      </c>
      <c r="I122" s="163" t="s">
        <v>119</v>
      </c>
      <c r="J122" s="164" t="s">
        <v>110</v>
      </c>
      <c r="K122" s="165" t="s">
        <v>120</v>
      </c>
      <c r="L122" s="166"/>
      <c r="M122" s="75" t="s">
        <v>1</v>
      </c>
      <c r="N122" s="76" t="s">
        <v>40</v>
      </c>
      <c r="O122" s="76" t="s">
        <v>121</v>
      </c>
      <c r="P122" s="76" t="s">
        <v>122</v>
      </c>
      <c r="Q122" s="76" t="s">
        <v>123</v>
      </c>
      <c r="R122" s="76" t="s">
        <v>124</v>
      </c>
      <c r="S122" s="76" t="s">
        <v>125</v>
      </c>
      <c r="T122" s="77" t="s">
        <v>126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4"/>
      <c r="B123" s="35"/>
      <c r="C123" s="82" t="s">
        <v>127</v>
      </c>
      <c r="D123" s="36"/>
      <c r="E123" s="36"/>
      <c r="F123" s="36"/>
      <c r="G123" s="36"/>
      <c r="H123" s="36"/>
      <c r="I123" s="36"/>
      <c r="J123" s="167">
        <f>BK123</f>
        <v>0</v>
      </c>
      <c r="K123" s="36"/>
      <c r="L123" s="39"/>
      <c r="M123" s="78"/>
      <c r="N123" s="168"/>
      <c r="O123" s="79"/>
      <c r="P123" s="169">
        <f>P124+P128+P140</f>
        <v>0</v>
      </c>
      <c r="Q123" s="79"/>
      <c r="R123" s="169">
        <f>R124+R128+R140</f>
        <v>44.997484900000011</v>
      </c>
      <c r="S123" s="79"/>
      <c r="T123" s="170">
        <f>T124+T128+T140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112</v>
      </c>
      <c r="BK123" s="171">
        <f>BK124+BK128+BK140</f>
        <v>0</v>
      </c>
    </row>
    <row r="124" spans="1:65" s="12" customFormat="1" ht="25.9" customHeight="1">
      <c r="B124" s="172"/>
      <c r="C124" s="173"/>
      <c r="D124" s="174" t="s">
        <v>75</v>
      </c>
      <c r="E124" s="175" t="s">
        <v>128</v>
      </c>
      <c r="F124" s="175" t="s">
        <v>129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P125</f>
        <v>0</v>
      </c>
      <c r="Q124" s="180"/>
      <c r="R124" s="181">
        <f>R125</f>
        <v>0</v>
      </c>
      <c r="S124" s="180"/>
      <c r="T124" s="182">
        <f>T125</f>
        <v>0</v>
      </c>
      <c r="AR124" s="183" t="s">
        <v>84</v>
      </c>
      <c r="AT124" s="184" t="s">
        <v>75</v>
      </c>
      <c r="AU124" s="184" t="s">
        <v>76</v>
      </c>
      <c r="AY124" s="183" t="s">
        <v>131</v>
      </c>
      <c r="BK124" s="185">
        <f>BK125</f>
        <v>0</v>
      </c>
    </row>
    <row r="125" spans="1:65" s="12" customFormat="1" ht="22.9" customHeight="1">
      <c r="B125" s="172"/>
      <c r="C125" s="173"/>
      <c r="D125" s="174" t="s">
        <v>75</v>
      </c>
      <c r="E125" s="186" t="s">
        <v>136</v>
      </c>
      <c r="F125" s="186" t="s">
        <v>810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SUM(P126:P127)</f>
        <v>0</v>
      </c>
      <c r="Q125" s="180"/>
      <c r="R125" s="181">
        <f>SUM(R126:R127)</f>
        <v>0</v>
      </c>
      <c r="S125" s="180"/>
      <c r="T125" s="182">
        <f>SUM(T126:T127)</f>
        <v>0</v>
      </c>
      <c r="AR125" s="183" t="s">
        <v>84</v>
      </c>
      <c r="AT125" s="184" t="s">
        <v>75</v>
      </c>
      <c r="AU125" s="184" t="s">
        <v>84</v>
      </c>
      <c r="AY125" s="183" t="s">
        <v>131</v>
      </c>
      <c r="BK125" s="185">
        <f>SUM(BK126:BK127)</f>
        <v>0</v>
      </c>
    </row>
    <row r="126" spans="1:65" s="2" customFormat="1" ht="24.2" customHeight="1">
      <c r="A126" s="34"/>
      <c r="B126" s="35"/>
      <c r="C126" s="236" t="s">
        <v>84</v>
      </c>
      <c r="D126" s="236" t="s">
        <v>224</v>
      </c>
      <c r="E126" s="237" t="s">
        <v>856</v>
      </c>
      <c r="F126" s="238" t="s">
        <v>857</v>
      </c>
      <c r="G126" s="239" t="s">
        <v>255</v>
      </c>
      <c r="H126" s="240">
        <v>4.6749999999999998</v>
      </c>
      <c r="I126" s="241"/>
      <c r="J126" s="242">
        <f>ROUND(I126*H126,2)</f>
        <v>0</v>
      </c>
      <c r="K126" s="243"/>
      <c r="L126" s="39"/>
      <c r="M126" s="244" t="s">
        <v>1</v>
      </c>
      <c r="N126" s="245" t="s">
        <v>41</v>
      </c>
      <c r="O126" s="7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137</v>
      </c>
      <c r="AT126" s="201" t="s">
        <v>224</v>
      </c>
      <c r="AU126" s="201" t="s">
        <v>86</v>
      </c>
      <c r="AY126" s="17" t="s">
        <v>131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" t="s">
        <v>84</v>
      </c>
      <c r="BK126" s="202">
        <f>ROUND(I126*H126,2)</f>
        <v>0</v>
      </c>
      <c r="BL126" s="17" t="s">
        <v>137</v>
      </c>
      <c r="BM126" s="201" t="s">
        <v>1492</v>
      </c>
    </row>
    <row r="127" spans="1:65" s="14" customFormat="1" ht="11.25">
      <c r="B127" s="214"/>
      <c r="C127" s="215"/>
      <c r="D127" s="205" t="s">
        <v>168</v>
      </c>
      <c r="E127" s="216" t="s">
        <v>1</v>
      </c>
      <c r="F127" s="217" t="s">
        <v>1493</v>
      </c>
      <c r="G127" s="215"/>
      <c r="H127" s="218">
        <v>4.6749999999999998</v>
      </c>
      <c r="I127" s="219"/>
      <c r="J127" s="215"/>
      <c r="K127" s="215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168</v>
      </c>
      <c r="AU127" s="224" t="s">
        <v>86</v>
      </c>
      <c r="AV127" s="14" t="s">
        <v>86</v>
      </c>
      <c r="AW127" s="14" t="s">
        <v>32</v>
      </c>
      <c r="AX127" s="14" t="s">
        <v>84</v>
      </c>
      <c r="AY127" s="224" t="s">
        <v>131</v>
      </c>
    </row>
    <row r="128" spans="1:65" s="12" customFormat="1" ht="25.9" customHeight="1">
      <c r="B128" s="172"/>
      <c r="C128" s="173"/>
      <c r="D128" s="174" t="s">
        <v>75</v>
      </c>
      <c r="E128" s="175" t="s">
        <v>1494</v>
      </c>
      <c r="F128" s="175" t="s">
        <v>1495</v>
      </c>
      <c r="G128" s="173"/>
      <c r="H128" s="173"/>
      <c r="I128" s="176"/>
      <c r="J128" s="177">
        <f>BK128</f>
        <v>0</v>
      </c>
      <c r="K128" s="173"/>
      <c r="L128" s="178"/>
      <c r="M128" s="179"/>
      <c r="N128" s="180"/>
      <c r="O128" s="180"/>
      <c r="P128" s="181">
        <f>P129</f>
        <v>0</v>
      </c>
      <c r="Q128" s="180"/>
      <c r="R128" s="181">
        <f>R129</f>
        <v>3.8699999999999997E-3</v>
      </c>
      <c r="S128" s="180"/>
      <c r="T128" s="182">
        <f>T129</f>
        <v>0</v>
      </c>
      <c r="AR128" s="183" t="s">
        <v>86</v>
      </c>
      <c r="AT128" s="184" t="s">
        <v>75</v>
      </c>
      <c r="AU128" s="184" t="s">
        <v>76</v>
      </c>
      <c r="AY128" s="183" t="s">
        <v>131</v>
      </c>
      <c r="BK128" s="185">
        <f>BK129</f>
        <v>0</v>
      </c>
    </row>
    <row r="129" spans="1:65" s="12" customFormat="1" ht="22.9" customHeight="1">
      <c r="B129" s="172"/>
      <c r="C129" s="173"/>
      <c r="D129" s="174" t="s">
        <v>75</v>
      </c>
      <c r="E129" s="186" t="s">
        <v>1496</v>
      </c>
      <c r="F129" s="186" t="s">
        <v>1497</v>
      </c>
      <c r="G129" s="173"/>
      <c r="H129" s="173"/>
      <c r="I129" s="176"/>
      <c r="J129" s="187">
        <f>BK129</f>
        <v>0</v>
      </c>
      <c r="K129" s="173"/>
      <c r="L129" s="178"/>
      <c r="M129" s="179"/>
      <c r="N129" s="180"/>
      <c r="O129" s="180"/>
      <c r="P129" s="181">
        <f>SUM(P130:P139)</f>
        <v>0</v>
      </c>
      <c r="Q129" s="180"/>
      <c r="R129" s="181">
        <f>SUM(R130:R139)</f>
        <v>3.8699999999999997E-3</v>
      </c>
      <c r="S129" s="180"/>
      <c r="T129" s="182">
        <f>SUM(T130:T139)</f>
        <v>0</v>
      </c>
      <c r="AR129" s="183" t="s">
        <v>86</v>
      </c>
      <c r="AT129" s="184" t="s">
        <v>75</v>
      </c>
      <c r="AU129" s="184" t="s">
        <v>84</v>
      </c>
      <c r="AY129" s="183" t="s">
        <v>131</v>
      </c>
      <c r="BK129" s="185">
        <f>SUM(BK130:BK139)</f>
        <v>0</v>
      </c>
    </row>
    <row r="130" spans="1:65" s="2" customFormat="1" ht="24.2" customHeight="1">
      <c r="A130" s="34"/>
      <c r="B130" s="35"/>
      <c r="C130" s="236" t="s">
        <v>86</v>
      </c>
      <c r="D130" s="236" t="s">
        <v>224</v>
      </c>
      <c r="E130" s="237" t="s">
        <v>1498</v>
      </c>
      <c r="F130" s="238" t="s">
        <v>1499</v>
      </c>
      <c r="G130" s="239" t="s">
        <v>103</v>
      </c>
      <c r="H130" s="240">
        <v>352.4</v>
      </c>
      <c r="I130" s="241"/>
      <c r="J130" s="242">
        <f>ROUND(I130*H130,2)</f>
        <v>0</v>
      </c>
      <c r="K130" s="243"/>
      <c r="L130" s="39"/>
      <c r="M130" s="244" t="s">
        <v>1</v>
      </c>
      <c r="N130" s="245" t="s">
        <v>41</v>
      </c>
      <c r="O130" s="7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192</v>
      </c>
      <c r="AT130" s="201" t="s">
        <v>224</v>
      </c>
      <c r="AU130" s="201" t="s">
        <v>86</v>
      </c>
      <c r="AY130" s="17" t="s">
        <v>131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84</v>
      </c>
      <c r="BK130" s="202">
        <f>ROUND(I130*H130,2)</f>
        <v>0</v>
      </c>
      <c r="BL130" s="17" t="s">
        <v>192</v>
      </c>
      <c r="BM130" s="201" t="s">
        <v>1500</v>
      </c>
    </row>
    <row r="131" spans="1:65" s="14" customFormat="1" ht="11.25">
      <c r="B131" s="214"/>
      <c r="C131" s="215"/>
      <c r="D131" s="205" t="s">
        <v>168</v>
      </c>
      <c r="E131" s="216" t="s">
        <v>1</v>
      </c>
      <c r="F131" s="217" t="s">
        <v>1501</v>
      </c>
      <c r="G131" s="215"/>
      <c r="H131" s="218">
        <v>352.4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168</v>
      </c>
      <c r="AU131" s="224" t="s">
        <v>86</v>
      </c>
      <c r="AV131" s="14" t="s">
        <v>86</v>
      </c>
      <c r="AW131" s="14" t="s">
        <v>32</v>
      </c>
      <c r="AX131" s="14" t="s">
        <v>84</v>
      </c>
      <c r="AY131" s="224" t="s">
        <v>131</v>
      </c>
    </row>
    <row r="132" spans="1:65" s="2" customFormat="1" ht="24.2" customHeight="1">
      <c r="A132" s="34"/>
      <c r="B132" s="35"/>
      <c r="C132" s="236" t="s">
        <v>141</v>
      </c>
      <c r="D132" s="236" t="s">
        <v>224</v>
      </c>
      <c r="E132" s="237" t="s">
        <v>1502</v>
      </c>
      <c r="F132" s="238" t="s">
        <v>1503</v>
      </c>
      <c r="G132" s="239" t="s">
        <v>166</v>
      </c>
      <c r="H132" s="240">
        <v>6</v>
      </c>
      <c r="I132" s="241"/>
      <c r="J132" s="242">
        <f>ROUND(I132*H132,2)</f>
        <v>0</v>
      </c>
      <c r="K132" s="243"/>
      <c r="L132" s="39"/>
      <c r="M132" s="244" t="s">
        <v>1</v>
      </c>
      <c r="N132" s="245" t="s">
        <v>41</v>
      </c>
      <c r="O132" s="7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192</v>
      </c>
      <c r="AT132" s="201" t="s">
        <v>224</v>
      </c>
      <c r="AU132" s="201" t="s">
        <v>86</v>
      </c>
      <c r="AY132" s="17" t="s">
        <v>131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84</v>
      </c>
      <c r="BK132" s="202">
        <f>ROUND(I132*H132,2)</f>
        <v>0</v>
      </c>
      <c r="BL132" s="17" t="s">
        <v>192</v>
      </c>
      <c r="BM132" s="201" t="s">
        <v>1504</v>
      </c>
    </row>
    <row r="133" spans="1:65" s="2" customFormat="1" ht="24.2" customHeight="1">
      <c r="A133" s="34"/>
      <c r="B133" s="35"/>
      <c r="C133" s="236" t="s">
        <v>137</v>
      </c>
      <c r="D133" s="236" t="s">
        <v>224</v>
      </c>
      <c r="E133" s="237" t="s">
        <v>1505</v>
      </c>
      <c r="F133" s="238" t="s">
        <v>1506</v>
      </c>
      <c r="G133" s="239" t="s">
        <v>166</v>
      </c>
      <c r="H133" s="240">
        <v>17</v>
      </c>
      <c r="I133" s="241"/>
      <c r="J133" s="242">
        <f>ROUND(I133*H133,2)</f>
        <v>0</v>
      </c>
      <c r="K133" s="243"/>
      <c r="L133" s="39"/>
      <c r="M133" s="244" t="s">
        <v>1</v>
      </c>
      <c r="N133" s="245" t="s">
        <v>41</v>
      </c>
      <c r="O133" s="7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192</v>
      </c>
      <c r="AT133" s="201" t="s">
        <v>224</v>
      </c>
      <c r="AU133" s="201" t="s">
        <v>86</v>
      </c>
      <c r="AY133" s="17" t="s">
        <v>131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" t="s">
        <v>84</v>
      </c>
      <c r="BK133" s="202">
        <f>ROUND(I133*H133,2)</f>
        <v>0</v>
      </c>
      <c r="BL133" s="17" t="s">
        <v>192</v>
      </c>
      <c r="BM133" s="201" t="s">
        <v>1507</v>
      </c>
    </row>
    <row r="134" spans="1:65" s="2" customFormat="1" ht="16.5" customHeight="1">
      <c r="A134" s="34"/>
      <c r="B134" s="35"/>
      <c r="C134" s="236" t="s">
        <v>130</v>
      </c>
      <c r="D134" s="236" t="s">
        <v>224</v>
      </c>
      <c r="E134" s="237" t="s">
        <v>1508</v>
      </c>
      <c r="F134" s="238" t="s">
        <v>1509</v>
      </c>
      <c r="G134" s="239" t="s">
        <v>166</v>
      </c>
      <c r="H134" s="240">
        <v>27</v>
      </c>
      <c r="I134" s="241"/>
      <c r="J134" s="242">
        <f>ROUND(I134*H134,2)</f>
        <v>0</v>
      </c>
      <c r="K134" s="243"/>
      <c r="L134" s="39"/>
      <c r="M134" s="244" t="s">
        <v>1</v>
      </c>
      <c r="N134" s="245" t="s">
        <v>41</v>
      </c>
      <c r="O134" s="7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192</v>
      </c>
      <c r="AT134" s="201" t="s">
        <v>224</v>
      </c>
      <c r="AU134" s="201" t="s">
        <v>86</v>
      </c>
      <c r="AY134" s="17" t="s">
        <v>131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84</v>
      </c>
      <c r="BK134" s="202">
        <f>ROUND(I134*H134,2)</f>
        <v>0</v>
      </c>
      <c r="BL134" s="17" t="s">
        <v>192</v>
      </c>
      <c r="BM134" s="201" t="s">
        <v>1510</v>
      </c>
    </row>
    <row r="135" spans="1:65" s="14" customFormat="1" ht="11.25">
      <c r="B135" s="214"/>
      <c r="C135" s="215"/>
      <c r="D135" s="205" t="s">
        <v>168</v>
      </c>
      <c r="E135" s="216" t="s">
        <v>1</v>
      </c>
      <c r="F135" s="217" t="s">
        <v>1511</v>
      </c>
      <c r="G135" s="215"/>
      <c r="H135" s="218">
        <v>27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168</v>
      </c>
      <c r="AU135" s="224" t="s">
        <v>86</v>
      </c>
      <c r="AV135" s="14" t="s">
        <v>86</v>
      </c>
      <c r="AW135" s="14" t="s">
        <v>32</v>
      </c>
      <c r="AX135" s="14" t="s">
        <v>84</v>
      </c>
      <c r="AY135" s="224" t="s">
        <v>131</v>
      </c>
    </row>
    <row r="136" spans="1:65" s="2" customFormat="1" ht="16.5" customHeight="1">
      <c r="A136" s="34"/>
      <c r="B136" s="35"/>
      <c r="C136" s="188" t="s">
        <v>149</v>
      </c>
      <c r="D136" s="188" t="s">
        <v>133</v>
      </c>
      <c r="E136" s="189" t="s">
        <v>1512</v>
      </c>
      <c r="F136" s="190" t="s">
        <v>1513</v>
      </c>
      <c r="G136" s="191" t="s">
        <v>166</v>
      </c>
      <c r="H136" s="192">
        <v>6</v>
      </c>
      <c r="I136" s="193"/>
      <c r="J136" s="194">
        <f>ROUND(I136*H136,2)</f>
        <v>0</v>
      </c>
      <c r="K136" s="195"/>
      <c r="L136" s="196"/>
      <c r="M136" s="197" t="s">
        <v>1</v>
      </c>
      <c r="N136" s="198" t="s">
        <v>41</v>
      </c>
      <c r="O136" s="71"/>
      <c r="P136" s="199">
        <f>O136*H136</f>
        <v>0</v>
      </c>
      <c r="Q136" s="199">
        <v>1.2E-4</v>
      </c>
      <c r="R136" s="199">
        <f>Q136*H136</f>
        <v>7.2000000000000005E-4</v>
      </c>
      <c r="S136" s="199">
        <v>0</v>
      </c>
      <c r="T136" s="20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446</v>
      </c>
      <c r="AT136" s="201" t="s">
        <v>133</v>
      </c>
      <c r="AU136" s="201" t="s">
        <v>86</v>
      </c>
      <c r="AY136" s="17" t="s">
        <v>131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" t="s">
        <v>84</v>
      </c>
      <c r="BK136" s="202">
        <f>ROUND(I136*H136,2)</f>
        <v>0</v>
      </c>
      <c r="BL136" s="17" t="s">
        <v>192</v>
      </c>
      <c r="BM136" s="201" t="s">
        <v>1514</v>
      </c>
    </row>
    <row r="137" spans="1:65" s="2" customFormat="1" ht="16.5" customHeight="1">
      <c r="A137" s="34"/>
      <c r="B137" s="35"/>
      <c r="C137" s="188" t="s">
        <v>152</v>
      </c>
      <c r="D137" s="188" t="s">
        <v>133</v>
      </c>
      <c r="E137" s="189" t="s">
        <v>1515</v>
      </c>
      <c r="F137" s="190" t="s">
        <v>1516</v>
      </c>
      <c r="G137" s="191" t="s">
        <v>166</v>
      </c>
      <c r="H137" s="192">
        <v>21</v>
      </c>
      <c r="I137" s="193"/>
      <c r="J137" s="194">
        <f>ROUND(I137*H137,2)</f>
        <v>0</v>
      </c>
      <c r="K137" s="195"/>
      <c r="L137" s="196"/>
      <c r="M137" s="197" t="s">
        <v>1</v>
      </c>
      <c r="N137" s="198" t="s">
        <v>41</v>
      </c>
      <c r="O137" s="71"/>
      <c r="P137" s="199">
        <f>O137*H137</f>
        <v>0</v>
      </c>
      <c r="Q137" s="199">
        <v>1.4999999999999999E-4</v>
      </c>
      <c r="R137" s="199">
        <f>Q137*H137</f>
        <v>3.1499999999999996E-3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446</v>
      </c>
      <c r="AT137" s="201" t="s">
        <v>133</v>
      </c>
      <c r="AU137" s="201" t="s">
        <v>86</v>
      </c>
      <c r="AY137" s="17" t="s">
        <v>131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84</v>
      </c>
      <c r="BK137" s="202">
        <f>ROUND(I137*H137,2)</f>
        <v>0</v>
      </c>
      <c r="BL137" s="17" t="s">
        <v>192</v>
      </c>
      <c r="BM137" s="201" t="s">
        <v>1517</v>
      </c>
    </row>
    <row r="138" spans="1:65" s="2" customFormat="1" ht="24.2" customHeight="1">
      <c r="A138" s="34"/>
      <c r="B138" s="35"/>
      <c r="C138" s="236" t="s">
        <v>136</v>
      </c>
      <c r="D138" s="236" t="s">
        <v>224</v>
      </c>
      <c r="E138" s="237" t="s">
        <v>1518</v>
      </c>
      <c r="F138" s="238" t="s">
        <v>1519</v>
      </c>
      <c r="G138" s="239" t="s">
        <v>166</v>
      </c>
      <c r="H138" s="240">
        <v>1</v>
      </c>
      <c r="I138" s="241"/>
      <c r="J138" s="242">
        <f>ROUND(I138*H138,2)</f>
        <v>0</v>
      </c>
      <c r="K138" s="243"/>
      <c r="L138" s="39"/>
      <c r="M138" s="244" t="s">
        <v>1</v>
      </c>
      <c r="N138" s="245" t="s">
        <v>41</v>
      </c>
      <c r="O138" s="7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192</v>
      </c>
      <c r="AT138" s="201" t="s">
        <v>224</v>
      </c>
      <c r="AU138" s="201" t="s">
        <v>86</v>
      </c>
      <c r="AY138" s="17" t="s">
        <v>131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84</v>
      </c>
      <c r="BK138" s="202">
        <f>ROUND(I138*H138,2)</f>
        <v>0</v>
      </c>
      <c r="BL138" s="17" t="s">
        <v>192</v>
      </c>
      <c r="BM138" s="201" t="s">
        <v>1520</v>
      </c>
    </row>
    <row r="139" spans="1:65" s="2" customFormat="1" ht="16.5" customHeight="1">
      <c r="A139" s="34"/>
      <c r="B139" s="35"/>
      <c r="C139" s="236" t="s">
        <v>159</v>
      </c>
      <c r="D139" s="236" t="s">
        <v>224</v>
      </c>
      <c r="E139" s="237" t="s">
        <v>1521</v>
      </c>
      <c r="F139" s="238" t="s">
        <v>1522</v>
      </c>
      <c r="G139" s="239" t="s">
        <v>1361</v>
      </c>
      <c r="H139" s="240">
        <v>1</v>
      </c>
      <c r="I139" s="241"/>
      <c r="J139" s="242">
        <f>ROUND(I139*H139,2)</f>
        <v>0</v>
      </c>
      <c r="K139" s="243"/>
      <c r="L139" s="39"/>
      <c r="M139" s="244" t="s">
        <v>1</v>
      </c>
      <c r="N139" s="245" t="s">
        <v>41</v>
      </c>
      <c r="O139" s="7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192</v>
      </c>
      <c r="AT139" s="201" t="s">
        <v>224</v>
      </c>
      <c r="AU139" s="201" t="s">
        <v>86</v>
      </c>
      <c r="AY139" s="17" t="s">
        <v>131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" t="s">
        <v>84</v>
      </c>
      <c r="BK139" s="202">
        <f>ROUND(I139*H139,2)</f>
        <v>0</v>
      </c>
      <c r="BL139" s="17" t="s">
        <v>192</v>
      </c>
      <c r="BM139" s="201" t="s">
        <v>1523</v>
      </c>
    </row>
    <row r="140" spans="1:65" s="12" customFormat="1" ht="25.9" customHeight="1">
      <c r="B140" s="172"/>
      <c r="C140" s="173"/>
      <c r="D140" s="174" t="s">
        <v>75</v>
      </c>
      <c r="E140" s="175" t="s">
        <v>133</v>
      </c>
      <c r="F140" s="175" t="s">
        <v>1056</v>
      </c>
      <c r="G140" s="173"/>
      <c r="H140" s="173"/>
      <c r="I140" s="176"/>
      <c r="J140" s="177">
        <f>BK140</f>
        <v>0</v>
      </c>
      <c r="K140" s="173"/>
      <c r="L140" s="178"/>
      <c r="M140" s="179"/>
      <c r="N140" s="180"/>
      <c r="O140" s="180"/>
      <c r="P140" s="181">
        <f>P141+P197</f>
        <v>0</v>
      </c>
      <c r="Q140" s="180"/>
      <c r="R140" s="181">
        <f>R141+R197</f>
        <v>44.993614900000011</v>
      </c>
      <c r="S140" s="180"/>
      <c r="T140" s="182">
        <f>T141+T197</f>
        <v>0</v>
      </c>
      <c r="AR140" s="183" t="s">
        <v>141</v>
      </c>
      <c r="AT140" s="184" t="s">
        <v>75</v>
      </c>
      <c r="AU140" s="184" t="s">
        <v>76</v>
      </c>
      <c r="AY140" s="183" t="s">
        <v>131</v>
      </c>
      <c r="BK140" s="185">
        <f>BK141+BK197</f>
        <v>0</v>
      </c>
    </row>
    <row r="141" spans="1:65" s="12" customFormat="1" ht="22.9" customHeight="1">
      <c r="B141" s="172"/>
      <c r="C141" s="173"/>
      <c r="D141" s="174" t="s">
        <v>75</v>
      </c>
      <c r="E141" s="186" t="s">
        <v>1524</v>
      </c>
      <c r="F141" s="186" t="s">
        <v>1525</v>
      </c>
      <c r="G141" s="173"/>
      <c r="H141" s="173"/>
      <c r="I141" s="176"/>
      <c r="J141" s="187">
        <f>BK141</f>
        <v>0</v>
      </c>
      <c r="K141" s="173"/>
      <c r="L141" s="178"/>
      <c r="M141" s="179"/>
      <c r="N141" s="180"/>
      <c r="O141" s="180"/>
      <c r="P141" s="181">
        <f>SUM(P142:P196)</f>
        <v>0</v>
      </c>
      <c r="Q141" s="180"/>
      <c r="R141" s="181">
        <f>SUM(R142:R196)</f>
        <v>0.39242050000000001</v>
      </c>
      <c r="S141" s="180"/>
      <c r="T141" s="182">
        <f>SUM(T142:T196)</f>
        <v>0</v>
      </c>
      <c r="AR141" s="183" t="s">
        <v>141</v>
      </c>
      <c r="AT141" s="184" t="s">
        <v>75</v>
      </c>
      <c r="AU141" s="184" t="s">
        <v>84</v>
      </c>
      <c r="AY141" s="183" t="s">
        <v>131</v>
      </c>
      <c r="BK141" s="185">
        <f>SUM(BK142:BK196)</f>
        <v>0</v>
      </c>
    </row>
    <row r="142" spans="1:65" s="2" customFormat="1" ht="16.5" customHeight="1">
      <c r="A142" s="34"/>
      <c r="B142" s="35"/>
      <c r="C142" s="236" t="s">
        <v>163</v>
      </c>
      <c r="D142" s="236" t="s">
        <v>224</v>
      </c>
      <c r="E142" s="237" t="s">
        <v>1526</v>
      </c>
      <c r="F142" s="238" t="s">
        <v>1527</v>
      </c>
      <c r="G142" s="239" t="s">
        <v>103</v>
      </c>
      <c r="H142" s="240">
        <v>226.9</v>
      </c>
      <c r="I142" s="241"/>
      <c r="J142" s="242">
        <f>ROUND(I142*H142,2)</f>
        <v>0</v>
      </c>
      <c r="K142" s="243"/>
      <c r="L142" s="39"/>
      <c r="M142" s="244" t="s">
        <v>1</v>
      </c>
      <c r="N142" s="245" t="s">
        <v>41</v>
      </c>
      <c r="O142" s="7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594</v>
      </c>
      <c r="AT142" s="201" t="s">
        <v>224</v>
      </c>
      <c r="AU142" s="201" t="s">
        <v>86</v>
      </c>
      <c r="AY142" s="17" t="s">
        <v>131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84</v>
      </c>
      <c r="BK142" s="202">
        <f>ROUND(I142*H142,2)</f>
        <v>0</v>
      </c>
      <c r="BL142" s="17" t="s">
        <v>594</v>
      </c>
      <c r="BM142" s="201" t="s">
        <v>1528</v>
      </c>
    </row>
    <row r="143" spans="1:65" s="14" customFormat="1" ht="11.25">
      <c r="B143" s="214"/>
      <c r="C143" s="215"/>
      <c r="D143" s="205" t="s">
        <v>168</v>
      </c>
      <c r="E143" s="216" t="s">
        <v>1</v>
      </c>
      <c r="F143" s="217" t="s">
        <v>1529</v>
      </c>
      <c r="G143" s="215"/>
      <c r="H143" s="218">
        <v>226.9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168</v>
      </c>
      <c r="AU143" s="224" t="s">
        <v>86</v>
      </c>
      <c r="AV143" s="14" t="s">
        <v>86</v>
      </c>
      <c r="AW143" s="14" t="s">
        <v>32</v>
      </c>
      <c r="AX143" s="14" t="s">
        <v>84</v>
      </c>
      <c r="AY143" s="224" t="s">
        <v>131</v>
      </c>
    </row>
    <row r="144" spans="1:65" s="2" customFormat="1" ht="21.75" customHeight="1">
      <c r="A144" s="34"/>
      <c r="B144" s="35"/>
      <c r="C144" s="188" t="s">
        <v>173</v>
      </c>
      <c r="D144" s="188" t="s">
        <v>133</v>
      </c>
      <c r="E144" s="189" t="s">
        <v>1530</v>
      </c>
      <c r="F144" s="190" t="s">
        <v>1531</v>
      </c>
      <c r="G144" s="191" t="s">
        <v>103</v>
      </c>
      <c r="H144" s="192">
        <v>249.59</v>
      </c>
      <c r="I144" s="193"/>
      <c r="J144" s="194">
        <f>ROUND(I144*H144,2)</f>
        <v>0</v>
      </c>
      <c r="K144" s="195"/>
      <c r="L144" s="196"/>
      <c r="M144" s="197" t="s">
        <v>1</v>
      </c>
      <c r="N144" s="198" t="s">
        <v>41</v>
      </c>
      <c r="O144" s="71"/>
      <c r="P144" s="199">
        <f>O144*H144</f>
        <v>0</v>
      </c>
      <c r="Q144" s="199">
        <v>2.0000000000000002E-5</v>
      </c>
      <c r="R144" s="199">
        <f>Q144*H144</f>
        <v>4.9918000000000002E-3</v>
      </c>
      <c r="S144" s="199">
        <v>0</v>
      </c>
      <c r="T144" s="20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906</v>
      </c>
      <c r="AT144" s="201" t="s">
        <v>133</v>
      </c>
      <c r="AU144" s="201" t="s">
        <v>86</v>
      </c>
      <c r="AY144" s="17" t="s">
        <v>131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84</v>
      </c>
      <c r="BK144" s="202">
        <f>ROUND(I144*H144,2)</f>
        <v>0</v>
      </c>
      <c r="BL144" s="17" t="s">
        <v>906</v>
      </c>
      <c r="BM144" s="201" t="s">
        <v>1532</v>
      </c>
    </row>
    <row r="145" spans="1:65" s="14" customFormat="1" ht="11.25">
      <c r="B145" s="214"/>
      <c r="C145" s="215"/>
      <c r="D145" s="205" t="s">
        <v>168</v>
      </c>
      <c r="E145" s="216" t="s">
        <v>1</v>
      </c>
      <c r="F145" s="217" t="s">
        <v>1533</v>
      </c>
      <c r="G145" s="215"/>
      <c r="H145" s="218">
        <v>249.59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168</v>
      </c>
      <c r="AU145" s="224" t="s">
        <v>86</v>
      </c>
      <c r="AV145" s="14" t="s">
        <v>86</v>
      </c>
      <c r="AW145" s="14" t="s">
        <v>32</v>
      </c>
      <c r="AX145" s="14" t="s">
        <v>84</v>
      </c>
      <c r="AY145" s="224" t="s">
        <v>131</v>
      </c>
    </row>
    <row r="146" spans="1:65" s="2" customFormat="1" ht="24.2" customHeight="1">
      <c r="A146" s="34"/>
      <c r="B146" s="35"/>
      <c r="C146" s="236" t="s">
        <v>177</v>
      </c>
      <c r="D146" s="236" t="s">
        <v>224</v>
      </c>
      <c r="E146" s="237" t="s">
        <v>1534</v>
      </c>
      <c r="F146" s="238" t="s">
        <v>1535</v>
      </c>
      <c r="G146" s="239" t="s">
        <v>166</v>
      </c>
      <c r="H146" s="240">
        <v>7</v>
      </c>
      <c r="I146" s="241"/>
      <c r="J146" s="242">
        <f t="shared" ref="J146:J153" si="0">ROUND(I146*H146,2)</f>
        <v>0</v>
      </c>
      <c r="K146" s="243"/>
      <c r="L146" s="39"/>
      <c r="M146" s="244" t="s">
        <v>1</v>
      </c>
      <c r="N146" s="245" t="s">
        <v>41</v>
      </c>
      <c r="O146" s="71"/>
      <c r="P146" s="199">
        <f t="shared" ref="P146:P153" si="1">O146*H146</f>
        <v>0</v>
      </c>
      <c r="Q146" s="199">
        <v>0</v>
      </c>
      <c r="R146" s="199">
        <f t="shared" ref="R146:R153" si="2">Q146*H146</f>
        <v>0</v>
      </c>
      <c r="S146" s="199">
        <v>0</v>
      </c>
      <c r="T146" s="200">
        <f t="shared" ref="T146:T153" si="3"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594</v>
      </c>
      <c r="AT146" s="201" t="s">
        <v>224</v>
      </c>
      <c r="AU146" s="201" t="s">
        <v>86</v>
      </c>
      <c r="AY146" s="17" t="s">
        <v>131</v>
      </c>
      <c r="BE146" s="202">
        <f t="shared" ref="BE146:BE153" si="4">IF(N146="základní",J146,0)</f>
        <v>0</v>
      </c>
      <c r="BF146" s="202">
        <f t="shared" ref="BF146:BF153" si="5">IF(N146="snížená",J146,0)</f>
        <v>0</v>
      </c>
      <c r="BG146" s="202">
        <f t="shared" ref="BG146:BG153" si="6">IF(N146="zákl. přenesená",J146,0)</f>
        <v>0</v>
      </c>
      <c r="BH146" s="202">
        <f t="shared" ref="BH146:BH153" si="7">IF(N146="sníž. přenesená",J146,0)</f>
        <v>0</v>
      </c>
      <c r="BI146" s="202">
        <f t="shared" ref="BI146:BI153" si="8">IF(N146="nulová",J146,0)</f>
        <v>0</v>
      </c>
      <c r="BJ146" s="17" t="s">
        <v>84</v>
      </c>
      <c r="BK146" s="202">
        <f t="shared" ref="BK146:BK153" si="9">ROUND(I146*H146,2)</f>
        <v>0</v>
      </c>
      <c r="BL146" s="17" t="s">
        <v>594</v>
      </c>
      <c r="BM146" s="201" t="s">
        <v>1536</v>
      </c>
    </row>
    <row r="147" spans="1:65" s="2" customFormat="1" ht="24.2" customHeight="1">
      <c r="A147" s="34"/>
      <c r="B147" s="35"/>
      <c r="C147" s="236" t="s">
        <v>181</v>
      </c>
      <c r="D147" s="236" t="s">
        <v>224</v>
      </c>
      <c r="E147" s="237" t="s">
        <v>1537</v>
      </c>
      <c r="F147" s="238" t="s">
        <v>1538</v>
      </c>
      <c r="G147" s="239" t="s">
        <v>166</v>
      </c>
      <c r="H147" s="240">
        <v>6</v>
      </c>
      <c r="I147" s="241"/>
      <c r="J147" s="242">
        <f t="shared" si="0"/>
        <v>0</v>
      </c>
      <c r="K147" s="243"/>
      <c r="L147" s="39"/>
      <c r="M147" s="244" t="s">
        <v>1</v>
      </c>
      <c r="N147" s="245" t="s">
        <v>41</v>
      </c>
      <c r="O147" s="71"/>
      <c r="P147" s="199">
        <f t="shared" si="1"/>
        <v>0</v>
      </c>
      <c r="Q147" s="199">
        <v>0</v>
      </c>
      <c r="R147" s="199">
        <f t="shared" si="2"/>
        <v>0</v>
      </c>
      <c r="S147" s="199">
        <v>0</v>
      </c>
      <c r="T147" s="200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594</v>
      </c>
      <c r="AT147" s="201" t="s">
        <v>224</v>
      </c>
      <c r="AU147" s="201" t="s">
        <v>86</v>
      </c>
      <c r="AY147" s="17" t="s">
        <v>131</v>
      </c>
      <c r="BE147" s="202">
        <f t="shared" si="4"/>
        <v>0</v>
      </c>
      <c r="BF147" s="202">
        <f t="shared" si="5"/>
        <v>0</v>
      </c>
      <c r="BG147" s="202">
        <f t="shared" si="6"/>
        <v>0</v>
      </c>
      <c r="BH147" s="202">
        <f t="shared" si="7"/>
        <v>0</v>
      </c>
      <c r="BI147" s="202">
        <f t="shared" si="8"/>
        <v>0</v>
      </c>
      <c r="BJ147" s="17" t="s">
        <v>84</v>
      </c>
      <c r="BK147" s="202">
        <f t="shared" si="9"/>
        <v>0</v>
      </c>
      <c r="BL147" s="17" t="s">
        <v>594</v>
      </c>
      <c r="BM147" s="201" t="s">
        <v>1539</v>
      </c>
    </row>
    <row r="148" spans="1:65" s="2" customFormat="1" ht="16.5" customHeight="1">
      <c r="A148" s="34"/>
      <c r="B148" s="35"/>
      <c r="C148" s="188" t="s">
        <v>185</v>
      </c>
      <c r="D148" s="188" t="s">
        <v>133</v>
      </c>
      <c r="E148" s="189" t="s">
        <v>1540</v>
      </c>
      <c r="F148" s="190" t="s">
        <v>1541</v>
      </c>
      <c r="G148" s="191" t="s">
        <v>166</v>
      </c>
      <c r="H148" s="192">
        <v>6</v>
      </c>
      <c r="I148" s="193"/>
      <c r="J148" s="194">
        <f t="shared" si="0"/>
        <v>0</v>
      </c>
      <c r="K148" s="195"/>
      <c r="L148" s="196"/>
      <c r="M148" s="197" t="s">
        <v>1</v>
      </c>
      <c r="N148" s="198" t="s">
        <v>41</v>
      </c>
      <c r="O148" s="71"/>
      <c r="P148" s="199">
        <f t="shared" si="1"/>
        <v>0</v>
      </c>
      <c r="Q148" s="199">
        <v>0</v>
      </c>
      <c r="R148" s="199">
        <f t="shared" si="2"/>
        <v>0</v>
      </c>
      <c r="S148" s="199">
        <v>0</v>
      </c>
      <c r="T148" s="200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1" t="s">
        <v>1542</v>
      </c>
      <c r="AT148" s="201" t="s">
        <v>133</v>
      </c>
      <c r="AU148" s="201" t="s">
        <v>86</v>
      </c>
      <c r="AY148" s="17" t="s">
        <v>131</v>
      </c>
      <c r="BE148" s="202">
        <f t="shared" si="4"/>
        <v>0</v>
      </c>
      <c r="BF148" s="202">
        <f t="shared" si="5"/>
        <v>0</v>
      </c>
      <c r="BG148" s="202">
        <f t="shared" si="6"/>
        <v>0</v>
      </c>
      <c r="BH148" s="202">
        <f t="shared" si="7"/>
        <v>0</v>
      </c>
      <c r="BI148" s="202">
        <f t="shared" si="8"/>
        <v>0</v>
      </c>
      <c r="BJ148" s="17" t="s">
        <v>84</v>
      </c>
      <c r="BK148" s="202">
        <f t="shared" si="9"/>
        <v>0</v>
      </c>
      <c r="BL148" s="17" t="s">
        <v>594</v>
      </c>
      <c r="BM148" s="201" t="s">
        <v>1543</v>
      </c>
    </row>
    <row r="149" spans="1:65" s="2" customFormat="1" ht="16.5" customHeight="1">
      <c r="A149" s="34"/>
      <c r="B149" s="35"/>
      <c r="C149" s="188" t="s">
        <v>8</v>
      </c>
      <c r="D149" s="188" t="s">
        <v>133</v>
      </c>
      <c r="E149" s="189" t="s">
        <v>1544</v>
      </c>
      <c r="F149" s="190" t="s">
        <v>1545</v>
      </c>
      <c r="G149" s="191" t="s">
        <v>166</v>
      </c>
      <c r="H149" s="192">
        <v>4</v>
      </c>
      <c r="I149" s="193"/>
      <c r="J149" s="194">
        <f t="shared" si="0"/>
        <v>0</v>
      </c>
      <c r="K149" s="195"/>
      <c r="L149" s="196"/>
      <c r="M149" s="197" t="s">
        <v>1</v>
      </c>
      <c r="N149" s="198" t="s">
        <v>41</v>
      </c>
      <c r="O149" s="71"/>
      <c r="P149" s="199">
        <f t="shared" si="1"/>
        <v>0</v>
      </c>
      <c r="Q149" s="199">
        <v>0</v>
      </c>
      <c r="R149" s="199">
        <f t="shared" si="2"/>
        <v>0</v>
      </c>
      <c r="S149" s="199">
        <v>0</v>
      </c>
      <c r="T149" s="200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1542</v>
      </c>
      <c r="AT149" s="201" t="s">
        <v>133</v>
      </c>
      <c r="AU149" s="201" t="s">
        <v>86</v>
      </c>
      <c r="AY149" s="17" t="s">
        <v>131</v>
      </c>
      <c r="BE149" s="202">
        <f t="shared" si="4"/>
        <v>0</v>
      </c>
      <c r="BF149" s="202">
        <f t="shared" si="5"/>
        <v>0</v>
      </c>
      <c r="BG149" s="202">
        <f t="shared" si="6"/>
        <v>0</v>
      </c>
      <c r="BH149" s="202">
        <f t="shared" si="7"/>
        <v>0</v>
      </c>
      <c r="BI149" s="202">
        <f t="shared" si="8"/>
        <v>0</v>
      </c>
      <c r="BJ149" s="17" t="s">
        <v>84</v>
      </c>
      <c r="BK149" s="202">
        <f t="shared" si="9"/>
        <v>0</v>
      </c>
      <c r="BL149" s="17" t="s">
        <v>594</v>
      </c>
      <c r="BM149" s="201" t="s">
        <v>1546</v>
      </c>
    </row>
    <row r="150" spans="1:65" s="2" customFormat="1" ht="16.5" customHeight="1">
      <c r="A150" s="34"/>
      <c r="B150" s="35"/>
      <c r="C150" s="188" t="s">
        <v>192</v>
      </c>
      <c r="D150" s="188" t="s">
        <v>133</v>
      </c>
      <c r="E150" s="189" t="s">
        <v>1547</v>
      </c>
      <c r="F150" s="190" t="s">
        <v>1548</v>
      </c>
      <c r="G150" s="191" t="s">
        <v>166</v>
      </c>
      <c r="H150" s="192">
        <v>1</v>
      </c>
      <c r="I150" s="193"/>
      <c r="J150" s="194">
        <f t="shared" si="0"/>
        <v>0</v>
      </c>
      <c r="K150" s="195"/>
      <c r="L150" s="196"/>
      <c r="M150" s="197" t="s">
        <v>1</v>
      </c>
      <c r="N150" s="198" t="s">
        <v>41</v>
      </c>
      <c r="O150" s="71"/>
      <c r="P150" s="199">
        <f t="shared" si="1"/>
        <v>0</v>
      </c>
      <c r="Q150" s="199">
        <v>0</v>
      </c>
      <c r="R150" s="199">
        <f t="shared" si="2"/>
        <v>0</v>
      </c>
      <c r="S150" s="199">
        <v>0</v>
      </c>
      <c r="T150" s="200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1542</v>
      </c>
      <c r="AT150" s="201" t="s">
        <v>133</v>
      </c>
      <c r="AU150" s="201" t="s">
        <v>86</v>
      </c>
      <c r="AY150" s="17" t="s">
        <v>131</v>
      </c>
      <c r="BE150" s="202">
        <f t="shared" si="4"/>
        <v>0</v>
      </c>
      <c r="BF150" s="202">
        <f t="shared" si="5"/>
        <v>0</v>
      </c>
      <c r="BG150" s="202">
        <f t="shared" si="6"/>
        <v>0</v>
      </c>
      <c r="BH150" s="202">
        <f t="shared" si="7"/>
        <v>0</v>
      </c>
      <c r="BI150" s="202">
        <f t="shared" si="8"/>
        <v>0</v>
      </c>
      <c r="BJ150" s="17" t="s">
        <v>84</v>
      </c>
      <c r="BK150" s="202">
        <f t="shared" si="9"/>
        <v>0</v>
      </c>
      <c r="BL150" s="17" t="s">
        <v>594</v>
      </c>
      <c r="BM150" s="201" t="s">
        <v>1549</v>
      </c>
    </row>
    <row r="151" spans="1:65" s="2" customFormat="1" ht="16.5" customHeight="1">
      <c r="A151" s="34"/>
      <c r="B151" s="35"/>
      <c r="C151" s="188" t="s">
        <v>196</v>
      </c>
      <c r="D151" s="188" t="s">
        <v>133</v>
      </c>
      <c r="E151" s="189" t="s">
        <v>1550</v>
      </c>
      <c r="F151" s="190" t="s">
        <v>1551</v>
      </c>
      <c r="G151" s="191" t="s">
        <v>166</v>
      </c>
      <c r="H151" s="192">
        <v>1</v>
      </c>
      <c r="I151" s="193"/>
      <c r="J151" s="194">
        <f t="shared" si="0"/>
        <v>0</v>
      </c>
      <c r="K151" s="195"/>
      <c r="L151" s="196"/>
      <c r="M151" s="197" t="s">
        <v>1</v>
      </c>
      <c r="N151" s="198" t="s">
        <v>41</v>
      </c>
      <c r="O151" s="71"/>
      <c r="P151" s="199">
        <f t="shared" si="1"/>
        <v>0</v>
      </c>
      <c r="Q151" s="199">
        <v>0</v>
      </c>
      <c r="R151" s="199">
        <f t="shared" si="2"/>
        <v>0</v>
      </c>
      <c r="S151" s="199">
        <v>0</v>
      </c>
      <c r="T151" s="200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1542</v>
      </c>
      <c r="AT151" s="201" t="s">
        <v>133</v>
      </c>
      <c r="AU151" s="201" t="s">
        <v>86</v>
      </c>
      <c r="AY151" s="17" t="s">
        <v>131</v>
      </c>
      <c r="BE151" s="202">
        <f t="shared" si="4"/>
        <v>0</v>
      </c>
      <c r="BF151" s="202">
        <f t="shared" si="5"/>
        <v>0</v>
      </c>
      <c r="BG151" s="202">
        <f t="shared" si="6"/>
        <v>0</v>
      </c>
      <c r="BH151" s="202">
        <f t="shared" si="7"/>
        <v>0</v>
      </c>
      <c r="BI151" s="202">
        <f t="shared" si="8"/>
        <v>0</v>
      </c>
      <c r="BJ151" s="17" t="s">
        <v>84</v>
      </c>
      <c r="BK151" s="202">
        <f t="shared" si="9"/>
        <v>0</v>
      </c>
      <c r="BL151" s="17" t="s">
        <v>594</v>
      </c>
      <c r="BM151" s="201" t="s">
        <v>1552</v>
      </c>
    </row>
    <row r="152" spans="1:65" s="2" customFormat="1" ht="16.5" customHeight="1">
      <c r="A152" s="34"/>
      <c r="B152" s="35"/>
      <c r="C152" s="188" t="s">
        <v>200</v>
      </c>
      <c r="D152" s="188" t="s">
        <v>133</v>
      </c>
      <c r="E152" s="189" t="s">
        <v>1553</v>
      </c>
      <c r="F152" s="190" t="s">
        <v>1554</v>
      </c>
      <c r="G152" s="191" t="s">
        <v>166</v>
      </c>
      <c r="H152" s="192">
        <v>1</v>
      </c>
      <c r="I152" s="193"/>
      <c r="J152" s="194">
        <f t="shared" si="0"/>
        <v>0</v>
      </c>
      <c r="K152" s="195"/>
      <c r="L152" s="196"/>
      <c r="M152" s="197" t="s">
        <v>1</v>
      </c>
      <c r="N152" s="198" t="s">
        <v>41</v>
      </c>
      <c r="O152" s="71"/>
      <c r="P152" s="199">
        <f t="shared" si="1"/>
        <v>0</v>
      </c>
      <c r="Q152" s="199">
        <v>0</v>
      </c>
      <c r="R152" s="199">
        <f t="shared" si="2"/>
        <v>0</v>
      </c>
      <c r="S152" s="199">
        <v>0</v>
      </c>
      <c r="T152" s="200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1" t="s">
        <v>1542</v>
      </c>
      <c r="AT152" s="201" t="s">
        <v>133</v>
      </c>
      <c r="AU152" s="201" t="s">
        <v>86</v>
      </c>
      <c r="AY152" s="17" t="s">
        <v>131</v>
      </c>
      <c r="BE152" s="202">
        <f t="shared" si="4"/>
        <v>0</v>
      </c>
      <c r="BF152" s="202">
        <f t="shared" si="5"/>
        <v>0</v>
      </c>
      <c r="BG152" s="202">
        <f t="shared" si="6"/>
        <v>0</v>
      </c>
      <c r="BH152" s="202">
        <f t="shared" si="7"/>
        <v>0</v>
      </c>
      <c r="BI152" s="202">
        <f t="shared" si="8"/>
        <v>0</v>
      </c>
      <c r="BJ152" s="17" t="s">
        <v>84</v>
      </c>
      <c r="BK152" s="202">
        <f t="shared" si="9"/>
        <v>0</v>
      </c>
      <c r="BL152" s="17" t="s">
        <v>594</v>
      </c>
      <c r="BM152" s="201" t="s">
        <v>1555</v>
      </c>
    </row>
    <row r="153" spans="1:65" s="2" customFormat="1" ht="16.5" customHeight="1">
      <c r="A153" s="34"/>
      <c r="B153" s="35"/>
      <c r="C153" s="188" t="s">
        <v>204</v>
      </c>
      <c r="D153" s="188" t="s">
        <v>133</v>
      </c>
      <c r="E153" s="189" t="s">
        <v>1556</v>
      </c>
      <c r="F153" s="190" t="s">
        <v>1557</v>
      </c>
      <c r="G153" s="191" t="s">
        <v>103</v>
      </c>
      <c r="H153" s="192">
        <v>270</v>
      </c>
      <c r="I153" s="193"/>
      <c r="J153" s="194">
        <f t="shared" si="0"/>
        <v>0</v>
      </c>
      <c r="K153" s="195"/>
      <c r="L153" s="196"/>
      <c r="M153" s="197" t="s">
        <v>1</v>
      </c>
      <c r="N153" s="198" t="s">
        <v>41</v>
      </c>
      <c r="O153" s="71"/>
      <c r="P153" s="199">
        <f t="shared" si="1"/>
        <v>0</v>
      </c>
      <c r="Q153" s="199">
        <v>0</v>
      </c>
      <c r="R153" s="199">
        <f t="shared" si="2"/>
        <v>0</v>
      </c>
      <c r="S153" s="199">
        <v>0</v>
      </c>
      <c r="T153" s="200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1542</v>
      </c>
      <c r="AT153" s="201" t="s">
        <v>133</v>
      </c>
      <c r="AU153" s="201" t="s">
        <v>86</v>
      </c>
      <c r="AY153" s="17" t="s">
        <v>131</v>
      </c>
      <c r="BE153" s="202">
        <f t="shared" si="4"/>
        <v>0</v>
      </c>
      <c r="BF153" s="202">
        <f t="shared" si="5"/>
        <v>0</v>
      </c>
      <c r="BG153" s="202">
        <f t="shared" si="6"/>
        <v>0</v>
      </c>
      <c r="BH153" s="202">
        <f t="shared" si="7"/>
        <v>0</v>
      </c>
      <c r="BI153" s="202">
        <f t="shared" si="8"/>
        <v>0</v>
      </c>
      <c r="BJ153" s="17" t="s">
        <v>84</v>
      </c>
      <c r="BK153" s="202">
        <f t="shared" si="9"/>
        <v>0</v>
      </c>
      <c r="BL153" s="17" t="s">
        <v>594</v>
      </c>
      <c r="BM153" s="201" t="s">
        <v>1558</v>
      </c>
    </row>
    <row r="154" spans="1:65" s="13" customFormat="1" ht="11.25">
      <c r="B154" s="203"/>
      <c r="C154" s="204"/>
      <c r="D154" s="205" t="s">
        <v>168</v>
      </c>
      <c r="E154" s="206" t="s">
        <v>1</v>
      </c>
      <c r="F154" s="207" t="s">
        <v>1559</v>
      </c>
      <c r="G154" s="204"/>
      <c r="H154" s="206" t="s">
        <v>1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168</v>
      </c>
      <c r="AU154" s="213" t="s">
        <v>86</v>
      </c>
      <c r="AV154" s="13" t="s">
        <v>84</v>
      </c>
      <c r="AW154" s="13" t="s">
        <v>32</v>
      </c>
      <c r="AX154" s="13" t="s">
        <v>76</v>
      </c>
      <c r="AY154" s="213" t="s">
        <v>131</v>
      </c>
    </row>
    <row r="155" spans="1:65" s="14" customFormat="1" ht="11.25">
      <c r="B155" s="214"/>
      <c r="C155" s="215"/>
      <c r="D155" s="205" t="s">
        <v>168</v>
      </c>
      <c r="E155" s="216" t="s">
        <v>1</v>
      </c>
      <c r="F155" s="217" t="s">
        <v>1560</v>
      </c>
      <c r="G155" s="215"/>
      <c r="H155" s="218">
        <v>270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168</v>
      </c>
      <c r="AU155" s="224" t="s">
        <v>86</v>
      </c>
      <c r="AV155" s="14" t="s">
        <v>86</v>
      </c>
      <c r="AW155" s="14" t="s">
        <v>32</v>
      </c>
      <c r="AX155" s="14" t="s">
        <v>84</v>
      </c>
      <c r="AY155" s="224" t="s">
        <v>131</v>
      </c>
    </row>
    <row r="156" spans="1:65" s="2" customFormat="1" ht="16.5" customHeight="1">
      <c r="A156" s="34"/>
      <c r="B156" s="35"/>
      <c r="C156" s="188" t="s">
        <v>208</v>
      </c>
      <c r="D156" s="188" t="s">
        <v>133</v>
      </c>
      <c r="E156" s="189" t="s">
        <v>1561</v>
      </c>
      <c r="F156" s="190" t="s">
        <v>1562</v>
      </c>
      <c r="G156" s="191" t="s">
        <v>135</v>
      </c>
      <c r="H156" s="192">
        <v>6</v>
      </c>
      <c r="I156" s="193"/>
      <c r="J156" s="194">
        <f t="shared" ref="J156:J165" si="10">ROUND(I156*H156,2)</f>
        <v>0</v>
      </c>
      <c r="K156" s="195"/>
      <c r="L156" s="196"/>
      <c r="M156" s="197" t="s">
        <v>1</v>
      </c>
      <c r="N156" s="198" t="s">
        <v>41</v>
      </c>
      <c r="O156" s="71"/>
      <c r="P156" s="199">
        <f t="shared" ref="P156:P165" si="11">O156*H156</f>
        <v>0</v>
      </c>
      <c r="Q156" s="199">
        <v>0</v>
      </c>
      <c r="R156" s="199">
        <f t="shared" ref="R156:R165" si="12">Q156*H156</f>
        <v>0</v>
      </c>
      <c r="S156" s="199">
        <v>0</v>
      </c>
      <c r="T156" s="200">
        <f t="shared" ref="T156:T165" si="13"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1542</v>
      </c>
      <c r="AT156" s="201" t="s">
        <v>133</v>
      </c>
      <c r="AU156" s="201" t="s">
        <v>86</v>
      </c>
      <c r="AY156" s="17" t="s">
        <v>131</v>
      </c>
      <c r="BE156" s="202">
        <f t="shared" ref="BE156:BE165" si="14">IF(N156="základní",J156,0)</f>
        <v>0</v>
      </c>
      <c r="BF156" s="202">
        <f t="shared" ref="BF156:BF165" si="15">IF(N156="snížená",J156,0)</f>
        <v>0</v>
      </c>
      <c r="BG156" s="202">
        <f t="shared" ref="BG156:BG165" si="16">IF(N156="zákl. přenesená",J156,0)</f>
        <v>0</v>
      </c>
      <c r="BH156" s="202">
        <f t="shared" ref="BH156:BH165" si="17">IF(N156="sníž. přenesená",J156,0)</f>
        <v>0</v>
      </c>
      <c r="BI156" s="202">
        <f t="shared" ref="BI156:BI165" si="18">IF(N156="nulová",J156,0)</f>
        <v>0</v>
      </c>
      <c r="BJ156" s="17" t="s">
        <v>84</v>
      </c>
      <c r="BK156" s="202">
        <f t="shared" ref="BK156:BK165" si="19">ROUND(I156*H156,2)</f>
        <v>0</v>
      </c>
      <c r="BL156" s="17" t="s">
        <v>594</v>
      </c>
      <c r="BM156" s="201" t="s">
        <v>1563</v>
      </c>
    </row>
    <row r="157" spans="1:65" s="2" customFormat="1" ht="24.2" customHeight="1">
      <c r="A157" s="34"/>
      <c r="B157" s="35"/>
      <c r="C157" s="236" t="s">
        <v>7</v>
      </c>
      <c r="D157" s="236" t="s">
        <v>224</v>
      </c>
      <c r="E157" s="237" t="s">
        <v>1564</v>
      </c>
      <c r="F157" s="238" t="s">
        <v>1565</v>
      </c>
      <c r="G157" s="239" t="s">
        <v>166</v>
      </c>
      <c r="H157" s="240">
        <v>12</v>
      </c>
      <c r="I157" s="241"/>
      <c r="J157" s="242">
        <f t="shared" si="10"/>
        <v>0</v>
      </c>
      <c r="K157" s="243"/>
      <c r="L157" s="39"/>
      <c r="M157" s="244" t="s">
        <v>1</v>
      </c>
      <c r="N157" s="245" t="s">
        <v>41</v>
      </c>
      <c r="O157" s="71"/>
      <c r="P157" s="199">
        <f t="shared" si="11"/>
        <v>0</v>
      </c>
      <c r="Q157" s="199">
        <v>0</v>
      </c>
      <c r="R157" s="199">
        <f t="shared" si="12"/>
        <v>0</v>
      </c>
      <c r="S157" s="199">
        <v>0</v>
      </c>
      <c r="T157" s="200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594</v>
      </c>
      <c r="AT157" s="201" t="s">
        <v>224</v>
      </c>
      <c r="AU157" s="201" t="s">
        <v>86</v>
      </c>
      <c r="AY157" s="17" t="s">
        <v>131</v>
      </c>
      <c r="BE157" s="202">
        <f t="shared" si="14"/>
        <v>0</v>
      </c>
      <c r="BF157" s="202">
        <f t="shared" si="15"/>
        <v>0</v>
      </c>
      <c r="BG157" s="202">
        <f t="shared" si="16"/>
        <v>0</v>
      </c>
      <c r="BH157" s="202">
        <f t="shared" si="17"/>
        <v>0</v>
      </c>
      <c r="BI157" s="202">
        <f t="shared" si="18"/>
        <v>0</v>
      </c>
      <c r="BJ157" s="17" t="s">
        <v>84</v>
      </c>
      <c r="BK157" s="202">
        <f t="shared" si="19"/>
        <v>0</v>
      </c>
      <c r="BL157" s="17" t="s">
        <v>594</v>
      </c>
      <c r="BM157" s="201" t="s">
        <v>1566</v>
      </c>
    </row>
    <row r="158" spans="1:65" s="2" customFormat="1" ht="16.5" customHeight="1">
      <c r="A158" s="34"/>
      <c r="B158" s="35"/>
      <c r="C158" s="188" t="s">
        <v>215</v>
      </c>
      <c r="D158" s="188" t="s">
        <v>133</v>
      </c>
      <c r="E158" s="189" t="s">
        <v>1567</v>
      </c>
      <c r="F158" s="190" t="s">
        <v>1568</v>
      </c>
      <c r="G158" s="191" t="s">
        <v>166</v>
      </c>
      <c r="H158" s="192">
        <v>12</v>
      </c>
      <c r="I158" s="193"/>
      <c r="J158" s="194">
        <f t="shared" si="10"/>
        <v>0</v>
      </c>
      <c r="K158" s="195"/>
      <c r="L158" s="196"/>
      <c r="M158" s="197" t="s">
        <v>1</v>
      </c>
      <c r="N158" s="198" t="s">
        <v>41</v>
      </c>
      <c r="O158" s="71"/>
      <c r="P158" s="199">
        <f t="shared" si="11"/>
        <v>0</v>
      </c>
      <c r="Q158" s="199">
        <v>0</v>
      </c>
      <c r="R158" s="199">
        <f t="shared" si="12"/>
        <v>0</v>
      </c>
      <c r="S158" s="199">
        <v>0</v>
      </c>
      <c r="T158" s="200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1542</v>
      </c>
      <c r="AT158" s="201" t="s">
        <v>133</v>
      </c>
      <c r="AU158" s="201" t="s">
        <v>86</v>
      </c>
      <c r="AY158" s="17" t="s">
        <v>131</v>
      </c>
      <c r="BE158" s="202">
        <f t="shared" si="14"/>
        <v>0</v>
      </c>
      <c r="BF158" s="202">
        <f t="shared" si="15"/>
        <v>0</v>
      </c>
      <c r="BG158" s="202">
        <f t="shared" si="16"/>
        <v>0</v>
      </c>
      <c r="BH158" s="202">
        <f t="shared" si="17"/>
        <v>0</v>
      </c>
      <c r="BI158" s="202">
        <f t="shared" si="18"/>
        <v>0</v>
      </c>
      <c r="BJ158" s="17" t="s">
        <v>84</v>
      </c>
      <c r="BK158" s="202">
        <f t="shared" si="19"/>
        <v>0</v>
      </c>
      <c r="BL158" s="17" t="s">
        <v>594</v>
      </c>
      <c r="BM158" s="201" t="s">
        <v>1569</v>
      </c>
    </row>
    <row r="159" spans="1:65" s="2" customFormat="1" ht="24.2" customHeight="1">
      <c r="A159" s="34"/>
      <c r="B159" s="35"/>
      <c r="C159" s="236" t="s">
        <v>219</v>
      </c>
      <c r="D159" s="236" t="s">
        <v>224</v>
      </c>
      <c r="E159" s="237" t="s">
        <v>1570</v>
      </c>
      <c r="F159" s="238" t="s">
        <v>1571</v>
      </c>
      <c r="G159" s="239" t="s">
        <v>166</v>
      </c>
      <c r="H159" s="240">
        <v>5</v>
      </c>
      <c r="I159" s="241"/>
      <c r="J159" s="242">
        <f t="shared" si="10"/>
        <v>0</v>
      </c>
      <c r="K159" s="243"/>
      <c r="L159" s="39"/>
      <c r="M159" s="244" t="s">
        <v>1</v>
      </c>
      <c r="N159" s="245" t="s">
        <v>41</v>
      </c>
      <c r="O159" s="71"/>
      <c r="P159" s="199">
        <f t="shared" si="11"/>
        <v>0</v>
      </c>
      <c r="Q159" s="199">
        <v>0</v>
      </c>
      <c r="R159" s="199">
        <f t="shared" si="12"/>
        <v>0</v>
      </c>
      <c r="S159" s="199">
        <v>0</v>
      </c>
      <c r="T159" s="200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1" t="s">
        <v>594</v>
      </c>
      <c r="AT159" s="201" t="s">
        <v>224</v>
      </c>
      <c r="AU159" s="201" t="s">
        <v>86</v>
      </c>
      <c r="AY159" s="17" t="s">
        <v>131</v>
      </c>
      <c r="BE159" s="202">
        <f t="shared" si="14"/>
        <v>0</v>
      </c>
      <c r="BF159" s="202">
        <f t="shared" si="15"/>
        <v>0</v>
      </c>
      <c r="BG159" s="202">
        <f t="shared" si="16"/>
        <v>0</v>
      </c>
      <c r="BH159" s="202">
        <f t="shared" si="17"/>
        <v>0</v>
      </c>
      <c r="BI159" s="202">
        <f t="shared" si="18"/>
        <v>0</v>
      </c>
      <c r="BJ159" s="17" t="s">
        <v>84</v>
      </c>
      <c r="BK159" s="202">
        <f t="shared" si="19"/>
        <v>0</v>
      </c>
      <c r="BL159" s="17" t="s">
        <v>594</v>
      </c>
      <c r="BM159" s="201" t="s">
        <v>1572</v>
      </c>
    </row>
    <row r="160" spans="1:65" s="2" customFormat="1" ht="24.2" customHeight="1">
      <c r="A160" s="34"/>
      <c r="B160" s="35"/>
      <c r="C160" s="188" t="s">
        <v>223</v>
      </c>
      <c r="D160" s="188" t="s">
        <v>133</v>
      </c>
      <c r="E160" s="189" t="s">
        <v>1573</v>
      </c>
      <c r="F160" s="190" t="s">
        <v>1574</v>
      </c>
      <c r="G160" s="191" t="s">
        <v>166</v>
      </c>
      <c r="H160" s="192">
        <v>5</v>
      </c>
      <c r="I160" s="193"/>
      <c r="J160" s="194">
        <f t="shared" si="10"/>
        <v>0</v>
      </c>
      <c r="K160" s="195"/>
      <c r="L160" s="196"/>
      <c r="M160" s="197" t="s">
        <v>1</v>
      </c>
      <c r="N160" s="198" t="s">
        <v>41</v>
      </c>
      <c r="O160" s="71"/>
      <c r="P160" s="199">
        <f t="shared" si="11"/>
        <v>0</v>
      </c>
      <c r="Q160" s="199">
        <v>0</v>
      </c>
      <c r="R160" s="199">
        <f t="shared" si="12"/>
        <v>0</v>
      </c>
      <c r="S160" s="199">
        <v>0</v>
      </c>
      <c r="T160" s="200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1542</v>
      </c>
      <c r="AT160" s="201" t="s">
        <v>133</v>
      </c>
      <c r="AU160" s="201" t="s">
        <v>86</v>
      </c>
      <c r="AY160" s="17" t="s">
        <v>131</v>
      </c>
      <c r="BE160" s="202">
        <f t="shared" si="14"/>
        <v>0</v>
      </c>
      <c r="BF160" s="202">
        <f t="shared" si="15"/>
        <v>0</v>
      </c>
      <c r="BG160" s="202">
        <f t="shared" si="16"/>
        <v>0</v>
      </c>
      <c r="BH160" s="202">
        <f t="shared" si="17"/>
        <v>0</v>
      </c>
      <c r="BI160" s="202">
        <f t="shared" si="18"/>
        <v>0</v>
      </c>
      <c r="BJ160" s="17" t="s">
        <v>84</v>
      </c>
      <c r="BK160" s="202">
        <f t="shared" si="19"/>
        <v>0</v>
      </c>
      <c r="BL160" s="17" t="s">
        <v>594</v>
      </c>
      <c r="BM160" s="201" t="s">
        <v>1575</v>
      </c>
    </row>
    <row r="161" spans="1:65" s="2" customFormat="1" ht="24.2" customHeight="1">
      <c r="A161" s="34"/>
      <c r="B161" s="35"/>
      <c r="C161" s="236" t="s">
        <v>230</v>
      </c>
      <c r="D161" s="236" t="s">
        <v>224</v>
      </c>
      <c r="E161" s="237" t="s">
        <v>1576</v>
      </c>
      <c r="F161" s="238" t="s">
        <v>1577</v>
      </c>
      <c r="G161" s="239" t="s">
        <v>166</v>
      </c>
      <c r="H161" s="240">
        <v>1</v>
      </c>
      <c r="I161" s="241"/>
      <c r="J161" s="242">
        <f t="shared" si="10"/>
        <v>0</v>
      </c>
      <c r="K161" s="243"/>
      <c r="L161" s="39"/>
      <c r="M161" s="244" t="s">
        <v>1</v>
      </c>
      <c r="N161" s="245" t="s">
        <v>41</v>
      </c>
      <c r="O161" s="71"/>
      <c r="P161" s="199">
        <f t="shared" si="11"/>
        <v>0</v>
      </c>
      <c r="Q161" s="199">
        <v>0</v>
      </c>
      <c r="R161" s="199">
        <f t="shared" si="12"/>
        <v>0</v>
      </c>
      <c r="S161" s="199">
        <v>0</v>
      </c>
      <c r="T161" s="200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594</v>
      </c>
      <c r="AT161" s="201" t="s">
        <v>224</v>
      </c>
      <c r="AU161" s="201" t="s">
        <v>86</v>
      </c>
      <c r="AY161" s="17" t="s">
        <v>131</v>
      </c>
      <c r="BE161" s="202">
        <f t="shared" si="14"/>
        <v>0</v>
      </c>
      <c r="BF161" s="202">
        <f t="shared" si="15"/>
        <v>0</v>
      </c>
      <c r="BG161" s="202">
        <f t="shared" si="16"/>
        <v>0</v>
      </c>
      <c r="BH161" s="202">
        <f t="shared" si="17"/>
        <v>0</v>
      </c>
      <c r="BI161" s="202">
        <f t="shared" si="18"/>
        <v>0</v>
      </c>
      <c r="BJ161" s="17" t="s">
        <v>84</v>
      </c>
      <c r="BK161" s="202">
        <f t="shared" si="19"/>
        <v>0</v>
      </c>
      <c r="BL161" s="17" t="s">
        <v>594</v>
      </c>
      <c r="BM161" s="201" t="s">
        <v>1578</v>
      </c>
    </row>
    <row r="162" spans="1:65" s="2" customFormat="1" ht="24.2" customHeight="1">
      <c r="A162" s="34"/>
      <c r="B162" s="35"/>
      <c r="C162" s="188" t="s">
        <v>234</v>
      </c>
      <c r="D162" s="188" t="s">
        <v>133</v>
      </c>
      <c r="E162" s="189" t="s">
        <v>1579</v>
      </c>
      <c r="F162" s="190" t="s">
        <v>1580</v>
      </c>
      <c r="G162" s="191" t="s">
        <v>166</v>
      </c>
      <c r="H162" s="192">
        <v>1</v>
      </c>
      <c r="I162" s="193"/>
      <c r="J162" s="194">
        <f t="shared" si="10"/>
        <v>0</v>
      </c>
      <c r="K162" s="195"/>
      <c r="L162" s="196"/>
      <c r="M162" s="197" t="s">
        <v>1</v>
      </c>
      <c r="N162" s="198" t="s">
        <v>41</v>
      </c>
      <c r="O162" s="71"/>
      <c r="P162" s="199">
        <f t="shared" si="11"/>
        <v>0</v>
      </c>
      <c r="Q162" s="199">
        <v>0</v>
      </c>
      <c r="R162" s="199">
        <f t="shared" si="12"/>
        <v>0</v>
      </c>
      <c r="S162" s="199">
        <v>0</v>
      </c>
      <c r="T162" s="200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1542</v>
      </c>
      <c r="AT162" s="201" t="s">
        <v>133</v>
      </c>
      <c r="AU162" s="201" t="s">
        <v>86</v>
      </c>
      <c r="AY162" s="17" t="s">
        <v>131</v>
      </c>
      <c r="BE162" s="202">
        <f t="shared" si="14"/>
        <v>0</v>
      </c>
      <c r="BF162" s="202">
        <f t="shared" si="15"/>
        <v>0</v>
      </c>
      <c r="BG162" s="202">
        <f t="shared" si="16"/>
        <v>0</v>
      </c>
      <c r="BH162" s="202">
        <f t="shared" si="17"/>
        <v>0</v>
      </c>
      <c r="BI162" s="202">
        <f t="shared" si="18"/>
        <v>0</v>
      </c>
      <c r="BJ162" s="17" t="s">
        <v>84</v>
      </c>
      <c r="BK162" s="202">
        <f t="shared" si="19"/>
        <v>0</v>
      </c>
      <c r="BL162" s="17" t="s">
        <v>594</v>
      </c>
      <c r="BM162" s="201" t="s">
        <v>1581</v>
      </c>
    </row>
    <row r="163" spans="1:65" s="2" customFormat="1" ht="16.5" customHeight="1">
      <c r="A163" s="34"/>
      <c r="B163" s="35"/>
      <c r="C163" s="236" t="s">
        <v>423</v>
      </c>
      <c r="D163" s="236" t="s">
        <v>224</v>
      </c>
      <c r="E163" s="237" t="s">
        <v>1582</v>
      </c>
      <c r="F163" s="238" t="s">
        <v>1583</v>
      </c>
      <c r="G163" s="239" t="s">
        <v>166</v>
      </c>
      <c r="H163" s="240">
        <v>12</v>
      </c>
      <c r="I163" s="241"/>
      <c r="J163" s="242">
        <f t="shared" si="10"/>
        <v>0</v>
      </c>
      <c r="K163" s="243"/>
      <c r="L163" s="39"/>
      <c r="M163" s="244" t="s">
        <v>1</v>
      </c>
      <c r="N163" s="245" t="s">
        <v>41</v>
      </c>
      <c r="O163" s="71"/>
      <c r="P163" s="199">
        <f t="shared" si="11"/>
        <v>0</v>
      </c>
      <c r="Q163" s="199">
        <v>0</v>
      </c>
      <c r="R163" s="199">
        <f t="shared" si="12"/>
        <v>0</v>
      </c>
      <c r="S163" s="199">
        <v>0</v>
      </c>
      <c r="T163" s="200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594</v>
      </c>
      <c r="AT163" s="201" t="s">
        <v>224</v>
      </c>
      <c r="AU163" s="201" t="s">
        <v>86</v>
      </c>
      <c r="AY163" s="17" t="s">
        <v>131</v>
      </c>
      <c r="BE163" s="202">
        <f t="shared" si="14"/>
        <v>0</v>
      </c>
      <c r="BF163" s="202">
        <f t="shared" si="15"/>
        <v>0</v>
      </c>
      <c r="BG163" s="202">
        <f t="shared" si="16"/>
        <v>0</v>
      </c>
      <c r="BH163" s="202">
        <f t="shared" si="17"/>
        <v>0</v>
      </c>
      <c r="BI163" s="202">
        <f t="shared" si="18"/>
        <v>0</v>
      </c>
      <c r="BJ163" s="17" t="s">
        <v>84</v>
      </c>
      <c r="BK163" s="202">
        <f t="shared" si="19"/>
        <v>0</v>
      </c>
      <c r="BL163" s="17" t="s">
        <v>594</v>
      </c>
      <c r="BM163" s="201" t="s">
        <v>1584</v>
      </c>
    </row>
    <row r="164" spans="1:65" s="2" customFormat="1" ht="24.2" customHeight="1">
      <c r="A164" s="34"/>
      <c r="B164" s="35"/>
      <c r="C164" s="188" t="s">
        <v>427</v>
      </c>
      <c r="D164" s="188" t="s">
        <v>133</v>
      </c>
      <c r="E164" s="189" t="s">
        <v>1585</v>
      </c>
      <c r="F164" s="190" t="s">
        <v>1586</v>
      </c>
      <c r="G164" s="191" t="s">
        <v>1587</v>
      </c>
      <c r="H164" s="192">
        <v>12</v>
      </c>
      <c r="I164" s="193"/>
      <c r="J164" s="194">
        <f t="shared" si="10"/>
        <v>0</v>
      </c>
      <c r="K164" s="195"/>
      <c r="L164" s="196"/>
      <c r="M164" s="197" t="s">
        <v>1</v>
      </c>
      <c r="N164" s="198" t="s">
        <v>41</v>
      </c>
      <c r="O164" s="71"/>
      <c r="P164" s="199">
        <f t="shared" si="11"/>
        <v>0</v>
      </c>
      <c r="Q164" s="199">
        <v>0</v>
      </c>
      <c r="R164" s="199">
        <f t="shared" si="12"/>
        <v>0</v>
      </c>
      <c r="S164" s="199">
        <v>0</v>
      </c>
      <c r="T164" s="200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1542</v>
      </c>
      <c r="AT164" s="201" t="s">
        <v>133</v>
      </c>
      <c r="AU164" s="201" t="s">
        <v>86</v>
      </c>
      <c r="AY164" s="17" t="s">
        <v>131</v>
      </c>
      <c r="BE164" s="202">
        <f t="shared" si="14"/>
        <v>0</v>
      </c>
      <c r="BF164" s="202">
        <f t="shared" si="15"/>
        <v>0</v>
      </c>
      <c r="BG164" s="202">
        <f t="shared" si="16"/>
        <v>0</v>
      </c>
      <c r="BH164" s="202">
        <f t="shared" si="17"/>
        <v>0</v>
      </c>
      <c r="BI164" s="202">
        <f t="shared" si="18"/>
        <v>0</v>
      </c>
      <c r="BJ164" s="17" t="s">
        <v>84</v>
      </c>
      <c r="BK164" s="202">
        <f t="shared" si="19"/>
        <v>0</v>
      </c>
      <c r="BL164" s="17" t="s">
        <v>594</v>
      </c>
      <c r="BM164" s="201" t="s">
        <v>1588</v>
      </c>
    </row>
    <row r="165" spans="1:65" s="2" customFormat="1" ht="33" customHeight="1">
      <c r="A165" s="34"/>
      <c r="B165" s="35"/>
      <c r="C165" s="236" t="s">
        <v>431</v>
      </c>
      <c r="D165" s="236" t="s">
        <v>224</v>
      </c>
      <c r="E165" s="237" t="s">
        <v>1589</v>
      </c>
      <c r="F165" s="238" t="s">
        <v>1590</v>
      </c>
      <c r="G165" s="239" t="s">
        <v>103</v>
      </c>
      <c r="H165" s="240">
        <v>243.9</v>
      </c>
      <c r="I165" s="241"/>
      <c r="J165" s="242">
        <f t="shared" si="10"/>
        <v>0</v>
      </c>
      <c r="K165" s="243"/>
      <c r="L165" s="39"/>
      <c r="M165" s="244" t="s">
        <v>1</v>
      </c>
      <c r="N165" s="245" t="s">
        <v>41</v>
      </c>
      <c r="O165" s="71"/>
      <c r="P165" s="199">
        <f t="shared" si="11"/>
        <v>0</v>
      </c>
      <c r="Q165" s="199">
        <v>0</v>
      </c>
      <c r="R165" s="199">
        <f t="shared" si="12"/>
        <v>0</v>
      </c>
      <c r="S165" s="199">
        <v>0</v>
      </c>
      <c r="T165" s="200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1" t="s">
        <v>594</v>
      </c>
      <c r="AT165" s="201" t="s">
        <v>224</v>
      </c>
      <c r="AU165" s="201" t="s">
        <v>86</v>
      </c>
      <c r="AY165" s="17" t="s">
        <v>131</v>
      </c>
      <c r="BE165" s="202">
        <f t="shared" si="14"/>
        <v>0</v>
      </c>
      <c r="BF165" s="202">
        <f t="shared" si="15"/>
        <v>0</v>
      </c>
      <c r="BG165" s="202">
        <f t="shared" si="16"/>
        <v>0</v>
      </c>
      <c r="BH165" s="202">
        <f t="shared" si="17"/>
        <v>0</v>
      </c>
      <c r="BI165" s="202">
        <f t="shared" si="18"/>
        <v>0</v>
      </c>
      <c r="BJ165" s="17" t="s">
        <v>84</v>
      </c>
      <c r="BK165" s="202">
        <f t="shared" si="19"/>
        <v>0</v>
      </c>
      <c r="BL165" s="17" t="s">
        <v>594</v>
      </c>
      <c r="BM165" s="201" t="s">
        <v>1591</v>
      </c>
    </row>
    <row r="166" spans="1:65" s="14" customFormat="1" ht="11.25">
      <c r="B166" s="214"/>
      <c r="C166" s="215"/>
      <c r="D166" s="205" t="s">
        <v>168</v>
      </c>
      <c r="E166" s="216" t="s">
        <v>1485</v>
      </c>
      <c r="F166" s="217" t="s">
        <v>1592</v>
      </c>
      <c r="G166" s="215"/>
      <c r="H166" s="218">
        <v>243.9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168</v>
      </c>
      <c r="AU166" s="224" t="s">
        <v>86</v>
      </c>
      <c r="AV166" s="14" t="s">
        <v>86</v>
      </c>
      <c r="AW166" s="14" t="s">
        <v>32</v>
      </c>
      <c r="AX166" s="14" t="s">
        <v>84</v>
      </c>
      <c r="AY166" s="224" t="s">
        <v>131</v>
      </c>
    </row>
    <row r="167" spans="1:65" s="2" customFormat="1" ht="16.5" customHeight="1">
      <c r="A167" s="34"/>
      <c r="B167" s="35"/>
      <c r="C167" s="188" t="s">
        <v>294</v>
      </c>
      <c r="D167" s="188" t="s">
        <v>133</v>
      </c>
      <c r="E167" s="189" t="s">
        <v>1593</v>
      </c>
      <c r="F167" s="190" t="s">
        <v>1594</v>
      </c>
      <c r="G167" s="191" t="s">
        <v>463</v>
      </c>
      <c r="H167" s="192">
        <v>151.21799999999999</v>
      </c>
      <c r="I167" s="193"/>
      <c r="J167" s="194">
        <f>ROUND(I167*H167,2)</f>
        <v>0</v>
      </c>
      <c r="K167" s="195"/>
      <c r="L167" s="196"/>
      <c r="M167" s="197" t="s">
        <v>1</v>
      </c>
      <c r="N167" s="198" t="s">
        <v>41</v>
      </c>
      <c r="O167" s="71"/>
      <c r="P167" s="199">
        <f>O167*H167</f>
        <v>0</v>
      </c>
      <c r="Q167" s="199">
        <v>1E-3</v>
      </c>
      <c r="R167" s="199">
        <f>Q167*H167</f>
        <v>0.15121799999999999</v>
      </c>
      <c r="S167" s="199">
        <v>0</v>
      </c>
      <c r="T167" s="20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1" t="s">
        <v>906</v>
      </c>
      <c r="AT167" s="201" t="s">
        <v>133</v>
      </c>
      <c r="AU167" s="201" t="s">
        <v>86</v>
      </c>
      <c r="AY167" s="17" t="s">
        <v>131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" t="s">
        <v>84</v>
      </c>
      <c r="BK167" s="202">
        <f>ROUND(I167*H167,2)</f>
        <v>0</v>
      </c>
      <c r="BL167" s="17" t="s">
        <v>906</v>
      </c>
      <c r="BM167" s="201" t="s">
        <v>1595</v>
      </c>
    </row>
    <row r="168" spans="1:65" s="14" customFormat="1" ht="11.25">
      <c r="B168" s="214"/>
      <c r="C168" s="215"/>
      <c r="D168" s="205" t="s">
        <v>168</v>
      </c>
      <c r="E168" s="216" t="s">
        <v>1</v>
      </c>
      <c r="F168" s="217" t="s">
        <v>1596</v>
      </c>
      <c r="G168" s="215"/>
      <c r="H168" s="218">
        <v>151.21799999999999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168</v>
      </c>
      <c r="AU168" s="224" t="s">
        <v>86</v>
      </c>
      <c r="AV168" s="14" t="s">
        <v>86</v>
      </c>
      <c r="AW168" s="14" t="s">
        <v>32</v>
      </c>
      <c r="AX168" s="14" t="s">
        <v>84</v>
      </c>
      <c r="AY168" s="224" t="s">
        <v>131</v>
      </c>
    </row>
    <row r="169" spans="1:65" s="2" customFormat="1" ht="24.2" customHeight="1">
      <c r="A169" s="34"/>
      <c r="B169" s="35"/>
      <c r="C169" s="236" t="s">
        <v>441</v>
      </c>
      <c r="D169" s="236" t="s">
        <v>224</v>
      </c>
      <c r="E169" s="237" t="s">
        <v>1597</v>
      </c>
      <c r="F169" s="238" t="s">
        <v>1598</v>
      </c>
      <c r="G169" s="239" t="s">
        <v>166</v>
      </c>
      <c r="H169" s="240">
        <v>1</v>
      </c>
      <c r="I169" s="241"/>
      <c r="J169" s="242">
        <f t="shared" ref="J169:J174" si="20">ROUND(I169*H169,2)</f>
        <v>0</v>
      </c>
      <c r="K169" s="243"/>
      <c r="L169" s="39"/>
      <c r="M169" s="244" t="s">
        <v>1</v>
      </c>
      <c r="N169" s="245" t="s">
        <v>41</v>
      </c>
      <c r="O169" s="71"/>
      <c r="P169" s="199">
        <f t="shared" ref="P169:P174" si="21">O169*H169</f>
        <v>0</v>
      </c>
      <c r="Q169" s="199">
        <v>0</v>
      </c>
      <c r="R169" s="199">
        <f t="shared" ref="R169:R174" si="22">Q169*H169</f>
        <v>0</v>
      </c>
      <c r="S169" s="199">
        <v>0</v>
      </c>
      <c r="T169" s="200">
        <f t="shared" ref="T169:T174" si="23"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594</v>
      </c>
      <c r="AT169" s="201" t="s">
        <v>224</v>
      </c>
      <c r="AU169" s="201" t="s">
        <v>86</v>
      </c>
      <c r="AY169" s="17" t="s">
        <v>131</v>
      </c>
      <c r="BE169" s="202">
        <f t="shared" ref="BE169:BE174" si="24">IF(N169="základní",J169,0)</f>
        <v>0</v>
      </c>
      <c r="BF169" s="202">
        <f t="shared" ref="BF169:BF174" si="25">IF(N169="snížená",J169,0)</f>
        <v>0</v>
      </c>
      <c r="BG169" s="202">
        <f t="shared" ref="BG169:BG174" si="26">IF(N169="zákl. přenesená",J169,0)</f>
        <v>0</v>
      </c>
      <c r="BH169" s="202">
        <f t="shared" ref="BH169:BH174" si="27">IF(N169="sníž. přenesená",J169,0)</f>
        <v>0</v>
      </c>
      <c r="BI169" s="202">
        <f t="shared" ref="BI169:BI174" si="28">IF(N169="nulová",J169,0)</f>
        <v>0</v>
      </c>
      <c r="BJ169" s="17" t="s">
        <v>84</v>
      </c>
      <c r="BK169" s="202">
        <f t="shared" ref="BK169:BK174" si="29">ROUND(I169*H169,2)</f>
        <v>0</v>
      </c>
      <c r="BL169" s="17" t="s">
        <v>594</v>
      </c>
      <c r="BM169" s="201" t="s">
        <v>1599</v>
      </c>
    </row>
    <row r="170" spans="1:65" s="2" customFormat="1" ht="24.2" customHeight="1">
      <c r="A170" s="34"/>
      <c r="B170" s="35"/>
      <c r="C170" s="236" t="s">
        <v>446</v>
      </c>
      <c r="D170" s="236" t="s">
        <v>224</v>
      </c>
      <c r="E170" s="237" t="s">
        <v>1600</v>
      </c>
      <c r="F170" s="238" t="s">
        <v>1601</v>
      </c>
      <c r="G170" s="239" t="s">
        <v>166</v>
      </c>
      <c r="H170" s="240">
        <v>8</v>
      </c>
      <c r="I170" s="241"/>
      <c r="J170" s="242">
        <f t="shared" si="20"/>
        <v>0</v>
      </c>
      <c r="K170" s="243"/>
      <c r="L170" s="39"/>
      <c r="M170" s="244" t="s">
        <v>1</v>
      </c>
      <c r="N170" s="245" t="s">
        <v>41</v>
      </c>
      <c r="O170" s="71"/>
      <c r="P170" s="199">
        <f t="shared" si="21"/>
        <v>0</v>
      </c>
      <c r="Q170" s="199">
        <v>0</v>
      </c>
      <c r="R170" s="199">
        <f t="shared" si="22"/>
        <v>0</v>
      </c>
      <c r="S170" s="199">
        <v>0</v>
      </c>
      <c r="T170" s="200">
        <f t="shared" si="2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594</v>
      </c>
      <c r="AT170" s="201" t="s">
        <v>224</v>
      </c>
      <c r="AU170" s="201" t="s">
        <v>86</v>
      </c>
      <c r="AY170" s="17" t="s">
        <v>131</v>
      </c>
      <c r="BE170" s="202">
        <f t="shared" si="24"/>
        <v>0</v>
      </c>
      <c r="BF170" s="202">
        <f t="shared" si="25"/>
        <v>0</v>
      </c>
      <c r="BG170" s="202">
        <f t="shared" si="26"/>
        <v>0</v>
      </c>
      <c r="BH170" s="202">
        <f t="shared" si="27"/>
        <v>0</v>
      </c>
      <c r="BI170" s="202">
        <f t="shared" si="28"/>
        <v>0</v>
      </c>
      <c r="BJ170" s="17" t="s">
        <v>84</v>
      </c>
      <c r="BK170" s="202">
        <f t="shared" si="29"/>
        <v>0</v>
      </c>
      <c r="BL170" s="17" t="s">
        <v>594</v>
      </c>
      <c r="BM170" s="201" t="s">
        <v>1602</v>
      </c>
    </row>
    <row r="171" spans="1:65" s="2" customFormat="1" ht="24.2" customHeight="1">
      <c r="A171" s="34"/>
      <c r="B171" s="35"/>
      <c r="C171" s="236" t="s">
        <v>452</v>
      </c>
      <c r="D171" s="236" t="s">
        <v>224</v>
      </c>
      <c r="E171" s="237" t="s">
        <v>1603</v>
      </c>
      <c r="F171" s="238" t="s">
        <v>1604</v>
      </c>
      <c r="G171" s="239" t="s">
        <v>166</v>
      </c>
      <c r="H171" s="240">
        <v>9</v>
      </c>
      <c r="I171" s="241"/>
      <c r="J171" s="242">
        <f t="shared" si="20"/>
        <v>0</v>
      </c>
      <c r="K171" s="243"/>
      <c r="L171" s="39"/>
      <c r="M171" s="244" t="s">
        <v>1</v>
      </c>
      <c r="N171" s="245" t="s">
        <v>41</v>
      </c>
      <c r="O171" s="71"/>
      <c r="P171" s="199">
        <f t="shared" si="21"/>
        <v>0</v>
      </c>
      <c r="Q171" s="199">
        <v>0</v>
      </c>
      <c r="R171" s="199">
        <f t="shared" si="22"/>
        <v>0</v>
      </c>
      <c r="S171" s="199">
        <v>0</v>
      </c>
      <c r="T171" s="200">
        <f t="shared" si="2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1" t="s">
        <v>594</v>
      </c>
      <c r="AT171" s="201" t="s">
        <v>224</v>
      </c>
      <c r="AU171" s="201" t="s">
        <v>86</v>
      </c>
      <c r="AY171" s="17" t="s">
        <v>131</v>
      </c>
      <c r="BE171" s="202">
        <f t="shared" si="24"/>
        <v>0</v>
      </c>
      <c r="BF171" s="202">
        <f t="shared" si="25"/>
        <v>0</v>
      </c>
      <c r="BG171" s="202">
        <f t="shared" si="26"/>
        <v>0</v>
      </c>
      <c r="BH171" s="202">
        <f t="shared" si="27"/>
        <v>0</v>
      </c>
      <c r="BI171" s="202">
        <f t="shared" si="28"/>
        <v>0</v>
      </c>
      <c r="BJ171" s="17" t="s">
        <v>84</v>
      </c>
      <c r="BK171" s="202">
        <f t="shared" si="29"/>
        <v>0</v>
      </c>
      <c r="BL171" s="17" t="s">
        <v>594</v>
      </c>
      <c r="BM171" s="201" t="s">
        <v>1605</v>
      </c>
    </row>
    <row r="172" spans="1:65" s="2" customFormat="1" ht="16.5" customHeight="1">
      <c r="A172" s="34"/>
      <c r="B172" s="35"/>
      <c r="C172" s="236" t="s">
        <v>456</v>
      </c>
      <c r="D172" s="236" t="s">
        <v>224</v>
      </c>
      <c r="E172" s="237" t="s">
        <v>1606</v>
      </c>
      <c r="F172" s="238" t="s">
        <v>1607</v>
      </c>
      <c r="G172" s="239" t="s">
        <v>166</v>
      </c>
      <c r="H172" s="240">
        <v>9</v>
      </c>
      <c r="I172" s="241"/>
      <c r="J172" s="242">
        <f t="shared" si="20"/>
        <v>0</v>
      </c>
      <c r="K172" s="243"/>
      <c r="L172" s="39"/>
      <c r="M172" s="244" t="s">
        <v>1</v>
      </c>
      <c r="N172" s="245" t="s">
        <v>41</v>
      </c>
      <c r="O172" s="71"/>
      <c r="P172" s="199">
        <f t="shared" si="21"/>
        <v>0</v>
      </c>
      <c r="Q172" s="199">
        <v>0</v>
      </c>
      <c r="R172" s="199">
        <f t="shared" si="22"/>
        <v>0</v>
      </c>
      <c r="S172" s="199">
        <v>0</v>
      </c>
      <c r="T172" s="200">
        <f t="shared" si="2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1" t="s">
        <v>594</v>
      </c>
      <c r="AT172" s="201" t="s">
        <v>224</v>
      </c>
      <c r="AU172" s="201" t="s">
        <v>86</v>
      </c>
      <c r="AY172" s="17" t="s">
        <v>131</v>
      </c>
      <c r="BE172" s="202">
        <f t="shared" si="24"/>
        <v>0</v>
      </c>
      <c r="BF172" s="202">
        <f t="shared" si="25"/>
        <v>0</v>
      </c>
      <c r="BG172" s="202">
        <f t="shared" si="26"/>
        <v>0</v>
      </c>
      <c r="BH172" s="202">
        <f t="shared" si="27"/>
        <v>0</v>
      </c>
      <c r="BI172" s="202">
        <f t="shared" si="28"/>
        <v>0</v>
      </c>
      <c r="BJ172" s="17" t="s">
        <v>84</v>
      </c>
      <c r="BK172" s="202">
        <f t="shared" si="29"/>
        <v>0</v>
      </c>
      <c r="BL172" s="17" t="s">
        <v>594</v>
      </c>
      <c r="BM172" s="201" t="s">
        <v>1608</v>
      </c>
    </row>
    <row r="173" spans="1:65" s="2" customFormat="1" ht="16.5" customHeight="1">
      <c r="A173" s="34"/>
      <c r="B173" s="35"/>
      <c r="C173" s="188" t="s">
        <v>460</v>
      </c>
      <c r="D173" s="188" t="s">
        <v>133</v>
      </c>
      <c r="E173" s="189" t="s">
        <v>1609</v>
      </c>
      <c r="F173" s="190" t="s">
        <v>1610</v>
      </c>
      <c r="G173" s="191" t="s">
        <v>166</v>
      </c>
      <c r="H173" s="192">
        <v>9</v>
      </c>
      <c r="I173" s="193"/>
      <c r="J173" s="194">
        <f t="shared" si="20"/>
        <v>0</v>
      </c>
      <c r="K173" s="195"/>
      <c r="L173" s="196"/>
      <c r="M173" s="197" t="s">
        <v>1</v>
      </c>
      <c r="N173" s="198" t="s">
        <v>41</v>
      </c>
      <c r="O173" s="71"/>
      <c r="P173" s="199">
        <f t="shared" si="21"/>
        <v>0</v>
      </c>
      <c r="Q173" s="199">
        <v>0</v>
      </c>
      <c r="R173" s="199">
        <f t="shared" si="22"/>
        <v>0</v>
      </c>
      <c r="S173" s="199">
        <v>0</v>
      </c>
      <c r="T173" s="200">
        <f t="shared" si="2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1542</v>
      </c>
      <c r="AT173" s="201" t="s">
        <v>133</v>
      </c>
      <c r="AU173" s="201" t="s">
        <v>86</v>
      </c>
      <c r="AY173" s="17" t="s">
        <v>131</v>
      </c>
      <c r="BE173" s="202">
        <f t="shared" si="24"/>
        <v>0</v>
      </c>
      <c r="BF173" s="202">
        <f t="shared" si="25"/>
        <v>0</v>
      </c>
      <c r="BG173" s="202">
        <f t="shared" si="26"/>
        <v>0</v>
      </c>
      <c r="BH173" s="202">
        <f t="shared" si="27"/>
        <v>0</v>
      </c>
      <c r="BI173" s="202">
        <f t="shared" si="28"/>
        <v>0</v>
      </c>
      <c r="BJ173" s="17" t="s">
        <v>84</v>
      </c>
      <c r="BK173" s="202">
        <f t="shared" si="29"/>
        <v>0</v>
      </c>
      <c r="BL173" s="17" t="s">
        <v>594</v>
      </c>
      <c r="BM173" s="201" t="s">
        <v>1611</v>
      </c>
    </row>
    <row r="174" spans="1:65" s="2" customFormat="1" ht="33" customHeight="1">
      <c r="A174" s="34"/>
      <c r="B174" s="35"/>
      <c r="C174" s="236" t="s">
        <v>466</v>
      </c>
      <c r="D174" s="236" t="s">
        <v>224</v>
      </c>
      <c r="E174" s="237" t="s">
        <v>1612</v>
      </c>
      <c r="F174" s="238" t="s">
        <v>1613</v>
      </c>
      <c r="G174" s="239" t="s">
        <v>103</v>
      </c>
      <c r="H174" s="240">
        <v>108.5</v>
      </c>
      <c r="I174" s="241"/>
      <c r="J174" s="242">
        <f t="shared" si="20"/>
        <v>0</v>
      </c>
      <c r="K174" s="243"/>
      <c r="L174" s="39"/>
      <c r="M174" s="244" t="s">
        <v>1</v>
      </c>
      <c r="N174" s="245" t="s">
        <v>41</v>
      </c>
      <c r="O174" s="71"/>
      <c r="P174" s="199">
        <f t="shared" si="21"/>
        <v>0</v>
      </c>
      <c r="Q174" s="199">
        <v>0</v>
      </c>
      <c r="R174" s="199">
        <f t="shared" si="22"/>
        <v>0</v>
      </c>
      <c r="S174" s="199">
        <v>0</v>
      </c>
      <c r="T174" s="200">
        <f t="shared" si="2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594</v>
      </c>
      <c r="AT174" s="201" t="s">
        <v>224</v>
      </c>
      <c r="AU174" s="201" t="s">
        <v>86</v>
      </c>
      <c r="AY174" s="17" t="s">
        <v>131</v>
      </c>
      <c r="BE174" s="202">
        <f t="shared" si="24"/>
        <v>0</v>
      </c>
      <c r="BF174" s="202">
        <f t="shared" si="25"/>
        <v>0</v>
      </c>
      <c r="BG174" s="202">
        <f t="shared" si="26"/>
        <v>0</v>
      </c>
      <c r="BH174" s="202">
        <f t="shared" si="27"/>
        <v>0</v>
      </c>
      <c r="BI174" s="202">
        <f t="shared" si="28"/>
        <v>0</v>
      </c>
      <c r="BJ174" s="17" t="s">
        <v>84</v>
      </c>
      <c r="BK174" s="202">
        <f t="shared" si="29"/>
        <v>0</v>
      </c>
      <c r="BL174" s="17" t="s">
        <v>594</v>
      </c>
      <c r="BM174" s="201" t="s">
        <v>1614</v>
      </c>
    </row>
    <row r="175" spans="1:65" s="14" customFormat="1" ht="11.25">
      <c r="B175" s="214"/>
      <c r="C175" s="215"/>
      <c r="D175" s="205" t="s">
        <v>168</v>
      </c>
      <c r="E175" s="216" t="s">
        <v>1</v>
      </c>
      <c r="F175" s="217" t="s">
        <v>1487</v>
      </c>
      <c r="G175" s="215"/>
      <c r="H175" s="218">
        <v>108.5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168</v>
      </c>
      <c r="AU175" s="224" t="s">
        <v>86</v>
      </c>
      <c r="AV175" s="14" t="s">
        <v>86</v>
      </c>
      <c r="AW175" s="14" t="s">
        <v>32</v>
      </c>
      <c r="AX175" s="14" t="s">
        <v>84</v>
      </c>
      <c r="AY175" s="224" t="s">
        <v>131</v>
      </c>
    </row>
    <row r="176" spans="1:65" s="2" customFormat="1" ht="16.5" customHeight="1">
      <c r="A176" s="34"/>
      <c r="B176" s="35"/>
      <c r="C176" s="188" t="s">
        <v>471</v>
      </c>
      <c r="D176" s="188" t="s">
        <v>133</v>
      </c>
      <c r="E176" s="189" t="s">
        <v>1615</v>
      </c>
      <c r="F176" s="190" t="s">
        <v>1616</v>
      </c>
      <c r="G176" s="191" t="s">
        <v>103</v>
      </c>
      <c r="H176" s="192">
        <v>119.35</v>
      </c>
      <c r="I176" s="193"/>
      <c r="J176" s="194">
        <f>ROUND(I176*H176,2)</f>
        <v>0</v>
      </c>
      <c r="K176" s="195"/>
      <c r="L176" s="196"/>
      <c r="M176" s="197" t="s">
        <v>1</v>
      </c>
      <c r="N176" s="198" t="s">
        <v>41</v>
      </c>
      <c r="O176" s="71"/>
      <c r="P176" s="199">
        <f>O176*H176</f>
        <v>0</v>
      </c>
      <c r="Q176" s="199">
        <v>1.2E-4</v>
      </c>
      <c r="R176" s="199">
        <f>Q176*H176</f>
        <v>1.4322E-2</v>
      </c>
      <c r="S176" s="199">
        <v>0</v>
      </c>
      <c r="T176" s="20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906</v>
      </c>
      <c r="AT176" s="201" t="s">
        <v>133</v>
      </c>
      <c r="AU176" s="201" t="s">
        <v>86</v>
      </c>
      <c r="AY176" s="17" t="s">
        <v>131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" t="s">
        <v>84</v>
      </c>
      <c r="BK176" s="202">
        <f>ROUND(I176*H176,2)</f>
        <v>0</v>
      </c>
      <c r="BL176" s="17" t="s">
        <v>906</v>
      </c>
      <c r="BM176" s="201" t="s">
        <v>1617</v>
      </c>
    </row>
    <row r="177" spans="1:65" s="13" customFormat="1" ht="11.25">
      <c r="B177" s="203"/>
      <c r="C177" s="204"/>
      <c r="D177" s="205" t="s">
        <v>168</v>
      </c>
      <c r="E177" s="206" t="s">
        <v>1</v>
      </c>
      <c r="F177" s="207" t="s">
        <v>621</v>
      </c>
      <c r="G177" s="204"/>
      <c r="H177" s="206" t="s">
        <v>1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168</v>
      </c>
      <c r="AU177" s="213" t="s">
        <v>86</v>
      </c>
      <c r="AV177" s="13" t="s">
        <v>84</v>
      </c>
      <c r="AW177" s="13" t="s">
        <v>32</v>
      </c>
      <c r="AX177" s="13" t="s">
        <v>76</v>
      </c>
      <c r="AY177" s="213" t="s">
        <v>131</v>
      </c>
    </row>
    <row r="178" spans="1:65" s="13" customFormat="1" ht="11.25">
      <c r="B178" s="203"/>
      <c r="C178" s="204"/>
      <c r="D178" s="205" t="s">
        <v>168</v>
      </c>
      <c r="E178" s="206" t="s">
        <v>1</v>
      </c>
      <c r="F178" s="207" t="s">
        <v>1618</v>
      </c>
      <c r="G178" s="204"/>
      <c r="H178" s="206" t="s">
        <v>1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168</v>
      </c>
      <c r="AU178" s="213" t="s">
        <v>86</v>
      </c>
      <c r="AV178" s="13" t="s">
        <v>84</v>
      </c>
      <c r="AW178" s="13" t="s">
        <v>32</v>
      </c>
      <c r="AX178" s="13" t="s">
        <v>76</v>
      </c>
      <c r="AY178" s="213" t="s">
        <v>131</v>
      </c>
    </row>
    <row r="179" spans="1:65" s="14" customFormat="1" ht="11.25">
      <c r="B179" s="214"/>
      <c r="C179" s="215"/>
      <c r="D179" s="205" t="s">
        <v>168</v>
      </c>
      <c r="E179" s="216" t="s">
        <v>1</v>
      </c>
      <c r="F179" s="217" t="s">
        <v>1619</v>
      </c>
      <c r="G179" s="215"/>
      <c r="H179" s="218">
        <v>48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168</v>
      </c>
      <c r="AU179" s="224" t="s">
        <v>86</v>
      </c>
      <c r="AV179" s="14" t="s">
        <v>86</v>
      </c>
      <c r="AW179" s="14" t="s">
        <v>32</v>
      </c>
      <c r="AX179" s="14" t="s">
        <v>76</v>
      </c>
      <c r="AY179" s="224" t="s">
        <v>131</v>
      </c>
    </row>
    <row r="180" spans="1:65" s="14" customFormat="1" ht="11.25">
      <c r="B180" s="214"/>
      <c r="C180" s="215"/>
      <c r="D180" s="205" t="s">
        <v>168</v>
      </c>
      <c r="E180" s="216" t="s">
        <v>1</v>
      </c>
      <c r="F180" s="217" t="s">
        <v>1620</v>
      </c>
      <c r="G180" s="215"/>
      <c r="H180" s="218">
        <v>60.5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168</v>
      </c>
      <c r="AU180" s="224" t="s">
        <v>86</v>
      </c>
      <c r="AV180" s="14" t="s">
        <v>86</v>
      </c>
      <c r="AW180" s="14" t="s">
        <v>32</v>
      </c>
      <c r="AX180" s="14" t="s">
        <v>76</v>
      </c>
      <c r="AY180" s="224" t="s">
        <v>131</v>
      </c>
    </row>
    <row r="181" spans="1:65" s="15" customFormat="1" ht="11.25">
      <c r="B181" s="225"/>
      <c r="C181" s="226"/>
      <c r="D181" s="205" t="s">
        <v>168</v>
      </c>
      <c r="E181" s="227" t="s">
        <v>1487</v>
      </c>
      <c r="F181" s="228" t="s">
        <v>172</v>
      </c>
      <c r="G181" s="226"/>
      <c r="H181" s="229">
        <v>108.5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168</v>
      </c>
      <c r="AU181" s="235" t="s">
        <v>86</v>
      </c>
      <c r="AV181" s="15" t="s">
        <v>137</v>
      </c>
      <c r="AW181" s="15" t="s">
        <v>32</v>
      </c>
      <c r="AX181" s="15" t="s">
        <v>84</v>
      </c>
      <c r="AY181" s="235" t="s">
        <v>131</v>
      </c>
    </row>
    <row r="182" spans="1:65" s="14" customFormat="1" ht="11.25">
      <c r="B182" s="214"/>
      <c r="C182" s="215"/>
      <c r="D182" s="205" t="s">
        <v>168</v>
      </c>
      <c r="E182" s="215"/>
      <c r="F182" s="217" t="s">
        <v>1621</v>
      </c>
      <c r="G182" s="215"/>
      <c r="H182" s="218">
        <v>119.35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168</v>
      </c>
      <c r="AU182" s="224" t="s">
        <v>86</v>
      </c>
      <c r="AV182" s="14" t="s">
        <v>86</v>
      </c>
      <c r="AW182" s="14" t="s">
        <v>4</v>
      </c>
      <c r="AX182" s="14" t="s">
        <v>84</v>
      </c>
      <c r="AY182" s="224" t="s">
        <v>131</v>
      </c>
    </row>
    <row r="183" spans="1:65" s="2" customFormat="1" ht="24.2" customHeight="1">
      <c r="A183" s="34"/>
      <c r="B183" s="35"/>
      <c r="C183" s="236" t="s">
        <v>477</v>
      </c>
      <c r="D183" s="236" t="s">
        <v>224</v>
      </c>
      <c r="E183" s="237" t="s">
        <v>1622</v>
      </c>
      <c r="F183" s="238" t="s">
        <v>1623</v>
      </c>
      <c r="G183" s="239" t="s">
        <v>103</v>
      </c>
      <c r="H183" s="240">
        <v>65.900000000000006</v>
      </c>
      <c r="I183" s="241"/>
      <c r="J183" s="242">
        <f>ROUND(I183*H183,2)</f>
        <v>0</v>
      </c>
      <c r="K183" s="243"/>
      <c r="L183" s="39"/>
      <c r="M183" s="244" t="s">
        <v>1</v>
      </c>
      <c r="N183" s="245" t="s">
        <v>41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594</v>
      </c>
      <c r="AT183" s="201" t="s">
        <v>224</v>
      </c>
      <c r="AU183" s="201" t="s">
        <v>86</v>
      </c>
      <c r="AY183" s="17" t="s">
        <v>131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84</v>
      </c>
      <c r="BK183" s="202">
        <f>ROUND(I183*H183,2)</f>
        <v>0</v>
      </c>
      <c r="BL183" s="17" t="s">
        <v>594</v>
      </c>
      <c r="BM183" s="201" t="s">
        <v>1624</v>
      </c>
    </row>
    <row r="184" spans="1:65" s="14" customFormat="1" ht="11.25">
      <c r="B184" s="214"/>
      <c r="C184" s="215"/>
      <c r="D184" s="205" t="s">
        <v>168</v>
      </c>
      <c r="E184" s="216" t="s">
        <v>1</v>
      </c>
      <c r="F184" s="217" t="s">
        <v>1473</v>
      </c>
      <c r="G184" s="215"/>
      <c r="H184" s="218">
        <v>65.900000000000006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168</v>
      </c>
      <c r="AU184" s="224" t="s">
        <v>86</v>
      </c>
      <c r="AV184" s="14" t="s">
        <v>86</v>
      </c>
      <c r="AW184" s="14" t="s">
        <v>32</v>
      </c>
      <c r="AX184" s="14" t="s">
        <v>84</v>
      </c>
      <c r="AY184" s="224" t="s">
        <v>131</v>
      </c>
    </row>
    <row r="185" spans="1:65" s="2" customFormat="1" ht="16.5" customHeight="1">
      <c r="A185" s="34"/>
      <c r="B185" s="35"/>
      <c r="C185" s="188" t="s">
        <v>482</v>
      </c>
      <c r="D185" s="188" t="s">
        <v>133</v>
      </c>
      <c r="E185" s="189" t="s">
        <v>1625</v>
      </c>
      <c r="F185" s="190" t="s">
        <v>1626</v>
      </c>
      <c r="G185" s="191" t="s">
        <v>103</v>
      </c>
      <c r="H185" s="192">
        <v>72.489999999999995</v>
      </c>
      <c r="I185" s="193"/>
      <c r="J185" s="194">
        <f>ROUND(I185*H185,2)</f>
        <v>0</v>
      </c>
      <c r="K185" s="195"/>
      <c r="L185" s="196"/>
      <c r="M185" s="197" t="s">
        <v>1</v>
      </c>
      <c r="N185" s="198" t="s">
        <v>41</v>
      </c>
      <c r="O185" s="71"/>
      <c r="P185" s="199">
        <f>O185*H185</f>
        <v>0</v>
      </c>
      <c r="Q185" s="199">
        <v>6.3000000000000003E-4</v>
      </c>
      <c r="R185" s="199">
        <f>Q185*H185</f>
        <v>4.56687E-2</v>
      </c>
      <c r="S185" s="199">
        <v>0</v>
      </c>
      <c r="T185" s="20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906</v>
      </c>
      <c r="AT185" s="201" t="s">
        <v>133</v>
      </c>
      <c r="AU185" s="201" t="s">
        <v>86</v>
      </c>
      <c r="AY185" s="17" t="s">
        <v>131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7" t="s">
        <v>84</v>
      </c>
      <c r="BK185" s="202">
        <f>ROUND(I185*H185,2)</f>
        <v>0</v>
      </c>
      <c r="BL185" s="17" t="s">
        <v>906</v>
      </c>
      <c r="BM185" s="201" t="s">
        <v>1627</v>
      </c>
    </row>
    <row r="186" spans="1:65" s="13" customFormat="1" ht="11.25">
      <c r="B186" s="203"/>
      <c r="C186" s="204"/>
      <c r="D186" s="205" t="s">
        <v>168</v>
      </c>
      <c r="E186" s="206" t="s">
        <v>1</v>
      </c>
      <c r="F186" s="207" t="s">
        <v>621</v>
      </c>
      <c r="G186" s="204"/>
      <c r="H186" s="206" t="s">
        <v>1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168</v>
      </c>
      <c r="AU186" s="213" t="s">
        <v>86</v>
      </c>
      <c r="AV186" s="13" t="s">
        <v>84</v>
      </c>
      <c r="AW186" s="13" t="s">
        <v>32</v>
      </c>
      <c r="AX186" s="13" t="s">
        <v>76</v>
      </c>
      <c r="AY186" s="213" t="s">
        <v>131</v>
      </c>
    </row>
    <row r="187" spans="1:65" s="13" customFormat="1" ht="11.25">
      <c r="B187" s="203"/>
      <c r="C187" s="204"/>
      <c r="D187" s="205" t="s">
        <v>168</v>
      </c>
      <c r="E187" s="206" t="s">
        <v>1</v>
      </c>
      <c r="F187" s="207" t="s">
        <v>1559</v>
      </c>
      <c r="G187" s="204"/>
      <c r="H187" s="206" t="s">
        <v>1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168</v>
      </c>
      <c r="AU187" s="213" t="s">
        <v>86</v>
      </c>
      <c r="AV187" s="13" t="s">
        <v>84</v>
      </c>
      <c r="AW187" s="13" t="s">
        <v>32</v>
      </c>
      <c r="AX187" s="13" t="s">
        <v>76</v>
      </c>
      <c r="AY187" s="213" t="s">
        <v>131</v>
      </c>
    </row>
    <row r="188" spans="1:65" s="14" customFormat="1" ht="11.25">
      <c r="B188" s="214"/>
      <c r="C188" s="215"/>
      <c r="D188" s="205" t="s">
        <v>168</v>
      </c>
      <c r="E188" s="216" t="s">
        <v>1473</v>
      </c>
      <c r="F188" s="217" t="s">
        <v>1628</v>
      </c>
      <c r="G188" s="215"/>
      <c r="H188" s="218">
        <v>65.900000000000006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168</v>
      </c>
      <c r="AU188" s="224" t="s">
        <v>86</v>
      </c>
      <c r="AV188" s="14" t="s">
        <v>86</v>
      </c>
      <c r="AW188" s="14" t="s">
        <v>32</v>
      </c>
      <c r="AX188" s="14" t="s">
        <v>84</v>
      </c>
      <c r="AY188" s="224" t="s">
        <v>131</v>
      </c>
    </row>
    <row r="189" spans="1:65" s="14" customFormat="1" ht="11.25">
      <c r="B189" s="214"/>
      <c r="C189" s="215"/>
      <c r="D189" s="205" t="s">
        <v>168</v>
      </c>
      <c r="E189" s="215"/>
      <c r="F189" s="217" t="s">
        <v>1629</v>
      </c>
      <c r="G189" s="215"/>
      <c r="H189" s="218">
        <v>72.489999999999995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168</v>
      </c>
      <c r="AU189" s="224" t="s">
        <v>86</v>
      </c>
      <c r="AV189" s="14" t="s">
        <v>86</v>
      </c>
      <c r="AW189" s="14" t="s">
        <v>4</v>
      </c>
      <c r="AX189" s="14" t="s">
        <v>84</v>
      </c>
      <c r="AY189" s="224" t="s">
        <v>131</v>
      </c>
    </row>
    <row r="190" spans="1:65" s="2" customFormat="1" ht="37.9" customHeight="1">
      <c r="A190" s="34"/>
      <c r="B190" s="35"/>
      <c r="C190" s="236" t="s">
        <v>486</v>
      </c>
      <c r="D190" s="236" t="s">
        <v>224</v>
      </c>
      <c r="E190" s="237" t="s">
        <v>1630</v>
      </c>
      <c r="F190" s="238" t="s">
        <v>1631</v>
      </c>
      <c r="G190" s="239" t="s">
        <v>103</v>
      </c>
      <c r="H190" s="240">
        <v>178</v>
      </c>
      <c r="I190" s="241"/>
      <c r="J190" s="242">
        <f>ROUND(I190*H190,2)</f>
        <v>0</v>
      </c>
      <c r="K190" s="243"/>
      <c r="L190" s="39"/>
      <c r="M190" s="244" t="s">
        <v>1</v>
      </c>
      <c r="N190" s="245" t="s">
        <v>41</v>
      </c>
      <c r="O190" s="71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594</v>
      </c>
      <c r="AT190" s="201" t="s">
        <v>224</v>
      </c>
      <c r="AU190" s="201" t="s">
        <v>86</v>
      </c>
      <c r="AY190" s="17" t="s">
        <v>131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" t="s">
        <v>84</v>
      </c>
      <c r="BK190" s="202">
        <f>ROUND(I190*H190,2)</f>
        <v>0</v>
      </c>
      <c r="BL190" s="17" t="s">
        <v>594</v>
      </c>
      <c r="BM190" s="201" t="s">
        <v>1632</v>
      </c>
    </row>
    <row r="191" spans="1:65" s="14" customFormat="1" ht="11.25">
      <c r="B191" s="214"/>
      <c r="C191" s="215"/>
      <c r="D191" s="205" t="s">
        <v>168</v>
      </c>
      <c r="E191" s="216" t="s">
        <v>1</v>
      </c>
      <c r="F191" s="217" t="s">
        <v>1475</v>
      </c>
      <c r="G191" s="215"/>
      <c r="H191" s="218">
        <v>178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168</v>
      </c>
      <c r="AU191" s="224" t="s">
        <v>86</v>
      </c>
      <c r="AV191" s="14" t="s">
        <v>86</v>
      </c>
      <c r="AW191" s="14" t="s">
        <v>32</v>
      </c>
      <c r="AX191" s="14" t="s">
        <v>84</v>
      </c>
      <c r="AY191" s="224" t="s">
        <v>131</v>
      </c>
    </row>
    <row r="192" spans="1:65" s="2" customFormat="1" ht="24.2" customHeight="1">
      <c r="A192" s="34"/>
      <c r="B192" s="35"/>
      <c r="C192" s="188" t="s">
        <v>490</v>
      </c>
      <c r="D192" s="188" t="s">
        <v>133</v>
      </c>
      <c r="E192" s="189" t="s">
        <v>1633</v>
      </c>
      <c r="F192" s="190" t="s">
        <v>1634</v>
      </c>
      <c r="G192" s="191" t="s">
        <v>103</v>
      </c>
      <c r="H192" s="192">
        <v>195.8</v>
      </c>
      <c r="I192" s="193"/>
      <c r="J192" s="194">
        <f>ROUND(I192*H192,2)</f>
        <v>0</v>
      </c>
      <c r="K192" s="195"/>
      <c r="L192" s="196"/>
      <c r="M192" s="197" t="s">
        <v>1</v>
      </c>
      <c r="N192" s="198" t="s">
        <v>41</v>
      </c>
      <c r="O192" s="71"/>
      <c r="P192" s="199">
        <f>O192*H192</f>
        <v>0</v>
      </c>
      <c r="Q192" s="199">
        <v>8.9999999999999998E-4</v>
      </c>
      <c r="R192" s="199">
        <f>Q192*H192</f>
        <v>0.17622000000000002</v>
      </c>
      <c r="S192" s="199">
        <v>0</v>
      </c>
      <c r="T192" s="20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1" t="s">
        <v>906</v>
      </c>
      <c r="AT192" s="201" t="s">
        <v>133</v>
      </c>
      <c r="AU192" s="201" t="s">
        <v>86</v>
      </c>
      <c r="AY192" s="17" t="s">
        <v>131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" t="s">
        <v>84</v>
      </c>
      <c r="BK192" s="202">
        <f>ROUND(I192*H192,2)</f>
        <v>0</v>
      </c>
      <c r="BL192" s="17" t="s">
        <v>906</v>
      </c>
      <c r="BM192" s="201" t="s">
        <v>1635</v>
      </c>
    </row>
    <row r="193" spans="1:65" s="13" customFormat="1" ht="11.25">
      <c r="B193" s="203"/>
      <c r="C193" s="204"/>
      <c r="D193" s="205" t="s">
        <v>168</v>
      </c>
      <c r="E193" s="206" t="s">
        <v>1</v>
      </c>
      <c r="F193" s="207" t="s">
        <v>621</v>
      </c>
      <c r="G193" s="204"/>
      <c r="H193" s="206" t="s">
        <v>1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168</v>
      </c>
      <c r="AU193" s="213" t="s">
        <v>86</v>
      </c>
      <c r="AV193" s="13" t="s">
        <v>84</v>
      </c>
      <c r="AW193" s="13" t="s">
        <v>32</v>
      </c>
      <c r="AX193" s="13" t="s">
        <v>76</v>
      </c>
      <c r="AY193" s="213" t="s">
        <v>131</v>
      </c>
    </row>
    <row r="194" spans="1:65" s="13" customFormat="1" ht="11.25">
      <c r="B194" s="203"/>
      <c r="C194" s="204"/>
      <c r="D194" s="205" t="s">
        <v>168</v>
      </c>
      <c r="E194" s="206" t="s">
        <v>1</v>
      </c>
      <c r="F194" s="207" t="s">
        <v>1559</v>
      </c>
      <c r="G194" s="204"/>
      <c r="H194" s="206" t="s">
        <v>1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168</v>
      </c>
      <c r="AU194" s="213" t="s">
        <v>86</v>
      </c>
      <c r="AV194" s="13" t="s">
        <v>84</v>
      </c>
      <c r="AW194" s="13" t="s">
        <v>32</v>
      </c>
      <c r="AX194" s="13" t="s">
        <v>76</v>
      </c>
      <c r="AY194" s="213" t="s">
        <v>131</v>
      </c>
    </row>
    <row r="195" spans="1:65" s="14" customFormat="1" ht="11.25">
      <c r="B195" s="214"/>
      <c r="C195" s="215"/>
      <c r="D195" s="205" t="s">
        <v>168</v>
      </c>
      <c r="E195" s="216" t="s">
        <v>1475</v>
      </c>
      <c r="F195" s="217" t="s">
        <v>1636</v>
      </c>
      <c r="G195" s="215"/>
      <c r="H195" s="218">
        <v>178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168</v>
      </c>
      <c r="AU195" s="224" t="s">
        <v>86</v>
      </c>
      <c r="AV195" s="14" t="s">
        <v>86</v>
      </c>
      <c r="AW195" s="14" t="s">
        <v>32</v>
      </c>
      <c r="AX195" s="14" t="s">
        <v>84</v>
      </c>
      <c r="AY195" s="224" t="s">
        <v>131</v>
      </c>
    </row>
    <row r="196" spans="1:65" s="14" customFormat="1" ht="11.25">
      <c r="B196" s="214"/>
      <c r="C196" s="215"/>
      <c r="D196" s="205" t="s">
        <v>168</v>
      </c>
      <c r="E196" s="215"/>
      <c r="F196" s="217" t="s">
        <v>1637</v>
      </c>
      <c r="G196" s="215"/>
      <c r="H196" s="218">
        <v>195.8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168</v>
      </c>
      <c r="AU196" s="224" t="s">
        <v>86</v>
      </c>
      <c r="AV196" s="14" t="s">
        <v>86</v>
      </c>
      <c r="AW196" s="14" t="s">
        <v>4</v>
      </c>
      <c r="AX196" s="14" t="s">
        <v>84</v>
      </c>
      <c r="AY196" s="224" t="s">
        <v>131</v>
      </c>
    </row>
    <row r="197" spans="1:65" s="12" customFormat="1" ht="22.9" customHeight="1">
      <c r="B197" s="172"/>
      <c r="C197" s="173"/>
      <c r="D197" s="174" t="s">
        <v>75</v>
      </c>
      <c r="E197" s="186" t="s">
        <v>1057</v>
      </c>
      <c r="F197" s="186" t="s">
        <v>1058</v>
      </c>
      <c r="G197" s="173"/>
      <c r="H197" s="173"/>
      <c r="I197" s="176"/>
      <c r="J197" s="187">
        <f>BK197</f>
        <v>0</v>
      </c>
      <c r="K197" s="173"/>
      <c r="L197" s="178"/>
      <c r="M197" s="179"/>
      <c r="N197" s="180"/>
      <c r="O197" s="180"/>
      <c r="P197" s="181">
        <f>SUM(P198:P237)</f>
        <v>0</v>
      </c>
      <c r="Q197" s="180"/>
      <c r="R197" s="181">
        <f>SUM(R198:R237)</f>
        <v>44.601194400000011</v>
      </c>
      <c r="S197" s="180"/>
      <c r="T197" s="182">
        <f>SUM(T198:T237)</f>
        <v>0</v>
      </c>
      <c r="AR197" s="183" t="s">
        <v>141</v>
      </c>
      <c r="AT197" s="184" t="s">
        <v>75</v>
      </c>
      <c r="AU197" s="184" t="s">
        <v>84</v>
      </c>
      <c r="AY197" s="183" t="s">
        <v>131</v>
      </c>
      <c r="BK197" s="185">
        <f>SUM(BK198:BK237)</f>
        <v>0</v>
      </c>
    </row>
    <row r="198" spans="1:65" s="2" customFormat="1" ht="24.2" customHeight="1">
      <c r="A198" s="34"/>
      <c r="B198" s="35"/>
      <c r="C198" s="236" t="s">
        <v>494</v>
      </c>
      <c r="D198" s="236" t="s">
        <v>224</v>
      </c>
      <c r="E198" s="237" t="s">
        <v>1638</v>
      </c>
      <c r="F198" s="238" t="s">
        <v>1639</v>
      </c>
      <c r="G198" s="239" t="s">
        <v>1640</v>
      </c>
      <c r="H198" s="240">
        <v>0.22700000000000001</v>
      </c>
      <c r="I198" s="241"/>
      <c r="J198" s="242">
        <f>ROUND(I198*H198,2)</f>
        <v>0</v>
      </c>
      <c r="K198" s="243"/>
      <c r="L198" s="39"/>
      <c r="M198" s="244" t="s">
        <v>1</v>
      </c>
      <c r="N198" s="245" t="s">
        <v>41</v>
      </c>
      <c r="O198" s="71"/>
      <c r="P198" s="199">
        <f>O198*H198</f>
        <v>0</v>
      </c>
      <c r="Q198" s="199">
        <v>8.8000000000000005E-3</v>
      </c>
      <c r="R198" s="199">
        <f>Q198*H198</f>
        <v>1.9976E-3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594</v>
      </c>
      <c r="AT198" s="201" t="s">
        <v>224</v>
      </c>
      <c r="AU198" s="201" t="s">
        <v>86</v>
      </c>
      <c r="AY198" s="17" t="s">
        <v>131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84</v>
      </c>
      <c r="BK198" s="202">
        <f>ROUND(I198*H198,2)</f>
        <v>0</v>
      </c>
      <c r="BL198" s="17" t="s">
        <v>594</v>
      </c>
      <c r="BM198" s="201" t="s">
        <v>1641</v>
      </c>
    </row>
    <row r="199" spans="1:65" s="14" customFormat="1" ht="11.25">
      <c r="B199" s="214"/>
      <c r="C199" s="215"/>
      <c r="D199" s="205" t="s">
        <v>168</v>
      </c>
      <c r="E199" s="216" t="s">
        <v>1</v>
      </c>
      <c r="F199" s="217" t="s">
        <v>1642</v>
      </c>
      <c r="G199" s="215"/>
      <c r="H199" s="218">
        <v>0.22700000000000001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168</v>
      </c>
      <c r="AU199" s="224" t="s">
        <v>86</v>
      </c>
      <c r="AV199" s="14" t="s">
        <v>86</v>
      </c>
      <c r="AW199" s="14" t="s">
        <v>32</v>
      </c>
      <c r="AX199" s="14" t="s">
        <v>84</v>
      </c>
      <c r="AY199" s="224" t="s">
        <v>131</v>
      </c>
    </row>
    <row r="200" spans="1:65" s="2" customFormat="1" ht="33" customHeight="1">
      <c r="A200" s="34"/>
      <c r="B200" s="35"/>
      <c r="C200" s="236" t="s">
        <v>499</v>
      </c>
      <c r="D200" s="236" t="s">
        <v>224</v>
      </c>
      <c r="E200" s="237" t="s">
        <v>1643</v>
      </c>
      <c r="F200" s="238" t="s">
        <v>1644</v>
      </c>
      <c r="G200" s="239" t="s">
        <v>166</v>
      </c>
      <c r="H200" s="240">
        <v>12</v>
      </c>
      <c r="I200" s="241"/>
      <c r="J200" s="242">
        <f>ROUND(I200*H200,2)</f>
        <v>0</v>
      </c>
      <c r="K200" s="243"/>
      <c r="L200" s="39"/>
      <c r="M200" s="244" t="s">
        <v>1</v>
      </c>
      <c r="N200" s="245" t="s">
        <v>41</v>
      </c>
      <c r="O200" s="71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594</v>
      </c>
      <c r="AT200" s="201" t="s">
        <v>224</v>
      </c>
      <c r="AU200" s="201" t="s">
        <v>86</v>
      </c>
      <c r="AY200" s="17" t="s">
        <v>131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" t="s">
        <v>84</v>
      </c>
      <c r="BK200" s="202">
        <f>ROUND(I200*H200,2)</f>
        <v>0</v>
      </c>
      <c r="BL200" s="17" t="s">
        <v>594</v>
      </c>
      <c r="BM200" s="201" t="s">
        <v>1645</v>
      </c>
    </row>
    <row r="201" spans="1:65" s="2" customFormat="1" ht="16.5" customHeight="1">
      <c r="A201" s="34"/>
      <c r="B201" s="35"/>
      <c r="C201" s="236" t="s">
        <v>503</v>
      </c>
      <c r="D201" s="236" t="s">
        <v>224</v>
      </c>
      <c r="E201" s="237" t="s">
        <v>1646</v>
      </c>
      <c r="F201" s="238" t="s">
        <v>1647</v>
      </c>
      <c r="G201" s="239" t="s">
        <v>255</v>
      </c>
      <c r="H201" s="240">
        <v>2.2080000000000002</v>
      </c>
      <c r="I201" s="241"/>
      <c r="J201" s="242">
        <f>ROUND(I201*H201,2)</f>
        <v>0</v>
      </c>
      <c r="K201" s="243"/>
      <c r="L201" s="39"/>
      <c r="M201" s="244" t="s">
        <v>1</v>
      </c>
      <c r="N201" s="245" t="s">
        <v>41</v>
      </c>
      <c r="O201" s="71"/>
      <c r="P201" s="199">
        <f>O201*H201</f>
        <v>0</v>
      </c>
      <c r="Q201" s="199">
        <v>2.45329</v>
      </c>
      <c r="R201" s="199">
        <f>Q201*H201</f>
        <v>5.4168643200000002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594</v>
      </c>
      <c r="AT201" s="201" t="s">
        <v>224</v>
      </c>
      <c r="AU201" s="201" t="s">
        <v>86</v>
      </c>
      <c r="AY201" s="17" t="s">
        <v>131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84</v>
      </c>
      <c r="BK201" s="202">
        <f>ROUND(I201*H201,2)</f>
        <v>0</v>
      </c>
      <c r="BL201" s="17" t="s">
        <v>594</v>
      </c>
      <c r="BM201" s="201" t="s">
        <v>1648</v>
      </c>
    </row>
    <row r="202" spans="1:65" s="13" customFormat="1" ht="11.25">
      <c r="B202" s="203"/>
      <c r="C202" s="204"/>
      <c r="D202" s="205" t="s">
        <v>168</v>
      </c>
      <c r="E202" s="206" t="s">
        <v>1</v>
      </c>
      <c r="F202" s="207" t="s">
        <v>1618</v>
      </c>
      <c r="G202" s="204"/>
      <c r="H202" s="206" t="s">
        <v>1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168</v>
      </c>
      <c r="AU202" s="213" t="s">
        <v>86</v>
      </c>
      <c r="AV202" s="13" t="s">
        <v>84</v>
      </c>
      <c r="AW202" s="13" t="s">
        <v>32</v>
      </c>
      <c r="AX202" s="13" t="s">
        <v>76</v>
      </c>
      <c r="AY202" s="213" t="s">
        <v>131</v>
      </c>
    </row>
    <row r="203" spans="1:65" s="14" customFormat="1" ht="11.25">
      <c r="B203" s="214"/>
      <c r="C203" s="215"/>
      <c r="D203" s="205" t="s">
        <v>168</v>
      </c>
      <c r="E203" s="216" t="s">
        <v>1</v>
      </c>
      <c r="F203" s="217" t="s">
        <v>1649</v>
      </c>
      <c r="G203" s="215"/>
      <c r="H203" s="218">
        <v>1.728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168</v>
      </c>
      <c r="AU203" s="224" t="s">
        <v>86</v>
      </c>
      <c r="AV203" s="14" t="s">
        <v>86</v>
      </c>
      <c r="AW203" s="14" t="s">
        <v>32</v>
      </c>
      <c r="AX203" s="14" t="s">
        <v>76</v>
      </c>
      <c r="AY203" s="224" t="s">
        <v>131</v>
      </c>
    </row>
    <row r="204" spans="1:65" s="14" customFormat="1" ht="11.25">
      <c r="B204" s="214"/>
      <c r="C204" s="215"/>
      <c r="D204" s="205" t="s">
        <v>168</v>
      </c>
      <c r="E204" s="216" t="s">
        <v>1</v>
      </c>
      <c r="F204" s="217" t="s">
        <v>1650</v>
      </c>
      <c r="G204" s="215"/>
      <c r="H204" s="218">
        <v>0.48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168</v>
      </c>
      <c r="AU204" s="224" t="s">
        <v>86</v>
      </c>
      <c r="AV204" s="14" t="s">
        <v>86</v>
      </c>
      <c r="AW204" s="14" t="s">
        <v>32</v>
      </c>
      <c r="AX204" s="14" t="s">
        <v>76</v>
      </c>
      <c r="AY204" s="224" t="s">
        <v>131</v>
      </c>
    </row>
    <row r="205" spans="1:65" s="15" customFormat="1" ht="11.25">
      <c r="B205" s="225"/>
      <c r="C205" s="226"/>
      <c r="D205" s="205" t="s">
        <v>168</v>
      </c>
      <c r="E205" s="227" t="s">
        <v>1</v>
      </c>
      <c r="F205" s="228" t="s">
        <v>172</v>
      </c>
      <c r="G205" s="226"/>
      <c r="H205" s="229">
        <v>2.2080000000000002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168</v>
      </c>
      <c r="AU205" s="235" t="s">
        <v>86</v>
      </c>
      <c r="AV205" s="15" t="s">
        <v>137</v>
      </c>
      <c r="AW205" s="15" t="s">
        <v>32</v>
      </c>
      <c r="AX205" s="15" t="s">
        <v>84</v>
      </c>
      <c r="AY205" s="235" t="s">
        <v>131</v>
      </c>
    </row>
    <row r="206" spans="1:65" s="2" customFormat="1" ht="21.75" customHeight="1">
      <c r="A206" s="34"/>
      <c r="B206" s="35"/>
      <c r="C206" s="236" t="s">
        <v>508</v>
      </c>
      <c r="D206" s="236" t="s">
        <v>224</v>
      </c>
      <c r="E206" s="237" t="s">
        <v>686</v>
      </c>
      <c r="F206" s="238" t="s">
        <v>687</v>
      </c>
      <c r="G206" s="239" t="s">
        <v>241</v>
      </c>
      <c r="H206" s="240">
        <v>13.006</v>
      </c>
      <c r="I206" s="241"/>
      <c r="J206" s="242">
        <f>ROUND(I206*H206,2)</f>
        <v>0</v>
      </c>
      <c r="K206" s="243"/>
      <c r="L206" s="39"/>
      <c r="M206" s="244" t="s">
        <v>1</v>
      </c>
      <c r="N206" s="245" t="s">
        <v>41</v>
      </c>
      <c r="O206" s="71"/>
      <c r="P206" s="199">
        <f>O206*H206</f>
        <v>0</v>
      </c>
      <c r="Q206" s="199">
        <v>1.7430000000000001E-2</v>
      </c>
      <c r="R206" s="199">
        <f>Q206*H206</f>
        <v>0.22669458000000001</v>
      </c>
      <c r="S206" s="199">
        <v>0</v>
      </c>
      <c r="T206" s="20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594</v>
      </c>
      <c r="AT206" s="201" t="s">
        <v>224</v>
      </c>
      <c r="AU206" s="201" t="s">
        <v>86</v>
      </c>
      <c r="AY206" s="17" t="s">
        <v>131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7" t="s">
        <v>84</v>
      </c>
      <c r="BK206" s="202">
        <f>ROUND(I206*H206,2)</f>
        <v>0</v>
      </c>
      <c r="BL206" s="17" t="s">
        <v>594</v>
      </c>
      <c r="BM206" s="201" t="s">
        <v>1651</v>
      </c>
    </row>
    <row r="207" spans="1:65" s="13" customFormat="1" ht="11.25">
      <c r="B207" s="203"/>
      <c r="C207" s="204"/>
      <c r="D207" s="205" t="s">
        <v>168</v>
      </c>
      <c r="E207" s="206" t="s">
        <v>1</v>
      </c>
      <c r="F207" s="207" t="s">
        <v>1618</v>
      </c>
      <c r="G207" s="204"/>
      <c r="H207" s="206" t="s">
        <v>1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168</v>
      </c>
      <c r="AU207" s="213" t="s">
        <v>86</v>
      </c>
      <c r="AV207" s="13" t="s">
        <v>84</v>
      </c>
      <c r="AW207" s="13" t="s">
        <v>32</v>
      </c>
      <c r="AX207" s="13" t="s">
        <v>76</v>
      </c>
      <c r="AY207" s="213" t="s">
        <v>131</v>
      </c>
    </row>
    <row r="208" spans="1:65" s="14" customFormat="1" ht="11.25">
      <c r="B208" s="214"/>
      <c r="C208" s="215"/>
      <c r="D208" s="205" t="s">
        <v>168</v>
      </c>
      <c r="E208" s="216" t="s">
        <v>1</v>
      </c>
      <c r="F208" s="217" t="s">
        <v>1652</v>
      </c>
      <c r="G208" s="215"/>
      <c r="H208" s="218">
        <v>13.006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168</v>
      </c>
      <c r="AU208" s="224" t="s">
        <v>86</v>
      </c>
      <c r="AV208" s="14" t="s">
        <v>86</v>
      </c>
      <c r="AW208" s="14" t="s">
        <v>32</v>
      </c>
      <c r="AX208" s="14" t="s">
        <v>84</v>
      </c>
      <c r="AY208" s="224" t="s">
        <v>131</v>
      </c>
    </row>
    <row r="209" spans="1:65" s="2" customFormat="1" ht="16.5" customHeight="1">
      <c r="A209" s="34"/>
      <c r="B209" s="35"/>
      <c r="C209" s="188" t="s">
        <v>512</v>
      </c>
      <c r="D209" s="188" t="s">
        <v>133</v>
      </c>
      <c r="E209" s="189" t="s">
        <v>1653</v>
      </c>
      <c r="F209" s="190" t="s">
        <v>1654</v>
      </c>
      <c r="G209" s="191" t="s">
        <v>103</v>
      </c>
      <c r="H209" s="192">
        <v>3</v>
      </c>
      <c r="I209" s="193"/>
      <c r="J209" s="194">
        <f>ROUND(I209*H209,2)</f>
        <v>0</v>
      </c>
      <c r="K209" s="195"/>
      <c r="L209" s="196"/>
      <c r="M209" s="197" t="s">
        <v>1</v>
      </c>
      <c r="N209" s="198" t="s">
        <v>41</v>
      </c>
      <c r="O209" s="71"/>
      <c r="P209" s="199">
        <f>O209*H209</f>
        <v>0</v>
      </c>
      <c r="Q209" s="199">
        <v>4.4200000000000003E-2</v>
      </c>
      <c r="R209" s="199">
        <f>Q209*H209</f>
        <v>0.1326</v>
      </c>
      <c r="S209" s="199">
        <v>0</v>
      </c>
      <c r="T209" s="20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1" t="s">
        <v>906</v>
      </c>
      <c r="AT209" s="201" t="s">
        <v>133</v>
      </c>
      <c r="AU209" s="201" t="s">
        <v>86</v>
      </c>
      <c r="AY209" s="17" t="s">
        <v>131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7" t="s">
        <v>84</v>
      </c>
      <c r="BK209" s="202">
        <f>ROUND(I209*H209,2)</f>
        <v>0</v>
      </c>
      <c r="BL209" s="17" t="s">
        <v>906</v>
      </c>
      <c r="BM209" s="201" t="s">
        <v>1655</v>
      </c>
    </row>
    <row r="210" spans="1:65" s="13" customFormat="1" ht="11.25">
      <c r="B210" s="203"/>
      <c r="C210" s="204"/>
      <c r="D210" s="205" t="s">
        <v>168</v>
      </c>
      <c r="E210" s="206" t="s">
        <v>1</v>
      </c>
      <c r="F210" s="207" t="s">
        <v>1618</v>
      </c>
      <c r="G210" s="204"/>
      <c r="H210" s="206" t="s">
        <v>1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168</v>
      </c>
      <c r="AU210" s="213" t="s">
        <v>86</v>
      </c>
      <c r="AV210" s="13" t="s">
        <v>84</v>
      </c>
      <c r="AW210" s="13" t="s">
        <v>32</v>
      </c>
      <c r="AX210" s="13" t="s">
        <v>76</v>
      </c>
      <c r="AY210" s="213" t="s">
        <v>131</v>
      </c>
    </row>
    <row r="211" spans="1:65" s="14" customFormat="1" ht="11.25">
      <c r="B211" s="214"/>
      <c r="C211" s="215"/>
      <c r="D211" s="205" t="s">
        <v>168</v>
      </c>
      <c r="E211" s="216" t="s">
        <v>1</v>
      </c>
      <c r="F211" s="217" t="s">
        <v>141</v>
      </c>
      <c r="G211" s="215"/>
      <c r="H211" s="218">
        <v>3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168</v>
      </c>
      <c r="AU211" s="224" t="s">
        <v>86</v>
      </c>
      <c r="AV211" s="14" t="s">
        <v>86</v>
      </c>
      <c r="AW211" s="14" t="s">
        <v>32</v>
      </c>
      <c r="AX211" s="14" t="s">
        <v>84</v>
      </c>
      <c r="AY211" s="224" t="s">
        <v>131</v>
      </c>
    </row>
    <row r="212" spans="1:65" s="2" customFormat="1" ht="24.2" customHeight="1">
      <c r="A212" s="34"/>
      <c r="B212" s="35"/>
      <c r="C212" s="236" t="s">
        <v>516</v>
      </c>
      <c r="D212" s="236" t="s">
        <v>224</v>
      </c>
      <c r="E212" s="237" t="s">
        <v>1656</v>
      </c>
      <c r="F212" s="238" t="s">
        <v>1657</v>
      </c>
      <c r="G212" s="239" t="s">
        <v>103</v>
      </c>
      <c r="H212" s="240">
        <v>189.5</v>
      </c>
      <c r="I212" s="241"/>
      <c r="J212" s="242">
        <f>ROUND(I212*H212,2)</f>
        <v>0</v>
      </c>
      <c r="K212" s="243"/>
      <c r="L212" s="39"/>
      <c r="M212" s="244" t="s">
        <v>1</v>
      </c>
      <c r="N212" s="245" t="s">
        <v>41</v>
      </c>
      <c r="O212" s="71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1" t="s">
        <v>594</v>
      </c>
      <c r="AT212" s="201" t="s">
        <v>224</v>
      </c>
      <c r="AU212" s="201" t="s">
        <v>86</v>
      </c>
      <c r="AY212" s="17" t="s">
        <v>131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" t="s">
        <v>84</v>
      </c>
      <c r="BK212" s="202">
        <f>ROUND(I212*H212,2)</f>
        <v>0</v>
      </c>
      <c r="BL212" s="17" t="s">
        <v>594</v>
      </c>
      <c r="BM212" s="201" t="s">
        <v>1658</v>
      </c>
    </row>
    <row r="213" spans="1:65" s="14" customFormat="1" ht="11.25">
      <c r="B213" s="214"/>
      <c r="C213" s="215"/>
      <c r="D213" s="205" t="s">
        <v>168</v>
      </c>
      <c r="E213" s="216" t="s">
        <v>1477</v>
      </c>
      <c r="F213" s="217" t="s">
        <v>1659</v>
      </c>
      <c r="G213" s="215"/>
      <c r="H213" s="218">
        <v>189.5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168</v>
      </c>
      <c r="AU213" s="224" t="s">
        <v>86</v>
      </c>
      <c r="AV213" s="14" t="s">
        <v>86</v>
      </c>
      <c r="AW213" s="14" t="s">
        <v>32</v>
      </c>
      <c r="AX213" s="14" t="s">
        <v>84</v>
      </c>
      <c r="AY213" s="224" t="s">
        <v>131</v>
      </c>
    </row>
    <row r="214" spans="1:65" s="2" customFormat="1" ht="24.2" customHeight="1">
      <c r="A214" s="34"/>
      <c r="B214" s="35"/>
      <c r="C214" s="236" t="s">
        <v>520</v>
      </c>
      <c r="D214" s="236" t="s">
        <v>224</v>
      </c>
      <c r="E214" s="237" t="s">
        <v>1660</v>
      </c>
      <c r="F214" s="238" t="s">
        <v>1661</v>
      </c>
      <c r="G214" s="239" t="s">
        <v>103</v>
      </c>
      <c r="H214" s="240">
        <v>37.4</v>
      </c>
      <c r="I214" s="241"/>
      <c r="J214" s="242">
        <f>ROUND(I214*H214,2)</f>
        <v>0</v>
      </c>
      <c r="K214" s="243"/>
      <c r="L214" s="39"/>
      <c r="M214" s="244" t="s">
        <v>1</v>
      </c>
      <c r="N214" s="245" t="s">
        <v>41</v>
      </c>
      <c r="O214" s="71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594</v>
      </c>
      <c r="AT214" s="201" t="s">
        <v>224</v>
      </c>
      <c r="AU214" s="201" t="s">
        <v>86</v>
      </c>
      <c r="AY214" s="17" t="s">
        <v>131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84</v>
      </c>
      <c r="BK214" s="202">
        <f>ROUND(I214*H214,2)</f>
        <v>0</v>
      </c>
      <c r="BL214" s="17" t="s">
        <v>594</v>
      </c>
      <c r="BM214" s="201" t="s">
        <v>1662</v>
      </c>
    </row>
    <row r="215" spans="1:65" s="14" customFormat="1" ht="11.25">
      <c r="B215" s="214"/>
      <c r="C215" s="215"/>
      <c r="D215" s="205" t="s">
        <v>168</v>
      </c>
      <c r="E215" s="216" t="s">
        <v>1481</v>
      </c>
      <c r="F215" s="217" t="s">
        <v>1663</v>
      </c>
      <c r="G215" s="215"/>
      <c r="H215" s="218">
        <v>37.4</v>
      </c>
      <c r="I215" s="219"/>
      <c r="J215" s="215"/>
      <c r="K215" s="215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168</v>
      </c>
      <c r="AU215" s="224" t="s">
        <v>86</v>
      </c>
      <c r="AV215" s="14" t="s">
        <v>86</v>
      </c>
      <c r="AW215" s="14" t="s">
        <v>32</v>
      </c>
      <c r="AX215" s="14" t="s">
        <v>84</v>
      </c>
      <c r="AY215" s="224" t="s">
        <v>131</v>
      </c>
    </row>
    <row r="216" spans="1:65" s="2" customFormat="1" ht="24.2" customHeight="1">
      <c r="A216" s="34"/>
      <c r="B216" s="35"/>
      <c r="C216" s="236" t="s">
        <v>526</v>
      </c>
      <c r="D216" s="236" t="s">
        <v>224</v>
      </c>
      <c r="E216" s="237" t="s">
        <v>1664</v>
      </c>
      <c r="F216" s="238" t="s">
        <v>1665</v>
      </c>
      <c r="G216" s="239" t="s">
        <v>103</v>
      </c>
      <c r="H216" s="240">
        <v>189.5</v>
      </c>
      <c r="I216" s="241"/>
      <c r="J216" s="242">
        <f>ROUND(I216*H216,2)</f>
        <v>0</v>
      </c>
      <c r="K216" s="243"/>
      <c r="L216" s="39"/>
      <c r="M216" s="244" t="s">
        <v>1</v>
      </c>
      <c r="N216" s="245" t="s">
        <v>41</v>
      </c>
      <c r="O216" s="71"/>
      <c r="P216" s="199">
        <f>O216*H216</f>
        <v>0</v>
      </c>
      <c r="Q216" s="199">
        <v>0.20300000000000001</v>
      </c>
      <c r="R216" s="199">
        <f>Q216*H216</f>
        <v>38.468500000000006</v>
      </c>
      <c r="S216" s="199">
        <v>0</v>
      </c>
      <c r="T216" s="20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1" t="s">
        <v>594</v>
      </c>
      <c r="AT216" s="201" t="s">
        <v>224</v>
      </c>
      <c r="AU216" s="201" t="s">
        <v>86</v>
      </c>
      <c r="AY216" s="17" t="s">
        <v>131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" t="s">
        <v>84</v>
      </c>
      <c r="BK216" s="202">
        <f>ROUND(I216*H216,2)</f>
        <v>0</v>
      </c>
      <c r="BL216" s="17" t="s">
        <v>594</v>
      </c>
      <c r="BM216" s="201" t="s">
        <v>1666</v>
      </c>
    </row>
    <row r="217" spans="1:65" s="14" customFormat="1" ht="11.25">
      <c r="B217" s="214"/>
      <c r="C217" s="215"/>
      <c r="D217" s="205" t="s">
        <v>168</v>
      </c>
      <c r="E217" s="216" t="s">
        <v>1</v>
      </c>
      <c r="F217" s="217" t="s">
        <v>1477</v>
      </c>
      <c r="G217" s="215"/>
      <c r="H217" s="218">
        <v>189.5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168</v>
      </c>
      <c r="AU217" s="224" t="s">
        <v>86</v>
      </c>
      <c r="AV217" s="14" t="s">
        <v>86</v>
      </c>
      <c r="AW217" s="14" t="s">
        <v>32</v>
      </c>
      <c r="AX217" s="14" t="s">
        <v>84</v>
      </c>
      <c r="AY217" s="224" t="s">
        <v>131</v>
      </c>
    </row>
    <row r="218" spans="1:65" s="2" customFormat="1" ht="21.75" customHeight="1">
      <c r="A218" s="34"/>
      <c r="B218" s="35"/>
      <c r="C218" s="236" t="s">
        <v>531</v>
      </c>
      <c r="D218" s="236" t="s">
        <v>224</v>
      </c>
      <c r="E218" s="237" t="s">
        <v>1667</v>
      </c>
      <c r="F218" s="238" t="s">
        <v>1668</v>
      </c>
      <c r="G218" s="239" t="s">
        <v>166</v>
      </c>
      <c r="H218" s="240">
        <v>24</v>
      </c>
      <c r="I218" s="241"/>
      <c r="J218" s="242">
        <f>ROUND(I218*H218,2)</f>
        <v>0</v>
      </c>
      <c r="K218" s="243"/>
      <c r="L218" s="39"/>
      <c r="M218" s="244" t="s">
        <v>1</v>
      </c>
      <c r="N218" s="245" t="s">
        <v>41</v>
      </c>
      <c r="O218" s="71"/>
      <c r="P218" s="199">
        <f>O218*H218</f>
        <v>0</v>
      </c>
      <c r="Q218" s="199">
        <v>7.6E-3</v>
      </c>
      <c r="R218" s="199">
        <f>Q218*H218</f>
        <v>0.18240000000000001</v>
      </c>
      <c r="S218" s="199">
        <v>0</v>
      </c>
      <c r="T218" s="20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594</v>
      </c>
      <c r="AT218" s="201" t="s">
        <v>224</v>
      </c>
      <c r="AU218" s="201" t="s">
        <v>86</v>
      </c>
      <c r="AY218" s="17" t="s">
        <v>131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" t="s">
        <v>84</v>
      </c>
      <c r="BK218" s="202">
        <f>ROUND(I218*H218,2)</f>
        <v>0</v>
      </c>
      <c r="BL218" s="17" t="s">
        <v>594</v>
      </c>
      <c r="BM218" s="201" t="s">
        <v>1669</v>
      </c>
    </row>
    <row r="219" spans="1:65" s="2" customFormat="1" ht="24.2" customHeight="1">
      <c r="A219" s="34"/>
      <c r="B219" s="35"/>
      <c r="C219" s="236" t="s">
        <v>535</v>
      </c>
      <c r="D219" s="236" t="s">
        <v>224</v>
      </c>
      <c r="E219" s="237" t="s">
        <v>1670</v>
      </c>
      <c r="F219" s="238" t="s">
        <v>1671</v>
      </c>
      <c r="G219" s="239" t="s">
        <v>103</v>
      </c>
      <c r="H219" s="240">
        <v>243.9</v>
      </c>
      <c r="I219" s="241"/>
      <c r="J219" s="242">
        <f>ROUND(I219*H219,2)</f>
        <v>0</v>
      </c>
      <c r="K219" s="243"/>
      <c r="L219" s="39"/>
      <c r="M219" s="244" t="s">
        <v>1</v>
      </c>
      <c r="N219" s="245" t="s">
        <v>41</v>
      </c>
      <c r="O219" s="71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594</v>
      </c>
      <c r="AT219" s="201" t="s">
        <v>224</v>
      </c>
      <c r="AU219" s="201" t="s">
        <v>86</v>
      </c>
      <c r="AY219" s="17" t="s">
        <v>131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7" t="s">
        <v>84</v>
      </c>
      <c r="BK219" s="202">
        <f>ROUND(I219*H219,2)</f>
        <v>0</v>
      </c>
      <c r="BL219" s="17" t="s">
        <v>594</v>
      </c>
      <c r="BM219" s="201" t="s">
        <v>1672</v>
      </c>
    </row>
    <row r="220" spans="1:65" s="14" customFormat="1" ht="11.25">
      <c r="B220" s="214"/>
      <c r="C220" s="215"/>
      <c r="D220" s="205" t="s">
        <v>168</v>
      </c>
      <c r="E220" s="216" t="s">
        <v>1</v>
      </c>
      <c r="F220" s="217" t="s">
        <v>1483</v>
      </c>
      <c r="G220" s="215"/>
      <c r="H220" s="218">
        <v>243.9</v>
      </c>
      <c r="I220" s="219"/>
      <c r="J220" s="215"/>
      <c r="K220" s="215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168</v>
      </c>
      <c r="AU220" s="224" t="s">
        <v>86</v>
      </c>
      <c r="AV220" s="14" t="s">
        <v>86</v>
      </c>
      <c r="AW220" s="14" t="s">
        <v>32</v>
      </c>
      <c r="AX220" s="14" t="s">
        <v>84</v>
      </c>
      <c r="AY220" s="224" t="s">
        <v>131</v>
      </c>
    </row>
    <row r="221" spans="1:65" s="2" customFormat="1" ht="16.5" customHeight="1">
      <c r="A221" s="34"/>
      <c r="B221" s="35"/>
      <c r="C221" s="188" t="s">
        <v>539</v>
      </c>
      <c r="D221" s="188" t="s">
        <v>133</v>
      </c>
      <c r="E221" s="189" t="s">
        <v>1673</v>
      </c>
      <c r="F221" s="190" t="s">
        <v>1674</v>
      </c>
      <c r="G221" s="191" t="s">
        <v>103</v>
      </c>
      <c r="H221" s="192">
        <v>268.29000000000002</v>
      </c>
      <c r="I221" s="193"/>
      <c r="J221" s="194">
        <f>ROUND(I221*H221,2)</f>
        <v>0</v>
      </c>
      <c r="K221" s="195"/>
      <c r="L221" s="196"/>
      <c r="M221" s="197" t="s">
        <v>1</v>
      </c>
      <c r="N221" s="198" t="s">
        <v>41</v>
      </c>
      <c r="O221" s="71"/>
      <c r="P221" s="199">
        <f>O221*H221</f>
        <v>0</v>
      </c>
      <c r="Q221" s="199">
        <v>4.2999999999999999E-4</v>
      </c>
      <c r="R221" s="199">
        <f>Q221*H221</f>
        <v>0.1153647</v>
      </c>
      <c r="S221" s="199">
        <v>0</v>
      </c>
      <c r="T221" s="20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1" t="s">
        <v>906</v>
      </c>
      <c r="AT221" s="201" t="s">
        <v>133</v>
      </c>
      <c r="AU221" s="201" t="s">
        <v>86</v>
      </c>
      <c r="AY221" s="17" t="s">
        <v>131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" t="s">
        <v>84</v>
      </c>
      <c r="BK221" s="202">
        <f>ROUND(I221*H221,2)</f>
        <v>0</v>
      </c>
      <c r="BL221" s="17" t="s">
        <v>906</v>
      </c>
      <c r="BM221" s="201" t="s">
        <v>1675</v>
      </c>
    </row>
    <row r="222" spans="1:65" s="13" customFormat="1" ht="11.25">
      <c r="B222" s="203"/>
      <c r="C222" s="204"/>
      <c r="D222" s="205" t="s">
        <v>168</v>
      </c>
      <c r="E222" s="206" t="s">
        <v>1</v>
      </c>
      <c r="F222" s="207" t="s">
        <v>621</v>
      </c>
      <c r="G222" s="204"/>
      <c r="H222" s="206" t="s">
        <v>1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168</v>
      </c>
      <c r="AU222" s="213" t="s">
        <v>86</v>
      </c>
      <c r="AV222" s="13" t="s">
        <v>84</v>
      </c>
      <c r="AW222" s="13" t="s">
        <v>32</v>
      </c>
      <c r="AX222" s="13" t="s">
        <v>76</v>
      </c>
      <c r="AY222" s="213" t="s">
        <v>131</v>
      </c>
    </row>
    <row r="223" spans="1:65" s="14" customFormat="1" ht="11.25">
      <c r="B223" s="214"/>
      <c r="C223" s="215"/>
      <c r="D223" s="205" t="s">
        <v>168</v>
      </c>
      <c r="E223" s="216" t="s">
        <v>1483</v>
      </c>
      <c r="F223" s="217" t="s">
        <v>1592</v>
      </c>
      <c r="G223" s="215"/>
      <c r="H223" s="218">
        <v>243.9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168</v>
      </c>
      <c r="AU223" s="224" t="s">
        <v>86</v>
      </c>
      <c r="AV223" s="14" t="s">
        <v>86</v>
      </c>
      <c r="AW223" s="14" t="s">
        <v>32</v>
      </c>
      <c r="AX223" s="14" t="s">
        <v>84</v>
      </c>
      <c r="AY223" s="224" t="s">
        <v>131</v>
      </c>
    </row>
    <row r="224" spans="1:65" s="14" customFormat="1" ht="11.25">
      <c r="B224" s="214"/>
      <c r="C224" s="215"/>
      <c r="D224" s="205" t="s">
        <v>168</v>
      </c>
      <c r="E224" s="215"/>
      <c r="F224" s="217" t="s">
        <v>1676</v>
      </c>
      <c r="G224" s="215"/>
      <c r="H224" s="218">
        <v>268.29000000000002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168</v>
      </c>
      <c r="AU224" s="224" t="s">
        <v>86</v>
      </c>
      <c r="AV224" s="14" t="s">
        <v>86</v>
      </c>
      <c r="AW224" s="14" t="s">
        <v>4</v>
      </c>
      <c r="AX224" s="14" t="s">
        <v>84</v>
      </c>
      <c r="AY224" s="224" t="s">
        <v>131</v>
      </c>
    </row>
    <row r="225" spans="1:65" s="2" customFormat="1" ht="24.2" customHeight="1">
      <c r="A225" s="34"/>
      <c r="B225" s="35"/>
      <c r="C225" s="236" t="s">
        <v>543</v>
      </c>
      <c r="D225" s="236" t="s">
        <v>224</v>
      </c>
      <c r="E225" s="237" t="s">
        <v>1677</v>
      </c>
      <c r="F225" s="238" t="s">
        <v>1678</v>
      </c>
      <c r="G225" s="239" t="s">
        <v>103</v>
      </c>
      <c r="H225" s="240">
        <v>189.5</v>
      </c>
      <c r="I225" s="241"/>
      <c r="J225" s="242">
        <f>ROUND(I225*H225,2)</f>
        <v>0</v>
      </c>
      <c r="K225" s="243"/>
      <c r="L225" s="39"/>
      <c r="M225" s="244" t="s">
        <v>1</v>
      </c>
      <c r="N225" s="245" t="s">
        <v>41</v>
      </c>
      <c r="O225" s="71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1" t="s">
        <v>594</v>
      </c>
      <c r="AT225" s="201" t="s">
        <v>224</v>
      </c>
      <c r="AU225" s="201" t="s">
        <v>86</v>
      </c>
      <c r="AY225" s="17" t="s">
        <v>131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7" t="s">
        <v>84</v>
      </c>
      <c r="BK225" s="202">
        <f>ROUND(I225*H225,2)</f>
        <v>0</v>
      </c>
      <c r="BL225" s="17" t="s">
        <v>594</v>
      </c>
      <c r="BM225" s="201" t="s">
        <v>1679</v>
      </c>
    </row>
    <row r="226" spans="1:65" s="14" customFormat="1" ht="11.25">
      <c r="B226" s="214"/>
      <c r="C226" s="215"/>
      <c r="D226" s="205" t="s">
        <v>168</v>
      </c>
      <c r="E226" s="216" t="s">
        <v>1</v>
      </c>
      <c r="F226" s="217" t="s">
        <v>1477</v>
      </c>
      <c r="G226" s="215"/>
      <c r="H226" s="218">
        <v>189.5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168</v>
      </c>
      <c r="AU226" s="224" t="s">
        <v>86</v>
      </c>
      <c r="AV226" s="14" t="s">
        <v>86</v>
      </c>
      <c r="AW226" s="14" t="s">
        <v>32</v>
      </c>
      <c r="AX226" s="14" t="s">
        <v>84</v>
      </c>
      <c r="AY226" s="224" t="s">
        <v>131</v>
      </c>
    </row>
    <row r="227" spans="1:65" s="2" customFormat="1" ht="24.2" customHeight="1">
      <c r="A227" s="34"/>
      <c r="B227" s="35"/>
      <c r="C227" s="236" t="s">
        <v>547</v>
      </c>
      <c r="D227" s="236" t="s">
        <v>224</v>
      </c>
      <c r="E227" s="237" t="s">
        <v>1680</v>
      </c>
      <c r="F227" s="238" t="s">
        <v>1681</v>
      </c>
      <c r="G227" s="239" t="s">
        <v>103</v>
      </c>
      <c r="H227" s="240">
        <v>37.4</v>
      </c>
      <c r="I227" s="241"/>
      <c r="J227" s="242">
        <f>ROUND(I227*H227,2)</f>
        <v>0</v>
      </c>
      <c r="K227" s="243"/>
      <c r="L227" s="39"/>
      <c r="M227" s="244" t="s">
        <v>1</v>
      </c>
      <c r="N227" s="245" t="s">
        <v>41</v>
      </c>
      <c r="O227" s="71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1" t="s">
        <v>594</v>
      </c>
      <c r="AT227" s="201" t="s">
        <v>224</v>
      </c>
      <c r="AU227" s="201" t="s">
        <v>86</v>
      </c>
      <c r="AY227" s="17" t="s">
        <v>131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" t="s">
        <v>84</v>
      </c>
      <c r="BK227" s="202">
        <f>ROUND(I227*H227,2)</f>
        <v>0</v>
      </c>
      <c r="BL227" s="17" t="s">
        <v>594</v>
      </c>
      <c r="BM227" s="201" t="s">
        <v>1682</v>
      </c>
    </row>
    <row r="228" spans="1:65" s="14" customFormat="1" ht="11.25">
      <c r="B228" s="214"/>
      <c r="C228" s="215"/>
      <c r="D228" s="205" t="s">
        <v>168</v>
      </c>
      <c r="E228" s="216" t="s">
        <v>1</v>
      </c>
      <c r="F228" s="217" t="s">
        <v>1481</v>
      </c>
      <c r="G228" s="215"/>
      <c r="H228" s="218">
        <v>37.4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168</v>
      </c>
      <c r="AU228" s="224" t="s">
        <v>86</v>
      </c>
      <c r="AV228" s="14" t="s">
        <v>86</v>
      </c>
      <c r="AW228" s="14" t="s">
        <v>32</v>
      </c>
      <c r="AX228" s="14" t="s">
        <v>84</v>
      </c>
      <c r="AY228" s="224" t="s">
        <v>131</v>
      </c>
    </row>
    <row r="229" spans="1:65" s="2" customFormat="1" ht="21.75" customHeight="1">
      <c r="A229" s="34"/>
      <c r="B229" s="35"/>
      <c r="C229" s="236" t="s">
        <v>551</v>
      </c>
      <c r="D229" s="236" t="s">
        <v>224</v>
      </c>
      <c r="E229" s="237" t="s">
        <v>1683</v>
      </c>
      <c r="F229" s="238" t="s">
        <v>1684</v>
      </c>
      <c r="G229" s="239" t="s">
        <v>241</v>
      </c>
      <c r="H229" s="240">
        <v>226.9</v>
      </c>
      <c r="I229" s="241"/>
      <c r="J229" s="242">
        <f>ROUND(I229*H229,2)</f>
        <v>0</v>
      </c>
      <c r="K229" s="243"/>
      <c r="L229" s="39"/>
      <c r="M229" s="244" t="s">
        <v>1</v>
      </c>
      <c r="N229" s="245" t="s">
        <v>41</v>
      </c>
      <c r="O229" s="71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1" t="s">
        <v>594</v>
      </c>
      <c r="AT229" s="201" t="s">
        <v>224</v>
      </c>
      <c r="AU229" s="201" t="s">
        <v>86</v>
      </c>
      <c r="AY229" s="17" t="s">
        <v>131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7" t="s">
        <v>84</v>
      </c>
      <c r="BK229" s="202">
        <f>ROUND(I229*H229,2)</f>
        <v>0</v>
      </c>
      <c r="BL229" s="17" t="s">
        <v>594</v>
      </c>
      <c r="BM229" s="201" t="s">
        <v>1685</v>
      </c>
    </row>
    <row r="230" spans="1:65" s="14" customFormat="1" ht="11.25">
      <c r="B230" s="214"/>
      <c r="C230" s="215"/>
      <c r="D230" s="205" t="s">
        <v>168</v>
      </c>
      <c r="E230" s="216" t="s">
        <v>1</v>
      </c>
      <c r="F230" s="217" t="s">
        <v>1529</v>
      </c>
      <c r="G230" s="215"/>
      <c r="H230" s="218">
        <v>226.9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168</v>
      </c>
      <c r="AU230" s="224" t="s">
        <v>86</v>
      </c>
      <c r="AV230" s="14" t="s">
        <v>86</v>
      </c>
      <c r="AW230" s="14" t="s">
        <v>32</v>
      </c>
      <c r="AX230" s="14" t="s">
        <v>84</v>
      </c>
      <c r="AY230" s="224" t="s">
        <v>131</v>
      </c>
    </row>
    <row r="231" spans="1:65" s="2" customFormat="1" ht="33" customHeight="1">
      <c r="A231" s="34"/>
      <c r="B231" s="35"/>
      <c r="C231" s="236" t="s">
        <v>555</v>
      </c>
      <c r="D231" s="236" t="s">
        <v>224</v>
      </c>
      <c r="E231" s="237" t="s">
        <v>1686</v>
      </c>
      <c r="F231" s="238" t="s">
        <v>1687</v>
      </c>
      <c r="G231" s="239" t="s">
        <v>103</v>
      </c>
      <c r="H231" s="240">
        <v>74.8</v>
      </c>
      <c r="I231" s="241"/>
      <c r="J231" s="242">
        <f>ROUND(I231*H231,2)</f>
        <v>0</v>
      </c>
      <c r="K231" s="243"/>
      <c r="L231" s="39"/>
      <c r="M231" s="244" t="s">
        <v>1</v>
      </c>
      <c r="N231" s="245" t="s">
        <v>41</v>
      </c>
      <c r="O231" s="71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594</v>
      </c>
      <c r="AT231" s="201" t="s">
        <v>224</v>
      </c>
      <c r="AU231" s="201" t="s">
        <v>86</v>
      </c>
      <c r="AY231" s="17" t="s">
        <v>131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" t="s">
        <v>84</v>
      </c>
      <c r="BK231" s="202">
        <f>ROUND(I231*H231,2)</f>
        <v>0</v>
      </c>
      <c r="BL231" s="17" t="s">
        <v>594</v>
      </c>
      <c r="BM231" s="201" t="s">
        <v>1688</v>
      </c>
    </row>
    <row r="232" spans="1:65" s="14" customFormat="1" ht="11.25">
      <c r="B232" s="214"/>
      <c r="C232" s="215"/>
      <c r="D232" s="205" t="s">
        <v>168</v>
      </c>
      <c r="E232" s="216" t="s">
        <v>1</v>
      </c>
      <c r="F232" s="217" t="s">
        <v>1479</v>
      </c>
      <c r="G232" s="215"/>
      <c r="H232" s="218">
        <v>74.8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168</v>
      </c>
      <c r="AU232" s="224" t="s">
        <v>86</v>
      </c>
      <c r="AV232" s="14" t="s">
        <v>86</v>
      </c>
      <c r="AW232" s="14" t="s">
        <v>32</v>
      </c>
      <c r="AX232" s="14" t="s">
        <v>84</v>
      </c>
      <c r="AY232" s="224" t="s">
        <v>131</v>
      </c>
    </row>
    <row r="233" spans="1:65" s="2" customFormat="1" ht="16.5" customHeight="1">
      <c r="A233" s="34"/>
      <c r="B233" s="35"/>
      <c r="C233" s="188" t="s">
        <v>560</v>
      </c>
      <c r="D233" s="188" t="s">
        <v>133</v>
      </c>
      <c r="E233" s="189" t="s">
        <v>1100</v>
      </c>
      <c r="F233" s="190" t="s">
        <v>1101</v>
      </c>
      <c r="G233" s="191" t="s">
        <v>103</v>
      </c>
      <c r="H233" s="192">
        <v>82.28</v>
      </c>
      <c r="I233" s="193"/>
      <c r="J233" s="194">
        <f>ROUND(I233*H233,2)</f>
        <v>0</v>
      </c>
      <c r="K233" s="195"/>
      <c r="L233" s="196"/>
      <c r="M233" s="197" t="s">
        <v>1</v>
      </c>
      <c r="N233" s="198" t="s">
        <v>41</v>
      </c>
      <c r="O233" s="71"/>
      <c r="P233" s="199">
        <f>O233*H233</f>
        <v>0</v>
      </c>
      <c r="Q233" s="199">
        <v>6.8999999999999997E-4</v>
      </c>
      <c r="R233" s="199">
        <f>Q233*H233</f>
        <v>5.6773199999999996E-2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906</v>
      </c>
      <c r="AT233" s="201" t="s">
        <v>133</v>
      </c>
      <c r="AU233" s="201" t="s">
        <v>86</v>
      </c>
      <c r="AY233" s="17" t="s">
        <v>131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" t="s">
        <v>84</v>
      </c>
      <c r="BK233" s="202">
        <f>ROUND(I233*H233,2)</f>
        <v>0</v>
      </c>
      <c r="BL233" s="17" t="s">
        <v>906</v>
      </c>
      <c r="BM233" s="201" t="s">
        <v>1689</v>
      </c>
    </row>
    <row r="234" spans="1:65" s="13" customFormat="1" ht="11.25">
      <c r="B234" s="203"/>
      <c r="C234" s="204"/>
      <c r="D234" s="205" t="s">
        <v>168</v>
      </c>
      <c r="E234" s="206" t="s">
        <v>1</v>
      </c>
      <c r="F234" s="207" t="s">
        <v>621</v>
      </c>
      <c r="G234" s="204"/>
      <c r="H234" s="206" t="s">
        <v>1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168</v>
      </c>
      <c r="AU234" s="213" t="s">
        <v>86</v>
      </c>
      <c r="AV234" s="13" t="s">
        <v>84</v>
      </c>
      <c r="AW234" s="13" t="s">
        <v>32</v>
      </c>
      <c r="AX234" s="13" t="s">
        <v>76</v>
      </c>
      <c r="AY234" s="213" t="s">
        <v>131</v>
      </c>
    </row>
    <row r="235" spans="1:65" s="13" customFormat="1" ht="11.25">
      <c r="B235" s="203"/>
      <c r="C235" s="204"/>
      <c r="D235" s="205" t="s">
        <v>168</v>
      </c>
      <c r="E235" s="206" t="s">
        <v>1</v>
      </c>
      <c r="F235" s="207" t="s">
        <v>1690</v>
      </c>
      <c r="G235" s="204"/>
      <c r="H235" s="206" t="s">
        <v>1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168</v>
      </c>
      <c r="AU235" s="213" t="s">
        <v>86</v>
      </c>
      <c r="AV235" s="13" t="s">
        <v>84</v>
      </c>
      <c r="AW235" s="13" t="s">
        <v>32</v>
      </c>
      <c r="AX235" s="13" t="s">
        <v>76</v>
      </c>
      <c r="AY235" s="213" t="s">
        <v>131</v>
      </c>
    </row>
    <row r="236" spans="1:65" s="14" customFormat="1" ht="11.25">
      <c r="B236" s="214"/>
      <c r="C236" s="215"/>
      <c r="D236" s="205" t="s">
        <v>168</v>
      </c>
      <c r="E236" s="216" t="s">
        <v>1479</v>
      </c>
      <c r="F236" s="217" t="s">
        <v>1691</v>
      </c>
      <c r="G236" s="215"/>
      <c r="H236" s="218">
        <v>74.8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168</v>
      </c>
      <c r="AU236" s="224" t="s">
        <v>86</v>
      </c>
      <c r="AV236" s="14" t="s">
        <v>86</v>
      </c>
      <c r="AW236" s="14" t="s">
        <v>32</v>
      </c>
      <c r="AX236" s="14" t="s">
        <v>84</v>
      </c>
      <c r="AY236" s="224" t="s">
        <v>131</v>
      </c>
    </row>
    <row r="237" spans="1:65" s="14" customFormat="1" ht="11.25">
      <c r="B237" s="214"/>
      <c r="C237" s="215"/>
      <c r="D237" s="205" t="s">
        <v>168</v>
      </c>
      <c r="E237" s="215"/>
      <c r="F237" s="217" t="s">
        <v>1692</v>
      </c>
      <c r="G237" s="215"/>
      <c r="H237" s="218">
        <v>82.28</v>
      </c>
      <c r="I237" s="219"/>
      <c r="J237" s="215"/>
      <c r="K237" s="215"/>
      <c r="L237" s="220"/>
      <c r="M237" s="252"/>
      <c r="N237" s="253"/>
      <c r="O237" s="253"/>
      <c r="P237" s="253"/>
      <c r="Q237" s="253"/>
      <c r="R237" s="253"/>
      <c r="S237" s="253"/>
      <c r="T237" s="254"/>
      <c r="AT237" s="224" t="s">
        <v>168</v>
      </c>
      <c r="AU237" s="224" t="s">
        <v>86</v>
      </c>
      <c r="AV237" s="14" t="s">
        <v>86</v>
      </c>
      <c r="AW237" s="14" t="s">
        <v>4</v>
      </c>
      <c r="AX237" s="14" t="s">
        <v>84</v>
      </c>
      <c r="AY237" s="224" t="s">
        <v>131</v>
      </c>
    </row>
    <row r="238" spans="1:65" s="2" customFormat="1" ht="6.95" customHeight="1">
      <c r="A238" s="34"/>
      <c r="B238" s="54"/>
      <c r="C238" s="55"/>
      <c r="D238" s="55"/>
      <c r="E238" s="55"/>
      <c r="F238" s="55"/>
      <c r="G238" s="55"/>
      <c r="H238" s="55"/>
      <c r="I238" s="55"/>
      <c r="J238" s="55"/>
      <c r="K238" s="55"/>
      <c r="L238" s="39"/>
      <c r="M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</row>
  </sheetData>
  <sheetProtection algorithmName="SHA-512" hashValue="fdP/vCSK9LuDdvmpK1VUKzBWs96S52gl9FDZwdVjdQMlL1fgEd6tuHp0Ju4Ys36Pr7jl3T2d21djnH5kScLmoA==" saltValue="5E6hqwk2pZcwTtz4H/00DFIpONXvO5UK7Ed05la6FKOjZprsknzIObtYGNl+zoT4/NUa4lcxgrUeZKtNYom34A==" spinCount="100000" sheet="1" objects="1" scenarios="1" formatColumns="0" formatRows="0" autoFilter="0"/>
  <autoFilter ref="C122:K23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7" t="s">
        <v>101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</row>
    <row r="4" spans="1:46" s="1" customFormat="1" ht="24.95" customHeight="1">
      <c r="B4" s="20"/>
      <c r="D4" s="111" t="s">
        <v>105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10" t="str">
        <f>'Rekapitulace stavby'!K6</f>
        <v>Rekonstrukce komunikace ul. Mitušova 8 - 16</v>
      </c>
      <c r="F7" s="311"/>
      <c r="G7" s="311"/>
      <c r="H7" s="311"/>
      <c r="L7" s="20"/>
    </row>
    <row r="8" spans="1:46" s="2" customFormat="1" ht="12" customHeight="1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2" t="s">
        <v>1693</v>
      </c>
      <c r="F9" s="313"/>
      <c r="G9" s="313"/>
      <c r="H9" s="31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18. 6. 2022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4" t="str">
        <f>'Rekapitulace stavby'!E14</f>
        <v>Vyplň údaj</v>
      </c>
      <c r="F18" s="315"/>
      <c r="G18" s="315"/>
      <c r="H18" s="315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ROUND((SUM(BE122:BE202)),  2)</f>
        <v>0</v>
      </c>
      <c r="G33" s="34"/>
      <c r="H33" s="34"/>
      <c r="I33" s="125">
        <v>0.21</v>
      </c>
      <c r="J33" s="124">
        <f>ROUND(((SUM(BE122:BE202))*I33),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42</v>
      </c>
      <c r="F34" s="124">
        <f>ROUND((SUM(BF122:BF202)),  2)</f>
        <v>0</v>
      </c>
      <c r="G34" s="34"/>
      <c r="H34" s="34"/>
      <c r="I34" s="125">
        <v>0.15</v>
      </c>
      <c r="J34" s="124">
        <f>ROUND(((SUM(BF122:BF202))*I34),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ROUND((SUM(BG122:BG202)),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ROUND((SUM(BH122:BH202)),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ROUND((SUM(BI122:BI202)),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7" t="str">
        <f>E7</f>
        <v>Rekonstrukce komunikace ul. Mitušova 8 - 16</v>
      </c>
      <c r="F85" s="318"/>
      <c r="G85" s="318"/>
      <c r="H85" s="31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005 - 5-LETÁ UDRŽOVACÍ PÉČE</v>
      </c>
      <c r="F87" s="319"/>
      <c r="G87" s="319"/>
      <c r="H87" s="31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Mitušova</v>
      </c>
      <c r="G89" s="36"/>
      <c r="H89" s="36"/>
      <c r="I89" s="29" t="s">
        <v>22</v>
      </c>
      <c r="J89" s="66" t="str">
        <f>IF(J12="","",J12)</f>
        <v>18. 6. 2022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FILDMAN PROJEKT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109</v>
      </c>
      <c r="D94" s="145"/>
      <c r="E94" s="145"/>
      <c r="F94" s="145"/>
      <c r="G94" s="145"/>
      <c r="H94" s="145"/>
      <c r="I94" s="145"/>
      <c r="J94" s="146" t="s">
        <v>110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111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112</v>
      </c>
    </row>
    <row r="97" spans="1:31" s="9" customFormat="1" ht="24.95" customHeight="1">
      <c r="B97" s="148"/>
      <c r="C97" s="149"/>
      <c r="D97" s="150" t="s">
        <v>113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1694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1695</v>
      </c>
      <c r="E99" s="157"/>
      <c r="F99" s="157"/>
      <c r="G99" s="157"/>
      <c r="H99" s="157"/>
      <c r="I99" s="157"/>
      <c r="J99" s="158">
        <f>J139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1696</v>
      </c>
      <c r="E100" s="157"/>
      <c r="F100" s="157"/>
      <c r="G100" s="157"/>
      <c r="H100" s="157"/>
      <c r="I100" s="157"/>
      <c r="J100" s="158">
        <f>J155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1697</v>
      </c>
      <c r="E101" s="157"/>
      <c r="F101" s="157"/>
      <c r="G101" s="157"/>
      <c r="H101" s="157"/>
      <c r="I101" s="157"/>
      <c r="J101" s="158">
        <f>J171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1698</v>
      </c>
      <c r="E102" s="157"/>
      <c r="F102" s="157"/>
      <c r="G102" s="157"/>
      <c r="H102" s="157"/>
      <c r="I102" s="157"/>
      <c r="J102" s="158">
        <f>J187</f>
        <v>0</v>
      </c>
      <c r="K102" s="155"/>
      <c r="L102" s="159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17" t="str">
        <f>E7</f>
        <v>Rekonstrukce komunikace ul. Mitušova 8 - 16</v>
      </c>
      <c r="F112" s="318"/>
      <c r="G112" s="318"/>
      <c r="H112" s="318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9" t="str">
        <f>E9</f>
        <v>005 - 5-LETÁ UDRŽOVACÍ PÉČE</v>
      </c>
      <c r="F114" s="319"/>
      <c r="G114" s="319"/>
      <c r="H114" s="31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ul. Mitušova</v>
      </c>
      <c r="G116" s="36"/>
      <c r="H116" s="36"/>
      <c r="I116" s="29" t="s">
        <v>22</v>
      </c>
      <c r="J116" s="66" t="str">
        <f>IF(J12="","",J12)</f>
        <v>18. 6. 2022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E15</f>
        <v>Městský obvod Ostrava – Jih</v>
      </c>
      <c r="G118" s="36"/>
      <c r="H118" s="36"/>
      <c r="I118" s="29" t="s">
        <v>30</v>
      </c>
      <c r="J118" s="32" t="str">
        <f>E21</f>
        <v>FILDMAN PROJEKT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Ing. Bc.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0"/>
      <c r="B121" s="161"/>
      <c r="C121" s="162" t="s">
        <v>116</v>
      </c>
      <c r="D121" s="163" t="s">
        <v>61</v>
      </c>
      <c r="E121" s="163" t="s">
        <v>57</v>
      </c>
      <c r="F121" s="163" t="s">
        <v>58</v>
      </c>
      <c r="G121" s="163" t="s">
        <v>117</v>
      </c>
      <c r="H121" s="163" t="s">
        <v>118</v>
      </c>
      <c r="I121" s="163" t="s">
        <v>119</v>
      </c>
      <c r="J121" s="164" t="s">
        <v>110</v>
      </c>
      <c r="K121" s="165" t="s">
        <v>120</v>
      </c>
      <c r="L121" s="166"/>
      <c r="M121" s="75" t="s">
        <v>1</v>
      </c>
      <c r="N121" s="76" t="s">
        <v>40</v>
      </c>
      <c r="O121" s="76" t="s">
        <v>121</v>
      </c>
      <c r="P121" s="76" t="s">
        <v>122</v>
      </c>
      <c r="Q121" s="76" t="s">
        <v>123</v>
      </c>
      <c r="R121" s="76" t="s">
        <v>124</v>
      </c>
      <c r="S121" s="76" t="s">
        <v>125</v>
      </c>
      <c r="T121" s="77" t="s">
        <v>126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4"/>
      <c r="B122" s="35"/>
      <c r="C122" s="82" t="s">
        <v>127</v>
      </c>
      <c r="D122" s="36"/>
      <c r="E122" s="36"/>
      <c r="F122" s="36"/>
      <c r="G122" s="36"/>
      <c r="H122" s="36"/>
      <c r="I122" s="36"/>
      <c r="J122" s="167">
        <f>BK122</f>
        <v>0</v>
      </c>
      <c r="K122" s="36"/>
      <c r="L122" s="39"/>
      <c r="M122" s="78"/>
      <c r="N122" s="168"/>
      <c r="O122" s="79"/>
      <c r="P122" s="169">
        <f>P123</f>
        <v>0</v>
      </c>
      <c r="Q122" s="79"/>
      <c r="R122" s="169">
        <f>R123</f>
        <v>0.45779999999999998</v>
      </c>
      <c r="S122" s="79"/>
      <c r="T122" s="17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112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75</v>
      </c>
      <c r="E123" s="175" t="s">
        <v>128</v>
      </c>
      <c r="F123" s="175" t="s">
        <v>129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P124+P139+P155+P171+P187</f>
        <v>0</v>
      </c>
      <c r="Q123" s="180"/>
      <c r="R123" s="181">
        <f>R124+R139+R155+R171+R187</f>
        <v>0.45779999999999998</v>
      </c>
      <c r="S123" s="180"/>
      <c r="T123" s="182">
        <f>T124+T139+T155+T171+T187</f>
        <v>0</v>
      </c>
      <c r="AR123" s="183" t="s">
        <v>84</v>
      </c>
      <c r="AT123" s="184" t="s">
        <v>75</v>
      </c>
      <c r="AU123" s="184" t="s">
        <v>76</v>
      </c>
      <c r="AY123" s="183" t="s">
        <v>131</v>
      </c>
      <c r="BK123" s="185">
        <f>BK124+BK139+BK155+BK171+BK187</f>
        <v>0</v>
      </c>
    </row>
    <row r="124" spans="1:65" s="12" customFormat="1" ht="22.9" customHeight="1">
      <c r="B124" s="172"/>
      <c r="C124" s="173"/>
      <c r="D124" s="174" t="s">
        <v>75</v>
      </c>
      <c r="E124" s="186" t="s">
        <v>1699</v>
      </c>
      <c r="F124" s="186" t="s">
        <v>1700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SUM(P125:P138)</f>
        <v>0</v>
      </c>
      <c r="Q124" s="180"/>
      <c r="R124" s="181">
        <f>SUM(R125:R138)</f>
        <v>9.1560000000000002E-2</v>
      </c>
      <c r="S124" s="180"/>
      <c r="T124" s="182">
        <f>SUM(T125:T138)</f>
        <v>0</v>
      </c>
      <c r="AR124" s="183" t="s">
        <v>84</v>
      </c>
      <c r="AT124" s="184" t="s">
        <v>75</v>
      </c>
      <c r="AU124" s="184" t="s">
        <v>84</v>
      </c>
      <c r="AY124" s="183" t="s">
        <v>131</v>
      </c>
      <c r="BK124" s="185">
        <f>SUM(BK125:BK138)</f>
        <v>0</v>
      </c>
    </row>
    <row r="125" spans="1:65" s="2" customFormat="1" ht="24.2" customHeight="1">
      <c r="A125" s="34"/>
      <c r="B125" s="35"/>
      <c r="C125" s="236" t="s">
        <v>84</v>
      </c>
      <c r="D125" s="236" t="s">
        <v>224</v>
      </c>
      <c r="E125" s="237" t="s">
        <v>548</v>
      </c>
      <c r="F125" s="238" t="s">
        <v>549</v>
      </c>
      <c r="G125" s="239" t="s">
        <v>166</v>
      </c>
      <c r="H125" s="240">
        <v>17</v>
      </c>
      <c r="I125" s="241"/>
      <c r="J125" s="242">
        <f>ROUND(I125*H125,2)</f>
        <v>0</v>
      </c>
      <c r="K125" s="243"/>
      <c r="L125" s="39"/>
      <c r="M125" s="244" t="s">
        <v>1</v>
      </c>
      <c r="N125" s="245" t="s">
        <v>41</v>
      </c>
      <c r="O125" s="71"/>
      <c r="P125" s="199">
        <f>O125*H125</f>
        <v>0</v>
      </c>
      <c r="Q125" s="199">
        <v>6.0000000000000002E-5</v>
      </c>
      <c r="R125" s="199">
        <f>Q125*H125</f>
        <v>1.0200000000000001E-3</v>
      </c>
      <c r="S125" s="199">
        <v>0</v>
      </c>
      <c r="T125" s="20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137</v>
      </c>
      <c r="AT125" s="201" t="s">
        <v>224</v>
      </c>
      <c r="AU125" s="201" t="s">
        <v>86</v>
      </c>
      <c r="AY125" s="17" t="s">
        <v>131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7" t="s">
        <v>84</v>
      </c>
      <c r="BK125" s="202">
        <f>ROUND(I125*H125,2)</f>
        <v>0</v>
      </c>
      <c r="BL125" s="17" t="s">
        <v>137</v>
      </c>
      <c r="BM125" s="201" t="s">
        <v>1701</v>
      </c>
    </row>
    <row r="126" spans="1:65" s="2" customFormat="1" ht="24.2" customHeight="1">
      <c r="A126" s="34"/>
      <c r="B126" s="35"/>
      <c r="C126" s="236" t="s">
        <v>86</v>
      </c>
      <c r="D126" s="236" t="s">
        <v>224</v>
      </c>
      <c r="E126" s="237" t="s">
        <v>1702</v>
      </c>
      <c r="F126" s="238" t="s">
        <v>1703</v>
      </c>
      <c r="G126" s="239" t="s">
        <v>166</v>
      </c>
      <c r="H126" s="240">
        <v>17</v>
      </c>
      <c r="I126" s="241"/>
      <c r="J126" s="242">
        <f>ROUND(I126*H126,2)</f>
        <v>0</v>
      </c>
      <c r="K126" s="243"/>
      <c r="L126" s="39"/>
      <c r="M126" s="244" t="s">
        <v>1</v>
      </c>
      <c r="N126" s="245" t="s">
        <v>41</v>
      </c>
      <c r="O126" s="7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137</v>
      </c>
      <c r="AT126" s="201" t="s">
        <v>224</v>
      </c>
      <c r="AU126" s="201" t="s">
        <v>86</v>
      </c>
      <c r="AY126" s="17" t="s">
        <v>131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" t="s">
        <v>84</v>
      </c>
      <c r="BK126" s="202">
        <f>ROUND(I126*H126,2)</f>
        <v>0</v>
      </c>
      <c r="BL126" s="17" t="s">
        <v>137</v>
      </c>
      <c r="BM126" s="201" t="s">
        <v>1704</v>
      </c>
    </row>
    <row r="127" spans="1:65" s="2" customFormat="1" ht="16.5" customHeight="1">
      <c r="A127" s="34"/>
      <c r="B127" s="35"/>
      <c r="C127" s="236" t="s">
        <v>141</v>
      </c>
      <c r="D127" s="236" t="s">
        <v>224</v>
      </c>
      <c r="E127" s="237" t="s">
        <v>1705</v>
      </c>
      <c r="F127" s="238" t="s">
        <v>1706</v>
      </c>
      <c r="G127" s="239" t="s">
        <v>166</v>
      </c>
      <c r="H127" s="240">
        <v>17</v>
      </c>
      <c r="I127" s="241"/>
      <c r="J127" s="242">
        <f>ROUND(I127*H127,2)</f>
        <v>0</v>
      </c>
      <c r="K127" s="243"/>
      <c r="L127" s="39"/>
      <c r="M127" s="244" t="s">
        <v>1</v>
      </c>
      <c r="N127" s="245" t="s">
        <v>41</v>
      </c>
      <c r="O127" s="71"/>
      <c r="P127" s="199">
        <f>O127*H127</f>
        <v>0</v>
      </c>
      <c r="Q127" s="199">
        <v>2.0000000000000002E-5</v>
      </c>
      <c r="R127" s="199">
        <f>Q127*H127</f>
        <v>3.4000000000000002E-4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137</v>
      </c>
      <c r="AT127" s="201" t="s">
        <v>224</v>
      </c>
      <c r="AU127" s="201" t="s">
        <v>86</v>
      </c>
      <c r="AY127" s="17" t="s">
        <v>131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84</v>
      </c>
      <c r="BK127" s="202">
        <f>ROUND(I127*H127,2)</f>
        <v>0</v>
      </c>
      <c r="BL127" s="17" t="s">
        <v>137</v>
      </c>
      <c r="BM127" s="201" t="s">
        <v>1707</v>
      </c>
    </row>
    <row r="128" spans="1:65" s="2" customFormat="1" ht="24.2" customHeight="1">
      <c r="A128" s="34"/>
      <c r="B128" s="35"/>
      <c r="C128" s="236" t="s">
        <v>137</v>
      </c>
      <c r="D128" s="236" t="s">
        <v>224</v>
      </c>
      <c r="E128" s="237" t="s">
        <v>1708</v>
      </c>
      <c r="F128" s="238" t="s">
        <v>1709</v>
      </c>
      <c r="G128" s="239" t="s">
        <v>241</v>
      </c>
      <c r="H128" s="240">
        <v>3.004</v>
      </c>
      <c r="I128" s="241"/>
      <c r="J128" s="242">
        <f>ROUND(I128*H128,2)</f>
        <v>0</v>
      </c>
      <c r="K128" s="243"/>
      <c r="L128" s="39"/>
      <c r="M128" s="244" t="s">
        <v>1</v>
      </c>
      <c r="N128" s="245" t="s">
        <v>41</v>
      </c>
      <c r="O128" s="71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137</v>
      </c>
      <c r="AT128" s="201" t="s">
        <v>224</v>
      </c>
      <c r="AU128" s="201" t="s">
        <v>86</v>
      </c>
      <c r="AY128" s="17" t="s">
        <v>131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7" t="s">
        <v>84</v>
      </c>
      <c r="BK128" s="202">
        <f>ROUND(I128*H128,2)</f>
        <v>0</v>
      </c>
      <c r="BL128" s="17" t="s">
        <v>137</v>
      </c>
      <c r="BM128" s="201" t="s">
        <v>1710</v>
      </c>
    </row>
    <row r="129" spans="1:65" s="14" customFormat="1" ht="11.25">
      <c r="B129" s="214"/>
      <c r="C129" s="215"/>
      <c r="D129" s="205" t="s">
        <v>168</v>
      </c>
      <c r="E129" s="216" t="s">
        <v>1</v>
      </c>
      <c r="F129" s="217" t="s">
        <v>1711</v>
      </c>
      <c r="G129" s="215"/>
      <c r="H129" s="218">
        <v>3.004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168</v>
      </c>
      <c r="AU129" s="224" t="s">
        <v>86</v>
      </c>
      <c r="AV129" s="14" t="s">
        <v>86</v>
      </c>
      <c r="AW129" s="14" t="s">
        <v>32</v>
      </c>
      <c r="AX129" s="14" t="s">
        <v>84</v>
      </c>
      <c r="AY129" s="224" t="s">
        <v>131</v>
      </c>
    </row>
    <row r="130" spans="1:65" s="2" customFormat="1" ht="16.5" customHeight="1">
      <c r="A130" s="34"/>
      <c r="B130" s="35"/>
      <c r="C130" s="188" t="s">
        <v>130</v>
      </c>
      <c r="D130" s="188" t="s">
        <v>133</v>
      </c>
      <c r="E130" s="189" t="s">
        <v>580</v>
      </c>
      <c r="F130" s="190" t="s">
        <v>581</v>
      </c>
      <c r="G130" s="191" t="s">
        <v>255</v>
      </c>
      <c r="H130" s="192">
        <v>0.45100000000000001</v>
      </c>
      <c r="I130" s="193"/>
      <c r="J130" s="194">
        <f>ROUND(I130*H130,2)</f>
        <v>0</v>
      </c>
      <c r="K130" s="195"/>
      <c r="L130" s="196"/>
      <c r="M130" s="197" t="s">
        <v>1</v>
      </c>
      <c r="N130" s="198" t="s">
        <v>41</v>
      </c>
      <c r="O130" s="71"/>
      <c r="P130" s="199">
        <f>O130*H130</f>
        <v>0</v>
      </c>
      <c r="Q130" s="199">
        <v>0.2</v>
      </c>
      <c r="R130" s="199">
        <f>Q130*H130</f>
        <v>9.0200000000000002E-2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136</v>
      </c>
      <c r="AT130" s="201" t="s">
        <v>133</v>
      </c>
      <c r="AU130" s="201" t="s">
        <v>86</v>
      </c>
      <c r="AY130" s="17" t="s">
        <v>131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84</v>
      </c>
      <c r="BK130" s="202">
        <f>ROUND(I130*H130,2)</f>
        <v>0</v>
      </c>
      <c r="BL130" s="17" t="s">
        <v>137</v>
      </c>
      <c r="BM130" s="201" t="s">
        <v>1712</v>
      </c>
    </row>
    <row r="131" spans="1:65" s="14" customFormat="1" ht="11.25">
      <c r="B131" s="214"/>
      <c r="C131" s="215"/>
      <c r="D131" s="205" t="s">
        <v>168</v>
      </c>
      <c r="E131" s="216" t="s">
        <v>1</v>
      </c>
      <c r="F131" s="217" t="s">
        <v>1713</v>
      </c>
      <c r="G131" s="215"/>
      <c r="H131" s="218">
        <v>0.45100000000000001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168</v>
      </c>
      <c r="AU131" s="224" t="s">
        <v>86</v>
      </c>
      <c r="AV131" s="14" t="s">
        <v>86</v>
      </c>
      <c r="AW131" s="14" t="s">
        <v>32</v>
      </c>
      <c r="AX131" s="14" t="s">
        <v>84</v>
      </c>
      <c r="AY131" s="224" t="s">
        <v>131</v>
      </c>
    </row>
    <row r="132" spans="1:65" s="2" customFormat="1" ht="16.5" customHeight="1">
      <c r="A132" s="34"/>
      <c r="B132" s="35"/>
      <c r="C132" s="236" t="s">
        <v>149</v>
      </c>
      <c r="D132" s="236" t="s">
        <v>224</v>
      </c>
      <c r="E132" s="237" t="s">
        <v>585</v>
      </c>
      <c r="F132" s="238" t="s">
        <v>586</v>
      </c>
      <c r="G132" s="239" t="s">
        <v>255</v>
      </c>
      <c r="H132" s="240">
        <v>3.57</v>
      </c>
      <c r="I132" s="241"/>
      <c r="J132" s="242">
        <f>ROUND(I132*H132,2)</f>
        <v>0</v>
      </c>
      <c r="K132" s="243"/>
      <c r="L132" s="39"/>
      <c r="M132" s="244" t="s">
        <v>1</v>
      </c>
      <c r="N132" s="245" t="s">
        <v>41</v>
      </c>
      <c r="O132" s="7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137</v>
      </c>
      <c r="AT132" s="201" t="s">
        <v>224</v>
      </c>
      <c r="AU132" s="201" t="s">
        <v>86</v>
      </c>
      <c r="AY132" s="17" t="s">
        <v>131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84</v>
      </c>
      <c r="BK132" s="202">
        <f>ROUND(I132*H132,2)</f>
        <v>0</v>
      </c>
      <c r="BL132" s="17" t="s">
        <v>137</v>
      </c>
      <c r="BM132" s="201" t="s">
        <v>1714</v>
      </c>
    </row>
    <row r="133" spans="1:65" s="14" customFormat="1" ht="11.25">
      <c r="B133" s="214"/>
      <c r="C133" s="215"/>
      <c r="D133" s="205" t="s">
        <v>168</v>
      </c>
      <c r="E133" s="216" t="s">
        <v>1</v>
      </c>
      <c r="F133" s="217" t="s">
        <v>1715</v>
      </c>
      <c r="G133" s="215"/>
      <c r="H133" s="218">
        <v>3.57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168</v>
      </c>
      <c r="AU133" s="224" t="s">
        <v>86</v>
      </c>
      <c r="AV133" s="14" t="s">
        <v>86</v>
      </c>
      <c r="AW133" s="14" t="s">
        <v>32</v>
      </c>
      <c r="AX133" s="14" t="s">
        <v>76</v>
      </c>
      <c r="AY133" s="224" t="s">
        <v>131</v>
      </c>
    </row>
    <row r="134" spans="1:65" s="15" customFormat="1" ht="11.25">
      <c r="B134" s="225"/>
      <c r="C134" s="226"/>
      <c r="D134" s="205" t="s">
        <v>168</v>
      </c>
      <c r="E134" s="227" t="s">
        <v>1</v>
      </c>
      <c r="F134" s="228" t="s">
        <v>172</v>
      </c>
      <c r="G134" s="226"/>
      <c r="H134" s="229">
        <v>3.57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168</v>
      </c>
      <c r="AU134" s="235" t="s">
        <v>86</v>
      </c>
      <c r="AV134" s="15" t="s">
        <v>137</v>
      </c>
      <c r="AW134" s="15" t="s">
        <v>32</v>
      </c>
      <c r="AX134" s="15" t="s">
        <v>84</v>
      </c>
      <c r="AY134" s="235" t="s">
        <v>131</v>
      </c>
    </row>
    <row r="135" spans="1:65" s="2" customFormat="1" ht="21.75" customHeight="1">
      <c r="A135" s="34"/>
      <c r="B135" s="35"/>
      <c r="C135" s="236" t="s">
        <v>152</v>
      </c>
      <c r="D135" s="236" t="s">
        <v>224</v>
      </c>
      <c r="E135" s="237" t="s">
        <v>1716</v>
      </c>
      <c r="F135" s="238" t="s">
        <v>1717</v>
      </c>
      <c r="G135" s="239" t="s">
        <v>241</v>
      </c>
      <c r="H135" s="240">
        <v>30.041</v>
      </c>
      <c r="I135" s="241"/>
      <c r="J135" s="242">
        <f>ROUND(I135*H135,2)</f>
        <v>0</v>
      </c>
      <c r="K135" s="243"/>
      <c r="L135" s="39"/>
      <c r="M135" s="244" t="s">
        <v>1</v>
      </c>
      <c r="N135" s="245" t="s">
        <v>41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137</v>
      </c>
      <c r="AT135" s="201" t="s">
        <v>224</v>
      </c>
      <c r="AU135" s="201" t="s">
        <v>86</v>
      </c>
      <c r="AY135" s="17" t="s">
        <v>131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84</v>
      </c>
      <c r="BK135" s="202">
        <f>ROUND(I135*H135,2)</f>
        <v>0</v>
      </c>
      <c r="BL135" s="17" t="s">
        <v>137</v>
      </c>
      <c r="BM135" s="201" t="s">
        <v>1718</v>
      </c>
    </row>
    <row r="136" spans="1:65" s="14" customFormat="1" ht="11.25">
      <c r="B136" s="214"/>
      <c r="C136" s="215"/>
      <c r="D136" s="205" t="s">
        <v>168</v>
      </c>
      <c r="E136" s="216" t="s">
        <v>1</v>
      </c>
      <c r="F136" s="217" t="s">
        <v>1719</v>
      </c>
      <c r="G136" s="215"/>
      <c r="H136" s="218">
        <v>30.041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168</v>
      </c>
      <c r="AU136" s="224" t="s">
        <v>86</v>
      </c>
      <c r="AV136" s="14" t="s">
        <v>86</v>
      </c>
      <c r="AW136" s="14" t="s">
        <v>32</v>
      </c>
      <c r="AX136" s="14" t="s">
        <v>84</v>
      </c>
      <c r="AY136" s="224" t="s">
        <v>131</v>
      </c>
    </row>
    <row r="137" spans="1:65" s="2" customFormat="1" ht="21.75" customHeight="1">
      <c r="A137" s="34"/>
      <c r="B137" s="35"/>
      <c r="C137" s="236" t="s">
        <v>136</v>
      </c>
      <c r="D137" s="236" t="s">
        <v>224</v>
      </c>
      <c r="E137" s="237" t="s">
        <v>591</v>
      </c>
      <c r="F137" s="238" t="s">
        <v>592</v>
      </c>
      <c r="G137" s="239" t="s">
        <v>255</v>
      </c>
      <c r="H137" s="240">
        <v>3.57</v>
      </c>
      <c r="I137" s="241"/>
      <c r="J137" s="242">
        <f>ROUND(I137*H137,2)</f>
        <v>0</v>
      </c>
      <c r="K137" s="243"/>
      <c r="L137" s="39"/>
      <c r="M137" s="244" t="s">
        <v>1</v>
      </c>
      <c r="N137" s="245" t="s">
        <v>41</v>
      </c>
      <c r="O137" s="7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137</v>
      </c>
      <c r="AT137" s="201" t="s">
        <v>224</v>
      </c>
      <c r="AU137" s="201" t="s">
        <v>86</v>
      </c>
      <c r="AY137" s="17" t="s">
        <v>131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84</v>
      </c>
      <c r="BK137" s="202">
        <f>ROUND(I137*H137,2)</f>
        <v>0</v>
      </c>
      <c r="BL137" s="17" t="s">
        <v>137</v>
      </c>
      <c r="BM137" s="201" t="s">
        <v>1720</v>
      </c>
    </row>
    <row r="138" spans="1:65" s="2" customFormat="1" ht="16.5" customHeight="1">
      <c r="A138" s="34"/>
      <c r="B138" s="35"/>
      <c r="C138" s="236" t="s">
        <v>159</v>
      </c>
      <c r="D138" s="236" t="s">
        <v>224</v>
      </c>
      <c r="E138" s="237" t="s">
        <v>1721</v>
      </c>
      <c r="F138" s="238" t="s">
        <v>1722</v>
      </c>
      <c r="G138" s="239" t="s">
        <v>166</v>
      </c>
      <c r="H138" s="240">
        <v>17</v>
      </c>
      <c r="I138" s="241"/>
      <c r="J138" s="242">
        <f>ROUND(I138*H138,2)</f>
        <v>0</v>
      </c>
      <c r="K138" s="243"/>
      <c r="L138" s="39"/>
      <c r="M138" s="244" t="s">
        <v>1</v>
      </c>
      <c r="N138" s="245" t="s">
        <v>41</v>
      </c>
      <c r="O138" s="7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137</v>
      </c>
      <c r="AT138" s="201" t="s">
        <v>224</v>
      </c>
      <c r="AU138" s="201" t="s">
        <v>86</v>
      </c>
      <c r="AY138" s="17" t="s">
        <v>131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84</v>
      </c>
      <c r="BK138" s="202">
        <f>ROUND(I138*H138,2)</f>
        <v>0</v>
      </c>
      <c r="BL138" s="17" t="s">
        <v>137</v>
      </c>
      <c r="BM138" s="201" t="s">
        <v>1723</v>
      </c>
    </row>
    <row r="139" spans="1:65" s="12" customFormat="1" ht="22.9" customHeight="1">
      <c r="B139" s="172"/>
      <c r="C139" s="173"/>
      <c r="D139" s="174" t="s">
        <v>75</v>
      </c>
      <c r="E139" s="186" t="s">
        <v>1724</v>
      </c>
      <c r="F139" s="186" t="s">
        <v>1725</v>
      </c>
      <c r="G139" s="173"/>
      <c r="H139" s="173"/>
      <c r="I139" s="176"/>
      <c r="J139" s="187">
        <f>BK139</f>
        <v>0</v>
      </c>
      <c r="K139" s="173"/>
      <c r="L139" s="178"/>
      <c r="M139" s="179"/>
      <c r="N139" s="180"/>
      <c r="O139" s="180"/>
      <c r="P139" s="181">
        <f>SUM(P140:P154)</f>
        <v>0</v>
      </c>
      <c r="Q139" s="180"/>
      <c r="R139" s="181">
        <f>SUM(R140:R154)</f>
        <v>9.1560000000000002E-2</v>
      </c>
      <c r="S139" s="180"/>
      <c r="T139" s="182">
        <f>SUM(T140:T154)</f>
        <v>0</v>
      </c>
      <c r="AR139" s="183" t="s">
        <v>84</v>
      </c>
      <c r="AT139" s="184" t="s">
        <v>75</v>
      </c>
      <c r="AU139" s="184" t="s">
        <v>84</v>
      </c>
      <c r="AY139" s="183" t="s">
        <v>131</v>
      </c>
      <c r="BK139" s="185">
        <f>SUM(BK140:BK154)</f>
        <v>0</v>
      </c>
    </row>
    <row r="140" spans="1:65" s="2" customFormat="1" ht="24.2" customHeight="1">
      <c r="A140" s="34"/>
      <c r="B140" s="35"/>
      <c r="C140" s="236" t="s">
        <v>163</v>
      </c>
      <c r="D140" s="236" t="s">
        <v>224</v>
      </c>
      <c r="E140" s="237" t="s">
        <v>548</v>
      </c>
      <c r="F140" s="238" t="s">
        <v>549</v>
      </c>
      <c r="G140" s="239" t="s">
        <v>166</v>
      </c>
      <c r="H140" s="240">
        <v>17</v>
      </c>
      <c r="I140" s="241"/>
      <c r="J140" s="242">
        <f>ROUND(I140*H140,2)</f>
        <v>0</v>
      </c>
      <c r="K140" s="243"/>
      <c r="L140" s="39"/>
      <c r="M140" s="244" t="s">
        <v>1</v>
      </c>
      <c r="N140" s="245" t="s">
        <v>41</v>
      </c>
      <c r="O140" s="71"/>
      <c r="P140" s="199">
        <f>O140*H140</f>
        <v>0</v>
      </c>
      <c r="Q140" s="199">
        <v>6.0000000000000002E-5</v>
      </c>
      <c r="R140" s="199">
        <f>Q140*H140</f>
        <v>1.0200000000000001E-3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137</v>
      </c>
      <c r="AT140" s="201" t="s">
        <v>224</v>
      </c>
      <c r="AU140" s="201" t="s">
        <v>86</v>
      </c>
      <c r="AY140" s="17" t="s">
        <v>131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84</v>
      </c>
      <c r="BK140" s="202">
        <f>ROUND(I140*H140,2)</f>
        <v>0</v>
      </c>
      <c r="BL140" s="17" t="s">
        <v>137</v>
      </c>
      <c r="BM140" s="201" t="s">
        <v>1726</v>
      </c>
    </row>
    <row r="141" spans="1:65" s="2" customFormat="1" ht="24.2" customHeight="1">
      <c r="A141" s="34"/>
      <c r="B141" s="35"/>
      <c r="C141" s="236" t="s">
        <v>173</v>
      </c>
      <c r="D141" s="236" t="s">
        <v>224</v>
      </c>
      <c r="E141" s="237" t="s">
        <v>1702</v>
      </c>
      <c r="F141" s="238" t="s">
        <v>1703</v>
      </c>
      <c r="G141" s="239" t="s">
        <v>166</v>
      </c>
      <c r="H141" s="240">
        <v>17</v>
      </c>
      <c r="I141" s="241"/>
      <c r="J141" s="242">
        <f>ROUND(I141*H141,2)</f>
        <v>0</v>
      </c>
      <c r="K141" s="243"/>
      <c r="L141" s="39"/>
      <c r="M141" s="244" t="s">
        <v>1</v>
      </c>
      <c r="N141" s="245" t="s">
        <v>41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137</v>
      </c>
      <c r="AT141" s="201" t="s">
        <v>224</v>
      </c>
      <c r="AU141" s="201" t="s">
        <v>86</v>
      </c>
      <c r="AY141" s="17" t="s">
        <v>131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84</v>
      </c>
      <c r="BK141" s="202">
        <f>ROUND(I141*H141,2)</f>
        <v>0</v>
      </c>
      <c r="BL141" s="17" t="s">
        <v>137</v>
      </c>
      <c r="BM141" s="201" t="s">
        <v>1727</v>
      </c>
    </row>
    <row r="142" spans="1:65" s="2" customFormat="1" ht="24.2" customHeight="1">
      <c r="A142" s="34"/>
      <c r="B142" s="35"/>
      <c r="C142" s="236" t="s">
        <v>177</v>
      </c>
      <c r="D142" s="236" t="s">
        <v>224</v>
      </c>
      <c r="E142" s="237" t="s">
        <v>1728</v>
      </c>
      <c r="F142" s="238" t="s">
        <v>1729</v>
      </c>
      <c r="G142" s="239" t="s">
        <v>166</v>
      </c>
      <c r="H142" s="240">
        <v>17</v>
      </c>
      <c r="I142" s="241"/>
      <c r="J142" s="242">
        <f>ROUND(I142*H142,2)</f>
        <v>0</v>
      </c>
      <c r="K142" s="243"/>
      <c r="L142" s="39"/>
      <c r="M142" s="244" t="s">
        <v>1</v>
      </c>
      <c r="N142" s="245" t="s">
        <v>41</v>
      </c>
      <c r="O142" s="7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137</v>
      </c>
      <c r="AT142" s="201" t="s">
        <v>224</v>
      </c>
      <c r="AU142" s="201" t="s">
        <v>86</v>
      </c>
      <c r="AY142" s="17" t="s">
        <v>131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84</v>
      </c>
      <c r="BK142" s="202">
        <f>ROUND(I142*H142,2)</f>
        <v>0</v>
      </c>
      <c r="BL142" s="17" t="s">
        <v>137</v>
      </c>
      <c r="BM142" s="201" t="s">
        <v>1730</v>
      </c>
    </row>
    <row r="143" spans="1:65" s="2" customFormat="1" ht="16.5" customHeight="1">
      <c r="A143" s="34"/>
      <c r="B143" s="35"/>
      <c r="C143" s="236" t="s">
        <v>181</v>
      </c>
      <c r="D143" s="236" t="s">
        <v>224</v>
      </c>
      <c r="E143" s="237" t="s">
        <v>1705</v>
      </c>
      <c r="F143" s="238" t="s">
        <v>1706</v>
      </c>
      <c r="G143" s="239" t="s">
        <v>166</v>
      </c>
      <c r="H143" s="240">
        <v>17</v>
      </c>
      <c r="I143" s="241"/>
      <c r="J143" s="242">
        <f>ROUND(I143*H143,2)</f>
        <v>0</v>
      </c>
      <c r="K143" s="243"/>
      <c r="L143" s="39"/>
      <c r="M143" s="244" t="s">
        <v>1</v>
      </c>
      <c r="N143" s="245" t="s">
        <v>41</v>
      </c>
      <c r="O143" s="71"/>
      <c r="P143" s="199">
        <f>O143*H143</f>
        <v>0</v>
      </c>
      <c r="Q143" s="199">
        <v>2.0000000000000002E-5</v>
      </c>
      <c r="R143" s="199">
        <f>Q143*H143</f>
        <v>3.4000000000000002E-4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137</v>
      </c>
      <c r="AT143" s="201" t="s">
        <v>224</v>
      </c>
      <c r="AU143" s="201" t="s">
        <v>86</v>
      </c>
      <c r="AY143" s="17" t="s">
        <v>131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84</v>
      </c>
      <c r="BK143" s="202">
        <f>ROUND(I143*H143,2)</f>
        <v>0</v>
      </c>
      <c r="BL143" s="17" t="s">
        <v>137</v>
      </c>
      <c r="BM143" s="201" t="s">
        <v>1731</v>
      </c>
    </row>
    <row r="144" spans="1:65" s="2" customFormat="1" ht="24.2" customHeight="1">
      <c r="A144" s="34"/>
      <c r="B144" s="35"/>
      <c r="C144" s="236" t="s">
        <v>185</v>
      </c>
      <c r="D144" s="236" t="s">
        <v>224</v>
      </c>
      <c r="E144" s="237" t="s">
        <v>1708</v>
      </c>
      <c r="F144" s="238" t="s">
        <v>1709</v>
      </c>
      <c r="G144" s="239" t="s">
        <v>241</v>
      </c>
      <c r="H144" s="240">
        <v>3.004</v>
      </c>
      <c r="I144" s="241"/>
      <c r="J144" s="242">
        <f>ROUND(I144*H144,2)</f>
        <v>0</v>
      </c>
      <c r="K144" s="243"/>
      <c r="L144" s="39"/>
      <c r="M144" s="244" t="s">
        <v>1</v>
      </c>
      <c r="N144" s="245" t="s">
        <v>41</v>
      </c>
      <c r="O144" s="71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137</v>
      </c>
      <c r="AT144" s="201" t="s">
        <v>224</v>
      </c>
      <c r="AU144" s="201" t="s">
        <v>86</v>
      </c>
      <c r="AY144" s="17" t="s">
        <v>131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84</v>
      </c>
      <c r="BK144" s="202">
        <f>ROUND(I144*H144,2)</f>
        <v>0</v>
      </c>
      <c r="BL144" s="17" t="s">
        <v>137</v>
      </c>
      <c r="BM144" s="201" t="s">
        <v>1732</v>
      </c>
    </row>
    <row r="145" spans="1:65" s="14" customFormat="1" ht="11.25">
      <c r="B145" s="214"/>
      <c r="C145" s="215"/>
      <c r="D145" s="205" t="s">
        <v>168</v>
      </c>
      <c r="E145" s="216" t="s">
        <v>1</v>
      </c>
      <c r="F145" s="217" t="s">
        <v>1711</v>
      </c>
      <c r="G145" s="215"/>
      <c r="H145" s="218">
        <v>3.004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168</v>
      </c>
      <c r="AU145" s="224" t="s">
        <v>86</v>
      </c>
      <c r="AV145" s="14" t="s">
        <v>86</v>
      </c>
      <c r="AW145" s="14" t="s">
        <v>32</v>
      </c>
      <c r="AX145" s="14" t="s">
        <v>84</v>
      </c>
      <c r="AY145" s="224" t="s">
        <v>131</v>
      </c>
    </row>
    <row r="146" spans="1:65" s="2" customFormat="1" ht="16.5" customHeight="1">
      <c r="A146" s="34"/>
      <c r="B146" s="35"/>
      <c r="C146" s="188" t="s">
        <v>8</v>
      </c>
      <c r="D146" s="188" t="s">
        <v>133</v>
      </c>
      <c r="E146" s="189" t="s">
        <v>580</v>
      </c>
      <c r="F146" s="190" t="s">
        <v>581</v>
      </c>
      <c r="G146" s="191" t="s">
        <v>255</v>
      </c>
      <c r="H146" s="192">
        <v>0.45100000000000001</v>
      </c>
      <c r="I146" s="193"/>
      <c r="J146" s="194">
        <f>ROUND(I146*H146,2)</f>
        <v>0</v>
      </c>
      <c r="K146" s="195"/>
      <c r="L146" s="196"/>
      <c r="M146" s="197" t="s">
        <v>1</v>
      </c>
      <c r="N146" s="198" t="s">
        <v>41</v>
      </c>
      <c r="O146" s="71"/>
      <c r="P146" s="199">
        <f>O146*H146</f>
        <v>0</v>
      </c>
      <c r="Q146" s="199">
        <v>0.2</v>
      </c>
      <c r="R146" s="199">
        <f>Q146*H146</f>
        <v>9.0200000000000002E-2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136</v>
      </c>
      <c r="AT146" s="201" t="s">
        <v>133</v>
      </c>
      <c r="AU146" s="201" t="s">
        <v>86</v>
      </c>
      <c r="AY146" s="17" t="s">
        <v>131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84</v>
      </c>
      <c r="BK146" s="202">
        <f>ROUND(I146*H146,2)</f>
        <v>0</v>
      </c>
      <c r="BL146" s="17" t="s">
        <v>137</v>
      </c>
      <c r="BM146" s="201" t="s">
        <v>1733</v>
      </c>
    </row>
    <row r="147" spans="1:65" s="14" customFormat="1" ht="11.25">
      <c r="B147" s="214"/>
      <c r="C147" s="215"/>
      <c r="D147" s="205" t="s">
        <v>168</v>
      </c>
      <c r="E147" s="216" t="s">
        <v>1</v>
      </c>
      <c r="F147" s="217" t="s">
        <v>1713</v>
      </c>
      <c r="G147" s="215"/>
      <c r="H147" s="218">
        <v>0.45100000000000001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168</v>
      </c>
      <c r="AU147" s="224" t="s">
        <v>86</v>
      </c>
      <c r="AV147" s="14" t="s">
        <v>86</v>
      </c>
      <c r="AW147" s="14" t="s">
        <v>32</v>
      </c>
      <c r="AX147" s="14" t="s">
        <v>84</v>
      </c>
      <c r="AY147" s="224" t="s">
        <v>131</v>
      </c>
    </row>
    <row r="148" spans="1:65" s="2" customFormat="1" ht="16.5" customHeight="1">
      <c r="A148" s="34"/>
      <c r="B148" s="35"/>
      <c r="C148" s="236" t="s">
        <v>192</v>
      </c>
      <c r="D148" s="236" t="s">
        <v>224</v>
      </c>
      <c r="E148" s="237" t="s">
        <v>585</v>
      </c>
      <c r="F148" s="238" t="s">
        <v>586</v>
      </c>
      <c r="G148" s="239" t="s">
        <v>255</v>
      </c>
      <c r="H148" s="240">
        <v>3.57</v>
      </c>
      <c r="I148" s="241"/>
      <c r="J148" s="242">
        <f>ROUND(I148*H148,2)</f>
        <v>0</v>
      </c>
      <c r="K148" s="243"/>
      <c r="L148" s="39"/>
      <c r="M148" s="244" t="s">
        <v>1</v>
      </c>
      <c r="N148" s="245" t="s">
        <v>41</v>
      </c>
      <c r="O148" s="71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1" t="s">
        <v>137</v>
      </c>
      <c r="AT148" s="201" t="s">
        <v>224</v>
      </c>
      <c r="AU148" s="201" t="s">
        <v>86</v>
      </c>
      <c r="AY148" s="17" t="s">
        <v>131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" t="s">
        <v>84</v>
      </c>
      <c r="BK148" s="202">
        <f>ROUND(I148*H148,2)</f>
        <v>0</v>
      </c>
      <c r="BL148" s="17" t="s">
        <v>137</v>
      </c>
      <c r="BM148" s="201" t="s">
        <v>1734</v>
      </c>
    </row>
    <row r="149" spans="1:65" s="14" customFormat="1" ht="11.25">
      <c r="B149" s="214"/>
      <c r="C149" s="215"/>
      <c r="D149" s="205" t="s">
        <v>168</v>
      </c>
      <c r="E149" s="216" t="s">
        <v>1</v>
      </c>
      <c r="F149" s="217" t="s">
        <v>1715</v>
      </c>
      <c r="G149" s="215"/>
      <c r="H149" s="218">
        <v>3.57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168</v>
      </c>
      <c r="AU149" s="224" t="s">
        <v>86</v>
      </c>
      <c r="AV149" s="14" t="s">
        <v>86</v>
      </c>
      <c r="AW149" s="14" t="s">
        <v>32</v>
      </c>
      <c r="AX149" s="14" t="s">
        <v>76</v>
      </c>
      <c r="AY149" s="224" t="s">
        <v>131</v>
      </c>
    </row>
    <row r="150" spans="1:65" s="15" customFormat="1" ht="11.25">
      <c r="B150" s="225"/>
      <c r="C150" s="226"/>
      <c r="D150" s="205" t="s">
        <v>168</v>
      </c>
      <c r="E150" s="227" t="s">
        <v>1</v>
      </c>
      <c r="F150" s="228" t="s">
        <v>172</v>
      </c>
      <c r="G150" s="226"/>
      <c r="H150" s="229">
        <v>3.57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168</v>
      </c>
      <c r="AU150" s="235" t="s">
        <v>86</v>
      </c>
      <c r="AV150" s="15" t="s">
        <v>137</v>
      </c>
      <c r="AW150" s="15" t="s">
        <v>32</v>
      </c>
      <c r="AX150" s="15" t="s">
        <v>84</v>
      </c>
      <c r="AY150" s="235" t="s">
        <v>131</v>
      </c>
    </row>
    <row r="151" spans="1:65" s="2" customFormat="1" ht="21.75" customHeight="1">
      <c r="A151" s="34"/>
      <c r="B151" s="35"/>
      <c r="C151" s="236" t="s">
        <v>196</v>
      </c>
      <c r="D151" s="236" t="s">
        <v>224</v>
      </c>
      <c r="E151" s="237" t="s">
        <v>1716</v>
      </c>
      <c r="F151" s="238" t="s">
        <v>1717</v>
      </c>
      <c r="G151" s="239" t="s">
        <v>241</v>
      </c>
      <c r="H151" s="240">
        <v>30.041</v>
      </c>
      <c r="I151" s="241"/>
      <c r="J151" s="242">
        <f>ROUND(I151*H151,2)</f>
        <v>0</v>
      </c>
      <c r="K151" s="243"/>
      <c r="L151" s="39"/>
      <c r="M151" s="244" t="s">
        <v>1</v>
      </c>
      <c r="N151" s="245" t="s">
        <v>41</v>
      </c>
      <c r="O151" s="7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137</v>
      </c>
      <c r="AT151" s="201" t="s">
        <v>224</v>
      </c>
      <c r="AU151" s="201" t="s">
        <v>86</v>
      </c>
      <c r="AY151" s="17" t="s">
        <v>131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84</v>
      </c>
      <c r="BK151" s="202">
        <f>ROUND(I151*H151,2)</f>
        <v>0</v>
      </c>
      <c r="BL151" s="17" t="s">
        <v>137</v>
      </c>
      <c r="BM151" s="201" t="s">
        <v>1735</v>
      </c>
    </row>
    <row r="152" spans="1:65" s="14" customFormat="1" ht="11.25">
      <c r="B152" s="214"/>
      <c r="C152" s="215"/>
      <c r="D152" s="205" t="s">
        <v>168</v>
      </c>
      <c r="E152" s="216" t="s">
        <v>1</v>
      </c>
      <c r="F152" s="217" t="s">
        <v>1719</v>
      </c>
      <c r="G152" s="215"/>
      <c r="H152" s="218">
        <v>30.041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168</v>
      </c>
      <c r="AU152" s="224" t="s">
        <v>86</v>
      </c>
      <c r="AV152" s="14" t="s">
        <v>86</v>
      </c>
      <c r="AW152" s="14" t="s">
        <v>32</v>
      </c>
      <c r="AX152" s="14" t="s">
        <v>84</v>
      </c>
      <c r="AY152" s="224" t="s">
        <v>131</v>
      </c>
    </row>
    <row r="153" spans="1:65" s="2" customFormat="1" ht="21.75" customHeight="1">
      <c r="A153" s="34"/>
      <c r="B153" s="35"/>
      <c r="C153" s="236" t="s">
        <v>200</v>
      </c>
      <c r="D153" s="236" t="s">
        <v>224</v>
      </c>
      <c r="E153" s="237" t="s">
        <v>591</v>
      </c>
      <c r="F153" s="238" t="s">
        <v>592</v>
      </c>
      <c r="G153" s="239" t="s">
        <v>255</v>
      </c>
      <c r="H153" s="240">
        <v>3.57</v>
      </c>
      <c r="I153" s="241"/>
      <c r="J153" s="242">
        <f>ROUND(I153*H153,2)</f>
        <v>0</v>
      </c>
      <c r="K153" s="243"/>
      <c r="L153" s="39"/>
      <c r="M153" s="244" t="s">
        <v>1</v>
      </c>
      <c r="N153" s="245" t="s">
        <v>41</v>
      </c>
      <c r="O153" s="7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137</v>
      </c>
      <c r="AT153" s="201" t="s">
        <v>224</v>
      </c>
      <c r="AU153" s="201" t="s">
        <v>86</v>
      </c>
      <c r="AY153" s="17" t="s">
        <v>131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84</v>
      </c>
      <c r="BK153" s="202">
        <f>ROUND(I153*H153,2)</f>
        <v>0</v>
      </c>
      <c r="BL153" s="17" t="s">
        <v>137</v>
      </c>
      <c r="BM153" s="201" t="s">
        <v>1736</v>
      </c>
    </row>
    <row r="154" spans="1:65" s="2" customFormat="1" ht="16.5" customHeight="1">
      <c r="A154" s="34"/>
      <c r="B154" s="35"/>
      <c r="C154" s="236" t="s">
        <v>204</v>
      </c>
      <c r="D154" s="236" t="s">
        <v>224</v>
      </c>
      <c r="E154" s="237" t="s">
        <v>1721</v>
      </c>
      <c r="F154" s="238" t="s">
        <v>1722</v>
      </c>
      <c r="G154" s="239" t="s">
        <v>166</v>
      </c>
      <c r="H154" s="240">
        <v>17</v>
      </c>
      <c r="I154" s="241"/>
      <c r="J154" s="242">
        <f>ROUND(I154*H154,2)</f>
        <v>0</v>
      </c>
      <c r="K154" s="243"/>
      <c r="L154" s="39"/>
      <c r="M154" s="244" t="s">
        <v>1</v>
      </c>
      <c r="N154" s="245" t="s">
        <v>41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137</v>
      </c>
      <c r="AT154" s="201" t="s">
        <v>224</v>
      </c>
      <c r="AU154" s="201" t="s">
        <v>86</v>
      </c>
      <c r="AY154" s="17" t="s">
        <v>131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84</v>
      </c>
      <c r="BK154" s="202">
        <f>ROUND(I154*H154,2)</f>
        <v>0</v>
      </c>
      <c r="BL154" s="17" t="s">
        <v>137</v>
      </c>
      <c r="BM154" s="201" t="s">
        <v>1737</v>
      </c>
    </row>
    <row r="155" spans="1:65" s="12" customFormat="1" ht="22.9" customHeight="1">
      <c r="B155" s="172"/>
      <c r="C155" s="173"/>
      <c r="D155" s="174" t="s">
        <v>75</v>
      </c>
      <c r="E155" s="186" t="s">
        <v>1738</v>
      </c>
      <c r="F155" s="186" t="s">
        <v>1739</v>
      </c>
      <c r="G155" s="173"/>
      <c r="H155" s="173"/>
      <c r="I155" s="176"/>
      <c r="J155" s="187">
        <f>BK155</f>
        <v>0</v>
      </c>
      <c r="K155" s="173"/>
      <c r="L155" s="178"/>
      <c r="M155" s="179"/>
      <c r="N155" s="180"/>
      <c r="O155" s="180"/>
      <c r="P155" s="181">
        <f>SUM(P156:P170)</f>
        <v>0</v>
      </c>
      <c r="Q155" s="180"/>
      <c r="R155" s="181">
        <f>SUM(R156:R170)</f>
        <v>9.1560000000000002E-2</v>
      </c>
      <c r="S155" s="180"/>
      <c r="T155" s="182">
        <f>SUM(T156:T170)</f>
        <v>0</v>
      </c>
      <c r="AR155" s="183" t="s">
        <v>84</v>
      </c>
      <c r="AT155" s="184" t="s">
        <v>75</v>
      </c>
      <c r="AU155" s="184" t="s">
        <v>84</v>
      </c>
      <c r="AY155" s="183" t="s">
        <v>131</v>
      </c>
      <c r="BK155" s="185">
        <f>SUM(BK156:BK170)</f>
        <v>0</v>
      </c>
    </row>
    <row r="156" spans="1:65" s="2" customFormat="1" ht="24.2" customHeight="1">
      <c r="A156" s="34"/>
      <c r="B156" s="35"/>
      <c r="C156" s="236" t="s">
        <v>208</v>
      </c>
      <c r="D156" s="236" t="s">
        <v>224</v>
      </c>
      <c r="E156" s="237" t="s">
        <v>548</v>
      </c>
      <c r="F156" s="238" t="s">
        <v>549</v>
      </c>
      <c r="G156" s="239" t="s">
        <v>166</v>
      </c>
      <c r="H156" s="240">
        <v>17</v>
      </c>
      <c r="I156" s="241"/>
      <c r="J156" s="242">
        <f>ROUND(I156*H156,2)</f>
        <v>0</v>
      </c>
      <c r="K156" s="243"/>
      <c r="L156" s="39"/>
      <c r="M156" s="244" t="s">
        <v>1</v>
      </c>
      <c r="N156" s="245" t="s">
        <v>41</v>
      </c>
      <c r="O156" s="71"/>
      <c r="P156" s="199">
        <f>O156*H156</f>
        <v>0</v>
      </c>
      <c r="Q156" s="199">
        <v>6.0000000000000002E-5</v>
      </c>
      <c r="R156" s="199">
        <f>Q156*H156</f>
        <v>1.0200000000000001E-3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137</v>
      </c>
      <c r="AT156" s="201" t="s">
        <v>224</v>
      </c>
      <c r="AU156" s="201" t="s">
        <v>86</v>
      </c>
      <c r="AY156" s="17" t="s">
        <v>131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84</v>
      </c>
      <c r="BK156" s="202">
        <f>ROUND(I156*H156,2)</f>
        <v>0</v>
      </c>
      <c r="BL156" s="17" t="s">
        <v>137</v>
      </c>
      <c r="BM156" s="201" t="s">
        <v>1740</v>
      </c>
    </row>
    <row r="157" spans="1:65" s="2" customFormat="1" ht="24.2" customHeight="1">
      <c r="A157" s="34"/>
      <c r="B157" s="35"/>
      <c r="C157" s="236" t="s">
        <v>7</v>
      </c>
      <c r="D157" s="236" t="s">
        <v>224</v>
      </c>
      <c r="E157" s="237" t="s">
        <v>1702</v>
      </c>
      <c r="F157" s="238" t="s">
        <v>1703</v>
      </c>
      <c r="G157" s="239" t="s">
        <v>166</v>
      </c>
      <c r="H157" s="240">
        <v>17</v>
      </c>
      <c r="I157" s="241"/>
      <c r="J157" s="242">
        <f>ROUND(I157*H157,2)</f>
        <v>0</v>
      </c>
      <c r="K157" s="243"/>
      <c r="L157" s="39"/>
      <c r="M157" s="244" t="s">
        <v>1</v>
      </c>
      <c r="N157" s="245" t="s">
        <v>41</v>
      </c>
      <c r="O157" s="7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137</v>
      </c>
      <c r="AT157" s="201" t="s">
        <v>224</v>
      </c>
      <c r="AU157" s="201" t="s">
        <v>86</v>
      </c>
      <c r="AY157" s="17" t="s">
        <v>131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84</v>
      </c>
      <c r="BK157" s="202">
        <f>ROUND(I157*H157,2)</f>
        <v>0</v>
      </c>
      <c r="BL157" s="17" t="s">
        <v>137</v>
      </c>
      <c r="BM157" s="201" t="s">
        <v>1741</v>
      </c>
    </row>
    <row r="158" spans="1:65" s="2" customFormat="1" ht="16.5" customHeight="1">
      <c r="A158" s="34"/>
      <c r="B158" s="35"/>
      <c r="C158" s="236" t="s">
        <v>215</v>
      </c>
      <c r="D158" s="236" t="s">
        <v>224</v>
      </c>
      <c r="E158" s="237" t="s">
        <v>1705</v>
      </c>
      <c r="F158" s="238" t="s">
        <v>1706</v>
      </c>
      <c r="G158" s="239" t="s">
        <v>166</v>
      </c>
      <c r="H158" s="240">
        <v>17</v>
      </c>
      <c r="I158" s="241"/>
      <c r="J158" s="242">
        <f>ROUND(I158*H158,2)</f>
        <v>0</v>
      </c>
      <c r="K158" s="243"/>
      <c r="L158" s="39"/>
      <c r="M158" s="244" t="s">
        <v>1</v>
      </c>
      <c r="N158" s="245" t="s">
        <v>41</v>
      </c>
      <c r="O158" s="71"/>
      <c r="P158" s="199">
        <f>O158*H158</f>
        <v>0</v>
      </c>
      <c r="Q158" s="199">
        <v>2.0000000000000002E-5</v>
      </c>
      <c r="R158" s="199">
        <f>Q158*H158</f>
        <v>3.4000000000000002E-4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137</v>
      </c>
      <c r="AT158" s="201" t="s">
        <v>224</v>
      </c>
      <c r="AU158" s="201" t="s">
        <v>86</v>
      </c>
      <c r="AY158" s="17" t="s">
        <v>131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84</v>
      </c>
      <c r="BK158" s="202">
        <f>ROUND(I158*H158,2)</f>
        <v>0</v>
      </c>
      <c r="BL158" s="17" t="s">
        <v>137</v>
      </c>
      <c r="BM158" s="201" t="s">
        <v>1742</v>
      </c>
    </row>
    <row r="159" spans="1:65" s="2" customFormat="1" ht="24.2" customHeight="1">
      <c r="A159" s="34"/>
      <c r="B159" s="35"/>
      <c r="C159" s="236" t="s">
        <v>219</v>
      </c>
      <c r="D159" s="236" t="s">
        <v>224</v>
      </c>
      <c r="E159" s="237" t="s">
        <v>1708</v>
      </c>
      <c r="F159" s="238" t="s">
        <v>1709</v>
      </c>
      <c r="G159" s="239" t="s">
        <v>241</v>
      </c>
      <c r="H159" s="240">
        <v>3.004</v>
      </c>
      <c r="I159" s="241"/>
      <c r="J159" s="242">
        <f>ROUND(I159*H159,2)</f>
        <v>0</v>
      </c>
      <c r="K159" s="243"/>
      <c r="L159" s="39"/>
      <c r="M159" s="244" t="s">
        <v>1</v>
      </c>
      <c r="N159" s="245" t="s">
        <v>41</v>
      </c>
      <c r="O159" s="7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1" t="s">
        <v>137</v>
      </c>
      <c r="AT159" s="201" t="s">
        <v>224</v>
      </c>
      <c r="AU159" s="201" t="s">
        <v>86</v>
      </c>
      <c r="AY159" s="17" t="s">
        <v>131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" t="s">
        <v>84</v>
      </c>
      <c r="BK159" s="202">
        <f>ROUND(I159*H159,2)</f>
        <v>0</v>
      </c>
      <c r="BL159" s="17" t="s">
        <v>137</v>
      </c>
      <c r="BM159" s="201" t="s">
        <v>1743</v>
      </c>
    </row>
    <row r="160" spans="1:65" s="14" customFormat="1" ht="11.25">
      <c r="B160" s="214"/>
      <c r="C160" s="215"/>
      <c r="D160" s="205" t="s">
        <v>168</v>
      </c>
      <c r="E160" s="216" t="s">
        <v>1</v>
      </c>
      <c r="F160" s="217" t="s">
        <v>1711</v>
      </c>
      <c r="G160" s="215"/>
      <c r="H160" s="218">
        <v>3.004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168</v>
      </c>
      <c r="AU160" s="224" t="s">
        <v>86</v>
      </c>
      <c r="AV160" s="14" t="s">
        <v>86</v>
      </c>
      <c r="AW160" s="14" t="s">
        <v>32</v>
      </c>
      <c r="AX160" s="14" t="s">
        <v>84</v>
      </c>
      <c r="AY160" s="224" t="s">
        <v>131</v>
      </c>
    </row>
    <row r="161" spans="1:65" s="2" customFormat="1" ht="16.5" customHeight="1">
      <c r="A161" s="34"/>
      <c r="B161" s="35"/>
      <c r="C161" s="188" t="s">
        <v>223</v>
      </c>
      <c r="D161" s="188" t="s">
        <v>133</v>
      </c>
      <c r="E161" s="189" t="s">
        <v>580</v>
      </c>
      <c r="F161" s="190" t="s">
        <v>581</v>
      </c>
      <c r="G161" s="191" t="s">
        <v>255</v>
      </c>
      <c r="H161" s="192">
        <v>0.45100000000000001</v>
      </c>
      <c r="I161" s="193"/>
      <c r="J161" s="194">
        <f>ROUND(I161*H161,2)</f>
        <v>0</v>
      </c>
      <c r="K161" s="195"/>
      <c r="L161" s="196"/>
      <c r="M161" s="197" t="s">
        <v>1</v>
      </c>
      <c r="N161" s="198" t="s">
        <v>41</v>
      </c>
      <c r="O161" s="71"/>
      <c r="P161" s="199">
        <f>O161*H161</f>
        <v>0</v>
      </c>
      <c r="Q161" s="199">
        <v>0.2</v>
      </c>
      <c r="R161" s="199">
        <f>Q161*H161</f>
        <v>9.0200000000000002E-2</v>
      </c>
      <c r="S161" s="199">
        <v>0</v>
      </c>
      <c r="T161" s="20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136</v>
      </c>
      <c r="AT161" s="201" t="s">
        <v>133</v>
      </c>
      <c r="AU161" s="201" t="s">
        <v>86</v>
      </c>
      <c r="AY161" s="17" t="s">
        <v>131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" t="s">
        <v>84</v>
      </c>
      <c r="BK161" s="202">
        <f>ROUND(I161*H161,2)</f>
        <v>0</v>
      </c>
      <c r="BL161" s="17" t="s">
        <v>137</v>
      </c>
      <c r="BM161" s="201" t="s">
        <v>1744</v>
      </c>
    </row>
    <row r="162" spans="1:65" s="14" customFormat="1" ht="11.25">
      <c r="B162" s="214"/>
      <c r="C162" s="215"/>
      <c r="D162" s="205" t="s">
        <v>168</v>
      </c>
      <c r="E162" s="216" t="s">
        <v>1</v>
      </c>
      <c r="F162" s="217" t="s">
        <v>1713</v>
      </c>
      <c r="G162" s="215"/>
      <c r="H162" s="218">
        <v>0.45100000000000001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168</v>
      </c>
      <c r="AU162" s="224" t="s">
        <v>86</v>
      </c>
      <c r="AV162" s="14" t="s">
        <v>86</v>
      </c>
      <c r="AW162" s="14" t="s">
        <v>32</v>
      </c>
      <c r="AX162" s="14" t="s">
        <v>84</v>
      </c>
      <c r="AY162" s="224" t="s">
        <v>131</v>
      </c>
    </row>
    <row r="163" spans="1:65" s="2" customFormat="1" ht="16.5" customHeight="1">
      <c r="A163" s="34"/>
      <c r="B163" s="35"/>
      <c r="C163" s="236" t="s">
        <v>230</v>
      </c>
      <c r="D163" s="236" t="s">
        <v>224</v>
      </c>
      <c r="E163" s="237" t="s">
        <v>585</v>
      </c>
      <c r="F163" s="238" t="s">
        <v>586</v>
      </c>
      <c r="G163" s="239" t="s">
        <v>255</v>
      </c>
      <c r="H163" s="240">
        <v>2.5499999999999998</v>
      </c>
      <c r="I163" s="241"/>
      <c r="J163" s="242">
        <f>ROUND(I163*H163,2)</f>
        <v>0</v>
      </c>
      <c r="K163" s="243"/>
      <c r="L163" s="39"/>
      <c r="M163" s="244" t="s">
        <v>1</v>
      </c>
      <c r="N163" s="245" t="s">
        <v>41</v>
      </c>
      <c r="O163" s="7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137</v>
      </c>
      <c r="AT163" s="201" t="s">
        <v>224</v>
      </c>
      <c r="AU163" s="201" t="s">
        <v>86</v>
      </c>
      <c r="AY163" s="17" t="s">
        <v>131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" t="s">
        <v>84</v>
      </c>
      <c r="BK163" s="202">
        <f>ROUND(I163*H163,2)</f>
        <v>0</v>
      </c>
      <c r="BL163" s="17" t="s">
        <v>137</v>
      </c>
      <c r="BM163" s="201" t="s">
        <v>1745</v>
      </c>
    </row>
    <row r="164" spans="1:65" s="14" customFormat="1" ht="11.25">
      <c r="B164" s="214"/>
      <c r="C164" s="215"/>
      <c r="D164" s="205" t="s">
        <v>168</v>
      </c>
      <c r="E164" s="216" t="s">
        <v>1</v>
      </c>
      <c r="F164" s="217" t="s">
        <v>1746</v>
      </c>
      <c r="G164" s="215"/>
      <c r="H164" s="218">
        <v>2.5499999999999998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168</v>
      </c>
      <c r="AU164" s="224" t="s">
        <v>86</v>
      </c>
      <c r="AV164" s="14" t="s">
        <v>86</v>
      </c>
      <c r="AW164" s="14" t="s">
        <v>32</v>
      </c>
      <c r="AX164" s="14" t="s">
        <v>76</v>
      </c>
      <c r="AY164" s="224" t="s">
        <v>131</v>
      </c>
    </row>
    <row r="165" spans="1:65" s="15" customFormat="1" ht="11.25">
      <c r="B165" s="225"/>
      <c r="C165" s="226"/>
      <c r="D165" s="205" t="s">
        <v>168</v>
      </c>
      <c r="E165" s="227" t="s">
        <v>1</v>
      </c>
      <c r="F165" s="228" t="s">
        <v>172</v>
      </c>
      <c r="G165" s="226"/>
      <c r="H165" s="229">
        <v>2.5499999999999998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168</v>
      </c>
      <c r="AU165" s="235" t="s">
        <v>86</v>
      </c>
      <c r="AV165" s="15" t="s">
        <v>137</v>
      </c>
      <c r="AW165" s="15" t="s">
        <v>32</v>
      </c>
      <c r="AX165" s="15" t="s">
        <v>84</v>
      </c>
      <c r="AY165" s="235" t="s">
        <v>131</v>
      </c>
    </row>
    <row r="166" spans="1:65" s="2" customFormat="1" ht="21.75" customHeight="1">
      <c r="A166" s="34"/>
      <c r="B166" s="35"/>
      <c r="C166" s="236" t="s">
        <v>234</v>
      </c>
      <c r="D166" s="236" t="s">
        <v>224</v>
      </c>
      <c r="E166" s="237" t="s">
        <v>1716</v>
      </c>
      <c r="F166" s="238" t="s">
        <v>1717</v>
      </c>
      <c r="G166" s="239" t="s">
        <v>241</v>
      </c>
      <c r="H166" s="240">
        <v>30.041</v>
      </c>
      <c r="I166" s="241"/>
      <c r="J166" s="242">
        <f>ROUND(I166*H166,2)</f>
        <v>0</v>
      </c>
      <c r="K166" s="243"/>
      <c r="L166" s="39"/>
      <c r="M166" s="244" t="s">
        <v>1</v>
      </c>
      <c r="N166" s="245" t="s">
        <v>41</v>
      </c>
      <c r="O166" s="7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137</v>
      </c>
      <c r="AT166" s="201" t="s">
        <v>224</v>
      </c>
      <c r="AU166" s="201" t="s">
        <v>86</v>
      </c>
      <c r="AY166" s="17" t="s">
        <v>131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84</v>
      </c>
      <c r="BK166" s="202">
        <f>ROUND(I166*H166,2)</f>
        <v>0</v>
      </c>
      <c r="BL166" s="17" t="s">
        <v>137</v>
      </c>
      <c r="BM166" s="201" t="s">
        <v>1747</v>
      </c>
    </row>
    <row r="167" spans="1:65" s="14" customFormat="1" ht="11.25">
      <c r="B167" s="214"/>
      <c r="C167" s="215"/>
      <c r="D167" s="205" t="s">
        <v>168</v>
      </c>
      <c r="E167" s="216" t="s">
        <v>1</v>
      </c>
      <c r="F167" s="217" t="s">
        <v>1719</v>
      </c>
      <c r="G167" s="215"/>
      <c r="H167" s="218">
        <v>30.041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168</v>
      </c>
      <c r="AU167" s="224" t="s">
        <v>86</v>
      </c>
      <c r="AV167" s="14" t="s">
        <v>86</v>
      </c>
      <c r="AW167" s="14" t="s">
        <v>32</v>
      </c>
      <c r="AX167" s="14" t="s">
        <v>84</v>
      </c>
      <c r="AY167" s="224" t="s">
        <v>131</v>
      </c>
    </row>
    <row r="168" spans="1:65" s="2" customFormat="1" ht="21.75" customHeight="1">
      <c r="A168" s="34"/>
      <c r="B168" s="35"/>
      <c r="C168" s="236" t="s">
        <v>423</v>
      </c>
      <c r="D168" s="236" t="s">
        <v>224</v>
      </c>
      <c r="E168" s="237" t="s">
        <v>591</v>
      </c>
      <c r="F168" s="238" t="s">
        <v>592</v>
      </c>
      <c r="G168" s="239" t="s">
        <v>255</v>
      </c>
      <c r="H168" s="240">
        <v>2.5499999999999998</v>
      </c>
      <c r="I168" s="241"/>
      <c r="J168" s="242">
        <f>ROUND(I168*H168,2)</f>
        <v>0</v>
      </c>
      <c r="K168" s="243"/>
      <c r="L168" s="39"/>
      <c r="M168" s="244" t="s">
        <v>1</v>
      </c>
      <c r="N168" s="245" t="s">
        <v>41</v>
      </c>
      <c r="O168" s="71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137</v>
      </c>
      <c r="AT168" s="201" t="s">
        <v>224</v>
      </c>
      <c r="AU168" s="201" t="s">
        <v>86</v>
      </c>
      <c r="AY168" s="17" t="s">
        <v>131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84</v>
      </c>
      <c r="BK168" s="202">
        <f>ROUND(I168*H168,2)</f>
        <v>0</v>
      </c>
      <c r="BL168" s="17" t="s">
        <v>137</v>
      </c>
      <c r="BM168" s="201" t="s">
        <v>1748</v>
      </c>
    </row>
    <row r="169" spans="1:65" s="2" customFormat="1" ht="16.5" customHeight="1">
      <c r="A169" s="34"/>
      <c r="B169" s="35"/>
      <c r="C169" s="236" t="s">
        <v>427</v>
      </c>
      <c r="D169" s="236" t="s">
        <v>224</v>
      </c>
      <c r="E169" s="237" t="s">
        <v>1721</v>
      </c>
      <c r="F169" s="238" t="s">
        <v>1722</v>
      </c>
      <c r="G169" s="239" t="s">
        <v>166</v>
      </c>
      <c r="H169" s="240">
        <v>17</v>
      </c>
      <c r="I169" s="241"/>
      <c r="J169" s="242">
        <f>ROUND(I169*H169,2)</f>
        <v>0</v>
      </c>
      <c r="K169" s="243"/>
      <c r="L169" s="39"/>
      <c r="M169" s="244" t="s">
        <v>1</v>
      </c>
      <c r="N169" s="245" t="s">
        <v>41</v>
      </c>
      <c r="O169" s="7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137</v>
      </c>
      <c r="AT169" s="201" t="s">
        <v>224</v>
      </c>
      <c r="AU169" s="201" t="s">
        <v>86</v>
      </c>
      <c r="AY169" s="17" t="s">
        <v>131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" t="s">
        <v>84</v>
      </c>
      <c r="BK169" s="202">
        <f>ROUND(I169*H169,2)</f>
        <v>0</v>
      </c>
      <c r="BL169" s="17" t="s">
        <v>137</v>
      </c>
      <c r="BM169" s="201" t="s">
        <v>1749</v>
      </c>
    </row>
    <row r="170" spans="1:65" s="2" customFormat="1" ht="16.5" customHeight="1">
      <c r="A170" s="34"/>
      <c r="B170" s="35"/>
      <c r="C170" s="236" t="s">
        <v>431</v>
      </c>
      <c r="D170" s="236" t="s">
        <v>224</v>
      </c>
      <c r="E170" s="237" t="s">
        <v>1750</v>
      </c>
      <c r="F170" s="238" t="s">
        <v>1751</v>
      </c>
      <c r="G170" s="239" t="s">
        <v>166</v>
      </c>
      <c r="H170" s="240">
        <v>17</v>
      </c>
      <c r="I170" s="241"/>
      <c r="J170" s="242">
        <f>ROUND(I170*H170,2)</f>
        <v>0</v>
      </c>
      <c r="K170" s="243"/>
      <c r="L170" s="39"/>
      <c r="M170" s="244" t="s">
        <v>1</v>
      </c>
      <c r="N170" s="245" t="s">
        <v>41</v>
      </c>
      <c r="O170" s="71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137</v>
      </c>
      <c r="AT170" s="201" t="s">
        <v>224</v>
      </c>
      <c r="AU170" s="201" t="s">
        <v>86</v>
      </c>
      <c r="AY170" s="17" t="s">
        <v>131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84</v>
      </c>
      <c r="BK170" s="202">
        <f>ROUND(I170*H170,2)</f>
        <v>0</v>
      </c>
      <c r="BL170" s="17" t="s">
        <v>137</v>
      </c>
      <c r="BM170" s="201" t="s">
        <v>1752</v>
      </c>
    </row>
    <row r="171" spans="1:65" s="12" customFormat="1" ht="22.9" customHeight="1">
      <c r="B171" s="172"/>
      <c r="C171" s="173"/>
      <c r="D171" s="174" t="s">
        <v>75</v>
      </c>
      <c r="E171" s="186" t="s">
        <v>1753</v>
      </c>
      <c r="F171" s="186" t="s">
        <v>1754</v>
      </c>
      <c r="G171" s="173"/>
      <c r="H171" s="173"/>
      <c r="I171" s="176"/>
      <c r="J171" s="187">
        <f>BK171</f>
        <v>0</v>
      </c>
      <c r="K171" s="173"/>
      <c r="L171" s="178"/>
      <c r="M171" s="179"/>
      <c r="N171" s="180"/>
      <c r="O171" s="180"/>
      <c r="P171" s="181">
        <f>SUM(P172:P186)</f>
        <v>0</v>
      </c>
      <c r="Q171" s="180"/>
      <c r="R171" s="181">
        <f>SUM(R172:R186)</f>
        <v>9.1560000000000002E-2</v>
      </c>
      <c r="S171" s="180"/>
      <c r="T171" s="182">
        <f>SUM(T172:T186)</f>
        <v>0</v>
      </c>
      <c r="AR171" s="183" t="s">
        <v>84</v>
      </c>
      <c r="AT171" s="184" t="s">
        <v>75</v>
      </c>
      <c r="AU171" s="184" t="s">
        <v>84</v>
      </c>
      <c r="AY171" s="183" t="s">
        <v>131</v>
      </c>
      <c r="BK171" s="185">
        <f>SUM(BK172:BK186)</f>
        <v>0</v>
      </c>
    </row>
    <row r="172" spans="1:65" s="2" customFormat="1" ht="24.2" customHeight="1">
      <c r="A172" s="34"/>
      <c r="B172" s="35"/>
      <c r="C172" s="236" t="s">
        <v>294</v>
      </c>
      <c r="D172" s="236" t="s">
        <v>224</v>
      </c>
      <c r="E172" s="237" t="s">
        <v>548</v>
      </c>
      <c r="F172" s="238" t="s">
        <v>549</v>
      </c>
      <c r="G172" s="239" t="s">
        <v>166</v>
      </c>
      <c r="H172" s="240">
        <v>17</v>
      </c>
      <c r="I172" s="241"/>
      <c r="J172" s="242">
        <f>ROUND(I172*H172,2)</f>
        <v>0</v>
      </c>
      <c r="K172" s="243"/>
      <c r="L172" s="39"/>
      <c r="M172" s="244" t="s">
        <v>1</v>
      </c>
      <c r="N172" s="245" t="s">
        <v>41</v>
      </c>
      <c r="O172" s="71"/>
      <c r="P172" s="199">
        <f>O172*H172</f>
        <v>0</v>
      </c>
      <c r="Q172" s="199">
        <v>6.0000000000000002E-5</v>
      </c>
      <c r="R172" s="199">
        <f>Q172*H172</f>
        <v>1.0200000000000001E-3</v>
      </c>
      <c r="S172" s="199">
        <v>0</v>
      </c>
      <c r="T172" s="20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1" t="s">
        <v>137</v>
      </c>
      <c r="AT172" s="201" t="s">
        <v>224</v>
      </c>
      <c r="AU172" s="201" t="s">
        <v>86</v>
      </c>
      <c r="AY172" s="17" t="s">
        <v>131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" t="s">
        <v>84</v>
      </c>
      <c r="BK172" s="202">
        <f>ROUND(I172*H172,2)</f>
        <v>0</v>
      </c>
      <c r="BL172" s="17" t="s">
        <v>137</v>
      </c>
      <c r="BM172" s="201" t="s">
        <v>1755</v>
      </c>
    </row>
    <row r="173" spans="1:65" s="2" customFormat="1" ht="24.2" customHeight="1">
      <c r="A173" s="34"/>
      <c r="B173" s="35"/>
      <c r="C173" s="236" t="s">
        <v>441</v>
      </c>
      <c r="D173" s="236" t="s">
        <v>224</v>
      </c>
      <c r="E173" s="237" t="s">
        <v>1702</v>
      </c>
      <c r="F173" s="238" t="s">
        <v>1703</v>
      </c>
      <c r="G173" s="239" t="s">
        <v>166</v>
      </c>
      <c r="H173" s="240">
        <v>17</v>
      </c>
      <c r="I173" s="241"/>
      <c r="J173" s="242">
        <f>ROUND(I173*H173,2)</f>
        <v>0</v>
      </c>
      <c r="K173" s="243"/>
      <c r="L173" s="39"/>
      <c r="M173" s="244" t="s">
        <v>1</v>
      </c>
      <c r="N173" s="245" t="s">
        <v>41</v>
      </c>
      <c r="O173" s="7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137</v>
      </c>
      <c r="AT173" s="201" t="s">
        <v>224</v>
      </c>
      <c r="AU173" s="201" t="s">
        <v>86</v>
      </c>
      <c r="AY173" s="17" t="s">
        <v>131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84</v>
      </c>
      <c r="BK173" s="202">
        <f>ROUND(I173*H173,2)</f>
        <v>0</v>
      </c>
      <c r="BL173" s="17" t="s">
        <v>137</v>
      </c>
      <c r="BM173" s="201" t="s">
        <v>1756</v>
      </c>
    </row>
    <row r="174" spans="1:65" s="2" customFormat="1" ht="24.2" customHeight="1">
      <c r="A174" s="34"/>
      <c r="B174" s="35"/>
      <c r="C174" s="236" t="s">
        <v>446</v>
      </c>
      <c r="D174" s="236" t="s">
        <v>224</v>
      </c>
      <c r="E174" s="237" t="s">
        <v>1728</v>
      </c>
      <c r="F174" s="238" t="s">
        <v>1729</v>
      </c>
      <c r="G174" s="239" t="s">
        <v>166</v>
      </c>
      <c r="H174" s="240">
        <v>17</v>
      </c>
      <c r="I174" s="241"/>
      <c r="J174" s="242">
        <f>ROUND(I174*H174,2)</f>
        <v>0</v>
      </c>
      <c r="K174" s="243"/>
      <c r="L174" s="39"/>
      <c r="M174" s="244" t="s">
        <v>1</v>
      </c>
      <c r="N174" s="245" t="s">
        <v>41</v>
      </c>
      <c r="O174" s="71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137</v>
      </c>
      <c r="AT174" s="201" t="s">
        <v>224</v>
      </c>
      <c r="AU174" s="201" t="s">
        <v>86</v>
      </c>
      <c r="AY174" s="17" t="s">
        <v>131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84</v>
      </c>
      <c r="BK174" s="202">
        <f>ROUND(I174*H174,2)</f>
        <v>0</v>
      </c>
      <c r="BL174" s="17" t="s">
        <v>137</v>
      </c>
      <c r="BM174" s="201" t="s">
        <v>1757</v>
      </c>
    </row>
    <row r="175" spans="1:65" s="2" customFormat="1" ht="16.5" customHeight="1">
      <c r="A175" s="34"/>
      <c r="B175" s="35"/>
      <c r="C175" s="236" t="s">
        <v>452</v>
      </c>
      <c r="D175" s="236" t="s">
        <v>224</v>
      </c>
      <c r="E175" s="237" t="s">
        <v>1705</v>
      </c>
      <c r="F175" s="238" t="s">
        <v>1706</v>
      </c>
      <c r="G175" s="239" t="s">
        <v>166</v>
      </c>
      <c r="H175" s="240">
        <v>17</v>
      </c>
      <c r="I175" s="241"/>
      <c r="J175" s="242">
        <f>ROUND(I175*H175,2)</f>
        <v>0</v>
      </c>
      <c r="K175" s="243"/>
      <c r="L175" s="39"/>
      <c r="M175" s="244" t="s">
        <v>1</v>
      </c>
      <c r="N175" s="245" t="s">
        <v>41</v>
      </c>
      <c r="O175" s="71"/>
      <c r="P175" s="199">
        <f>O175*H175</f>
        <v>0</v>
      </c>
      <c r="Q175" s="199">
        <v>2.0000000000000002E-5</v>
      </c>
      <c r="R175" s="199">
        <f>Q175*H175</f>
        <v>3.4000000000000002E-4</v>
      </c>
      <c r="S175" s="199">
        <v>0</v>
      </c>
      <c r="T175" s="20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137</v>
      </c>
      <c r="AT175" s="201" t="s">
        <v>224</v>
      </c>
      <c r="AU175" s="201" t="s">
        <v>86</v>
      </c>
      <c r="AY175" s="17" t="s">
        <v>131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7" t="s">
        <v>84</v>
      </c>
      <c r="BK175" s="202">
        <f>ROUND(I175*H175,2)</f>
        <v>0</v>
      </c>
      <c r="BL175" s="17" t="s">
        <v>137</v>
      </c>
      <c r="BM175" s="201" t="s">
        <v>1758</v>
      </c>
    </row>
    <row r="176" spans="1:65" s="2" customFormat="1" ht="24.2" customHeight="1">
      <c r="A176" s="34"/>
      <c r="B176" s="35"/>
      <c r="C176" s="236" t="s">
        <v>456</v>
      </c>
      <c r="D176" s="236" t="s">
        <v>224</v>
      </c>
      <c r="E176" s="237" t="s">
        <v>1708</v>
      </c>
      <c r="F176" s="238" t="s">
        <v>1709</v>
      </c>
      <c r="G176" s="239" t="s">
        <v>241</v>
      </c>
      <c r="H176" s="240">
        <v>3.004</v>
      </c>
      <c r="I176" s="241"/>
      <c r="J176" s="242">
        <f>ROUND(I176*H176,2)</f>
        <v>0</v>
      </c>
      <c r="K176" s="243"/>
      <c r="L176" s="39"/>
      <c r="M176" s="244" t="s">
        <v>1</v>
      </c>
      <c r="N176" s="245" t="s">
        <v>41</v>
      </c>
      <c r="O176" s="71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137</v>
      </c>
      <c r="AT176" s="201" t="s">
        <v>224</v>
      </c>
      <c r="AU176" s="201" t="s">
        <v>86</v>
      </c>
      <c r="AY176" s="17" t="s">
        <v>131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" t="s">
        <v>84</v>
      </c>
      <c r="BK176" s="202">
        <f>ROUND(I176*H176,2)</f>
        <v>0</v>
      </c>
      <c r="BL176" s="17" t="s">
        <v>137</v>
      </c>
      <c r="BM176" s="201" t="s">
        <v>1759</v>
      </c>
    </row>
    <row r="177" spans="1:65" s="14" customFormat="1" ht="11.25">
      <c r="B177" s="214"/>
      <c r="C177" s="215"/>
      <c r="D177" s="205" t="s">
        <v>168</v>
      </c>
      <c r="E177" s="216" t="s">
        <v>1</v>
      </c>
      <c r="F177" s="217" t="s">
        <v>1711</v>
      </c>
      <c r="G177" s="215"/>
      <c r="H177" s="218">
        <v>3.004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168</v>
      </c>
      <c r="AU177" s="224" t="s">
        <v>86</v>
      </c>
      <c r="AV177" s="14" t="s">
        <v>86</v>
      </c>
      <c r="AW177" s="14" t="s">
        <v>32</v>
      </c>
      <c r="AX177" s="14" t="s">
        <v>84</v>
      </c>
      <c r="AY177" s="224" t="s">
        <v>131</v>
      </c>
    </row>
    <row r="178" spans="1:65" s="2" customFormat="1" ht="16.5" customHeight="1">
      <c r="A178" s="34"/>
      <c r="B178" s="35"/>
      <c r="C178" s="188" t="s">
        <v>460</v>
      </c>
      <c r="D178" s="188" t="s">
        <v>133</v>
      </c>
      <c r="E178" s="189" t="s">
        <v>580</v>
      </c>
      <c r="F178" s="190" t="s">
        <v>581</v>
      </c>
      <c r="G178" s="191" t="s">
        <v>255</v>
      </c>
      <c r="H178" s="192">
        <v>0.45100000000000001</v>
      </c>
      <c r="I178" s="193"/>
      <c r="J178" s="194">
        <f>ROUND(I178*H178,2)</f>
        <v>0</v>
      </c>
      <c r="K178" s="195"/>
      <c r="L178" s="196"/>
      <c r="M178" s="197" t="s">
        <v>1</v>
      </c>
      <c r="N178" s="198" t="s">
        <v>41</v>
      </c>
      <c r="O178" s="71"/>
      <c r="P178" s="199">
        <f>O178*H178</f>
        <v>0</v>
      </c>
      <c r="Q178" s="199">
        <v>0.2</v>
      </c>
      <c r="R178" s="199">
        <f>Q178*H178</f>
        <v>9.0200000000000002E-2</v>
      </c>
      <c r="S178" s="199">
        <v>0</v>
      </c>
      <c r="T178" s="20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136</v>
      </c>
      <c r="AT178" s="201" t="s">
        <v>133</v>
      </c>
      <c r="AU178" s="201" t="s">
        <v>86</v>
      </c>
      <c r="AY178" s="17" t="s">
        <v>131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" t="s">
        <v>84</v>
      </c>
      <c r="BK178" s="202">
        <f>ROUND(I178*H178,2)</f>
        <v>0</v>
      </c>
      <c r="BL178" s="17" t="s">
        <v>137</v>
      </c>
      <c r="BM178" s="201" t="s">
        <v>1760</v>
      </c>
    </row>
    <row r="179" spans="1:65" s="14" customFormat="1" ht="11.25">
      <c r="B179" s="214"/>
      <c r="C179" s="215"/>
      <c r="D179" s="205" t="s">
        <v>168</v>
      </c>
      <c r="E179" s="216" t="s">
        <v>1</v>
      </c>
      <c r="F179" s="217" t="s">
        <v>1713</v>
      </c>
      <c r="G179" s="215"/>
      <c r="H179" s="218">
        <v>0.45100000000000001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168</v>
      </c>
      <c r="AU179" s="224" t="s">
        <v>86</v>
      </c>
      <c r="AV179" s="14" t="s">
        <v>86</v>
      </c>
      <c r="AW179" s="14" t="s">
        <v>32</v>
      </c>
      <c r="AX179" s="14" t="s">
        <v>84</v>
      </c>
      <c r="AY179" s="224" t="s">
        <v>131</v>
      </c>
    </row>
    <row r="180" spans="1:65" s="2" customFormat="1" ht="16.5" customHeight="1">
      <c r="A180" s="34"/>
      <c r="B180" s="35"/>
      <c r="C180" s="236" t="s">
        <v>466</v>
      </c>
      <c r="D180" s="236" t="s">
        <v>224</v>
      </c>
      <c r="E180" s="237" t="s">
        <v>585</v>
      </c>
      <c r="F180" s="238" t="s">
        <v>586</v>
      </c>
      <c r="G180" s="239" t="s">
        <v>255</v>
      </c>
      <c r="H180" s="240">
        <v>2.5499999999999998</v>
      </c>
      <c r="I180" s="241"/>
      <c r="J180" s="242">
        <f>ROUND(I180*H180,2)</f>
        <v>0</v>
      </c>
      <c r="K180" s="243"/>
      <c r="L180" s="39"/>
      <c r="M180" s="244" t="s">
        <v>1</v>
      </c>
      <c r="N180" s="245" t="s">
        <v>41</v>
      </c>
      <c r="O180" s="71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137</v>
      </c>
      <c r="AT180" s="201" t="s">
        <v>224</v>
      </c>
      <c r="AU180" s="201" t="s">
        <v>86</v>
      </c>
      <c r="AY180" s="17" t="s">
        <v>131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" t="s">
        <v>84</v>
      </c>
      <c r="BK180" s="202">
        <f>ROUND(I180*H180,2)</f>
        <v>0</v>
      </c>
      <c r="BL180" s="17" t="s">
        <v>137</v>
      </c>
      <c r="BM180" s="201" t="s">
        <v>1761</v>
      </c>
    </row>
    <row r="181" spans="1:65" s="14" customFormat="1" ht="11.25">
      <c r="B181" s="214"/>
      <c r="C181" s="215"/>
      <c r="D181" s="205" t="s">
        <v>168</v>
      </c>
      <c r="E181" s="216" t="s">
        <v>1</v>
      </c>
      <c r="F181" s="217" t="s">
        <v>1746</v>
      </c>
      <c r="G181" s="215"/>
      <c r="H181" s="218">
        <v>2.5499999999999998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168</v>
      </c>
      <c r="AU181" s="224" t="s">
        <v>86</v>
      </c>
      <c r="AV181" s="14" t="s">
        <v>86</v>
      </c>
      <c r="AW181" s="14" t="s">
        <v>32</v>
      </c>
      <c r="AX181" s="14" t="s">
        <v>76</v>
      </c>
      <c r="AY181" s="224" t="s">
        <v>131</v>
      </c>
    </row>
    <row r="182" spans="1:65" s="15" customFormat="1" ht="11.25">
      <c r="B182" s="225"/>
      <c r="C182" s="226"/>
      <c r="D182" s="205" t="s">
        <v>168</v>
      </c>
      <c r="E182" s="227" t="s">
        <v>1</v>
      </c>
      <c r="F182" s="228" t="s">
        <v>172</v>
      </c>
      <c r="G182" s="226"/>
      <c r="H182" s="229">
        <v>2.5499999999999998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168</v>
      </c>
      <c r="AU182" s="235" t="s">
        <v>86</v>
      </c>
      <c r="AV182" s="15" t="s">
        <v>137</v>
      </c>
      <c r="AW182" s="15" t="s">
        <v>32</v>
      </c>
      <c r="AX182" s="15" t="s">
        <v>84</v>
      </c>
      <c r="AY182" s="235" t="s">
        <v>131</v>
      </c>
    </row>
    <row r="183" spans="1:65" s="2" customFormat="1" ht="21.75" customHeight="1">
      <c r="A183" s="34"/>
      <c r="B183" s="35"/>
      <c r="C183" s="236" t="s">
        <v>471</v>
      </c>
      <c r="D183" s="236" t="s">
        <v>224</v>
      </c>
      <c r="E183" s="237" t="s">
        <v>1716</v>
      </c>
      <c r="F183" s="238" t="s">
        <v>1717</v>
      </c>
      <c r="G183" s="239" t="s">
        <v>241</v>
      </c>
      <c r="H183" s="240">
        <v>30.041</v>
      </c>
      <c r="I183" s="241"/>
      <c r="J183" s="242">
        <f>ROUND(I183*H183,2)</f>
        <v>0</v>
      </c>
      <c r="K183" s="243"/>
      <c r="L183" s="39"/>
      <c r="M183" s="244" t="s">
        <v>1</v>
      </c>
      <c r="N183" s="245" t="s">
        <v>41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137</v>
      </c>
      <c r="AT183" s="201" t="s">
        <v>224</v>
      </c>
      <c r="AU183" s="201" t="s">
        <v>86</v>
      </c>
      <c r="AY183" s="17" t="s">
        <v>131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84</v>
      </c>
      <c r="BK183" s="202">
        <f>ROUND(I183*H183,2)</f>
        <v>0</v>
      </c>
      <c r="BL183" s="17" t="s">
        <v>137</v>
      </c>
      <c r="BM183" s="201" t="s">
        <v>1762</v>
      </c>
    </row>
    <row r="184" spans="1:65" s="14" customFormat="1" ht="11.25">
      <c r="B184" s="214"/>
      <c r="C184" s="215"/>
      <c r="D184" s="205" t="s">
        <v>168</v>
      </c>
      <c r="E184" s="216" t="s">
        <v>1</v>
      </c>
      <c r="F184" s="217" t="s">
        <v>1719</v>
      </c>
      <c r="G184" s="215"/>
      <c r="H184" s="218">
        <v>30.041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168</v>
      </c>
      <c r="AU184" s="224" t="s">
        <v>86</v>
      </c>
      <c r="AV184" s="14" t="s">
        <v>86</v>
      </c>
      <c r="AW184" s="14" t="s">
        <v>32</v>
      </c>
      <c r="AX184" s="14" t="s">
        <v>84</v>
      </c>
      <c r="AY184" s="224" t="s">
        <v>131</v>
      </c>
    </row>
    <row r="185" spans="1:65" s="2" customFormat="1" ht="21.75" customHeight="1">
      <c r="A185" s="34"/>
      <c r="B185" s="35"/>
      <c r="C185" s="236" t="s">
        <v>477</v>
      </c>
      <c r="D185" s="236" t="s">
        <v>224</v>
      </c>
      <c r="E185" s="237" t="s">
        <v>591</v>
      </c>
      <c r="F185" s="238" t="s">
        <v>592</v>
      </c>
      <c r="G185" s="239" t="s">
        <v>255</v>
      </c>
      <c r="H185" s="240">
        <v>2.5499999999999998</v>
      </c>
      <c r="I185" s="241"/>
      <c r="J185" s="242">
        <f>ROUND(I185*H185,2)</f>
        <v>0</v>
      </c>
      <c r="K185" s="243"/>
      <c r="L185" s="39"/>
      <c r="M185" s="244" t="s">
        <v>1</v>
      </c>
      <c r="N185" s="245" t="s">
        <v>41</v>
      </c>
      <c r="O185" s="7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137</v>
      </c>
      <c r="AT185" s="201" t="s">
        <v>224</v>
      </c>
      <c r="AU185" s="201" t="s">
        <v>86</v>
      </c>
      <c r="AY185" s="17" t="s">
        <v>131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7" t="s">
        <v>84</v>
      </c>
      <c r="BK185" s="202">
        <f>ROUND(I185*H185,2)</f>
        <v>0</v>
      </c>
      <c r="BL185" s="17" t="s">
        <v>137</v>
      </c>
      <c r="BM185" s="201" t="s">
        <v>1763</v>
      </c>
    </row>
    <row r="186" spans="1:65" s="2" customFormat="1" ht="16.5" customHeight="1">
      <c r="A186" s="34"/>
      <c r="B186" s="35"/>
      <c r="C186" s="236" t="s">
        <v>482</v>
      </c>
      <c r="D186" s="236" t="s">
        <v>224</v>
      </c>
      <c r="E186" s="237" t="s">
        <v>1721</v>
      </c>
      <c r="F186" s="238" t="s">
        <v>1722</v>
      </c>
      <c r="G186" s="239" t="s">
        <v>166</v>
      </c>
      <c r="H186" s="240">
        <v>17</v>
      </c>
      <c r="I186" s="241"/>
      <c r="J186" s="242">
        <f>ROUND(I186*H186,2)</f>
        <v>0</v>
      </c>
      <c r="K186" s="243"/>
      <c r="L186" s="39"/>
      <c r="M186" s="244" t="s">
        <v>1</v>
      </c>
      <c r="N186" s="245" t="s">
        <v>41</v>
      </c>
      <c r="O186" s="7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137</v>
      </c>
      <c r="AT186" s="201" t="s">
        <v>224</v>
      </c>
      <c r="AU186" s="201" t="s">
        <v>86</v>
      </c>
      <c r="AY186" s="17" t="s">
        <v>131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84</v>
      </c>
      <c r="BK186" s="202">
        <f>ROUND(I186*H186,2)</f>
        <v>0</v>
      </c>
      <c r="BL186" s="17" t="s">
        <v>137</v>
      </c>
      <c r="BM186" s="201" t="s">
        <v>1764</v>
      </c>
    </row>
    <row r="187" spans="1:65" s="12" customFormat="1" ht="22.9" customHeight="1">
      <c r="B187" s="172"/>
      <c r="C187" s="173"/>
      <c r="D187" s="174" t="s">
        <v>75</v>
      </c>
      <c r="E187" s="186" t="s">
        <v>1765</v>
      </c>
      <c r="F187" s="186" t="s">
        <v>1766</v>
      </c>
      <c r="G187" s="173"/>
      <c r="H187" s="173"/>
      <c r="I187" s="176"/>
      <c r="J187" s="187">
        <f>BK187</f>
        <v>0</v>
      </c>
      <c r="K187" s="173"/>
      <c r="L187" s="178"/>
      <c r="M187" s="179"/>
      <c r="N187" s="180"/>
      <c r="O187" s="180"/>
      <c r="P187" s="181">
        <f>SUM(P188:P202)</f>
        <v>0</v>
      </c>
      <c r="Q187" s="180"/>
      <c r="R187" s="181">
        <f>SUM(R188:R202)</f>
        <v>9.1560000000000002E-2</v>
      </c>
      <c r="S187" s="180"/>
      <c r="T187" s="182">
        <f>SUM(T188:T202)</f>
        <v>0</v>
      </c>
      <c r="AR187" s="183" t="s">
        <v>84</v>
      </c>
      <c r="AT187" s="184" t="s">
        <v>75</v>
      </c>
      <c r="AU187" s="184" t="s">
        <v>84</v>
      </c>
      <c r="AY187" s="183" t="s">
        <v>131</v>
      </c>
      <c r="BK187" s="185">
        <f>SUM(BK188:BK202)</f>
        <v>0</v>
      </c>
    </row>
    <row r="188" spans="1:65" s="2" customFormat="1" ht="24.2" customHeight="1">
      <c r="A188" s="34"/>
      <c r="B188" s="35"/>
      <c r="C188" s="236" t="s">
        <v>486</v>
      </c>
      <c r="D188" s="236" t="s">
        <v>224</v>
      </c>
      <c r="E188" s="237" t="s">
        <v>548</v>
      </c>
      <c r="F188" s="238" t="s">
        <v>549</v>
      </c>
      <c r="G188" s="239" t="s">
        <v>166</v>
      </c>
      <c r="H188" s="240">
        <v>17</v>
      </c>
      <c r="I188" s="241"/>
      <c r="J188" s="242">
        <f>ROUND(I188*H188,2)</f>
        <v>0</v>
      </c>
      <c r="K188" s="243"/>
      <c r="L188" s="39"/>
      <c r="M188" s="244" t="s">
        <v>1</v>
      </c>
      <c r="N188" s="245" t="s">
        <v>41</v>
      </c>
      <c r="O188" s="71"/>
      <c r="P188" s="199">
        <f>O188*H188</f>
        <v>0</v>
      </c>
      <c r="Q188" s="199">
        <v>6.0000000000000002E-5</v>
      </c>
      <c r="R188" s="199">
        <f>Q188*H188</f>
        <v>1.0200000000000001E-3</v>
      </c>
      <c r="S188" s="199">
        <v>0</v>
      </c>
      <c r="T188" s="20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1" t="s">
        <v>137</v>
      </c>
      <c r="AT188" s="201" t="s">
        <v>224</v>
      </c>
      <c r="AU188" s="201" t="s">
        <v>86</v>
      </c>
      <c r="AY188" s="17" t="s">
        <v>131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7" t="s">
        <v>84</v>
      </c>
      <c r="BK188" s="202">
        <f>ROUND(I188*H188,2)</f>
        <v>0</v>
      </c>
      <c r="BL188" s="17" t="s">
        <v>137</v>
      </c>
      <c r="BM188" s="201" t="s">
        <v>1767</v>
      </c>
    </row>
    <row r="189" spans="1:65" s="2" customFormat="1" ht="24.2" customHeight="1">
      <c r="A189" s="34"/>
      <c r="B189" s="35"/>
      <c r="C189" s="236" t="s">
        <v>490</v>
      </c>
      <c r="D189" s="236" t="s">
        <v>224</v>
      </c>
      <c r="E189" s="237" t="s">
        <v>1702</v>
      </c>
      <c r="F189" s="238" t="s">
        <v>1703</v>
      </c>
      <c r="G189" s="239" t="s">
        <v>166</v>
      </c>
      <c r="H189" s="240">
        <v>17</v>
      </c>
      <c r="I189" s="241"/>
      <c r="J189" s="242">
        <f>ROUND(I189*H189,2)</f>
        <v>0</v>
      </c>
      <c r="K189" s="243"/>
      <c r="L189" s="39"/>
      <c r="M189" s="244" t="s">
        <v>1</v>
      </c>
      <c r="N189" s="245" t="s">
        <v>41</v>
      </c>
      <c r="O189" s="7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137</v>
      </c>
      <c r="AT189" s="201" t="s">
        <v>224</v>
      </c>
      <c r="AU189" s="201" t="s">
        <v>86</v>
      </c>
      <c r="AY189" s="17" t="s">
        <v>131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84</v>
      </c>
      <c r="BK189" s="202">
        <f>ROUND(I189*H189,2)</f>
        <v>0</v>
      </c>
      <c r="BL189" s="17" t="s">
        <v>137</v>
      </c>
      <c r="BM189" s="201" t="s">
        <v>1768</v>
      </c>
    </row>
    <row r="190" spans="1:65" s="2" customFormat="1" ht="16.5" customHeight="1">
      <c r="A190" s="34"/>
      <c r="B190" s="35"/>
      <c r="C190" s="236" t="s">
        <v>494</v>
      </c>
      <c r="D190" s="236" t="s">
        <v>224</v>
      </c>
      <c r="E190" s="237" t="s">
        <v>1705</v>
      </c>
      <c r="F190" s="238" t="s">
        <v>1706</v>
      </c>
      <c r="G190" s="239" t="s">
        <v>166</v>
      </c>
      <c r="H190" s="240">
        <v>17</v>
      </c>
      <c r="I190" s="241"/>
      <c r="J190" s="242">
        <f>ROUND(I190*H190,2)</f>
        <v>0</v>
      </c>
      <c r="K190" s="243"/>
      <c r="L190" s="39"/>
      <c r="M190" s="244" t="s">
        <v>1</v>
      </c>
      <c r="N190" s="245" t="s">
        <v>41</v>
      </c>
      <c r="O190" s="71"/>
      <c r="P190" s="199">
        <f>O190*H190</f>
        <v>0</v>
      </c>
      <c r="Q190" s="199">
        <v>2.0000000000000002E-5</v>
      </c>
      <c r="R190" s="199">
        <f>Q190*H190</f>
        <v>3.4000000000000002E-4</v>
      </c>
      <c r="S190" s="199">
        <v>0</v>
      </c>
      <c r="T190" s="20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137</v>
      </c>
      <c r="AT190" s="201" t="s">
        <v>224</v>
      </c>
      <c r="AU190" s="201" t="s">
        <v>86</v>
      </c>
      <c r="AY190" s="17" t="s">
        <v>131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" t="s">
        <v>84</v>
      </c>
      <c r="BK190" s="202">
        <f>ROUND(I190*H190,2)</f>
        <v>0</v>
      </c>
      <c r="BL190" s="17" t="s">
        <v>137</v>
      </c>
      <c r="BM190" s="201" t="s">
        <v>1769</v>
      </c>
    </row>
    <row r="191" spans="1:65" s="2" customFormat="1" ht="24.2" customHeight="1">
      <c r="A191" s="34"/>
      <c r="B191" s="35"/>
      <c r="C191" s="236" t="s">
        <v>499</v>
      </c>
      <c r="D191" s="236" t="s">
        <v>224</v>
      </c>
      <c r="E191" s="237" t="s">
        <v>1708</v>
      </c>
      <c r="F191" s="238" t="s">
        <v>1709</v>
      </c>
      <c r="G191" s="239" t="s">
        <v>241</v>
      </c>
      <c r="H191" s="240">
        <v>3.004</v>
      </c>
      <c r="I191" s="241"/>
      <c r="J191" s="242">
        <f>ROUND(I191*H191,2)</f>
        <v>0</v>
      </c>
      <c r="K191" s="243"/>
      <c r="L191" s="39"/>
      <c r="M191" s="244" t="s">
        <v>1</v>
      </c>
      <c r="N191" s="245" t="s">
        <v>41</v>
      </c>
      <c r="O191" s="71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137</v>
      </c>
      <c r="AT191" s="201" t="s">
        <v>224</v>
      </c>
      <c r="AU191" s="201" t="s">
        <v>86</v>
      </c>
      <c r="AY191" s="17" t="s">
        <v>131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84</v>
      </c>
      <c r="BK191" s="202">
        <f>ROUND(I191*H191,2)</f>
        <v>0</v>
      </c>
      <c r="BL191" s="17" t="s">
        <v>137</v>
      </c>
      <c r="BM191" s="201" t="s">
        <v>1770</v>
      </c>
    </row>
    <row r="192" spans="1:65" s="14" customFormat="1" ht="11.25">
      <c r="B192" s="214"/>
      <c r="C192" s="215"/>
      <c r="D192" s="205" t="s">
        <v>168</v>
      </c>
      <c r="E192" s="216" t="s">
        <v>1</v>
      </c>
      <c r="F192" s="217" t="s">
        <v>1711</v>
      </c>
      <c r="G192" s="215"/>
      <c r="H192" s="218">
        <v>3.004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168</v>
      </c>
      <c r="AU192" s="224" t="s">
        <v>86</v>
      </c>
      <c r="AV192" s="14" t="s">
        <v>86</v>
      </c>
      <c r="AW192" s="14" t="s">
        <v>32</v>
      </c>
      <c r="AX192" s="14" t="s">
        <v>84</v>
      </c>
      <c r="AY192" s="224" t="s">
        <v>131</v>
      </c>
    </row>
    <row r="193" spans="1:65" s="2" customFormat="1" ht="16.5" customHeight="1">
      <c r="A193" s="34"/>
      <c r="B193" s="35"/>
      <c r="C193" s="188" t="s">
        <v>503</v>
      </c>
      <c r="D193" s="188" t="s">
        <v>133</v>
      </c>
      <c r="E193" s="189" t="s">
        <v>580</v>
      </c>
      <c r="F193" s="190" t="s">
        <v>581</v>
      </c>
      <c r="G193" s="191" t="s">
        <v>255</v>
      </c>
      <c r="H193" s="192">
        <v>0.45100000000000001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41</v>
      </c>
      <c r="O193" s="71"/>
      <c r="P193" s="199">
        <f>O193*H193</f>
        <v>0</v>
      </c>
      <c r="Q193" s="199">
        <v>0.2</v>
      </c>
      <c r="R193" s="199">
        <f>Q193*H193</f>
        <v>9.0200000000000002E-2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136</v>
      </c>
      <c r="AT193" s="201" t="s">
        <v>133</v>
      </c>
      <c r="AU193" s="201" t="s">
        <v>86</v>
      </c>
      <c r="AY193" s="17" t="s">
        <v>131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84</v>
      </c>
      <c r="BK193" s="202">
        <f>ROUND(I193*H193,2)</f>
        <v>0</v>
      </c>
      <c r="BL193" s="17" t="s">
        <v>137</v>
      </c>
      <c r="BM193" s="201" t="s">
        <v>1771</v>
      </c>
    </row>
    <row r="194" spans="1:65" s="14" customFormat="1" ht="11.25">
      <c r="B194" s="214"/>
      <c r="C194" s="215"/>
      <c r="D194" s="205" t="s">
        <v>168</v>
      </c>
      <c r="E194" s="216" t="s">
        <v>1</v>
      </c>
      <c r="F194" s="217" t="s">
        <v>1713</v>
      </c>
      <c r="G194" s="215"/>
      <c r="H194" s="218">
        <v>0.45100000000000001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168</v>
      </c>
      <c r="AU194" s="224" t="s">
        <v>86</v>
      </c>
      <c r="AV194" s="14" t="s">
        <v>86</v>
      </c>
      <c r="AW194" s="14" t="s">
        <v>32</v>
      </c>
      <c r="AX194" s="14" t="s">
        <v>84</v>
      </c>
      <c r="AY194" s="224" t="s">
        <v>131</v>
      </c>
    </row>
    <row r="195" spans="1:65" s="2" customFormat="1" ht="16.5" customHeight="1">
      <c r="A195" s="34"/>
      <c r="B195" s="35"/>
      <c r="C195" s="236" t="s">
        <v>508</v>
      </c>
      <c r="D195" s="236" t="s">
        <v>224</v>
      </c>
      <c r="E195" s="237" t="s">
        <v>585</v>
      </c>
      <c r="F195" s="238" t="s">
        <v>586</v>
      </c>
      <c r="G195" s="239" t="s">
        <v>255</v>
      </c>
      <c r="H195" s="240">
        <v>2.5499999999999998</v>
      </c>
      <c r="I195" s="241"/>
      <c r="J195" s="242">
        <f>ROUND(I195*H195,2)</f>
        <v>0</v>
      </c>
      <c r="K195" s="243"/>
      <c r="L195" s="39"/>
      <c r="M195" s="244" t="s">
        <v>1</v>
      </c>
      <c r="N195" s="245" t="s">
        <v>41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137</v>
      </c>
      <c r="AT195" s="201" t="s">
        <v>224</v>
      </c>
      <c r="AU195" s="201" t="s">
        <v>86</v>
      </c>
      <c r="AY195" s="17" t="s">
        <v>131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84</v>
      </c>
      <c r="BK195" s="202">
        <f>ROUND(I195*H195,2)</f>
        <v>0</v>
      </c>
      <c r="BL195" s="17" t="s">
        <v>137</v>
      </c>
      <c r="BM195" s="201" t="s">
        <v>1772</v>
      </c>
    </row>
    <row r="196" spans="1:65" s="14" customFormat="1" ht="11.25">
      <c r="B196" s="214"/>
      <c r="C196" s="215"/>
      <c r="D196" s="205" t="s">
        <v>168</v>
      </c>
      <c r="E196" s="216" t="s">
        <v>1</v>
      </c>
      <c r="F196" s="217" t="s">
        <v>1746</v>
      </c>
      <c r="G196" s="215"/>
      <c r="H196" s="218">
        <v>2.5499999999999998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168</v>
      </c>
      <c r="AU196" s="224" t="s">
        <v>86</v>
      </c>
      <c r="AV196" s="14" t="s">
        <v>86</v>
      </c>
      <c r="AW196" s="14" t="s">
        <v>32</v>
      </c>
      <c r="AX196" s="14" t="s">
        <v>76</v>
      </c>
      <c r="AY196" s="224" t="s">
        <v>131</v>
      </c>
    </row>
    <row r="197" spans="1:65" s="15" customFormat="1" ht="11.25">
      <c r="B197" s="225"/>
      <c r="C197" s="226"/>
      <c r="D197" s="205" t="s">
        <v>168</v>
      </c>
      <c r="E197" s="227" t="s">
        <v>1</v>
      </c>
      <c r="F197" s="228" t="s">
        <v>172</v>
      </c>
      <c r="G197" s="226"/>
      <c r="H197" s="229">
        <v>2.5499999999999998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168</v>
      </c>
      <c r="AU197" s="235" t="s">
        <v>86</v>
      </c>
      <c r="AV197" s="15" t="s">
        <v>137</v>
      </c>
      <c r="AW197" s="15" t="s">
        <v>32</v>
      </c>
      <c r="AX197" s="15" t="s">
        <v>84</v>
      </c>
      <c r="AY197" s="235" t="s">
        <v>131</v>
      </c>
    </row>
    <row r="198" spans="1:65" s="2" customFormat="1" ht="21.75" customHeight="1">
      <c r="A198" s="34"/>
      <c r="B198" s="35"/>
      <c r="C198" s="236" t="s">
        <v>512</v>
      </c>
      <c r="D198" s="236" t="s">
        <v>224</v>
      </c>
      <c r="E198" s="237" t="s">
        <v>1716</v>
      </c>
      <c r="F198" s="238" t="s">
        <v>1717</v>
      </c>
      <c r="G198" s="239" t="s">
        <v>241</v>
      </c>
      <c r="H198" s="240">
        <v>30.041</v>
      </c>
      <c r="I198" s="241"/>
      <c r="J198" s="242">
        <f>ROUND(I198*H198,2)</f>
        <v>0</v>
      </c>
      <c r="K198" s="243"/>
      <c r="L198" s="39"/>
      <c r="M198" s="244" t="s">
        <v>1</v>
      </c>
      <c r="N198" s="245" t="s">
        <v>41</v>
      </c>
      <c r="O198" s="71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137</v>
      </c>
      <c r="AT198" s="201" t="s">
        <v>224</v>
      </c>
      <c r="AU198" s="201" t="s">
        <v>86</v>
      </c>
      <c r="AY198" s="17" t="s">
        <v>131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84</v>
      </c>
      <c r="BK198" s="202">
        <f>ROUND(I198*H198,2)</f>
        <v>0</v>
      </c>
      <c r="BL198" s="17" t="s">
        <v>137</v>
      </c>
      <c r="BM198" s="201" t="s">
        <v>1773</v>
      </c>
    </row>
    <row r="199" spans="1:65" s="14" customFormat="1" ht="11.25">
      <c r="B199" s="214"/>
      <c r="C199" s="215"/>
      <c r="D199" s="205" t="s">
        <v>168</v>
      </c>
      <c r="E199" s="216" t="s">
        <v>1</v>
      </c>
      <c r="F199" s="217" t="s">
        <v>1719</v>
      </c>
      <c r="G199" s="215"/>
      <c r="H199" s="218">
        <v>30.041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168</v>
      </c>
      <c r="AU199" s="224" t="s">
        <v>86</v>
      </c>
      <c r="AV199" s="14" t="s">
        <v>86</v>
      </c>
      <c r="AW199" s="14" t="s">
        <v>32</v>
      </c>
      <c r="AX199" s="14" t="s">
        <v>84</v>
      </c>
      <c r="AY199" s="224" t="s">
        <v>131</v>
      </c>
    </row>
    <row r="200" spans="1:65" s="2" customFormat="1" ht="21.75" customHeight="1">
      <c r="A200" s="34"/>
      <c r="B200" s="35"/>
      <c r="C200" s="236" t="s">
        <v>516</v>
      </c>
      <c r="D200" s="236" t="s">
        <v>224</v>
      </c>
      <c r="E200" s="237" t="s">
        <v>591</v>
      </c>
      <c r="F200" s="238" t="s">
        <v>592</v>
      </c>
      <c r="G200" s="239" t="s">
        <v>255</v>
      </c>
      <c r="H200" s="240">
        <v>2.5499999999999998</v>
      </c>
      <c r="I200" s="241"/>
      <c r="J200" s="242">
        <f>ROUND(I200*H200,2)</f>
        <v>0</v>
      </c>
      <c r="K200" s="243"/>
      <c r="L200" s="39"/>
      <c r="M200" s="244" t="s">
        <v>1</v>
      </c>
      <c r="N200" s="245" t="s">
        <v>41</v>
      </c>
      <c r="O200" s="71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137</v>
      </c>
      <c r="AT200" s="201" t="s">
        <v>224</v>
      </c>
      <c r="AU200" s="201" t="s">
        <v>86</v>
      </c>
      <c r="AY200" s="17" t="s">
        <v>131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" t="s">
        <v>84</v>
      </c>
      <c r="BK200" s="202">
        <f>ROUND(I200*H200,2)</f>
        <v>0</v>
      </c>
      <c r="BL200" s="17" t="s">
        <v>137</v>
      </c>
      <c r="BM200" s="201" t="s">
        <v>1774</v>
      </c>
    </row>
    <row r="201" spans="1:65" s="2" customFormat="1" ht="16.5" customHeight="1">
      <c r="A201" s="34"/>
      <c r="B201" s="35"/>
      <c r="C201" s="236" t="s">
        <v>520</v>
      </c>
      <c r="D201" s="236" t="s">
        <v>224</v>
      </c>
      <c r="E201" s="237" t="s">
        <v>1721</v>
      </c>
      <c r="F201" s="238" t="s">
        <v>1722</v>
      </c>
      <c r="G201" s="239" t="s">
        <v>166</v>
      </c>
      <c r="H201" s="240">
        <v>17</v>
      </c>
      <c r="I201" s="241"/>
      <c r="J201" s="242">
        <f>ROUND(I201*H201,2)</f>
        <v>0</v>
      </c>
      <c r="K201" s="243"/>
      <c r="L201" s="39"/>
      <c r="M201" s="244" t="s">
        <v>1</v>
      </c>
      <c r="N201" s="245" t="s">
        <v>41</v>
      </c>
      <c r="O201" s="7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137</v>
      </c>
      <c r="AT201" s="201" t="s">
        <v>224</v>
      </c>
      <c r="AU201" s="201" t="s">
        <v>86</v>
      </c>
      <c r="AY201" s="17" t="s">
        <v>131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84</v>
      </c>
      <c r="BK201" s="202">
        <f>ROUND(I201*H201,2)</f>
        <v>0</v>
      </c>
      <c r="BL201" s="17" t="s">
        <v>137</v>
      </c>
      <c r="BM201" s="201" t="s">
        <v>1775</v>
      </c>
    </row>
    <row r="202" spans="1:65" s="2" customFormat="1" ht="16.5" customHeight="1">
      <c r="A202" s="34"/>
      <c r="B202" s="35"/>
      <c r="C202" s="236" t="s">
        <v>526</v>
      </c>
      <c r="D202" s="236" t="s">
        <v>224</v>
      </c>
      <c r="E202" s="237" t="s">
        <v>1776</v>
      </c>
      <c r="F202" s="238" t="s">
        <v>1777</v>
      </c>
      <c r="G202" s="239" t="s">
        <v>166</v>
      </c>
      <c r="H202" s="240">
        <v>17</v>
      </c>
      <c r="I202" s="241"/>
      <c r="J202" s="242">
        <f>ROUND(I202*H202,2)</f>
        <v>0</v>
      </c>
      <c r="K202" s="243"/>
      <c r="L202" s="39"/>
      <c r="M202" s="246" t="s">
        <v>1</v>
      </c>
      <c r="N202" s="247" t="s">
        <v>41</v>
      </c>
      <c r="O202" s="248"/>
      <c r="P202" s="249">
        <f>O202*H202</f>
        <v>0</v>
      </c>
      <c r="Q202" s="249">
        <v>0</v>
      </c>
      <c r="R202" s="249">
        <f>Q202*H202</f>
        <v>0</v>
      </c>
      <c r="S202" s="249">
        <v>0</v>
      </c>
      <c r="T202" s="25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137</v>
      </c>
      <c r="AT202" s="201" t="s">
        <v>224</v>
      </c>
      <c r="AU202" s="201" t="s">
        <v>86</v>
      </c>
      <c r="AY202" s="17" t="s">
        <v>131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84</v>
      </c>
      <c r="BK202" s="202">
        <f>ROUND(I202*H202,2)</f>
        <v>0</v>
      </c>
      <c r="BL202" s="17" t="s">
        <v>137</v>
      </c>
      <c r="BM202" s="201" t="s">
        <v>1778</v>
      </c>
    </row>
    <row r="203" spans="1:65" s="2" customFormat="1" ht="6.95" customHeight="1">
      <c r="A203" s="3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39"/>
      <c r="M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</row>
  </sheetData>
  <sheetProtection algorithmName="SHA-512" hashValue="rHCmvZYAyIPfkSQbZ0eiNUj1W1ifff+i6QkD0yU1fb+FyncEaMM3eHknCEEdoVN4SvjGK/IeoLhIdk0iR2WIvA==" saltValue="iELCkSCER0Yj+NUhm5DX5kVSzPnjlX2dknRJ0ID79oOaQtYbg0x4xkqVn8XI7HhztrI5/iaYZWbJx09c8FkI0w==" spinCount="100000" sheet="1" objects="1" scenarios="1" formatColumns="0" formatRows="0" autoFilter="0"/>
  <autoFilter ref="C121:K20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1779</v>
      </c>
      <c r="H4" s="20"/>
    </row>
    <row r="5" spans="1:8" s="1" customFormat="1" ht="12" customHeight="1">
      <c r="B5" s="20"/>
      <c r="C5" s="255" t="s">
        <v>13</v>
      </c>
      <c r="D5" s="316" t="s">
        <v>14</v>
      </c>
      <c r="E5" s="309"/>
      <c r="F5" s="309"/>
      <c r="H5" s="20"/>
    </row>
    <row r="6" spans="1:8" s="1" customFormat="1" ht="36.950000000000003" customHeight="1">
      <c r="B6" s="20"/>
      <c r="C6" s="256" t="s">
        <v>16</v>
      </c>
      <c r="D6" s="320" t="s">
        <v>17</v>
      </c>
      <c r="E6" s="309"/>
      <c r="F6" s="309"/>
      <c r="H6" s="20"/>
    </row>
    <row r="7" spans="1:8" s="1" customFormat="1" ht="16.5" customHeight="1">
      <c r="B7" s="20"/>
      <c r="C7" s="113" t="s">
        <v>22</v>
      </c>
      <c r="D7" s="115" t="str">
        <f>'Rekapitulace stavby'!AN8</f>
        <v>18. 6. 2022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0"/>
      <c r="B9" s="257"/>
      <c r="C9" s="258" t="s">
        <v>57</v>
      </c>
      <c r="D9" s="259" t="s">
        <v>58</v>
      </c>
      <c r="E9" s="259" t="s">
        <v>117</v>
      </c>
      <c r="F9" s="260" t="s">
        <v>1780</v>
      </c>
      <c r="G9" s="160"/>
      <c r="H9" s="257"/>
    </row>
    <row r="10" spans="1:8" s="2" customFormat="1" ht="26.45" customHeight="1">
      <c r="A10" s="34"/>
      <c r="B10" s="39"/>
      <c r="C10" s="261" t="s">
        <v>1781</v>
      </c>
      <c r="D10" s="261" t="s">
        <v>82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2" t="s">
        <v>102</v>
      </c>
      <c r="D11" s="263" t="s">
        <v>102</v>
      </c>
      <c r="E11" s="264" t="s">
        <v>103</v>
      </c>
      <c r="F11" s="265">
        <v>260</v>
      </c>
      <c r="G11" s="34"/>
      <c r="H11" s="39"/>
    </row>
    <row r="12" spans="1:8" s="2" customFormat="1" ht="16.899999999999999" customHeight="1">
      <c r="A12" s="34"/>
      <c r="B12" s="39"/>
      <c r="C12" s="266" t="s">
        <v>1</v>
      </c>
      <c r="D12" s="266" t="s">
        <v>228</v>
      </c>
      <c r="E12" s="17" t="s">
        <v>1</v>
      </c>
      <c r="F12" s="267">
        <v>0</v>
      </c>
      <c r="G12" s="34"/>
      <c r="H12" s="39"/>
    </row>
    <row r="13" spans="1:8" s="2" customFormat="1" ht="16.899999999999999" customHeight="1">
      <c r="A13" s="34"/>
      <c r="B13" s="39"/>
      <c r="C13" s="266" t="s">
        <v>102</v>
      </c>
      <c r="D13" s="266" t="s">
        <v>229</v>
      </c>
      <c r="E13" s="17" t="s">
        <v>1</v>
      </c>
      <c r="F13" s="267">
        <v>260</v>
      </c>
      <c r="G13" s="34"/>
      <c r="H13" s="39"/>
    </row>
    <row r="14" spans="1:8" s="2" customFormat="1" ht="16.899999999999999" customHeight="1">
      <c r="A14" s="34"/>
      <c r="B14" s="39"/>
      <c r="C14" s="268" t="s">
        <v>1782</v>
      </c>
      <c r="D14" s="34"/>
      <c r="E14" s="34"/>
      <c r="F14" s="34"/>
      <c r="G14" s="34"/>
      <c r="H14" s="39"/>
    </row>
    <row r="15" spans="1:8" s="2" customFormat="1" ht="16.899999999999999" customHeight="1">
      <c r="A15" s="34"/>
      <c r="B15" s="39"/>
      <c r="C15" s="266" t="s">
        <v>225</v>
      </c>
      <c r="D15" s="266" t="s">
        <v>226</v>
      </c>
      <c r="E15" s="17" t="s">
        <v>103</v>
      </c>
      <c r="F15" s="267">
        <v>260</v>
      </c>
      <c r="G15" s="34"/>
      <c r="H15" s="39"/>
    </row>
    <row r="16" spans="1:8" s="2" customFormat="1" ht="16.899999999999999" customHeight="1">
      <c r="A16" s="34"/>
      <c r="B16" s="39"/>
      <c r="C16" s="266" t="s">
        <v>231</v>
      </c>
      <c r="D16" s="266" t="s">
        <v>232</v>
      </c>
      <c r="E16" s="17" t="s">
        <v>103</v>
      </c>
      <c r="F16" s="267">
        <v>260</v>
      </c>
      <c r="G16" s="34"/>
      <c r="H16" s="39"/>
    </row>
    <row r="17" spans="1:8" s="2" customFormat="1" ht="26.45" customHeight="1">
      <c r="A17" s="34"/>
      <c r="B17" s="39"/>
      <c r="C17" s="261" t="s">
        <v>1783</v>
      </c>
      <c r="D17" s="261" t="s">
        <v>88</v>
      </c>
      <c r="E17" s="34"/>
      <c r="F17" s="34"/>
      <c r="G17" s="34"/>
      <c r="H17" s="39"/>
    </row>
    <row r="18" spans="1:8" s="2" customFormat="1" ht="16.899999999999999" customHeight="1">
      <c r="A18" s="34"/>
      <c r="B18" s="39"/>
      <c r="C18" s="262" t="s">
        <v>243</v>
      </c>
      <c r="D18" s="263" t="s">
        <v>243</v>
      </c>
      <c r="E18" s="264" t="s">
        <v>241</v>
      </c>
      <c r="F18" s="265">
        <v>926.3</v>
      </c>
      <c r="G18" s="34"/>
      <c r="H18" s="39"/>
    </row>
    <row r="19" spans="1:8" s="2" customFormat="1" ht="16.899999999999999" customHeight="1">
      <c r="A19" s="34"/>
      <c r="B19" s="39"/>
      <c r="C19" s="266" t="s">
        <v>1</v>
      </c>
      <c r="D19" s="266" t="s">
        <v>228</v>
      </c>
      <c r="E19" s="17" t="s">
        <v>1</v>
      </c>
      <c r="F19" s="267">
        <v>0</v>
      </c>
      <c r="G19" s="34"/>
      <c r="H19" s="39"/>
    </row>
    <row r="20" spans="1:8" s="2" customFormat="1" ht="16.899999999999999" customHeight="1">
      <c r="A20" s="34"/>
      <c r="B20" s="39"/>
      <c r="C20" s="266" t="s">
        <v>243</v>
      </c>
      <c r="D20" s="266" t="s">
        <v>244</v>
      </c>
      <c r="E20" s="17" t="s">
        <v>1</v>
      </c>
      <c r="F20" s="267">
        <v>926.3</v>
      </c>
      <c r="G20" s="34"/>
      <c r="H20" s="39"/>
    </row>
    <row r="21" spans="1:8" s="2" customFormat="1" ht="16.899999999999999" customHeight="1">
      <c r="A21" s="34"/>
      <c r="B21" s="39"/>
      <c r="C21" s="268" t="s">
        <v>1782</v>
      </c>
      <c r="D21" s="34"/>
      <c r="E21" s="34"/>
      <c r="F21" s="34"/>
      <c r="G21" s="34"/>
      <c r="H21" s="39"/>
    </row>
    <row r="22" spans="1:8" s="2" customFormat="1" ht="16.899999999999999" customHeight="1">
      <c r="A22" s="34"/>
      <c r="B22" s="39"/>
      <c r="C22" s="266" t="s">
        <v>342</v>
      </c>
      <c r="D22" s="266" t="s">
        <v>343</v>
      </c>
      <c r="E22" s="17" t="s">
        <v>241</v>
      </c>
      <c r="F22" s="267">
        <v>926.3</v>
      </c>
      <c r="G22" s="34"/>
      <c r="H22" s="39"/>
    </row>
    <row r="23" spans="1:8" s="2" customFormat="1" ht="16.899999999999999" customHeight="1">
      <c r="A23" s="34"/>
      <c r="B23" s="39"/>
      <c r="C23" s="266" t="s">
        <v>351</v>
      </c>
      <c r="D23" s="266" t="s">
        <v>352</v>
      </c>
      <c r="E23" s="17" t="s">
        <v>255</v>
      </c>
      <c r="F23" s="267">
        <v>789.43</v>
      </c>
      <c r="G23" s="34"/>
      <c r="H23" s="39"/>
    </row>
    <row r="24" spans="1:8" s="2" customFormat="1" ht="16.899999999999999" customHeight="1">
      <c r="A24" s="34"/>
      <c r="B24" s="39"/>
      <c r="C24" s="262" t="s">
        <v>300</v>
      </c>
      <c r="D24" s="263" t="s">
        <v>300</v>
      </c>
      <c r="E24" s="264" t="s">
        <v>103</v>
      </c>
      <c r="F24" s="265">
        <v>305.8</v>
      </c>
      <c r="G24" s="34"/>
      <c r="H24" s="39"/>
    </row>
    <row r="25" spans="1:8" s="2" customFormat="1" ht="16.899999999999999" customHeight="1">
      <c r="A25" s="34"/>
      <c r="B25" s="39"/>
      <c r="C25" s="266" t="s">
        <v>1</v>
      </c>
      <c r="D25" s="266" t="s">
        <v>738</v>
      </c>
      <c r="E25" s="17" t="s">
        <v>1</v>
      </c>
      <c r="F25" s="267">
        <v>0</v>
      </c>
      <c r="G25" s="34"/>
      <c r="H25" s="39"/>
    </row>
    <row r="26" spans="1:8" s="2" customFormat="1" ht="16.899999999999999" customHeight="1">
      <c r="A26" s="34"/>
      <c r="B26" s="39"/>
      <c r="C26" s="266" t="s">
        <v>1</v>
      </c>
      <c r="D26" s="266" t="s">
        <v>361</v>
      </c>
      <c r="E26" s="17" t="s">
        <v>1</v>
      </c>
      <c r="F26" s="267">
        <v>0</v>
      </c>
      <c r="G26" s="34"/>
      <c r="H26" s="39"/>
    </row>
    <row r="27" spans="1:8" s="2" customFormat="1" ht="22.5">
      <c r="A27" s="34"/>
      <c r="B27" s="39"/>
      <c r="C27" s="266" t="s">
        <v>1</v>
      </c>
      <c r="D27" s="266" t="s">
        <v>928</v>
      </c>
      <c r="E27" s="17" t="s">
        <v>1</v>
      </c>
      <c r="F27" s="267">
        <v>306.60000000000002</v>
      </c>
      <c r="G27" s="34"/>
      <c r="H27" s="39"/>
    </row>
    <row r="28" spans="1:8" s="2" customFormat="1" ht="16.899999999999999" customHeight="1">
      <c r="A28" s="34"/>
      <c r="B28" s="39"/>
      <c r="C28" s="266" t="s">
        <v>1</v>
      </c>
      <c r="D28" s="266" t="s">
        <v>929</v>
      </c>
      <c r="E28" s="17" t="s">
        <v>1</v>
      </c>
      <c r="F28" s="267">
        <v>-0.8</v>
      </c>
      <c r="G28" s="34"/>
      <c r="H28" s="39"/>
    </row>
    <row r="29" spans="1:8" s="2" customFormat="1" ht="16.899999999999999" customHeight="1">
      <c r="A29" s="34"/>
      <c r="B29" s="39"/>
      <c r="C29" s="266" t="s">
        <v>300</v>
      </c>
      <c r="D29" s="266" t="s">
        <v>172</v>
      </c>
      <c r="E29" s="17" t="s">
        <v>1</v>
      </c>
      <c r="F29" s="267">
        <v>305.8</v>
      </c>
      <c r="G29" s="34"/>
      <c r="H29" s="39"/>
    </row>
    <row r="30" spans="1:8" s="2" customFormat="1" ht="16.899999999999999" customHeight="1">
      <c r="A30" s="34"/>
      <c r="B30" s="39"/>
      <c r="C30" s="268" t="s">
        <v>1782</v>
      </c>
      <c r="D30" s="34"/>
      <c r="E30" s="34"/>
      <c r="F30" s="34"/>
      <c r="G30" s="34"/>
      <c r="H30" s="39"/>
    </row>
    <row r="31" spans="1:8" s="2" customFormat="1" ht="16.899999999999999" customHeight="1">
      <c r="A31" s="34"/>
      <c r="B31" s="39"/>
      <c r="C31" s="266" t="s">
        <v>925</v>
      </c>
      <c r="D31" s="266" t="s">
        <v>926</v>
      </c>
      <c r="E31" s="17" t="s">
        <v>103</v>
      </c>
      <c r="F31" s="267">
        <v>305.8</v>
      </c>
      <c r="G31" s="34"/>
      <c r="H31" s="39"/>
    </row>
    <row r="32" spans="1:8" s="2" customFormat="1" ht="22.5">
      <c r="A32" s="34"/>
      <c r="B32" s="39"/>
      <c r="C32" s="266" t="s">
        <v>921</v>
      </c>
      <c r="D32" s="266" t="s">
        <v>922</v>
      </c>
      <c r="E32" s="17" t="s">
        <v>103</v>
      </c>
      <c r="F32" s="267">
        <v>305.8</v>
      </c>
      <c r="G32" s="34"/>
      <c r="H32" s="39"/>
    </row>
    <row r="33" spans="1:8" s="2" customFormat="1" ht="16.899999999999999" customHeight="1">
      <c r="A33" s="34"/>
      <c r="B33" s="39"/>
      <c r="C33" s="262" t="s">
        <v>297</v>
      </c>
      <c r="D33" s="263" t="s">
        <v>297</v>
      </c>
      <c r="E33" s="264" t="s">
        <v>103</v>
      </c>
      <c r="F33" s="265">
        <v>42.6</v>
      </c>
      <c r="G33" s="34"/>
      <c r="H33" s="39"/>
    </row>
    <row r="34" spans="1:8" s="2" customFormat="1" ht="16.899999999999999" customHeight="1">
      <c r="A34" s="34"/>
      <c r="B34" s="39"/>
      <c r="C34" s="266" t="s">
        <v>1</v>
      </c>
      <c r="D34" s="266" t="s">
        <v>738</v>
      </c>
      <c r="E34" s="17" t="s">
        <v>1</v>
      </c>
      <c r="F34" s="267">
        <v>0</v>
      </c>
      <c r="G34" s="34"/>
      <c r="H34" s="39"/>
    </row>
    <row r="35" spans="1:8" s="2" customFormat="1" ht="16.899999999999999" customHeight="1">
      <c r="A35" s="34"/>
      <c r="B35" s="39"/>
      <c r="C35" s="266" t="s">
        <v>1</v>
      </c>
      <c r="D35" s="266" t="s">
        <v>361</v>
      </c>
      <c r="E35" s="17" t="s">
        <v>1</v>
      </c>
      <c r="F35" s="267">
        <v>0</v>
      </c>
      <c r="G35" s="34"/>
      <c r="H35" s="39"/>
    </row>
    <row r="36" spans="1:8" s="2" customFormat="1" ht="16.899999999999999" customHeight="1">
      <c r="A36" s="34"/>
      <c r="B36" s="39"/>
      <c r="C36" s="266" t="s">
        <v>1</v>
      </c>
      <c r="D36" s="266" t="s">
        <v>947</v>
      </c>
      <c r="E36" s="17" t="s">
        <v>1</v>
      </c>
      <c r="F36" s="267">
        <v>0</v>
      </c>
      <c r="G36" s="34"/>
      <c r="H36" s="39"/>
    </row>
    <row r="37" spans="1:8" s="2" customFormat="1" ht="16.899999999999999" customHeight="1">
      <c r="A37" s="34"/>
      <c r="B37" s="39"/>
      <c r="C37" s="266" t="s">
        <v>297</v>
      </c>
      <c r="D37" s="266" t="s">
        <v>948</v>
      </c>
      <c r="E37" s="17" t="s">
        <v>1</v>
      </c>
      <c r="F37" s="267">
        <v>42.6</v>
      </c>
      <c r="G37" s="34"/>
      <c r="H37" s="39"/>
    </row>
    <row r="38" spans="1:8" s="2" customFormat="1" ht="16.899999999999999" customHeight="1">
      <c r="A38" s="34"/>
      <c r="B38" s="39"/>
      <c r="C38" s="268" t="s">
        <v>1782</v>
      </c>
      <c r="D38" s="34"/>
      <c r="E38" s="34"/>
      <c r="F38" s="34"/>
      <c r="G38" s="34"/>
      <c r="H38" s="39"/>
    </row>
    <row r="39" spans="1:8" s="2" customFormat="1" ht="16.899999999999999" customHeight="1">
      <c r="A39" s="34"/>
      <c r="B39" s="39"/>
      <c r="C39" s="266" t="s">
        <v>944</v>
      </c>
      <c r="D39" s="266" t="s">
        <v>945</v>
      </c>
      <c r="E39" s="17" t="s">
        <v>103</v>
      </c>
      <c r="F39" s="267">
        <v>42.6</v>
      </c>
      <c r="G39" s="34"/>
      <c r="H39" s="39"/>
    </row>
    <row r="40" spans="1:8" s="2" customFormat="1" ht="16.899999999999999" customHeight="1">
      <c r="A40" s="34"/>
      <c r="B40" s="39"/>
      <c r="C40" s="266" t="s">
        <v>916</v>
      </c>
      <c r="D40" s="266" t="s">
        <v>917</v>
      </c>
      <c r="E40" s="17" t="s">
        <v>103</v>
      </c>
      <c r="F40" s="267">
        <v>552.9</v>
      </c>
      <c r="G40" s="34"/>
      <c r="H40" s="39"/>
    </row>
    <row r="41" spans="1:8" s="2" customFormat="1" ht="16.899999999999999" customHeight="1">
      <c r="A41" s="34"/>
      <c r="B41" s="39"/>
      <c r="C41" s="266" t="s">
        <v>936</v>
      </c>
      <c r="D41" s="266" t="s">
        <v>937</v>
      </c>
      <c r="E41" s="17" t="s">
        <v>103</v>
      </c>
      <c r="F41" s="267">
        <v>520.06500000000005</v>
      </c>
      <c r="G41" s="34"/>
      <c r="H41" s="39"/>
    </row>
    <row r="42" spans="1:8" s="2" customFormat="1" ht="16.899999999999999" customHeight="1">
      <c r="A42" s="34"/>
      <c r="B42" s="39"/>
      <c r="C42" s="262" t="s">
        <v>295</v>
      </c>
      <c r="D42" s="263" t="s">
        <v>295</v>
      </c>
      <c r="E42" s="264" t="s">
        <v>103</v>
      </c>
      <c r="F42" s="265">
        <v>495.3</v>
      </c>
      <c r="G42" s="34"/>
      <c r="H42" s="39"/>
    </row>
    <row r="43" spans="1:8" s="2" customFormat="1" ht="16.899999999999999" customHeight="1">
      <c r="A43" s="34"/>
      <c r="B43" s="39"/>
      <c r="C43" s="266" t="s">
        <v>1</v>
      </c>
      <c r="D43" s="266" t="s">
        <v>361</v>
      </c>
      <c r="E43" s="17" t="s">
        <v>1</v>
      </c>
      <c r="F43" s="267">
        <v>0</v>
      </c>
      <c r="G43" s="34"/>
      <c r="H43" s="39"/>
    </row>
    <row r="44" spans="1:8" s="2" customFormat="1" ht="16.899999999999999" customHeight="1">
      <c r="A44" s="34"/>
      <c r="B44" s="39"/>
      <c r="C44" s="266" t="s">
        <v>1</v>
      </c>
      <c r="D44" s="266" t="s">
        <v>738</v>
      </c>
      <c r="E44" s="17" t="s">
        <v>1</v>
      </c>
      <c r="F44" s="267">
        <v>0</v>
      </c>
      <c r="G44" s="34"/>
      <c r="H44" s="39"/>
    </row>
    <row r="45" spans="1:8" s="2" customFormat="1" ht="22.5">
      <c r="A45" s="34"/>
      <c r="B45" s="39"/>
      <c r="C45" s="266" t="s">
        <v>1</v>
      </c>
      <c r="D45" s="266" t="s">
        <v>939</v>
      </c>
      <c r="E45" s="17" t="s">
        <v>1</v>
      </c>
      <c r="F45" s="267">
        <v>428.7</v>
      </c>
      <c r="G45" s="34"/>
      <c r="H45" s="39"/>
    </row>
    <row r="46" spans="1:8" s="2" customFormat="1" ht="16.899999999999999" customHeight="1">
      <c r="A46" s="34"/>
      <c r="B46" s="39"/>
      <c r="C46" s="266" t="s">
        <v>1</v>
      </c>
      <c r="D46" s="266" t="s">
        <v>940</v>
      </c>
      <c r="E46" s="17" t="s">
        <v>1</v>
      </c>
      <c r="F46" s="267">
        <v>30.1</v>
      </c>
      <c r="G46" s="34"/>
      <c r="H46" s="39"/>
    </row>
    <row r="47" spans="1:8" s="2" customFormat="1" ht="16.899999999999999" customHeight="1">
      <c r="A47" s="34"/>
      <c r="B47" s="39"/>
      <c r="C47" s="266" t="s">
        <v>1</v>
      </c>
      <c r="D47" s="266" t="s">
        <v>941</v>
      </c>
      <c r="E47" s="17" t="s">
        <v>1</v>
      </c>
      <c r="F47" s="267">
        <v>36.5</v>
      </c>
      <c r="G47" s="34"/>
      <c r="H47" s="39"/>
    </row>
    <row r="48" spans="1:8" s="2" customFormat="1" ht="16.899999999999999" customHeight="1">
      <c r="A48" s="34"/>
      <c r="B48" s="39"/>
      <c r="C48" s="266" t="s">
        <v>295</v>
      </c>
      <c r="D48" s="266" t="s">
        <v>172</v>
      </c>
      <c r="E48" s="17" t="s">
        <v>1</v>
      </c>
      <c r="F48" s="267">
        <v>495.3</v>
      </c>
      <c r="G48" s="34"/>
      <c r="H48" s="39"/>
    </row>
    <row r="49" spans="1:8" s="2" customFormat="1" ht="16.899999999999999" customHeight="1">
      <c r="A49" s="34"/>
      <c r="B49" s="39"/>
      <c r="C49" s="268" t="s">
        <v>1782</v>
      </c>
      <c r="D49" s="34"/>
      <c r="E49" s="34"/>
      <c r="F49" s="34"/>
      <c r="G49" s="34"/>
      <c r="H49" s="39"/>
    </row>
    <row r="50" spans="1:8" s="2" customFormat="1" ht="16.899999999999999" customHeight="1">
      <c r="A50" s="34"/>
      <c r="B50" s="39"/>
      <c r="C50" s="266" t="s">
        <v>936</v>
      </c>
      <c r="D50" s="266" t="s">
        <v>937</v>
      </c>
      <c r="E50" s="17" t="s">
        <v>103</v>
      </c>
      <c r="F50" s="267">
        <v>495.3</v>
      </c>
      <c r="G50" s="34"/>
      <c r="H50" s="39"/>
    </row>
    <row r="51" spans="1:8" s="2" customFormat="1" ht="16.899999999999999" customHeight="1">
      <c r="A51" s="34"/>
      <c r="B51" s="39"/>
      <c r="C51" s="266" t="s">
        <v>916</v>
      </c>
      <c r="D51" s="266" t="s">
        <v>917</v>
      </c>
      <c r="E51" s="17" t="s">
        <v>103</v>
      </c>
      <c r="F51" s="267">
        <v>552.9</v>
      </c>
      <c r="G51" s="34"/>
      <c r="H51" s="39"/>
    </row>
    <row r="52" spans="1:8" s="2" customFormat="1" ht="16.899999999999999" customHeight="1">
      <c r="A52" s="34"/>
      <c r="B52" s="39"/>
      <c r="C52" s="262" t="s">
        <v>299</v>
      </c>
      <c r="D52" s="263" t="s">
        <v>299</v>
      </c>
      <c r="E52" s="264" t="s">
        <v>103</v>
      </c>
      <c r="F52" s="265">
        <v>15</v>
      </c>
      <c r="G52" s="34"/>
      <c r="H52" s="39"/>
    </row>
    <row r="53" spans="1:8" s="2" customFormat="1" ht="16.899999999999999" customHeight="1">
      <c r="A53" s="34"/>
      <c r="B53" s="39"/>
      <c r="C53" s="266" t="s">
        <v>1</v>
      </c>
      <c r="D53" s="266" t="s">
        <v>738</v>
      </c>
      <c r="E53" s="17" t="s">
        <v>1</v>
      </c>
      <c r="F53" s="267">
        <v>0</v>
      </c>
      <c r="G53" s="34"/>
      <c r="H53" s="39"/>
    </row>
    <row r="54" spans="1:8" s="2" customFormat="1" ht="16.899999999999999" customHeight="1">
      <c r="A54" s="34"/>
      <c r="B54" s="39"/>
      <c r="C54" s="266" t="s">
        <v>1</v>
      </c>
      <c r="D54" s="266" t="s">
        <v>361</v>
      </c>
      <c r="E54" s="17" t="s">
        <v>1</v>
      </c>
      <c r="F54" s="267">
        <v>0</v>
      </c>
      <c r="G54" s="34"/>
      <c r="H54" s="39"/>
    </row>
    <row r="55" spans="1:8" s="2" customFormat="1" ht="16.899999999999999" customHeight="1">
      <c r="A55" s="34"/>
      <c r="B55" s="39"/>
      <c r="C55" s="266" t="s">
        <v>299</v>
      </c>
      <c r="D55" s="266" t="s">
        <v>8</v>
      </c>
      <c r="E55" s="17" t="s">
        <v>1</v>
      </c>
      <c r="F55" s="267">
        <v>15</v>
      </c>
      <c r="G55" s="34"/>
      <c r="H55" s="39"/>
    </row>
    <row r="56" spans="1:8" s="2" customFormat="1" ht="16.899999999999999" customHeight="1">
      <c r="A56" s="34"/>
      <c r="B56" s="39"/>
      <c r="C56" s="268" t="s">
        <v>1782</v>
      </c>
      <c r="D56" s="34"/>
      <c r="E56" s="34"/>
      <c r="F56" s="34"/>
      <c r="G56" s="34"/>
      <c r="H56" s="39"/>
    </row>
    <row r="57" spans="1:8" s="2" customFormat="1" ht="16.899999999999999" customHeight="1">
      <c r="A57" s="34"/>
      <c r="B57" s="39"/>
      <c r="C57" s="266" t="s">
        <v>931</v>
      </c>
      <c r="D57" s="266" t="s">
        <v>932</v>
      </c>
      <c r="E57" s="17" t="s">
        <v>103</v>
      </c>
      <c r="F57" s="267">
        <v>15</v>
      </c>
      <c r="G57" s="34"/>
      <c r="H57" s="39"/>
    </row>
    <row r="58" spans="1:8" s="2" customFormat="1" ht="16.899999999999999" customHeight="1">
      <c r="A58" s="34"/>
      <c r="B58" s="39"/>
      <c r="C58" s="266" t="s">
        <v>916</v>
      </c>
      <c r="D58" s="266" t="s">
        <v>917</v>
      </c>
      <c r="E58" s="17" t="s">
        <v>103</v>
      </c>
      <c r="F58" s="267">
        <v>552.9</v>
      </c>
      <c r="G58" s="34"/>
      <c r="H58" s="39"/>
    </row>
    <row r="59" spans="1:8" s="2" customFormat="1" ht="16.899999999999999" customHeight="1">
      <c r="A59" s="34"/>
      <c r="B59" s="39"/>
      <c r="C59" s="266" t="s">
        <v>936</v>
      </c>
      <c r="D59" s="266" t="s">
        <v>937</v>
      </c>
      <c r="E59" s="17" t="s">
        <v>103</v>
      </c>
      <c r="F59" s="267">
        <v>520.06500000000005</v>
      </c>
      <c r="G59" s="34"/>
      <c r="H59" s="39"/>
    </row>
    <row r="60" spans="1:8" s="2" customFormat="1" ht="16.899999999999999" customHeight="1">
      <c r="A60" s="34"/>
      <c r="B60" s="39"/>
      <c r="C60" s="262" t="s">
        <v>259</v>
      </c>
      <c r="D60" s="263" t="s">
        <v>259</v>
      </c>
      <c r="E60" s="264" t="s">
        <v>241</v>
      </c>
      <c r="F60" s="265">
        <v>2223.8000000000002</v>
      </c>
      <c r="G60" s="34"/>
      <c r="H60" s="39"/>
    </row>
    <row r="61" spans="1:8" s="2" customFormat="1" ht="16.899999999999999" customHeight="1">
      <c r="A61" s="34"/>
      <c r="B61" s="39"/>
      <c r="C61" s="266" t="s">
        <v>1</v>
      </c>
      <c r="D61" s="266" t="s">
        <v>621</v>
      </c>
      <c r="E61" s="17" t="s">
        <v>1</v>
      </c>
      <c r="F61" s="267">
        <v>0</v>
      </c>
      <c r="G61" s="34"/>
      <c r="H61" s="39"/>
    </row>
    <row r="62" spans="1:8" s="2" customFormat="1" ht="16.899999999999999" customHeight="1">
      <c r="A62" s="34"/>
      <c r="B62" s="39"/>
      <c r="C62" s="266" t="s">
        <v>259</v>
      </c>
      <c r="D62" s="266" t="s">
        <v>641</v>
      </c>
      <c r="E62" s="17" t="s">
        <v>1</v>
      </c>
      <c r="F62" s="267">
        <v>2223.8000000000002</v>
      </c>
      <c r="G62" s="34"/>
      <c r="H62" s="39"/>
    </row>
    <row r="63" spans="1:8" s="2" customFormat="1" ht="16.899999999999999" customHeight="1">
      <c r="A63" s="34"/>
      <c r="B63" s="39"/>
      <c r="C63" s="268" t="s">
        <v>1782</v>
      </c>
      <c r="D63" s="34"/>
      <c r="E63" s="34"/>
      <c r="F63" s="34"/>
      <c r="G63" s="34"/>
      <c r="H63" s="39"/>
    </row>
    <row r="64" spans="1:8" s="2" customFormat="1" ht="16.899999999999999" customHeight="1">
      <c r="A64" s="34"/>
      <c r="B64" s="39"/>
      <c r="C64" s="266" t="s">
        <v>638</v>
      </c>
      <c r="D64" s="266" t="s">
        <v>639</v>
      </c>
      <c r="E64" s="17" t="s">
        <v>241</v>
      </c>
      <c r="F64" s="267">
        <v>2223.8000000000002</v>
      </c>
      <c r="G64" s="34"/>
      <c r="H64" s="39"/>
    </row>
    <row r="65" spans="1:8" s="2" customFormat="1" ht="16.899999999999999" customHeight="1">
      <c r="A65" s="34"/>
      <c r="B65" s="39"/>
      <c r="C65" s="266" t="s">
        <v>625</v>
      </c>
      <c r="D65" s="266" t="s">
        <v>626</v>
      </c>
      <c r="E65" s="17" t="s">
        <v>241</v>
      </c>
      <c r="F65" s="267">
        <v>2572</v>
      </c>
      <c r="G65" s="34"/>
      <c r="H65" s="39"/>
    </row>
    <row r="66" spans="1:8" s="2" customFormat="1" ht="16.899999999999999" customHeight="1">
      <c r="A66" s="34"/>
      <c r="B66" s="39"/>
      <c r="C66" s="262" t="s">
        <v>271</v>
      </c>
      <c r="D66" s="263" t="s">
        <v>271</v>
      </c>
      <c r="E66" s="264" t="s">
        <v>241</v>
      </c>
      <c r="F66" s="265">
        <v>348.2</v>
      </c>
      <c r="G66" s="34"/>
      <c r="H66" s="39"/>
    </row>
    <row r="67" spans="1:8" s="2" customFormat="1" ht="16.899999999999999" customHeight="1">
      <c r="A67" s="34"/>
      <c r="B67" s="39"/>
      <c r="C67" s="266" t="s">
        <v>1</v>
      </c>
      <c r="D67" s="266" t="s">
        <v>621</v>
      </c>
      <c r="E67" s="17" t="s">
        <v>1</v>
      </c>
      <c r="F67" s="267">
        <v>0</v>
      </c>
      <c r="G67" s="34"/>
      <c r="H67" s="39"/>
    </row>
    <row r="68" spans="1:8" s="2" customFormat="1" ht="16.899999999999999" customHeight="1">
      <c r="A68" s="34"/>
      <c r="B68" s="39"/>
      <c r="C68" s="266" t="s">
        <v>271</v>
      </c>
      <c r="D68" s="266" t="s">
        <v>647</v>
      </c>
      <c r="E68" s="17" t="s">
        <v>1</v>
      </c>
      <c r="F68" s="267">
        <v>348.2</v>
      </c>
      <c r="G68" s="34"/>
      <c r="H68" s="39"/>
    </row>
    <row r="69" spans="1:8" s="2" customFormat="1" ht="16.899999999999999" customHeight="1">
      <c r="A69" s="34"/>
      <c r="B69" s="39"/>
      <c r="C69" s="268" t="s">
        <v>1782</v>
      </c>
      <c r="D69" s="34"/>
      <c r="E69" s="34"/>
      <c r="F69" s="34"/>
      <c r="G69" s="34"/>
      <c r="H69" s="39"/>
    </row>
    <row r="70" spans="1:8" s="2" customFormat="1" ht="16.899999999999999" customHeight="1">
      <c r="A70" s="34"/>
      <c r="B70" s="39"/>
      <c r="C70" s="266" t="s">
        <v>644</v>
      </c>
      <c r="D70" s="266" t="s">
        <v>645</v>
      </c>
      <c r="E70" s="17" t="s">
        <v>241</v>
      </c>
      <c r="F70" s="267">
        <v>348.2</v>
      </c>
      <c r="G70" s="34"/>
      <c r="H70" s="39"/>
    </row>
    <row r="71" spans="1:8" s="2" customFormat="1" ht="16.899999999999999" customHeight="1">
      <c r="A71" s="34"/>
      <c r="B71" s="39"/>
      <c r="C71" s="266" t="s">
        <v>625</v>
      </c>
      <c r="D71" s="266" t="s">
        <v>626</v>
      </c>
      <c r="E71" s="17" t="s">
        <v>241</v>
      </c>
      <c r="F71" s="267">
        <v>2572</v>
      </c>
      <c r="G71" s="34"/>
      <c r="H71" s="39"/>
    </row>
    <row r="72" spans="1:8" s="2" customFormat="1" ht="16.899999999999999" customHeight="1">
      <c r="A72" s="34"/>
      <c r="B72" s="39"/>
      <c r="C72" s="262" t="s">
        <v>273</v>
      </c>
      <c r="D72" s="263" t="s">
        <v>273</v>
      </c>
      <c r="E72" s="264" t="s">
        <v>241</v>
      </c>
      <c r="F72" s="265">
        <v>174.1</v>
      </c>
      <c r="G72" s="34"/>
      <c r="H72" s="39"/>
    </row>
    <row r="73" spans="1:8" s="2" customFormat="1" ht="16.899999999999999" customHeight="1">
      <c r="A73" s="34"/>
      <c r="B73" s="39"/>
      <c r="C73" s="266" t="s">
        <v>1</v>
      </c>
      <c r="D73" s="266" t="s">
        <v>621</v>
      </c>
      <c r="E73" s="17" t="s">
        <v>1</v>
      </c>
      <c r="F73" s="267">
        <v>0</v>
      </c>
      <c r="G73" s="34"/>
      <c r="H73" s="39"/>
    </row>
    <row r="74" spans="1:8" s="2" customFormat="1" ht="16.899999999999999" customHeight="1">
      <c r="A74" s="34"/>
      <c r="B74" s="39"/>
      <c r="C74" s="266" t="s">
        <v>273</v>
      </c>
      <c r="D74" s="266" t="s">
        <v>622</v>
      </c>
      <c r="E74" s="17" t="s">
        <v>1</v>
      </c>
      <c r="F74" s="267">
        <v>174.1</v>
      </c>
      <c r="G74" s="34"/>
      <c r="H74" s="39"/>
    </row>
    <row r="75" spans="1:8" s="2" customFormat="1" ht="16.899999999999999" customHeight="1">
      <c r="A75" s="34"/>
      <c r="B75" s="39"/>
      <c r="C75" s="268" t="s">
        <v>1782</v>
      </c>
      <c r="D75" s="34"/>
      <c r="E75" s="34"/>
      <c r="F75" s="34"/>
      <c r="G75" s="34"/>
      <c r="H75" s="39"/>
    </row>
    <row r="76" spans="1:8" s="2" customFormat="1" ht="16.899999999999999" customHeight="1">
      <c r="A76" s="34"/>
      <c r="B76" s="39"/>
      <c r="C76" s="266" t="s">
        <v>618</v>
      </c>
      <c r="D76" s="266" t="s">
        <v>619</v>
      </c>
      <c r="E76" s="17" t="s">
        <v>241</v>
      </c>
      <c r="F76" s="267">
        <v>174.1</v>
      </c>
      <c r="G76" s="34"/>
      <c r="H76" s="39"/>
    </row>
    <row r="77" spans="1:8" s="2" customFormat="1" ht="16.899999999999999" customHeight="1">
      <c r="A77" s="34"/>
      <c r="B77" s="39"/>
      <c r="C77" s="266" t="s">
        <v>614</v>
      </c>
      <c r="D77" s="266" t="s">
        <v>615</v>
      </c>
      <c r="E77" s="17" t="s">
        <v>241</v>
      </c>
      <c r="F77" s="267">
        <v>174.1</v>
      </c>
      <c r="G77" s="34"/>
      <c r="H77" s="39"/>
    </row>
    <row r="78" spans="1:8" s="2" customFormat="1" ht="16.899999999999999" customHeight="1">
      <c r="A78" s="34"/>
      <c r="B78" s="39"/>
      <c r="C78" s="262" t="s">
        <v>247</v>
      </c>
      <c r="D78" s="263" t="s">
        <v>247</v>
      </c>
      <c r="E78" s="264" t="s">
        <v>103</v>
      </c>
      <c r="F78" s="265">
        <v>243.2</v>
      </c>
      <c r="G78" s="34"/>
      <c r="H78" s="39"/>
    </row>
    <row r="79" spans="1:8" s="2" customFormat="1" ht="16.899999999999999" customHeight="1">
      <c r="A79" s="34"/>
      <c r="B79" s="39"/>
      <c r="C79" s="266" t="s">
        <v>1</v>
      </c>
      <c r="D79" s="266" t="s">
        <v>1092</v>
      </c>
      <c r="E79" s="17" t="s">
        <v>1</v>
      </c>
      <c r="F79" s="267">
        <v>0</v>
      </c>
      <c r="G79" s="34"/>
      <c r="H79" s="39"/>
    </row>
    <row r="80" spans="1:8" s="2" customFormat="1" ht="16.899999999999999" customHeight="1">
      <c r="A80" s="34"/>
      <c r="B80" s="39"/>
      <c r="C80" s="266" t="s">
        <v>247</v>
      </c>
      <c r="D80" s="266" t="s">
        <v>1093</v>
      </c>
      <c r="E80" s="17" t="s">
        <v>1</v>
      </c>
      <c r="F80" s="267">
        <v>243.2</v>
      </c>
      <c r="G80" s="34"/>
      <c r="H80" s="39"/>
    </row>
    <row r="81" spans="1:8" s="2" customFormat="1" ht="16.899999999999999" customHeight="1">
      <c r="A81" s="34"/>
      <c r="B81" s="39"/>
      <c r="C81" s="268" t="s">
        <v>1782</v>
      </c>
      <c r="D81" s="34"/>
      <c r="E81" s="34"/>
      <c r="F81" s="34"/>
      <c r="G81" s="34"/>
      <c r="H81" s="39"/>
    </row>
    <row r="82" spans="1:8" s="2" customFormat="1" ht="16.899999999999999" customHeight="1">
      <c r="A82" s="34"/>
      <c r="B82" s="39"/>
      <c r="C82" s="266" t="s">
        <v>1089</v>
      </c>
      <c r="D82" s="266" t="s">
        <v>1090</v>
      </c>
      <c r="E82" s="17" t="s">
        <v>103</v>
      </c>
      <c r="F82" s="267">
        <v>243.2</v>
      </c>
      <c r="G82" s="34"/>
      <c r="H82" s="39"/>
    </row>
    <row r="83" spans="1:8" s="2" customFormat="1" ht="16.899999999999999" customHeight="1">
      <c r="A83" s="34"/>
      <c r="B83" s="39"/>
      <c r="C83" s="266" t="s">
        <v>1105</v>
      </c>
      <c r="D83" s="266" t="s">
        <v>1106</v>
      </c>
      <c r="E83" s="17" t="s">
        <v>103</v>
      </c>
      <c r="F83" s="267">
        <v>255.36</v>
      </c>
      <c r="G83" s="34"/>
      <c r="H83" s="39"/>
    </row>
    <row r="84" spans="1:8" s="2" customFormat="1" ht="16.899999999999999" customHeight="1">
      <c r="A84" s="34"/>
      <c r="B84" s="39"/>
      <c r="C84" s="262" t="s">
        <v>249</v>
      </c>
      <c r="D84" s="263" t="s">
        <v>249</v>
      </c>
      <c r="E84" s="264" t="s">
        <v>103</v>
      </c>
      <c r="F84" s="265">
        <v>239.8</v>
      </c>
      <c r="G84" s="34"/>
      <c r="H84" s="39"/>
    </row>
    <row r="85" spans="1:8" s="2" customFormat="1" ht="16.899999999999999" customHeight="1">
      <c r="A85" s="34"/>
      <c r="B85" s="39"/>
      <c r="C85" s="266" t="s">
        <v>1</v>
      </c>
      <c r="D85" s="266" t="s">
        <v>1092</v>
      </c>
      <c r="E85" s="17" t="s">
        <v>1</v>
      </c>
      <c r="F85" s="267">
        <v>0</v>
      </c>
      <c r="G85" s="34"/>
      <c r="H85" s="39"/>
    </row>
    <row r="86" spans="1:8" s="2" customFormat="1" ht="16.899999999999999" customHeight="1">
      <c r="A86" s="34"/>
      <c r="B86" s="39"/>
      <c r="C86" s="266" t="s">
        <v>249</v>
      </c>
      <c r="D86" s="266" t="s">
        <v>1098</v>
      </c>
      <c r="E86" s="17" t="s">
        <v>1</v>
      </c>
      <c r="F86" s="267">
        <v>239.8</v>
      </c>
      <c r="G86" s="34"/>
      <c r="H86" s="39"/>
    </row>
    <row r="87" spans="1:8" s="2" customFormat="1" ht="16.899999999999999" customHeight="1">
      <c r="A87" s="34"/>
      <c r="B87" s="39"/>
      <c r="C87" s="268" t="s">
        <v>1782</v>
      </c>
      <c r="D87" s="34"/>
      <c r="E87" s="34"/>
      <c r="F87" s="34"/>
      <c r="G87" s="34"/>
      <c r="H87" s="39"/>
    </row>
    <row r="88" spans="1:8" s="2" customFormat="1" ht="16.899999999999999" customHeight="1">
      <c r="A88" s="34"/>
      <c r="B88" s="39"/>
      <c r="C88" s="266" t="s">
        <v>1095</v>
      </c>
      <c r="D88" s="266" t="s">
        <v>1096</v>
      </c>
      <c r="E88" s="17" t="s">
        <v>103</v>
      </c>
      <c r="F88" s="267">
        <v>239.8</v>
      </c>
      <c r="G88" s="34"/>
      <c r="H88" s="39"/>
    </row>
    <row r="89" spans="1:8" s="2" customFormat="1" ht="16.899999999999999" customHeight="1">
      <c r="A89" s="34"/>
      <c r="B89" s="39"/>
      <c r="C89" s="266" t="s">
        <v>1100</v>
      </c>
      <c r="D89" s="266" t="s">
        <v>1101</v>
      </c>
      <c r="E89" s="17" t="s">
        <v>103</v>
      </c>
      <c r="F89" s="267">
        <v>251.79</v>
      </c>
      <c r="G89" s="34"/>
      <c r="H89" s="39"/>
    </row>
    <row r="90" spans="1:8" s="2" customFormat="1" ht="16.899999999999999" customHeight="1">
      <c r="A90" s="34"/>
      <c r="B90" s="39"/>
      <c r="C90" s="262" t="s">
        <v>304</v>
      </c>
      <c r="D90" s="263" t="s">
        <v>304</v>
      </c>
      <c r="E90" s="264" t="s">
        <v>241</v>
      </c>
      <c r="F90" s="265">
        <v>6.5</v>
      </c>
      <c r="G90" s="34"/>
      <c r="H90" s="39"/>
    </row>
    <row r="91" spans="1:8" s="2" customFormat="1" ht="16.899999999999999" customHeight="1">
      <c r="A91" s="34"/>
      <c r="B91" s="39"/>
      <c r="C91" s="266" t="s">
        <v>1</v>
      </c>
      <c r="D91" s="266" t="s">
        <v>361</v>
      </c>
      <c r="E91" s="17" t="s">
        <v>1</v>
      </c>
      <c r="F91" s="267">
        <v>0</v>
      </c>
      <c r="G91" s="34"/>
      <c r="H91" s="39"/>
    </row>
    <row r="92" spans="1:8" s="2" customFormat="1" ht="16.899999999999999" customHeight="1">
      <c r="A92" s="34"/>
      <c r="B92" s="39"/>
      <c r="C92" s="266" t="s">
        <v>1</v>
      </c>
      <c r="D92" s="266" t="s">
        <v>573</v>
      </c>
      <c r="E92" s="17" t="s">
        <v>1</v>
      </c>
      <c r="F92" s="267">
        <v>0</v>
      </c>
      <c r="G92" s="34"/>
      <c r="H92" s="39"/>
    </row>
    <row r="93" spans="1:8" s="2" customFormat="1" ht="16.899999999999999" customHeight="1">
      <c r="A93" s="34"/>
      <c r="B93" s="39"/>
      <c r="C93" s="266" t="s">
        <v>304</v>
      </c>
      <c r="D93" s="266" t="s">
        <v>305</v>
      </c>
      <c r="E93" s="17" t="s">
        <v>1</v>
      </c>
      <c r="F93" s="267">
        <v>6.5</v>
      </c>
      <c r="G93" s="34"/>
      <c r="H93" s="39"/>
    </row>
    <row r="94" spans="1:8" s="2" customFormat="1" ht="16.899999999999999" customHeight="1">
      <c r="A94" s="34"/>
      <c r="B94" s="39"/>
      <c r="C94" s="268" t="s">
        <v>1782</v>
      </c>
      <c r="D94" s="34"/>
      <c r="E94" s="34"/>
      <c r="F94" s="34"/>
      <c r="G94" s="34"/>
      <c r="H94" s="39"/>
    </row>
    <row r="95" spans="1:8" s="2" customFormat="1" ht="16.899999999999999" customHeight="1">
      <c r="A95" s="34"/>
      <c r="B95" s="39"/>
      <c r="C95" s="266" t="s">
        <v>570</v>
      </c>
      <c r="D95" s="266" t="s">
        <v>571</v>
      </c>
      <c r="E95" s="17" t="s">
        <v>241</v>
      </c>
      <c r="F95" s="267">
        <v>6.5</v>
      </c>
      <c r="G95" s="34"/>
      <c r="H95" s="39"/>
    </row>
    <row r="96" spans="1:8" s="2" customFormat="1" ht="16.899999999999999" customHeight="1">
      <c r="A96" s="34"/>
      <c r="B96" s="39"/>
      <c r="C96" s="266" t="s">
        <v>638</v>
      </c>
      <c r="D96" s="266" t="s">
        <v>639</v>
      </c>
      <c r="E96" s="17" t="s">
        <v>241</v>
      </c>
      <c r="F96" s="267">
        <v>2446.1799999999998</v>
      </c>
      <c r="G96" s="34"/>
      <c r="H96" s="39"/>
    </row>
    <row r="97" spans="1:8" s="2" customFormat="1" ht="16.899999999999999" customHeight="1">
      <c r="A97" s="34"/>
      <c r="B97" s="39"/>
      <c r="C97" s="262" t="s">
        <v>257</v>
      </c>
      <c r="D97" s="263" t="s">
        <v>257</v>
      </c>
      <c r="E97" s="264" t="s">
        <v>241</v>
      </c>
      <c r="F97" s="265">
        <v>1550.3</v>
      </c>
      <c r="G97" s="34"/>
      <c r="H97" s="39"/>
    </row>
    <row r="98" spans="1:8" s="2" customFormat="1" ht="16.899999999999999" customHeight="1">
      <c r="A98" s="34"/>
      <c r="B98" s="39"/>
      <c r="C98" s="266" t="s">
        <v>1</v>
      </c>
      <c r="D98" s="266" t="s">
        <v>738</v>
      </c>
      <c r="E98" s="17" t="s">
        <v>1</v>
      </c>
      <c r="F98" s="267">
        <v>0</v>
      </c>
      <c r="G98" s="34"/>
      <c r="H98" s="39"/>
    </row>
    <row r="99" spans="1:8" s="2" customFormat="1" ht="16.899999999999999" customHeight="1">
      <c r="A99" s="34"/>
      <c r="B99" s="39"/>
      <c r="C99" s="266" t="s">
        <v>257</v>
      </c>
      <c r="D99" s="266" t="s">
        <v>258</v>
      </c>
      <c r="E99" s="17" t="s">
        <v>1</v>
      </c>
      <c r="F99" s="267">
        <v>1550.3</v>
      </c>
      <c r="G99" s="34"/>
      <c r="H99" s="39"/>
    </row>
    <row r="100" spans="1:8" s="2" customFormat="1" ht="16.899999999999999" customHeight="1">
      <c r="A100" s="34"/>
      <c r="B100" s="39"/>
      <c r="C100" s="268" t="s">
        <v>1782</v>
      </c>
      <c r="D100" s="34"/>
      <c r="E100" s="34"/>
      <c r="F100" s="34"/>
      <c r="G100" s="34"/>
      <c r="H100" s="39"/>
    </row>
    <row r="101" spans="1:8" s="2" customFormat="1" ht="16.899999999999999" customHeight="1">
      <c r="A101" s="34"/>
      <c r="B101" s="39"/>
      <c r="C101" s="266" t="s">
        <v>778</v>
      </c>
      <c r="D101" s="266" t="s">
        <v>779</v>
      </c>
      <c r="E101" s="17" t="s">
        <v>241</v>
      </c>
      <c r="F101" s="267">
        <v>1928.2</v>
      </c>
      <c r="G101" s="34"/>
      <c r="H101" s="39"/>
    </row>
    <row r="102" spans="1:8" s="2" customFormat="1" ht="16.899999999999999" customHeight="1">
      <c r="A102" s="34"/>
      <c r="B102" s="39"/>
      <c r="C102" s="266" t="s">
        <v>478</v>
      </c>
      <c r="D102" s="266" t="s">
        <v>479</v>
      </c>
      <c r="E102" s="17" t="s">
        <v>241</v>
      </c>
      <c r="F102" s="267">
        <v>2372</v>
      </c>
      <c r="G102" s="34"/>
      <c r="H102" s="39"/>
    </row>
    <row r="103" spans="1:8" s="2" customFormat="1" ht="16.899999999999999" customHeight="1">
      <c r="A103" s="34"/>
      <c r="B103" s="39"/>
      <c r="C103" s="266" t="s">
        <v>711</v>
      </c>
      <c r="D103" s="266" t="s">
        <v>712</v>
      </c>
      <c r="E103" s="17" t="s">
        <v>241</v>
      </c>
      <c r="F103" s="267">
        <v>3638.4</v>
      </c>
      <c r="G103" s="34"/>
      <c r="H103" s="39"/>
    </row>
    <row r="104" spans="1:8" s="2" customFormat="1" ht="16.899999999999999" customHeight="1">
      <c r="A104" s="34"/>
      <c r="B104" s="39"/>
      <c r="C104" s="266" t="s">
        <v>717</v>
      </c>
      <c r="D104" s="266" t="s">
        <v>718</v>
      </c>
      <c r="E104" s="17" t="s">
        <v>241</v>
      </c>
      <c r="F104" s="267">
        <v>2182.3000000000002</v>
      </c>
      <c r="G104" s="34"/>
      <c r="H104" s="39"/>
    </row>
    <row r="105" spans="1:8" s="2" customFormat="1" ht="16.899999999999999" customHeight="1">
      <c r="A105" s="34"/>
      <c r="B105" s="39"/>
      <c r="C105" s="266" t="s">
        <v>726</v>
      </c>
      <c r="D105" s="266" t="s">
        <v>727</v>
      </c>
      <c r="E105" s="17" t="s">
        <v>241</v>
      </c>
      <c r="F105" s="267">
        <v>1849</v>
      </c>
      <c r="G105" s="34"/>
      <c r="H105" s="39"/>
    </row>
    <row r="106" spans="1:8" s="2" customFormat="1" ht="16.899999999999999" customHeight="1">
      <c r="A106" s="34"/>
      <c r="B106" s="39"/>
      <c r="C106" s="266" t="s">
        <v>754</v>
      </c>
      <c r="D106" s="266" t="s">
        <v>755</v>
      </c>
      <c r="E106" s="17" t="s">
        <v>241</v>
      </c>
      <c r="F106" s="267">
        <v>1928.2</v>
      </c>
      <c r="G106" s="34"/>
      <c r="H106" s="39"/>
    </row>
    <row r="107" spans="1:8" s="2" customFormat="1" ht="16.899999999999999" customHeight="1">
      <c r="A107" s="34"/>
      <c r="B107" s="39"/>
      <c r="C107" s="266" t="s">
        <v>638</v>
      </c>
      <c r="D107" s="266" t="s">
        <v>639</v>
      </c>
      <c r="E107" s="17" t="s">
        <v>241</v>
      </c>
      <c r="F107" s="267">
        <v>2446.1799999999998</v>
      </c>
      <c r="G107" s="34"/>
      <c r="H107" s="39"/>
    </row>
    <row r="108" spans="1:8" s="2" customFormat="1" ht="16.899999999999999" customHeight="1">
      <c r="A108" s="34"/>
      <c r="B108" s="39"/>
      <c r="C108" s="262" t="s">
        <v>269</v>
      </c>
      <c r="D108" s="263" t="s">
        <v>269</v>
      </c>
      <c r="E108" s="264" t="s">
        <v>241</v>
      </c>
      <c r="F108" s="265">
        <v>164.6</v>
      </c>
      <c r="G108" s="34"/>
      <c r="H108" s="39"/>
    </row>
    <row r="109" spans="1:8" s="2" customFormat="1" ht="16.899999999999999" customHeight="1">
      <c r="A109" s="34"/>
      <c r="B109" s="39"/>
      <c r="C109" s="266" t="s">
        <v>269</v>
      </c>
      <c r="D109" s="266" t="s">
        <v>270</v>
      </c>
      <c r="E109" s="17" t="s">
        <v>1</v>
      </c>
      <c r="F109" s="267">
        <v>164.6</v>
      </c>
      <c r="G109" s="34"/>
      <c r="H109" s="39"/>
    </row>
    <row r="110" spans="1:8" s="2" customFormat="1" ht="16.899999999999999" customHeight="1">
      <c r="A110" s="34"/>
      <c r="B110" s="39"/>
      <c r="C110" s="268" t="s">
        <v>1782</v>
      </c>
      <c r="D110" s="34"/>
      <c r="E110" s="34"/>
      <c r="F110" s="34"/>
      <c r="G110" s="34"/>
      <c r="H110" s="39"/>
    </row>
    <row r="111" spans="1:8" s="2" customFormat="1" ht="16.899999999999999" customHeight="1">
      <c r="A111" s="34"/>
      <c r="B111" s="39"/>
      <c r="C111" s="266" t="s">
        <v>778</v>
      </c>
      <c r="D111" s="266" t="s">
        <v>779</v>
      </c>
      <c r="E111" s="17" t="s">
        <v>241</v>
      </c>
      <c r="F111" s="267">
        <v>1928.2</v>
      </c>
      <c r="G111" s="34"/>
      <c r="H111" s="39"/>
    </row>
    <row r="112" spans="1:8" s="2" customFormat="1" ht="16.899999999999999" customHeight="1">
      <c r="A112" s="34"/>
      <c r="B112" s="39"/>
      <c r="C112" s="266" t="s">
        <v>478</v>
      </c>
      <c r="D112" s="266" t="s">
        <v>479</v>
      </c>
      <c r="E112" s="17" t="s">
        <v>241</v>
      </c>
      <c r="F112" s="267">
        <v>2372</v>
      </c>
      <c r="G112" s="34"/>
      <c r="H112" s="39"/>
    </row>
    <row r="113" spans="1:8" s="2" customFormat="1" ht="16.899999999999999" customHeight="1">
      <c r="A113" s="34"/>
      <c r="B113" s="39"/>
      <c r="C113" s="266" t="s">
        <v>711</v>
      </c>
      <c r="D113" s="266" t="s">
        <v>712</v>
      </c>
      <c r="E113" s="17" t="s">
        <v>241</v>
      </c>
      <c r="F113" s="267">
        <v>3638.4</v>
      </c>
      <c r="G113" s="34"/>
      <c r="H113" s="39"/>
    </row>
    <row r="114" spans="1:8" s="2" customFormat="1" ht="16.899999999999999" customHeight="1">
      <c r="A114" s="34"/>
      <c r="B114" s="39"/>
      <c r="C114" s="266" t="s">
        <v>717</v>
      </c>
      <c r="D114" s="266" t="s">
        <v>718</v>
      </c>
      <c r="E114" s="17" t="s">
        <v>241</v>
      </c>
      <c r="F114" s="267">
        <v>2182.3000000000002</v>
      </c>
      <c r="G114" s="34"/>
      <c r="H114" s="39"/>
    </row>
    <row r="115" spans="1:8" s="2" customFormat="1" ht="16.899999999999999" customHeight="1">
      <c r="A115" s="34"/>
      <c r="B115" s="39"/>
      <c r="C115" s="266" t="s">
        <v>754</v>
      </c>
      <c r="D115" s="266" t="s">
        <v>755</v>
      </c>
      <c r="E115" s="17" t="s">
        <v>241</v>
      </c>
      <c r="F115" s="267">
        <v>1928.2</v>
      </c>
      <c r="G115" s="34"/>
      <c r="H115" s="39"/>
    </row>
    <row r="116" spans="1:8" s="2" customFormat="1" ht="16.899999999999999" customHeight="1">
      <c r="A116" s="34"/>
      <c r="B116" s="39"/>
      <c r="C116" s="266" t="s">
        <v>644</v>
      </c>
      <c r="D116" s="266" t="s">
        <v>645</v>
      </c>
      <c r="E116" s="17" t="s">
        <v>241</v>
      </c>
      <c r="F116" s="267">
        <v>383.02</v>
      </c>
      <c r="G116" s="34"/>
      <c r="H116" s="39"/>
    </row>
    <row r="117" spans="1:8" s="2" customFormat="1" ht="16.899999999999999" customHeight="1">
      <c r="A117" s="34"/>
      <c r="B117" s="39"/>
      <c r="C117" s="266" t="s">
        <v>618</v>
      </c>
      <c r="D117" s="266" t="s">
        <v>619</v>
      </c>
      <c r="E117" s="17" t="s">
        <v>241</v>
      </c>
      <c r="F117" s="267">
        <v>191.51</v>
      </c>
      <c r="G117" s="34"/>
      <c r="H117" s="39"/>
    </row>
    <row r="118" spans="1:8" s="2" customFormat="1" ht="16.899999999999999" customHeight="1">
      <c r="A118" s="34"/>
      <c r="B118" s="39"/>
      <c r="C118" s="262" t="s">
        <v>275</v>
      </c>
      <c r="D118" s="263" t="s">
        <v>275</v>
      </c>
      <c r="E118" s="264" t="s">
        <v>241</v>
      </c>
      <c r="F118" s="265">
        <v>213.3</v>
      </c>
      <c r="G118" s="34"/>
      <c r="H118" s="39"/>
    </row>
    <row r="119" spans="1:8" s="2" customFormat="1" ht="16.899999999999999" customHeight="1">
      <c r="A119" s="34"/>
      <c r="B119" s="39"/>
      <c r="C119" s="266" t="s">
        <v>275</v>
      </c>
      <c r="D119" s="266" t="s">
        <v>276</v>
      </c>
      <c r="E119" s="17" t="s">
        <v>1</v>
      </c>
      <c r="F119" s="267">
        <v>213.3</v>
      </c>
      <c r="G119" s="34"/>
      <c r="H119" s="39"/>
    </row>
    <row r="120" spans="1:8" s="2" customFormat="1" ht="16.899999999999999" customHeight="1">
      <c r="A120" s="34"/>
      <c r="B120" s="39"/>
      <c r="C120" s="268" t="s">
        <v>1782</v>
      </c>
      <c r="D120" s="34"/>
      <c r="E120" s="34"/>
      <c r="F120" s="34"/>
      <c r="G120" s="34"/>
      <c r="H120" s="39"/>
    </row>
    <row r="121" spans="1:8" s="2" customFormat="1" ht="16.899999999999999" customHeight="1">
      <c r="A121" s="34"/>
      <c r="B121" s="39"/>
      <c r="C121" s="266" t="s">
        <v>778</v>
      </c>
      <c r="D121" s="266" t="s">
        <v>779</v>
      </c>
      <c r="E121" s="17" t="s">
        <v>241</v>
      </c>
      <c r="F121" s="267">
        <v>1928.2</v>
      </c>
      <c r="G121" s="34"/>
      <c r="H121" s="39"/>
    </row>
    <row r="122" spans="1:8" s="2" customFormat="1" ht="16.899999999999999" customHeight="1">
      <c r="A122" s="34"/>
      <c r="B122" s="39"/>
      <c r="C122" s="266" t="s">
        <v>478</v>
      </c>
      <c r="D122" s="266" t="s">
        <v>479</v>
      </c>
      <c r="E122" s="17" t="s">
        <v>241</v>
      </c>
      <c r="F122" s="267">
        <v>2372</v>
      </c>
      <c r="G122" s="34"/>
      <c r="H122" s="39"/>
    </row>
    <row r="123" spans="1:8" s="2" customFormat="1" ht="16.899999999999999" customHeight="1">
      <c r="A123" s="34"/>
      <c r="B123" s="39"/>
      <c r="C123" s="266" t="s">
        <v>717</v>
      </c>
      <c r="D123" s="266" t="s">
        <v>718</v>
      </c>
      <c r="E123" s="17" t="s">
        <v>241</v>
      </c>
      <c r="F123" s="267">
        <v>2182.3000000000002</v>
      </c>
      <c r="G123" s="34"/>
      <c r="H123" s="39"/>
    </row>
    <row r="124" spans="1:8" s="2" customFormat="1" ht="16.899999999999999" customHeight="1">
      <c r="A124" s="34"/>
      <c r="B124" s="39"/>
      <c r="C124" s="266" t="s">
        <v>722</v>
      </c>
      <c r="D124" s="266" t="s">
        <v>723</v>
      </c>
      <c r="E124" s="17" t="s">
        <v>241</v>
      </c>
      <c r="F124" s="267">
        <v>213.3</v>
      </c>
      <c r="G124" s="34"/>
      <c r="H124" s="39"/>
    </row>
    <row r="125" spans="1:8" s="2" customFormat="1" ht="16.899999999999999" customHeight="1">
      <c r="A125" s="34"/>
      <c r="B125" s="39"/>
      <c r="C125" s="266" t="s">
        <v>754</v>
      </c>
      <c r="D125" s="266" t="s">
        <v>755</v>
      </c>
      <c r="E125" s="17" t="s">
        <v>241</v>
      </c>
      <c r="F125" s="267">
        <v>1928.2</v>
      </c>
      <c r="G125" s="34"/>
      <c r="H125" s="39"/>
    </row>
    <row r="126" spans="1:8" s="2" customFormat="1" ht="16.899999999999999" customHeight="1">
      <c r="A126" s="34"/>
      <c r="B126" s="39"/>
      <c r="C126" s="266" t="s">
        <v>638</v>
      </c>
      <c r="D126" s="266" t="s">
        <v>639</v>
      </c>
      <c r="E126" s="17" t="s">
        <v>241</v>
      </c>
      <c r="F126" s="267">
        <v>2446.1799999999998</v>
      </c>
      <c r="G126" s="34"/>
      <c r="H126" s="39"/>
    </row>
    <row r="127" spans="1:8" s="2" customFormat="1" ht="16.899999999999999" customHeight="1">
      <c r="A127" s="34"/>
      <c r="B127" s="39"/>
      <c r="C127" s="262" t="s">
        <v>277</v>
      </c>
      <c r="D127" s="263" t="s">
        <v>277</v>
      </c>
      <c r="E127" s="264" t="s">
        <v>241</v>
      </c>
      <c r="F127" s="265">
        <v>233.7</v>
      </c>
      <c r="G127" s="34"/>
      <c r="H127" s="39"/>
    </row>
    <row r="128" spans="1:8" s="2" customFormat="1" ht="16.899999999999999" customHeight="1">
      <c r="A128" s="34"/>
      <c r="B128" s="39"/>
      <c r="C128" s="266" t="s">
        <v>1</v>
      </c>
      <c r="D128" s="266" t="s">
        <v>738</v>
      </c>
      <c r="E128" s="17" t="s">
        <v>1</v>
      </c>
      <c r="F128" s="267">
        <v>0</v>
      </c>
      <c r="G128" s="34"/>
      <c r="H128" s="39"/>
    </row>
    <row r="129" spans="1:8" s="2" customFormat="1" ht="16.899999999999999" customHeight="1">
      <c r="A129" s="34"/>
      <c r="B129" s="39"/>
      <c r="C129" s="266" t="s">
        <v>277</v>
      </c>
      <c r="D129" s="266" t="s">
        <v>278</v>
      </c>
      <c r="E129" s="17" t="s">
        <v>1</v>
      </c>
      <c r="F129" s="267">
        <v>233.7</v>
      </c>
      <c r="G129" s="34"/>
      <c r="H129" s="39"/>
    </row>
    <row r="130" spans="1:8" s="2" customFormat="1" ht="16.899999999999999" customHeight="1">
      <c r="A130" s="34"/>
      <c r="B130" s="39"/>
      <c r="C130" s="268" t="s">
        <v>1782</v>
      </c>
      <c r="D130" s="34"/>
      <c r="E130" s="34"/>
      <c r="F130" s="34"/>
      <c r="G130" s="34"/>
      <c r="H130" s="39"/>
    </row>
    <row r="131" spans="1:8" s="2" customFormat="1" ht="16.899999999999999" customHeight="1">
      <c r="A131" s="34"/>
      <c r="B131" s="39"/>
      <c r="C131" s="266" t="s">
        <v>764</v>
      </c>
      <c r="D131" s="266" t="s">
        <v>765</v>
      </c>
      <c r="E131" s="17" t="s">
        <v>241</v>
      </c>
      <c r="F131" s="267">
        <v>243.2</v>
      </c>
      <c r="G131" s="34"/>
      <c r="H131" s="39"/>
    </row>
    <row r="132" spans="1:8" s="2" customFormat="1" ht="16.899999999999999" customHeight="1">
      <c r="A132" s="34"/>
      <c r="B132" s="39"/>
      <c r="C132" s="266" t="s">
        <v>478</v>
      </c>
      <c r="D132" s="266" t="s">
        <v>479</v>
      </c>
      <c r="E132" s="17" t="s">
        <v>241</v>
      </c>
      <c r="F132" s="267">
        <v>2372</v>
      </c>
      <c r="G132" s="34"/>
      <c r="H132" s="39"/>
    </row>
    <row r="133" spans="1:8" s="2" customFormat="1" ht="16.899999999999999" customHeight="1">
      <c r="A133" s="34"/>
      <c r="B133" s="39"/>
      <c r="C133" s="266" t="s">
        <v>711</v>
      </c>
      <c r="D133" s="266" t="s">
        <v>712</v>
      </c>
      <c r="E133" s="17" t="s">
        <v>241</v>
      </c>
      <c r="F133" s="267">
        <v>3638.4</v>
      </c>
      <c r="G133" s="34"/>
      <c r="H133" s="39"/>
    </row>
    <row r="134" spans="1:8" s="2" customFormat="1" ht="16.899999999999999" customHeight="1">
      <c r="A134" s="34"/>
      <c r="B134" s="39"/>
      <c r="C134" s="266" t="s">
        <v>726</v>
      </c>
      <c r="D134" s="266" t="s">
        <v>727</v>
      </c>
      <c r="E134" s="17" t="s">
        <v>241</v>
      </c>
      <c r="F134" s="267">
        <v>1849</v>
      </c>
      <c r="G134" s="34"/>
      <c r="H134" s="39"/>
    </row>
    <row r="135" spans="1:8" s="2" customFormat="1" ht="16.899999999999999" customHeight="1">
      <c r="A135" s="34"/>
      <c r="B135" s="39"/>
      <c r="C135" s="266" t="s">
        <v>745</v>
      </c>
      <c r="D135" s="266" t="s">
        <v>746</v>
      </c>
      <c r="E135" s="17" t="s">
        <v>241</v>
      </c>
      <c r="F135" s="267">
        <v>262.60000000000002</v>
      </c>
      <c r="G135" s="34"/>
      <c r="H135" s="39"/>
    </row>
    <row r="136" spans="1:8" s="2" customFormat="1" ht="16.899999999999999" customHeight="1">
      <c r="A136" s="34"/>
      <c r="B136" s="39"/>
      <c r="C136" s="266" t="s">
        <v>638</v>
      </c>
      <c r="D136" s="266" t="s">
        <v>639</v>
      </c>
      <c r="E136" s="17" t="s">
        <v>241</v>
      </c>
      <c r="F136" s="267">
        <v>2446.1799999999998</v>
      </c>
      <c r="G136" s="34"/>
      <c r="H136" s="39"/>
    </row>
    <row r="137" spans="1:8" s="2" customFormat="1" ht="16.899999999999999" customHeight="1">
      <c r="A137" s="34"/>
      <c r="B137" s="39"/>
      <c r="C137" s="262" t="s">
        <v>279</v>
      </c>
      <c r="D137" s="263" t="s">
        <v>279</v>
      </c>
      <c r="E137" s="264" t="s">
        <v>241</v>
      </c>
      <c r="F137" s="265">
        <v>9.5</v>
      </c>
      <c r="G137" s="34"/>
      <c r="H137" s="39"/>
    </row>
    <row r="138" spans="1:8" s="2" customFormat="1" ht="16.899999999999999" customHeight="1">
      <c r="A138" s="34"/>
      <c r="B138" s="39"/>
      <c r="C138" s="266" t="s">
        <v>279</v>
      </c>
      <c r="D138" s="266" t="s">
        <v>280</v>
      </c>
      <c r="E138" s="17" t="s">
        <v>1</v>
      </c>
      <c r="F138" s="267">
        <v>9.5</v>
      </c>
      <c r="G138" s="34"/>
      <c r="H138" s="39"/>
    </row>
    <row r="139" spans="1:8" s="2" customFormat="1" ht="16.899999999999999" customHeight="1">
      <c r="A139" s="34"/>
      <c r="B139" s="39"/>
      <c r="C139" s="268" t="s">
        <v>1782</v>
      </c>
      <c r="D139" s="34"/>
      <c r="E139" s="34"/>
      <c r="F139" s="34"/>
      <c r="G139" s="34"/>
      <c r="H139" s="39"/>
    </row>
    <row r="140" spans="1:8" s="2" customFormat="1" ht="16.899999999999999" customHeight="1">
      <c r="A140" s="34"/>
      <c r="B140" s="39"/>
      <c r="C140" s="266" t="s">
        <v>764</v>
      </c>
      <c r="D140" s="266" t="s">
        <v>765</v>
      </c>
      <c r="E140" s="17" t="s">
        <v>241</v>
      </c>
      <c r="F140" s="267">
        <v>243.2</v>
      </c>
      <c r="G140" s="34"/>
      <c r="H140" s="39"/>
    </row>
    <row r="141" spans="1:8" s="2" customFormat="1" ht="16.899999999999999" customHeight="1">
      <c r="A141" s="34"/>
      <c r="B141" s="39"/>
      <c r="C141" s="266" t="s">
        <v>478</v>
      </c>
      <c r="D141" s="266" t="s">
        <v>479</v>
      </c>
      <c r="E141" s="17" t="s">
        <v>241</v>
      </c>
      <c r="F141" s="267">
        <v>2372</v>
      </c>
      <c r="G141" s="34"/>
      <c r="H141" s="39"/>
    </row>
    <row r="142" spans="1:8" s="2" customFormat="1" ht="16.899999999999999" customHeight="1">
      <c r="A142" s="34"/>
      <c r="B142" s="39"/>
      <c r="C142" s="266" t="s">
        <v>711</v>
      </c>
      <c r="D142" s="266" t="s">
        <v>712</v>
      </c>
      <c r="E142" s="17" t="s">
        <v>241</v>
      </c>
      <c r="F142" s="267">
        <v>3638.4</v>
      </c>
      <c r="G142" s="34"/>
      <c r="H142" s="39"/>
    </row>
    <row r="143" spans="1:8" s="2" customFormat="1" ht="16.899999999999999" customHeight="1">
      <c r="A143" s="34"/>
      <c r="B143" s="39"/>
      <c r="C143" s="266" t="s">
        <v>745</v>
      </c>
      <c r="D143" s="266" t="s">
        <v>746</v>
      </c>
      <c r="E143" s="17" t="s">
        <v>241</v>
      </c>
      <c r="F143" s="267">
        <v>262.60000000000002</v>
      </c>
      <c r="G143" s="34"/>
      <c r="H143" s="39"/>
    </row>
    <row r="144" spans="1:8" s="2" customFormat="1" ht="16.899999999999999" customHeight="1">
      <c r="A144" s="34"/>
      <c r="B144" s="39"/>
      <c r="C144" s="266" t="s">
        <v>644</v>
      </c>
      <c r="D144" s="266" t="s">
        <v>645</v>
      </c>
      <c r="E144" s="17" t="s">
        <v>241</v>
      </c>
      <c r="F144" s="267">
        <v>383.02</v>
      </c>
      <c r="G144" s="34"/>
      <c r="H144" s="39"/>
    </row>
    <row r="145" spans="1:8" s="2" customFormat="1" ht="16.899999999999999" customHeight="1">
      <c r="A145" s="34"/>
      <c r="B145" s="39"/>
      <c r="C145" s="266" t="s">
        <v>618</v>
      </c>
      <c r="D145" s="266" t="s">
        <v>619</v>
      </c>
      <c r="E145" s="17" t="s">
        <v>241</v>
      </c>
      <c r="F145" s="267">
        <v>191.51</v>
      </c>
      <c r="G145" s="34"/>
      <c r="H145" s="39"/>
    </row>
    <row r="146" spans="1:8" s="2" customFormat="1" ht="16.899999999999999" customHeight="1">
      <c r="A146" s="34"/>
      <c r="B146" s="39"/>
      <c r="C146" s="262" t="s">
        <v>285</v>
      </c>
      <c r="D146" s="263" t="s">
        <v>285</v>
      </c>
      <c r="E146" s="264" t="s">
        <v>241</v>
      </c>
      <c r="F146" s="265">
        <v>40.799999999999997</v>
      </c>
      <c r="G146" s="34"/>
      <c r="H146" s="39"/>
    </row>
    <row r="147" spans="1:8" s="2" customFormat="1" ht="16.899999999999999" customHeight="1">
      <c r="A147" s="34"/>
      <c r="B147" s="39"/>
      <c r="C147" s="266" t="s">
        <v>285</v>
      </c>
      <c r="D147" s="266" t="s">
        <v>286</v>
      </c>
      <c r="E147" s="17" t="s">
        <v>1</v>
      </c>
      <c r="F147" s="267">
        <v>40.799999999999997</v>
      </c>
      <c r="G147" s="34"/>
      <c r="H147" s="39"/>
    </row>
    <row r="148" spans="1:8" s="2" customFormat="1" ht="16.899999999999999" customHeight="1">
      <c r="A148" s="34"/>
      <c r="B148" s="39"/>
      <c r="C148" s="268" t="s">
        <v>1782</v>
      </c>
      <c r="D148" s="34"/>
      <c r="E148" s="34"/>
      <c r="F148" s="34"/>
      <c r="G148" s="34"/>
      <c r="H148" s="39"/>
    </row>
    <row r="149" spans="1:8" s="2" customFormat="1" ht="16.899999999999999" customHeight="1">
      <c r="A149" s="34"/>
      <c r="B149" s="39"/>
      <c r="C149" s="266" t="s">
        <v>741</v>
      </c>
      <c r="D149" s="266" t="s">
        <v>742</v>
      </c>
      <c r="E149" s="17" t="s">
        <v>241</v>
      </c>
      <c r="F149" s="267">
        <v>40.799999999999997</v>
      </c>
      <c r="G149" s="34"/>
      <c r="H149" s="39"/>
    </row>
    <row r="150" spans="1:8" s="2" customFormat="1" ht="16.899999999999999" customHeight="1">
      <c r="A150" s="34"/>
      <c r="B150" s="39"/>
      <c r="C150" s="266" t="s">
        <v>478</v>
      </c>
      <c r="D150" s="266" t="s">
        <v>479</v>
      </c>
      <c r="E150" s="17" t="s">
        <v>241</v>
      </c>
      <c r="F150" s="267">
        <v>2372</v>
      </c>
      <c r="G150" s="34"/>
      <c r="H150" s="39"/>
    </row>
    <row r="151" spans="1:8" s="2" customFormat="1" ht="16.899999999999999" customHeight="1">
      <c r="A151" s="34"/>
      <c r="B151" s="39"/>
      <c r="C151" s="266" t="s">
        <v>711</v>
      </c>
      <c r="D151" s="266" t="s">
        <v>712</v>
      </c>
      <c r="E151" s="17" t="s">
        <v>241</v>
      </c>
      <c r="F151" s="267">
        <v>3638.4</v>
      </c>
      <c r="G151" s="34"/>
      <c r="H151" s="39"/>
    </row>
    <row r="152" spans="1:8" s="2" customFormat="1" ht="16.899999999999999" customHeight="1">
      <c r="A152" s="34"/>
      <c r="B152" s="39"/>
      <c r="C152" s="266" t="s">
        <v>717</v>
      </c>
      <c r="D152" s="266" t="s">
        <v>718</v>
      </c>
      <c r="E152" s="17" t="s">
        <v>241</v>
      </c>
      <c r="F152" s="267">
        <v>2182.3000000000002</v>
      </c>
      <c r="G152" s="34"/>
      <c r="H152" s="39"/>
    </row>
    <row r="153" spans="1:8" s="2" customFormat="1" ht="16.899999999999999" customHeight="1">
      <c r="A153" s="34"/>
      <c r="B153" s="39"/>
      <c r="C153" s="266" t="s">
        <v>726</v>
      </c>
      <c r="D153" s="266" t="s">
        <v>727</v>
      </c>
      <c r="E153" s="17" t="s">
        <v>241</v>
      </c>
      <c r="F153" s="267">
        <v>1849</v>
      </c>
      <c r="G153" s="34"/>
      <c r="H153" s="39"/>
    </row>
    <row r="154" spans="1:8" s="2" customFormat="1" ht="16.899999999999999" customHeight="1">
      <c r="A154" s="34"/>
      <c r="B154" s="39"/>
      <c r="C154" s="266" t="s">
        <v>735</v>
      </c>
      <c r="D154" s="266" t="s">
        <v>736</v>
      </c>
      <c r="E154" s="17" t="s">
        <v>241</v>
      </c>
      <c r="F154" s="267">
        <v>42.84</v>
      </c>
      <c r="G154" s="34"/>
      <c r="H154" s="39"/>
    </row>
    <row r="155" spans="1:8" s="2" customFormat="1" ht="16.899999999999999" customHeight="1">
      <c r="A155" s="34"/>
      <c r="B155" s="39"/>
      <c r="C155" s="266" t="s">
        <v>638</v>
      </c>
      <c r="D155" s="266" t="s">
        <v>639</v>
      </c>
      <c r="E155" s="17" t="s">
        <v>241</v>
      </c>
      <c r="F155" s="267">
        <v>2446.1799999999998</v>
      </c>
      <c r="G155" s="34"/>
      <c r="H155" s="39"/>
    </row>
    <row r="156" spans="1:8" s="2" customFormat="1" ht="16.899999999999999" customHeight="1">
      <c r="A156" s="34"/>
      <c r="B156" s="39"/>
      <c r="C156" s="262" t="s">
        <v>245</v>
      </c>
      <c r="D156" s="263" t="s">
        <v>245</v>
      </c>
      <c r="E156" s="264" t="s">
        <v>241</v>
      </c>
      <c r="F156" s="265">
        <v>2013.9</v>
      </c>
      <c r="G156" s="34"/>
      <c r="H156" s="39"/>
    </row>
    <row r="157" spans="1:8" s="2" customFormat="1" ht="16.899999999999999" customHeight="1">
      <c r="A157" s="34"/>
      <c r="B157" s="39"/>
      <c r="C157" s="266" t="s">
        <v>1</v>
      </c>
      <c r="D157" s="266" t="s">
        <v>228</v>
      </c>
      <c r="E157" s="17" t="s">
        <v>1</v>
      </c>
      <c r="F157" s="267">
        <v>0</v>
      </c>
      <c r="G157" s="34"/>
      <c r="H157" s="39"/>
    </row>
    <row r="158" spans="1:8" s="2" customFormat="1" ht="16.899999999999999" customHeight="1">
      <c r="A158" s="34"/>
      <c r="B158" s="39"/>
      <c r="C158" s="266" t="s">
        <v>245</v>
      </c>
      <c r="D158" s="266" t="s">
        <v>246</v>
      </c>
      <c r="E158" s="17" t="s">
        <v>1</v>
      </c>
      <c r="F158" s="267">
        <v>2013.9</v>
      </c>
      <c r="G158" s="34"/>
      <c r="H158" s="39"/>
    </row>
    <row r="159" spans="1:8" s="2" customFormat="1" ht="16.899999999999999" customHeight="1">
      <c r="A159" s="34"/>
      <c r="B159" s="39"/>
      <c r="C159" s="268" t="s">
        <v>1782</v>
      </c>
      <c r="D159" s="34"/>
      <c r="E159" s="34"/>
      <c r="F159" s="34"/>
      <c r="G159" s="34"/>
      <c r="H159" s="39"/>
    </row>
    <row r="160" spans="1:8" s="2" customFormat="1" ht="16.899999999999999" customHeight="1">
      <c r="A160" s="34"/>
      <c r="B160" s="39"/>
      <c r="C160" s="266" t="s">
        <v>355</v>
      </c>
      <c r="D160" s="266" t="s">
        <v>356</v>
      </c>
      <c r="E160" s="17" t="s">
        <v>241</v>
      </c>
      <c r="F160" s="267">
        <v>2013.9</v>
      </c>
      <c r="G160" s="34"/>
      <c r="H160" s="39"/>
    </row>
    <row r="161" spans="1:8" s="2" customFormat="1" ht="16.899999999999999" customHeight="1">
      <c r="A161" s="34"/>
      <c r="B161" s="39"/>
      <c r="C161" s="266" t="s">
        <v>345</v>
      </c>
      <c r="D161" s="266" t="s">
        <v>346</v>
      </c>
      <c r="E161" s="17" t="s">
        <v>241</v>
      </c>
      <c r="F161" s="267">
        <v>2013.9</v>
      </c>
      <c r="G161" s="34"/>
      <c r="H161" s="39"/>
    </row>
    <row r="162" spans="1:8" s="2" customFormat="1" ht="16.899999999999999" customHeight="1">
      <c r="A162" s="34"/>
      <c r="B162" s="39"/>
      <c r="C162" s="266" t="s">
        <v>348</v>
      </c>
      <c r="D162" s="266" t="s">
        <v>349</v>
      </c>
      <c r="E162" s="17" t="s">
        <v>241</v>
      </c>
      <c r="F162" s="267">
        <v>2013.9</v>
      </c>
      <c r="G162" s="34"/>
      <c r="H162" s="39"/>
    </row>
    <row r="163" spans="1:8" s="2" customFormat="1" ht="16.899999999999999" customHeight="1">
      <c r="A163" s="34"/>
      <c r="B163" s="39"/>
      <c r="C163" s="266" t="s">
        <v>351</v>
      </c>
      <c r="D163" s="266" t="s">
        <v>352</v>
      </c>
      <c r="E163" s="17" t="s">
        <v>255</v>
      </c>
      <c r="F163" s="267">
        <v>789.43</v>
      </c>
      <c r="G163" s="34"/>
      <c r="H163" s="39"/>
    </row>
    <row r="164" spans="1:8" s="2" customFormat="1" ht="16.899999999999999" customHeight="1">
      <c r="A164" s="34"/>
      <c r="B164" s="39"/>
      <c r="C164" s="262" t="s">
        <v>302</v>
      </c>
      <c r="D164" s="263" t="s">
        <v>302</v>
      </c>
      <c r="E164" s="264" t="s">
        <v>103</v>
      </c>
      <c r="F164" s="265">
        <v>38.04</v>
      </c>
      <c r="G164" s="34"/>
      <c r="H164" s="39"/>
    </row>
    <row r="165" spans="1:8" s="2" customFormat="1" ht="16.899999999999999" customHeight="1">
      <c r="A165" s="34"/>
      <c r="B165" s="39"/>
      <c r="C165" s="266" t="s">
        <v>1</v>
      </c>
      <c r="D165" s="266" t="s">
        <v>361</v>
      </c>
      <c r="E165" s="17" t="s">
        <v>1</v>
      </c>
      <c r="F165" s="267">
        <v>0</v>
      </c>
      <c r="G165" s="34"/>
      <c r="H165" s="39"/>
    </row>
    <row r="166" spans="1:8" s="2" customFormat="1" ht="16.899999999999999" customHeight="1">
      <c r="A166" s="34"/>
      <c r="B166" s="39"/>
      <c r="C166" s="266" t="s">
        <v>302</v>
      </c>
      <c r="D166" s="266" t="s">
        <v>964</v>
      </c>
      <c r="E166" s="17" t="s">
        <v>1</v>
      </c>
      <c r="F166" s="267">
        <v>38.04</v>
      </c>
      <c r="G166" s="34"/>
      <c r="H166" s="39"/>
    </row>
    <row r="167" spans="1:8" s="2" customFormat="1" ht="16.899999999999999" customHeight="1">
      <c r="A167" s="34"/>
      <c r="B167" s="39"/>
      <c r="C167" s="268" t="s">
        <v>1782</v>
      </c>
      <c r="D167" s="34"/>
      <c r="E167" s="34"/>
      <c r="F167" s="34"/>
      <c r="G167" s="34"/>
      <c r="H167" s="39"/>
    </row>
    <row r="168" spans="1:8" s="2" customFormat="1" ht="16.899999999999999" customHeight="1">
      <c r="A168" s="34"/>
      <c r="B168" s="39"/>
      <c r="C168" s="266" t="s">
        <v>961</v>
      </c>
      <c r="D168" s="266" t="s">
        <v>962</v>
      </c>
      <c r="E168" s="17" t="s">
        <v>103</v>
      </c>
      <c r="F168" s="267">
        <v>38.04</v>
      </c>
      <c r="G168" s="34"/>
      <c r="H168" s="39"/>
    </row>
    <row r="169" spans="1:8" s="2" customFormat="1" ht="16.899999999999999" customHeight="1">
      <c r="A169" s="34"/>
      <c r="B169" s="39"/>
      <c r="C169" s="266" t="s">
        <v>951</v>
      </c>
      <c r="D169" s="266" t="s">
        <v>952</v>
      </c>
      <c r="E169" s="17" t="s">
        <v>103</v>
      </c>
      <c r="F169" s="267">
        <v>38.04</v>
      </c>
      <c r="G169" s="34"/>
      <c r="H169" s="39"/>
    </row>
    <row r="170" spans="1:8" s="2" customFormat="1" ht="16.899999999999999" customHeight="1">
      <c r="A170" s="34"/>
      <c r="B170" s="39"/>
      <c r="C170" s="262" t="s">
        <v>293</v>
      </c>
      <c r="D170" s="263" t="s">
        <v>293</v>
      </c>
      <c r="E170" s="264" t="s">
        <v>255</v>
      </c>
      <c r="F170" s="265">
        <v>30</v>
      </c>
      <c r="G170" s="34"/>
      <c r="H170" s="39"/>
    </row>
    <row r="171" spans="1:8" s="2" customFormat="1" ht="16.899999999999999" customHeight="1">
      <c r="A171" s="34"/>
      <c r="B171" s="39"/>
      <c r="C171" s="266" t="s">
        <v>293</v>
      </c>
      <c r="D171" s="266" t="s">
        <v>440</v>
      </c>
      <c r="E171" s="17" t="s">
        <v>1</v>
      </c>
      <c r="F171" s="267">
        <v>30</v>
      </c>
      <c r="G171" s="34"/>
      <c r="H171" s="39"/>
    </row>
    <row r="172" spans="1:8" s="2" customFormat="1" ht="16.899999999999999" customHeight="1">
      <c r="A172" s="34"/>
      <c r="B172" s="39"/>
      <c r="C172" s="268" t="s">
        <v>1782</v>
      </c>
      <c r="D172" s="34"/>
      <c r="E172" s="34"/>
      <c r="F172" s="34"/>
      <c r="G172" s="34"/>
      <c r="H172" s="39"/>
    </row>
    <row r="173" spans="1:8" s="2" customFormat="1" ht="16.899999999999999" customHeight="1">
      <c r="A173" s="34"/>
      <c r="B173" s="39"/>
      <c r="C173" s="266" t="s">
        <v>437</v>
      </c>
      <c r="D173" s="266" t="s">
        <v>438</v>
      </c>
      <c r="E173" s="17" t="s">
        <v>255</v>
      </c>
      <c r="F173" s="267">
        <v>30</v>
      </c>
      <c r="G173" s="34"/>
      <c r="H173" s="39"/>
    </row>
    <row r="174" spans="1:8" s="2" customFormat="1" ht="16.899999999999999" customHeight="1">
      <c r="A174" s="34"/>
      <c r="B174" s="39"/>
      <c r="C174" s="266" t="s">
        <v>442</v>
      </c>
      <c r="D174" s="266" t="s">
        <v>443</v>
      </c>
      <c r="E174" s="17" t="s">
        <v>434</v>
      </c>
      <c r="F174" s="267">
        <v>57</v>
      </c>
      <c r="G174" s="34"/>
      <c r="H174" s="39"/>
    </row>
    <row r="175" spans="1:8" s="2" customFormat="1" ht="16.899999999999999" customHeight="1">
      <c r="A175" s="34"/>
      <c r="B175" s="39"/>
      <c r="C175" s="262" t="s">
        <v>261</v>
      </c>
      <c r="D175" s="263" t="s">
        <v>261</v>
      </c>
      <c r="E175" s="264" t="s">
        <v>255</v>
      </c>
      <c r="F175" s="265">
        <v>1905.3150000000001</v>
      </c>
      <c r="G175" s="34"/>
      <c r="H175" s="39"/>
    </row>
    <row r="176" spans="1:8" s="2" customFormat="1" ht="16.899999999999999" customHeight="1">
      <c r="A176" s="34"/>
      <c r="B176" s="39"/>
      <c r="C176" s="266" t="s">
        <v>1</v>
      </c>
      <c r="D176" s="266" t="s">
        <v>375</v>
      </c>
      <c r="E176" s="17" t="s">
        <v>1</v>
      </c>
      <c r="F176" s="267">
        <v>1457.2819999999999</v>
      </c>
      <c r="G176" s="34"/>
      <c r="H176" s="39"/>
    </row>
    <row r="177" spans="1:8" s="2" customFormat="1" ht="16.899999999999999" customHeight="1">
      <c r="A177" s="34"/>
      <c r="B177" s="39"/>
      <c r="C177" s="266" t="s">
        <v>1</v>
      </c>
      <c r="D177" s="266" t="s">
        <v>376</v>
      </c>
      <c r="E177" s="17" t="s">
        <v>1</v>
      </c>
      <c r="F177" s="267">
        <v>80.653999999999996</v>
      </c>
      <c r="G177" s="34"/>
      <c r="H177" s="39"/>
    </row>
    <row r="178" spans="1:8" s="2" customFormat="1" ht="16.899999999999999" customHeight="1">
      <c r="A178" s="34"/>
      <c r="B178" s="39"/>
      <c r="C178" s="266" t="s">
        <v>1</v>
      </c>
      <c r="D178" s="266" t="s">
        <v>377</v>
      </c>
      <c r="E178" s="17" t="s">
        <v>1</v>
      </c>
      <c r="F178" s="267">
        <v>164.24100000000001</v>
      </c>
      <c r="G178" s="34"/>
      <c r="H178" s="39"/>
    </row>
    <row r="179" spans="1:8" s="2" customFormat="1" ht="16.899999999999999" customHeight="1">
      <c r="A179" s="34"/>
      <c r="B179" s="39"/>
      <c r="C179" s="266" t="s">
        <v>1</v>
      </c>
      <c r="D179" s="266" t="s">
        <v>378</v>
      </c>
      <c r="E179" s="17" t="s">
        <v>1</v>
      </c>
      <c r="F179" s="267">
        <v>126.19799999999999</v>
      </c>
      <c r="G179" s="34"/>
      <c r="H179" s="39"/>
    </row>
    <row r="180" spans="1:8" s="2" customFormat="1" ht="16.899999999999999" customHeight="1">
      <c r="A180" s="34"/>
      <c r="B180" s="39"/>
      <c r="C180" s="266" t="s">
        <v>1</v>
      </c>
      <c r="D180" s="266" t="s">
        <v>379</v>
      </c>
      <c r="E180" s="17" t="s">
        <v>1</v>
      </c>
      <c r="F180" s="267">
        <v>2.2799999999999998</v>
      </c>
      <c r="G180" s="34"/>
      <c r="H180" s="39"/>
    </row>
    <row r="181" spans="1:8" s="2" customFormat="1" ht="16.899999999999999" customHeight="1">
      <c r="A181" s="34"/>
      <c r="B181" s="39"/>
      <c r="C181" s="266" t="s">
        <v>1</v>
      </c>
      <c r="D181" s="266" t="s">
        <v>380</v>
      </c>
      <c r="E181" s="17" t="s">
        <v>1</v>
      </c>
      <c r="F181" s="267">
        <v>13.56</v>
      </c>
      <c r="G181" s="34"/>
      <c r="H181" s="39"/>
    </row>
    <row r="182" spans="1:8" s="2" customFormat="1" ht="16.899999999999999" customHeight="1">
      <c r="A182" s="34"/>
      <c r="B182" s="39"/>
      <c r="C182" s="266" t="s">
        <v>1</v>
      </c>
      <c r="D182" s="266" t="s">
        <v>381</v>
      </c>
      <c r="E182" s="17" t="s">
        <v>1</v>
      </c>
      <c r="F182" s="267">
        <v>12.314</v>
      </c>
      <c r="G182" s="34"/>
      <c r="H182" s="39"/>
    </row>
    <row r="183" spans="1:8" s="2" customFormat="1" ht="16.899999999999999" customHeight="1">
      <c r="A183" s="34"/>
      <c r="B183" s="39"/>
      <c r="C183" s="266" t="s">
        <v>1</v>
      </c>
      <c r="D183" s="266" t="s">
        <v>382</v>
      </c>
      <c r="E183" s="17" t="s">
        <v>1</v>
      </c>
      <c r="F183" s="267">
        <v>38.351999999999997</v>
      </c>
      <c r="G183" s="34"/>
      <c r="H183" s="39"/>
    </row>
    <row r="184" spans="1:8" s="2" customFormat="1" ht="16.899999999999999" customHeight="1">
      <c r="A184" s="34"/>
      <c r="B184" s="39"/>
      <c r="C184" s="266" t="s">
        <v>1</v>
      </c>
      <c r="D184" s="266" t="s">
        <v>383</v>
      </c>
      <c r="E184" s="17" t="s">
        <v>1</v>
      </c>
      <c r="F184" s="267">
        <v>8.0839999999999996</v>
      </c>
      <c r="G184" s="34"/>
      <c r="H184" s="39"/>
    </row>
    <row r="185" spans="1:8" s="2" customFormat="1" ht="16.899999999999999" customHeight="1">
      <c r="A185" s="34"/>
      <c r="B185" s="39"/>
      <c r="C185" s="266" t="s">
        <v>1</v>
      </c>
      <c r="D185" s="266" t="s">
        <v>384</v>
      </c>
      <c r="E185" s="17" t="s">
        <v>1</v>
      </c>
      <c r="F185" s="267">
        <v>2.35</v>
      </c>
      <c r="G185" s="34"/>
      <c r="H185" s="39"/>
    </row>
    <row r="186" spans="1:8" s="2" customFormat="1" ht="16.899999999999999" customHeight="1">
      <c r="A186" s="34"/>
      <c r="B186" s="39"/>
      <c r="C186" s="266" t="s">
        <v>261</v>
      </c>
      <c r="D186" s="266" t="s">
        <v>172</v>
      </c>
      <c r="E186" s="17" t="s">
        <v>1</v>
      </c>
      <c r="F186" s="267">
        <v>1905.3150000000001</v>
      </c>
      <c r="G186" s="34"/>
      <c r="H186" s="39"/>
    </row>
    <row r="187" spans="1:8" s="2" customFormat="1" ht="16.899999999999999" customHeight="1">
      <c r="A187" s="34"/>
      <c r="B187" s="39"/>
      <c r="C187" s="268" t="s">
        <v>1782</v>
      </c>
      <c r="D187" s="34"/>
      <c r="E187" s="34"/>
      <c r="F187" s="34"/>
      <c r="G187" s="34"/>
      <c r="H187" s="39"/>
    </row>
    <row r="188" spans="1:8" s="2" customFormat="1" ht="22.5">
      <c r="A188" s="34"/>
      <c r="B188" s="39"/>
      <c r="C188" s="266" t="s">
        <v>372</v>
      </c>
      <c r="D188" s="266" t="s">
        <v>373</v>
      </c>
      <c r="E188" s="17" t="s">
        <v>255</v>
      </c>
      <c r="F188" s="267">
        <v>1905.3150000000001</v>
      </c>
      <c r="G188" s="34"/>
      <c r="H188" s="39"/>
    </row>
    <row r="189" spans="1:8" s="2" customFormat="1" ht="22.5">
      <c r="A189" s="34"/>
      <c r="B189" s="39"/>
      <c r="C189" s="266" t="s">
        <v>419</v>
      </c>
      <c r="D189" s="266" t="s">
        <v>420</v>
      </c>
      <c r="E189" s="17" t="s">
        <v>255</v>
      </c>
      <c r="F189" s="267">
        <v>1913.605</v>
      </c>
      <c r="G189" s="34"/>
      <c r="H189" s="39"/>
    </row>
    <row r="190" spans="1:8" s="2" customFormat="1" ht="16.899999999999999" customHeight="1">
      <c r="A190" s="34"/>
      <c r="B190" s="39"/>
      <c r="C190" s="262" t="s">
        <v>263</v>
      </c>
      <c r="D190" s="263" t="s">
        <v>263</v>
      </c>
      <c r="E190" s="264" t="s">
        <v>255</v>
      </c>
      <c r="F190" s="265">
        <v>1913.605</v>
      </c>
      <c r="G190" s="34"/>
      <c r="H190" s="39"/>
    </row>
    <row r="191" spans="1:8" s="2" customFormat="1" ht="16.899999999999999" customHeight="1">
      <c r="A191" s="34"/>
      <c r="B191" s="39"/>
      <c r="C191" s="266" t="s">
        <v>263</v>
      </c>
      <c r="D191" s="266" t="s">
        <v>422</v>
      </c>
      <c r="E191" s="17" t="s">
        <v>1</v>
      </c>
      <c r="F191" s="267">
        <v>1913.605</v>
      </c>
      <c r="G191" s="34"/>
      <c r="H191" s="39"/>
    </row>
    <row r="192" spans="1:8" s="2" customFormat="1" ht="16.899999999999999" customHeight="1">
      <c r="A192" s="34"/>
      <c r="B192" s="39"/>
      <c r="C192" s="268" t="s">
        <v>1782</v>
      </c>
      <c r="D192" s="34"/>
      <c r="E192" s="34"/>
      <c r="F192" s="34"/>
      <c r="G192" s="34"/>
      <c r="H192" s="39"/>
    </row>
    <row r="193" spans="1:8" s="2" customFormat="1" ht="22.5">
      <c r="A193" s="34"/>
      <c r="B193" s="39"/>
      <c r="C193" s="266" t="s">
        <v>419</v>
      </c>
      <c r="D193" s="266" t="s">
        <v>420</v>
      </c>
      <c r="E193" s="17" t="s">
        <v>255</v>
      </c>
      <c r="F193" s="267">
        <v>1913.605</v>
      </c>
      <c r="G193" s="34"/>
      <c r="H193" s="39"/>
    </row>
    <row r="194" spans="1:8" s="2" customFormat="1" ht="16.899999999999999" customHeight="1">
      <c r="A194" s="34"/>
      <c r="B194" s="39"/>
      <c r="C194" s="266" t="s">
        <v>424</v>
      </c>
      <c r="D194" s="266" t="s">
        <v>425</v>
      </c>
      <c r="E194" s="17" t="s">
        <v>255</v>
      </c>
      <c r="F194" s="267">
        <v>1913.605</v>
      </c>
      <c r="G194" s="34"/>
      <c r="H194" s="39"/>
    </row>
    <row r="195" spans="1:8" s="2" customFormat="1" ht="16.899999999999999" customHeight="1">
      <c r="A195" s="34"/>
      <c r="B195" s="39"/>
      <c r="C195" s="266" t="s">
        <v>428</v>
      </c>
      <c r="D195" s="266" t="s">
        <v>429</v>
      </c>
      <c r="E195" s="17" t="s">
        <v>255</v>
      </c>
      <c r="F195" s="267">
        <v>1913.605</v>
      </c>
      <c r="G195" s="34"/>
      <c r="H195" s="39"/>
    </row>
    <row r="196" spans="1:8" s="2" customFormat="1" ht="22.5">
      <c r="A196" s="34"/>
      <c r="B196" s="39"/>
      <c r="C196" s="266" t="s">
        <v>432</v>
      </c>
      <c r="D196" s="266" t="s">
        <v>433</v>
      </c>
      <c r="E196" s="17" t="s">
        <v>434</v>
      </c>
      <c r="F196" s="267">
        <v>3253.1289999999999</v>
      </c>
      <c r="G196" s="34"/>
      <c r="H196" s="39"/>
    </row>
    <row r="197" spans="1:8" s="2" customFormat="1" ht="16.899999999999999" customHeight="1">
      <c r="A197" s="34"/>
      <c r="B197" s="39"/>
      <c r="C197" s="262" t="s">
        <v>254</v>
      </c>
      <c r="D197" s="263" t="s">
        <v>254</v>
      </c>
      <c r="E197" s="264" t="s">
        <v>255</v>
      </c>
      <c r="F197" s="265">
        <v>127.3</v>
      </c>
      <c r="G197" s="34"/>
      <c r="H197" s="39"/>
    </row>
    <row r="198" spans="1:8" s="2" customFormat="1" ht="16.899999999999999" customHeight="1">
      <c r="A198" s="34"/>
      <c r="B198" s="39"/>
      <c r="C198" s="266" t="s">
        <v>254</v>
      </c>
      <c r="D198" s="266" t="s">
        <v>371</v>
      </c>
      <c r="E198" s="17" t="s">
        <v>1</v>
      </c>
      <c r="F198" s="267">
        <v>127.3</v>
      </c>
      <c r="G198" s="34"/>
      <c r="H198" s="39"/>
    </row>
    <row r="199" spans="1:8" s="2" customFormat="1" ht="16.899999999999999" customHeight="1">
      <c r="A199" s="34"/>
      <c r="B199" s="39"/>
      <c r="C199" s="268" t="s">
        <v>1782</v>
      </c>
      <c r="D199" s="34"/>
      <c r="E199" s="34"/>
      <c r="F199" s="34"/>
      <c r="G199" s="34"/>
      <c r="H199" s="39"/>
    </row>
    <row r="200" spans="1:8" s="2" customFormat="1" ht="16.899999999999999" customHeight="1">
      <c r="A200" s="34"/>
      <c r="B200" s="39"/>
      <c r="C200" s="266" t="s">
        <v>368</v>
      </c>
      <c r="D200" s="266" t="s">
        <v>369</v>
      </c>
      <c r="E200" s="17" t="s">
        <v>255</v>
      </c>
      <c r="F200" s="267">
        <v>127.3</v>
      </c>
      <c r="G200" s="34"/>
      <c r="H200" s="39"/>
    </row>
    <row r="201" spans="1:8" s="2" customFormat="1" ht="22.5">
      <c r="A201" s="34"/>
      <c r="B201" s="39"/>
      <c r="C201" s="266" t="s">
        <v>415</v>
      </c>
      <c r="D201" s="266" t="s">
        <v>416</v>
      </c>
      <c r="E201" s="17" t="s">
        <v>255</v>
      </c>
      <c r="F201" s="267">
        <v>254.6</v>
      </c>
      <c r="G201" s="34"/>
      <c r="H201" s="39"/>
    </row>
    <row r="202" spans="1:8" s="2" customFormat="1" ht="22.5">
      <c r="A202" s="34"/>
      <c r="B202" s="39"/>
      <c r="C202" s="266" t="s">
        <v>419</v>
      </c>
      <c r="D202" s="266" t="s">
        <v>420</v>
      </c>
      <c r="E202" s="17" t="s">
        <v>255</v>
      </c>
      <c r="F202" s="267">
        <v>1913.605</v>
      </c>
      <c r="G202" s="34"/>
      <c r="H202" s="39"/>
    </row>
    <row r="203" spans="1:8" s="2" customFormat="1" ht="16.899999999999999" customHeight="1">
      <c r="A203" s="34"/>
      <c r="B203" s="39"/>
      <c r="C203" s="262" t="s">
        <v>267</v>
      </c>
      <c r="D203" s="263" t="s">
        <v>267</v>
      </c>
      <c r="E203" s="264" t="s">
        <v>241</v>
      </c>
      <c r="F203" s="265">
        <v>2372</v>
      </c>
      <c r="G203" s="34"/>
      <c r="H203" s="39"/>
    </row>
    <row r="204" spans="1:8" s="2" customFormat="1" ht="22.5">
      <c r="A204" s="34"/>
      <c r="B204" s="39"/>
      <c r="C204" s="266" t="s">
        <v>267</v>
      </c>
      <c r="D204" s="266" t="s">
        <v>481</v>
      </c>
      <c r="E204" s="17" t="s">
        <v>1</v>
      </c>
      <c r="F204" s="267">
        <v>2372</v>
      </c>
      <c r="G204" s="34"/>
      <c r="H204" s="39"/>
    </row>
    <row r="205" spans="1:8" s="2" customFormat="1" ht="16.899999999999999" customHeight="1">
      <c r="A205" s="34"/>
      <c r="B205" s="39"/>
      <c r="C205" s="268" t="s">
        <v>1782</v>
      </c>
      <c r="D205" s="34"/>
      <c r="E205" s="34"/>
      <c r="F205" s="34"/>
      <c r="G205" s="34"/>
      <c r="H205" s="39"/>
    </row>
    <row r="206" spans="1:8" s="2" customFormat="1" ht="16.899999999999999" customHeight="1">
      <c r="A206" s="34"/>
      <c r="B206" s="39"/>
      <c r="C206" s="266" t="s">
        <v>478</v>
      </c>
      <c r="D206" s="266" t="s">
        <v>479</v>
      </c>
      <c r="E206" s="17" t="s">
        <v>241</v>
      </c>
      <c r="F206" s="267">
        <v>2372</v>
      </c>
      <c r="G206" s="34"/>
      <c r="H206" s="39"/>
    </row>
    <row r="207" spans="1:8" s="2" customFormat="1" ht="16.899999999999999" customHeight="1">
      <c r="A207" s="34"/>
      <c r="B207" s="39"/>
      <c r="C207" s="266" t="s">
        <v>966</v>
      </c>
      <c r="D207" s="266" t="s">
        <v>967</v>
      </c>
      <c r="E207" s="17" t="s">
        <v>241</v>
      </c>
      <c r="F207" s="267">
        <v>2372</v>
      </c>
      <c r="G207" s="34"/>
      <c r="H207" s="39"/>
    </row>
    <row r="208" spans="1:8" s="2" customFormat="1" ht="16.899999999999999" customHeight="1">
      <c r="A208" s="34"/>
      <c r="B208" s="39"/>
      <c r="C208" s="262" t="s">
        <v>283</v>
      </c>
      <c r="D208" s="263" t="s">
        <v>283</v>
      </c>
      <c r="E208" s="264" t="s">
        <v>241</v>
      </c>
      <c r="F208" s="265">
        <v>13.1</v>
      </c>
      <c r="G208" s="34"/>
      <c r="H208" s="39"/>
    </row>
    <row r="209" spans="1:8" s="2" customFormat="1" ht="16.899999999999999" customHeight="1">
      <c r="A209" s="34"/>
      <c r="B209" s="39"/>
      <c r="C209" s="266" t="s">
        <v>1</v>
      </c>
      <c r="D209" s="266" t="s">
        <v>738</v>
      </c>
      <c r="E209" s="17" t="s">
        <v>1</v>
      </c>
      <c r="F209" s="267">
        <v>0</v>
      </c>
      <c r="G209" s="34"/>
      <c r="H209" s="39"/>
    </row>
    <row r="210" spans="1:8" s="2" customFormat="1" ht="16.899999999999999" customHeight="1">
      <c r="A210" s="34"/>
      <c r="B210" s="39"/>
      <c r="C210" s="266" t="s">
        <v>283</v>
      </c>
      <c r="D210" s="266" t="s">
        <v>284</v>
      </c>
      <c r="E210" s="17" t="s">
        <v>1</v>
      </c>
      <c r="F210" s="267">
        <v>13.1</v>
      </c>
      <c r="G210" s="34"/>
      <c r="H210" s="39"/>
    </row>
    <row r="211" spans="1:8" s="2" customFormat="1" ht="16.899999999999999" customHeight="1">
      <c r="A211" s="34"/>
      <c r="B211" s="39"/>
      <c r="C211" s="268" t="s">
        <v>1782</v>
      </c>
      <c r="D211" s="34"/>
      <c r="E211" s="34"/>
      <c r="F211" s="34"/>
      <c r="G211" s="34"/>
      <c r="H211" s="39"/>
    </row>
    <row r="212" spans="1:8" s="2" customFormat="1" ht="16.899999999999999" customHeight="1">
      <c r="A212" s="34"/>
      <c r="B212" s="39"/>
      <c r="C212" s="266" t="s">
        <v>759</v>
      </c>
      <c r="D212" s="266" t="s">
        <v>760</v>
      </c>
      <c r="E212" s="17" t="s">
        <v>241</v>
      </c>
      <c r="F212" s="267">
        <v>13.1</v>
      </c>
      <c r="G212" s="34"/>
      <c r="H212" s="39"/>
    </row>
    <row r="213" spans="1:8" s="2" customFormat="1" ht="16.899999999999999" customHeight="1">
      <c r="A213" s="34"/>
      <c r="B213" s="39"/>
      <c r="C213" s="266" t="s">
        <v>478</v>
      </c>
      <c r="D213" s="266" t="s">
        <v>479</v>
      </c>
      <c r="E213" s="17" t="s">
        <v>241</v>
      </c>
      <c r="F213" s="267">
        <v>2372</v>
      </c>
      <c r="G213" s="34"/>
      <c r="H213" s="39"/>
    </row>
    <row r="214" spans="1:8" s="2" customFormat="1" ht="16.899999999999999" customHeight="1">
      <c r="A214" s="34"/>
      <c r="B214" s="39"/>
      <c r="C214" s="266" t="s">
        <v>696</v>
      </c>
      <c r="D214" s="266" t="s">
        <v>697</v>
      </c>
      <c r="E214" s="17" t="s">
        <v>241</v>
      </c>
      <c r="F214" s="267">
        <v>24.2</v>
      </c>
      <c r="G214" s="34"/>
      <c r="H214" s="39"/>
    </row>
    <row r="215" spans="1:8" s="2" customFormat="1" ht="16.899999999999999" customHeight="1">
      <c r="A215" s="34"/>
      <c r="B215" s="39"/>
      <c r="C215" s="266" t="s">
        <v>711</v>
      </c>
      <c r="D215" s="266" t="s">
        <v>712</v>
      </c>
      <c r="E215" s="17" t="s">
        <v>241</v>
      </c>
      <c r="F215" s="267">
        <v>3638.4</v>
      </c>
      <c r="G215" s="34"/>
      <c r="H215" s="39"/>
    </row>
    <row r="216" spans="1:8" s="2" customFormat="1" ht="16.899999999999999" customHeight="1">
      <c r="A216" s="34"/>
      <c r="B216" s="39"/>
      <c r="C216" s="266" t="s">
        <v>726</v>
      </c>
      <c r="D216" s="266" t="s">
        <v>727</v>
      </c>
      <c r="E216" s="17" t="s">
        <v>241</v>
      </c>
      <c r="F216" s="267">
        <v>1849</v>
      </c>
      <c r="G216" s="34"/>
      <c r="H216" s="39"/>
    </row>
    <row r="217" spans="1:8" s="2" customFormat="1" ht="16.899999999999999" customHeight="1">
      <c r="A217" s="34"/>
      <c r="B217" s="39"/>
      <c r="C217" s="266" t="s">
        <v>731</v>
      </c>
      <c r="D217" s="266" t="s">
        <v>732</v>
      </c>
      <c r="E217" s="17" t="s">
        <v>241</v>
      </c>
      <c r="F217" s="267">
        <v>24.2</v>
      </c>
      <c r="G217" s="34"/>
      <c r="H217" s="39"/>
    </row>
    <row r="218" spans="1:8" s="2" customFormat="1" ht="16.899999999999999" customHeight="1">
      <c r="A218" s="34"/>
      <c r="B218" s="39"/>
      <c r="C218" s="266" t="s">
        <v>750</v>
      </c>
      <c r="D218" s="266" t="s">
        <v>751</v>
      </c>
      <c r="E218" s="17" t="s">
        <v>241</v>
      </c>
      <c r="F218" s="267">
        <v>24.2</v>
      </c>
      <c r="G218" s="34"/>
      <c r="H218" s="39"/>
    </row>
    <row r="219" spans="1:8" s="2" customFormat="1" ht="16.899999999999999" customHeight="1">
      <c r="A219" s="34"/>
      <c r="B219" s="39"/>
      <c r="C219" s="266" t="s">
        <v>638</v>
      </c>
      <c r="D219" s="266" t="s">
        <v>639</v>
      </c>
      <c r="E219" s="17" t="s">
        <v>241</v>
      </c>
      <c r="F219" s="267">
        <v>2446.1799999999998</v>
      </c>
      <c r="G219" s="34"/>
      <c r="H219" s="39"/>
    </row>
    <row r="220" spans="1:8" s="2" customFormat="1" ht="16.899999999999999" customHeight="1">
      <c r="A220" s="34"/>
      <c r="B220" s="39"/>
      <c r="C220" s="262" t="s">
        <v>287</v>
      </c>
      <c r="D220" s="263" t="s">
        <v>287</v>
      </c>
      <c r="E220" s="264" t="s">
        <v>241</v>
      </c>
      <c r="F220" s="265">
        <v>19.399999999999999</v>
      </c>
      <c r="G220" s="34"/>
      <c r="H220" s="39"/>
    </row>
    <row r="221" spans="1:8" s="2" customFormat="1" ht="16.899999999999999" customHeight="1">
      <c r="A221" s="34"/>
      <c r="B221" s="39"/>
      <c r="C221" s="266" t="s">
        <v>1</v>
      </c>
      <c r="D221" s="266" t="s">
        <v>738</v>
      </c>
      <c r="E221" s="17" t="s">
        <v>1</v>
      </c>
      <c r="F221" s="267">
        <v>0</v>
      </c>
      <c r="G221" s="34"/>
      <c r="H221" s="39"/>
    </row>
    <row r="222" spans="1:8" s="2" customFormat="1" ht="16.899999999999999" customHeight="1">
      <c r="A222" s="34"/>
      <c r="B222" s="39"/>
      <c r="C222" s="266" t="s">
        <v>287</v>
      </c>
      <c r="D222" s="266" t="s">
        <v>288</v>
      </c>
      <c r="E222" s="17" t="s">
        <v>1</v>
      </c>
      <c r="F222" s="267">
        <v>19.399999999999999</v>
      </c>
      <c r="G222" s="34"/>
      <c r="H222" s="39"/>
    </row>
    <row r="223" spans="1:8" s="2" customFormat="1" ht="16.899999999999999" customHeight="1">
      <c r="A223" s="34"/>
      <c r="B223" s="39"/>
      <c r="C223" s="268" t="s">
        <v>1782</v>
      </c>
      <c r="D223" s="34"/>
      <c r="E223" s="34"/>
      <c r="F223" s="34"/>
      <c r="G223" s="34"/>
      <c r="H223" s="39"/>
    </row>
    <row r="224" spans="1:8" s="2" customFormat="1" ht="16.899999999999999" customHeight="1">
      <c r="A224" s="34"/>
      <c r="B224" s="39"/>
      <c r="C224" s="266" t="s">
        <v>769</v>
      </c>
      <c r="D224" s="266" t="s">
        <v>770</v>
      </c>
      <c r="E224" s="17" t="s">
        <v>241</v>
      </c>
      <c r="F224" s="267">
        <v>19.399999999999999</v>
      </c>
      <c r="G224" s="34"/>
      <c r="H224" s="39"/>
    </row>
    <row r="225" spans="1:8" s="2" customFormat="1" ht="16.899999999999999" customHeight="1">
      <c r="A225" s="34"/>
      <c r="B225" s="39"/>
      <c r="C225" s="266" t="s">
        <v>745</v>
      </c>
      <c r="D225" s="266" t="s">
        <v>746</v>
      </c>
      <c r="E225" s="17" t="s">
        <v>241</v>
      </c>
      <c r="F225" s="267">
        <v>262.60000000000002</v>
      </c>
      <c r="G225" s="34"/>
      <c r="H225" s="39"/>
    </row>
    <row r="226" spans="1:8" s="2" customFormat="1" ht="16.899999999999999" customHeight="1">
      <c r="A226" s="34"/>
      <c r="B226" s="39"/>
      <c r="C226" s="266" t="s">
        <v>638</v>
      </c>
      <c r="D226" s="266" t="s">
        <v>639</v>
      </c>
      <c r="E226" s="17" t="s">
        <v>241</v>
      </c>
      <c r="F226" s="267">
        <v>2446.1799999999998</v>
      </c>
      <c r="G226" s="34"/>
      <c r="H226" s="39"/>
    </row>
    <row r="227" spans="1:8" s="2" customFormat="1" ht="16.899999999999999" customHeight="1">
      <c r="A227" s="34"/>
      <c r="B227" s="39"/>
      <c r="C227" s="266" t="s">
        <v>795</v>
      </c>
      <c r="D227" s="266" t="s">
        <v>796</v>
      </c>
      <c r="E227" s="17" t="s">
        <v>241</v>
      </c>
      <c r="F227" s="267">
        <v>19.399999999999999</v>
      </c>
      <c r="G227" s="34"/>
      <c r="H227" s="39"/>
    </row>
    <row r="228" spans="1:8" s="2" customFormat="1" ht="16.899999999999999" customHeight="1">
      <c r="A228" s="34"/>
      <c r="B228" s="39"/>
      <c r="C228" s="262" t="s">
        <v>240</v>
      </c>
      <c r="D228" s="263" t="s">
        <v>240</v>
      </c>
      <c r="E228" s="264" t="s">
        <v>241</v>
      </c>
      <c r="F228" s="265">
        <v>636.5</v>
      </c>
      <c r="G228" s="34"/>
      <c r="H228" s="39"/>
    </row>
    <row r="229" spans="1:8" s="2" customFormat="1" ht="16.899999999999999" customHeight="1">
      <c r="A229" s="34"/>
      <c r="B229" s="39"/>
      <c r="C229" s="266" t="s">
        <v>1</v>
      </c>
      <c r="D229" s="266" t="s">
        <v>228</v>
      </c>
      <c r="E229" s="17" t="s">
        <v>1</v>
      </c>
      <c r="F229" s="267">
        <v>0</v>
      </c>
      <c r="G229" s="34"/>
      <c r="H229" s="39"/>
    </row>
    <row r="230" spans="1:8" s="2" customFormat="1" ht="16.899999999999999" customHeight="1">
      <c r="A230" s="34"/>
      <c r="B230" s="39"/>
      <c r="C230" s="266" t="s">
        <v>240</v>
      </c>
      <c r="D230" s="266" t="s">
        <v>321</v>
      </c>
      <c r="E230" s="17" t="s">
        <v>1</v>
      </c>
      <c r="F230" s="267">
        <v>636.5</v>
      </c>
      <c r="G230" s="34"/>
      <c r="H230" s="39"/>
    </row>
    <row r="231" spans="1:8" s="2" customFormat="1" ht="16.899999999999999" customHeight="1">
      <c r="A231" s="34"/>
      <c r="B231" s="39"/>
      <c r="C231" s="268" t="s">
        <v>1782</v>
      </c>
      <c r="D231" s="34"/>
      <c r="E231" s="34"/>
      <c r="F231" s="34"/>
      <c r="G231" s="34"/>
      <c r="H231" s="39"/>
    </row>
    <row r="232" spans="1:8" s="2" customFormat="1" ht="16.899999999999999" customHeight="1">
      <c r="A232" s="34"/>
      <c r="B232" s="39"/>
      <c r="C232" s="266" t="s">
        <v>318</v>
      </c>
      <c r="D232" s="266" t="s">
        <v>319</v>
      </c>
      <c r="E232" s="17" t="s">
        <v>241</v>
      </c>
      <c r="F232" s="267">
        <v>636.5</v>
      </c>
      <c r="G232" s="34"/>
      <c r="H232" s="39"/>
    </row>
    <row r="233" spans="1:8" s="2" customFormat="1" ht="16.899999999999999" customHeight="1">
      <c r="A233" s="34"/>
      <c r="B233" s="39"/>
      <c r="C233" s="266" t="s">
        <v>368</v>
      </c>
      <c r="D233" s="266" t="s">
        <v>369</v>
      </c>
      <c r="E233" s="17" t="s">
        <v>255</v>
      </c>
      <c r="F233" s="267">
        <v>127.3</v>
      </c>
      <c r="G233" s="34"/>
      <c r="H233" s="39"/>
    </row>
    <row r="234" spans="1:8" s="2" customFormat="1" ht="16.899999999999999" customHeight="1">
      <c r="A234" s="34"/>
      <c r="B234" s="39"/>
      <c r="C234" s="262" t="s">
        <v>289</v>
      </c>
      <c r="D234" s="263" t="s">
        <v>289</v>
      </c>
      <c r="E234" s="264" t="s">
        <v>241</v>
      </c>
      <c r="F234" s="265">
        <v>8.6</v>
      </c>
      <c r="G234" s="34"/>
      <c r="H234" s="39"/>
    </row>
    <row r="235" spans="1:8" s="2" customFormat="1" ht="16.899999999999999" customHeight="1">
      <c r="A235" s="34"/>
      <c r="B235" s="39"/>
      <c r="C235" s="266" t="s">
        <v>1</v>
      </c>
      <c r="D235" s="266" t="s">
        <v>738</v>
      </c>
      <c r="E235" s="17" t="s">
        <v>1</v>
      </c>
      <c r="F235" s="267">
        <v>0</v>
      </c>
      <c r="G235" s="34"/>
      <c r="H235" s="39"/>
    </row>
    <row r="236" spans="1:8" s="2" customFormat="1" ht="16.899999999999999" customHeight="1">
      <c r="A236" s="34"/>
      <c r="B236" s="39"/>
      <c r="C236" s="266" t="s">
        <v>289</v>
      </c>
      <c r="D236" s="266" t="s">
        <v>290</v>
      </c>
      <c r="E236" s="17" t="s">
        <v>1</v>
      </c>
      <c r="F236" s="267">
        <v>8.6</v>
      </c>
      <c r="G236" s="34"/>
      <c r="H236" s="39"/>
    </row>
    <row r="237" spans="1:8" s="2" customFormat="1" ht="16.899999999999999" customHeight="1">
      <c r="A237" s="34"/>
      <c r="B237" s="39"/>
      <c r="C237" s="268" t="s">
        <v>1782</v>
      </c>
      <c r="D237" s="34"/>
      <c r="E237" s="34"/>
      <c r="F237" s="34"/>
      <c r="G237" s="34"/>
      <c r="H237" s="39"/>
    </row>
    <row r="238" spans="1:8" s="2" customFormat="1" ht="16.899999999999999" customHeight="1">
      <c r="A238" s="34"/>
      <c r="B238" s="39"/>
      <c r="C238" s="266" t="s">
        <v>774</v>
      </c>
      <c r="D238" s="266" t="s">
        <v>775</v>
      </c>
      <c r="E238" s="17" t="s">
        <v>241</v>
      </c>
      <c r="F238" s="267">
        <v>8.6</v>
      </c>
      <c r="G238" s="34"/>
      <c r="H238" s="39"/>
    </row>
    <row r="239" spans="1:8" s="2" customFormat="1" ht="16.899999999999999" customHeight="1">
      <c r="A239" s="34"/>
      <c r="B239" s="39"/>
      <c r="C239" s="266" t="s">
        <v>478</v>
      </c>
      <c r="D239" s="266" t="s">
        <v>479</v>
      </c>
      <c r="E239" s="17" t="s">
        <v>241</v>
      </c>
      <c r="F239" s="267">
        <v>2372</v>
      </c>
      <c r="G239" s="34"/>
      <c r="H239" s="39"/>
    </row>
    <row r="240" spans="1:8" s="2" customFormat="1" ht="16.899999999999999" customHeight="1">
      <c r="A240" s="34"/>
      <c r="B240" s="39"/>
      <c r="C240" s="266" t="s">
        <v>696</v>
      </c>
      <c r="D240" s="266" t="s">
        <v>697</v>
      </c>
      <c r="E240" s="17" t="s">
        <v>241</v>
      </c>
      <c r="F240" s="267">
        <v>24.2</v>
      </c>
      <c r="G240" s="34"/>
      <c r="H240" s="39"/>
    </row>
    <row r="241" spans="1:8" s="2" customFormat="1" ht="16.899999999999999" customHeight="1">
      <c r="A241" s="34"/>
      <c r="B241" s="39"/>
      <c r="C241" s="266" t="s">
        <v>711</v>
      </c>
      <c r="D241" s="266" t="s">
        <v>712</v>
      </c>
      <c r="E241" s="17" t="s">
        <v>241</v>
      </c>
      <c r="F241" s="267">
        <v>3638.4</v>
      </c>
      <c r="G241" s="34"/>
      <c r="H241" s="39"/>
    </row>
    <row r="242" spans="1:8" s="2" customFormat="1" ht="16.899999999999999" customHeight="1">
      <c r="A242" s="34"/>
      <c r="B242" s="39"/>
      <c r="C242" s="266" t="s">
        <v>726</v>
      </c>
      <c r="D242" s="266" t="s">
        <v>727</v>
      </c>
      <c r="E242" s="17" t="s">
        <v>241</v>
      </c>
      <c r="F242" s="267">
        <v>1849</v>
      </c>
      <c r="G242" s="34"/>
      <c r="H242" s="39"/>
    </row>
    <row r="243" spans="1:8" s="2" customFormat="1" ht="16.899999999999999" customHeight="1">
      <c r="A243" s="34"/>
      <c r="B243" s="39"/>
      <c r="C243" s="266" t="s">
        <v>731</v>
      </c>
      <c r="D243" s="266" t="s">
        <v>732</v>
      </c>
      <c r="E243" s="17" t="s">
        <v>241</v>
      </c>
      <c r="F243" s="267">
        <v>24.2</v>
      </c>
      <c r="G243" s="34"/>
      <c r="H243" s="39"/>
    </row>
    <row r="244" spans="1:8" s="2" customFormat="1" ht="16.899999999999999" customHeight="1">
      <c r="A244" s="34"/>
      <c r="B244" s="39"/>
      <c r="C244" s="266" t="s">
        <v>750</v>
      </c>
      <c r="D244" s="266" t="s">
        <v>751</v>
      </c>
      <c r="E244" s="17" t="s">
        <v>241</v>
      </c>
      <c r="F244" s="267">
        <v>24.2</v>
      </c>
      <c r="G244" s="34"/>
      <c r="H244" s="39"/>
    </row>
    <row r="245" spans="1:8" s="2" customFormat="1" ht="16.899999999999999" customHeight="1">
      <c r="A245" s="34"/>
      <c r="B245" s="39"/>
      <c r="C245" s="266" t="s">
        <v>638</v>
      </c>
      <c r="D245" s="266" t="s">
        <v>639</v>
      </c>
      <c r="E245" s="17" t="s">
        <v>241</v>
      </c>
      <c r="F245" s="267">
        <v>2446.1799999999998</v>
      </c>
      <c r="G245" s="34"/>
      <c r="H245" s="39"/>
    </row>
    <row r="246" spans="1:8" s="2" customFormat="1" ht="16.899999999999999" customHeight="1">
      <c r="A246" s="34"/>
      <c r="B246" s="39"/>
      <c r="C246" s="262" t="s">
        <v>281</v>
      </c>
      <c r="D246" s="263" t="s">
        <v>281</v>
      </c>
      <c r="E246" s="264" t="s">
        <v>241</v>
      </c>
      <c r="F246" s="265">
        <v>135.6</v>
      </c>
      <c r="G246" s="34"/>
      <c r="H246" s="39"/>
    </row>
    <row r="247" spans="1:8" s="2" customFormat="1" ht="16.899999999999999" customHeight="1">
      <c r="A247" s="34"/>
      <c r="B247" s="39"/>
      <c r="C247" s="266" t="s">
        <v>281</v>
      </c>
      <c r="D247" s="266" t="s">
        <v>282</v>
      </c>
      <c r="E247" s="17" t="s">
        <v>1</v>
      </c>
      <c r="F247" s="267">
        <v>135.6</v>
      </c>
      <c r="G247" s="34"/>
      <c r="H247" s="39"/>
    </row>
    <row r="248" spans="1:8" s="2" customFormat="1" ht="16.899999999999999" customHeight="1">
      <c r="A248" s="34"/>
      <c r="B248" s="39"/>
      <c r="C248" s="268" t="s">
        <v>1782</v>
      </c>
      <c r="D248" s="34"/>
      <c r="E248" s="34"/>
      <c r="F248" s="34"/>
      <c r="G248" s="34"/>
      <c r="H248" s="39"/>
    </row>
    <row r="249" spans="1:8" s="2" customFormat="1" ht="16.899999999999999" customHeight="1">
      <c r="A249" s="34"/>
      <c r="B249" s="39"/>
      <c r="C249" s="266" t="s">
        <v>707</v>
      </c>
      <c r="D249" s="266" t="s">
        <v>708</v>
      </c>
      <c r="E249" s="17" t="s">
        <v>241</v>
      </c>
      <c r="F249" s="267">
        <v>135.6</v>
      </c>
      <c r="G249" s="34"/>
      <c r="H249" s="39"/>
    </row>
    <row r="250" spans="1:8" s="2" customFormat="1" ht="16.899999999999999" customHeight="1">
      <c r="A250" s="34"/>
      <c r="B250" s="39"/>
      <c r="C250" s="266" t="s">
        <v>478</v>
      </c>
      <c r="D250" s="266" t="s">
        <v>479</v>
      </c>
      <c r="E250" s="17" t="s">
        <v>241</v>
      </c>
      <c r="F250" s="267">
        <v>2372</v>
      </c>
      <c r="G250" s="34"/>
      <c r="H250" s="39"/>
    </row>
    <row r="251" spans="1:8" s="2" customFormat="1" ht="16.899999999999999" customHeight="1">
      <c r="A251" s="34"/>
      <c r="B251" s="39"/>
      <c r="C251" s="266" t="s">
        <v>638</v>
      </c>
      <c r="D251" s="266" t="s">
        <v>639</v>
      </c>
      <c r="E251" s="17" t="s">
        <v>241</v>
      </c>
      <c r="F251" s="267">
        <v>2446.1799999999998</v>
      </c>
      <c r="G251" s="34"/>
      <c r="H251" s="39"/>
    </row>
    <row r="252" spans="1:8" s="2" customFormat="1" ht="16.899999999999999" customHeight="1">
      <c r="A252" s="34"/>
      <c r="B252" s="39"/>
      <c r="C252" s="262" t="s">
        <v>251</v>
      </c>
      <c r="D252" s="263" t="s">
        <v>251</v>
      </c>
      <c r="E252" s="264" t="s">
        <v>103</v>
      </c>
      <c r="F252" s="265">
        <v>61.9</v>
      </c>
      <c r="G252" s="34"/>
      <c r="H252" s="39"/>
    </row>
    <row r="253" spans="1:8" s="2" customFormat="1" ht="16.899999999999999" customHeight="1">
      <c r="A253" s="34"/>
      <c r="B253" s="39"/>
      <c r="C253" s="266" t="s">
        <v>1</v>
      </c>
      <c r="D253" s="266" t="s">
        <v>1076</v>
      </c>
      <c r="E253" s="17" t="s">
        <v>1</v>
      </c>
      <c r="F253" s="267">
        <v>0</v>
      </c>
      <c r="G253" s="34"/>
      <c r="H253" s="39"/>
    </row>
    <row r="254" spans="1:8" s="2" customFormat="1" ht="16.899999999999999" customHeight="1">
      <c r="A254" s="34"/>
      <c r="B254" s="39"/>
      <c r="C254" s="266" t="s">
        <v>251</v>
      </c>
      <c r="D254" s="266" t="s">
        <v>1077</v>
      </c>
      <c r="E254" s="17" t="s">
        <v>1</v>
      </c>
      <c r="F254" s="267">
        <v>61.9</v>
      </c>
      <c r="G254" s="34"/>
      <c r="H254" s="39"/>
    </row>
    <row r="255" spans="1:8" s="2" customFormat="1" ht="16.899999999999999" customHeight="1">
      <c r="A255" s="34"/>
      <c r="B255" s="39"/>
      <c r="C255" s="268" t="s">
        <v>1782</v>
      </c>
      <c r="D255" s="34"/>
      <c r="E255" s="34"/>
      <c r="F255" s="34"/>
      <c r="G255" s="34"/>
      <c r="H255" s="39"/>
    </row>
    <row r="256" spans="1:8" s="2" customFormat="1" ht="22.5">
      <c r="A256" s="34"/>
      <c r="B256" s="39"/>
      <c r="C256" s="266" t="s">
        <v>1073</v>
      </c>
      <c r="D256" s="266" t="s">
        <v>1074</v>
      </c>
      <c r="E256" s="17" t="s">
        <v>103</v>
      </c>
      <c r="F256" s="267">
        <v>61.9</v>
      </c>
      <c r="G256" s="34"/>
      <c r="H256" s="39"/>
    </row>
    <row r="257" spans="1:8" s="2" customFormat="1" ht="16.899999999999999" customHeight="1">
      <c r="A257" s="34"/>
      <c r="B257" s="39"/>
      <c r="C257" s="266" t="s">
        <v>1084</v>
      </c>
      <c r="D257" s="266" t="s">
        <v>1085</v>
      </c>
      <c r="E257" s="17" t="s">
        <v>166</v>
      </c>
      <c r="F257" s="267">
        <v>136.18</v>
      </c>
      <c r="G257" s="34"/>
      <c r="H257" s="39"/>
    </row>
    <row r="258" spans="1:8" s="2" customFormat="1" ht="16.899999999999999" customHeight="1">
      <c r="A258" s="34"/>
      <c r="B258" s="39"/>
      <c r="C258" s="266" t="s">
        <v>1079</v>
      </c>
      <c r="D258" s="266" t="s">
        <v>1080</v>
      </c>
      <c r="E258" s="17" t="s">
        <v>166</v>
      </c>
      <c r="F258" s="267">
        <v>68.09</v>
      </c>
      <c r="G258" s="34"/>
      <c r="H258" s="39"/>
    </row>
    <row r="259" spans="1:8" s="2" customFormat="1" ht="16.899999999999999" customHeight="1">
      <c r="A259" s="34"/>
      <c r="B259" s="39"/>
      <c r="C259" s="262" t="s">
        <v>238</v>
      </c>
      <c r="D259" s="263" t="s">
        <v>238</v>
      </c>
      <c r="E259" s="264" t="s">
        <v>103</v>
      </c>
      <c r="F259" s="265">
        <v>375</v>
      </c>
      <c r="G259" s="34"/>
      <c r="H259" s="39"/>
    </row>
    <row r="260" spans="1:8" s="2" customFormat="1" ht="16.899999999999999" customHeight="1">
      <c r="A260" s="34"/>
      <c r="B260" s="39"/>
      <c r="C260" s="266" t="s">
        <v>1</v>
      </c>
      <c r="D260" s="266" t="s">
        <v>611</v>
      </c>
      <c r="E260" s="17" t="s">
        <v>1</v>
      </c>
      <c r="F260" s="267">
        <v>0</v>
      </c>
      <c r="G260" s="34"/>
      <c r="H260" s="39"/>
    </row>
    <row r="261" spans="1:8" s="2" customFormat="1" ht="16.899999999999999" customHeight="1">
      <c r="A261" s="34"/>
      <c r="B261" s="39"/>
      <c r="C261" s="266" t="s">
        <v>238</v>
      </c>
      <c r="D261" s="266" t="s">
        <v>612</v>
      </c>
      <c r="E261" s="17" t="s">
        <v>1</v>
      </c>
      <c r="F261" s="267">
        <v>375</v>
      </c>
      <c r="G261" s="34"/>
      <c r="H261" s="39"/>
    </row>
    <row r="262" spans="1:8" s="2" customFormat="1" ht="16.899999999999999" customHeight="1">
      <c r="A262" s="34"/>
      <c r="B262" s="39"/>
      <c r="C262" s="268" t="s">
        <v>1782</v>
      </c>
      <c r="D262" s="34"/>
      <c r="E262" s="34"/>
      <c r="F262" s="34"/>
      <c r="G262" s="34"/>
      <c r="H262" s="39"/>
    </row>
    <row r="263" spans="1:8" s="2" customFormat="1" ht="16.899999999999999" customHeight="1">
      <c r="A263" s="34"/>
      <c r="B263" s="39"/>
      <c r="C263" s="266" t="s">
        <v>608</v>
      </c>
      <c r="D263" s="266" t="s">
        <v>609</v>
      </c>
      <c r="E263" s="17" t="s">
        <v>103</v>
      </c>
      <c r="F263" s="267">
        <v>375</v>
      </c>
      <c r="G263" s="34"/>
      <c r="H263" s="39"/>
    </row>
    <row r="264" spans="1:8" s="2" customFormat="1" ht="22.5">
      <c r="A264" s="34"/>
      <c r="B264" s="39"/>
      <c r="C264" s="266" t="s">
        <v>393</v>
      </c>
      <c r="D264" s="266" t="s">
        <v>394</v>
      </c>
      <c r="E264" s="17" t="s">
        <v>103</v>
      </c>
      <c r="F264" s="267">
        <v>375</v>
      </c>
      <c r="G264" s="34"/>
      <c r="H264" s="39"/>
    </row>
    <row r="265" spans="1:8" s="2" customFormat="1" ht="16.899999999999999" customHeight="1">
      <c r="A265" s="34"/>
      <c r="B265" s="39"/>
      <c r="C265" s="266" t="s">
        <v>437</v>
      </c>
      <c r="D265" s="266" t="s">
        <v>438</v>
      </c>
      <c r="E265" s="17" t="s">
        <v>255</v>
      </c>
      <c r="F265" s="267">
        <v>30</v>
      </c>
      <c r="G265" s="34"/>
      <c r="H265" s="39"/>
    </row>
    <row r="266" spans="1:8" s="2" customFormat="1" ht="16.899999999999999" customHeight="1">
      <c r="A266" s="34"/>
      <c r="B266" s="39"/>
      <c r="C266" s="266" t="s">
        <v>701</v>
      </c>
      <c r="D266" s="266" t="s">
        <v>702</v>
      </c>
      <c r="E266" s="17" t="s">
        <v>255</v>
      </c>
      <c r="F266" s="267">
        <v>11.25</v>
      </c>
      <c r="G266" s="34"/>
      <c r="H266" s="39"/>
    </row>
    <row r="267" spans="1:8" s="2" customFormat="1" ht="16.899999999999999" customHeight="1">
      <c r="A267" s="34"/>
      <c r="B267" s="39"/>
      <c r="C267" s="262" t="s">
        <v>265</v>
      </c>
      <c r="D267" s="263" t="s">
        <v>265</v>
      </c>
      <c r="E267" s="264" t="s">
        <v>241</v>
      </c>
      <c r="F267" s="265">
        <v>793.4</v>
      </c>
      <c r="G267" s="34"/>
      <c r="H267" s="39"/>
    </row>
    <row r="268" spans="1:8" s="2" customFormat="1" ht="16.899999999999999" customHeight="1">
      <c r="A268" s="34"/>
      <c r="B268" s="39"/>
      <c r="C268" s="266" t="s">
        <v>265</v>
      </c>
      <c r="D268" s="266" t="s">
        <v>266</v>
      </c>
      <c r="E268" s="17" t="s">
        <v>1</v>
      </c>
      <c r="F268" s="267">
        <v>793.4</v>
      </c>
      <c r="G268" s="34"/>
      <c r="H268" s="39"/>
    </row>
    <row r="269" spans="1:8" s="2" customFormat="1" ht="16.899999999999999" customHeight="1">
      <c r="A269" s="34"/>
      <c r="B269" s="39"/>
      <c r="C269" s="268" t="s">
        <v>1782</v>
      </c>
      <c r="D269" s="34"/>
      <c r="E269" s="34"/>
      <c r="F269" s="34"/>
      <c r="G269" s="34"/>
      <c r="H269" s="39"/>
    </row>
    <row r="270" spans="1:8" s="2" customFormat="1" ht="16.899999999999999" customHeight="1">
      <c r="A270" s="34"/>
      <c r="B270" s="39"/>
      <c r="C270" s="266" t="s">
        <v>457</v>
      </c>
      <c r="D270" s="266" t="s">
        <v>458</v>
      </c>
      <c r="E270" s="17" t="s">
        <v>241</v>
      </c>
      <c r="F270" s="267">
        <v>793.4</v>
      </c>
      <c r="G270" s="34"/>
      <c r="H270" s="39"/>
    </row>
    <row r="271" spans="1:8" s="2" customFormat="1" ht="16.899999999999999" customHeight="1">
      <c r="A271" s="34"/>
      <c r="B271" s="39"/>
      <c r="C271" s="266" t="s">
        <v>322</v>
      </c>
      <c r="D271" s="266" t="s">
        <v>323</v>
      </c>
      <c r="E271" s="17" t="s">
        <v>241</v>
      </c>
      <c r="F271" s="267">
        <v>1586.8</v>
      </c>
      <c r="G271" s="34"/>
      <c r="H271" s="39"/>
    </row>
    <row r="272" spans="1:8" s="2" customFormat="1" ht="22.5">
      <c r="A272" s="34"/>
      <c r="B272" s="39"/>
      <c r="C272" s="266" t="s">
        <v>419</v>
      </c>
      <c r="D272" s="266" t="s">
        <v>420</v>
      </c>
      <c r="E272" s="17" t="s">
        <v>255</v>
      </c>
      <c r="F272" s="267">
        <v>1913.605</v>
      </c>
      <c r="G272" s="34"/>
      <c r="H272" s="39"/>
    </row>
    <row r="273" spans="1:8" s="2" customFormat="1" ht="16.899999999999999" customHeight="1">
      <c r="A273" s="34"/>
      <c r="B273" s="39"/>
      <c r="C273" s="266" t="s">
        <v>453</v>
      </c>
      <c r="D273" s="266" t="s">
        <v>454</v>
      </c>
      <c r="E273" s="17" t="s">
        <v>241</v>
      </c>
      <c r="F273" s="267">
        <v>793.4</v>
      </c>
      <c r="G273" s="34"/>
      <c r="H273" s="39"/>
    </row>
    <row r="274" spans="1:8" s="2" customFormat="1" ht="16.899999999999999" customHeight="1">
      <c r="A274" s="34"/>
      <c r="B274" s="39"/>
      <c r="C274" s="266" t="s">
        <v>509</v>
      </c>
      <c r="D274" s="266" t="s">
        <v>510</v>
      </c>
      <c r="E274" s="17" t="s">
        <v>241</v>
      </c>
      <c r="F274" s="267">
        <v>793.4</v>
      </c>
      <c r="G274" s="34"/>
      <c r="H274" s="39"/>
    </row>
    <row r="275" spans="1:8" s="2" customFormat="1" ht="16.899999999999999" customHeight="1">
      <c r="A275" s="34"/>
      <c r="B275" s="39"/>
      <c r="C275" s="266" t="s">
        <v>513</v>
      </c>
      <c r="D275" s="266" t="s">
        <v>514</v>
      </c>
      <c r="E275" s="17" t="s">
        <v>241</v>
      </c>
      <c r="F275" s="267">
        <v>793.4</v>
      </c>
      <c r="G275" s="34"/>
      <c r="H275" s="39"/>
    </row>
    <row r="276" spans="1:8" s="2" customFormat="1" ht="16.899999999999999" customHeight="1">
      <c r="A276" s="34"/>
      <c r="B276" s="39"/>
      <c r="C276" s="266" t="s">
        <v>517</v>
      </c>
      <c r="D276" s="266" t="s">
        <v>518</v>
      </c>
      <c r="E276" s="17" t="s">
        <v>241</v>
      </c>
      <c r="F276" s="267">
        <v>793.4</v>
      </c>
      <c r="G276" s="34"/>
      <c r="H276" s="39"/>
    </row>
    <row r="277" spans="1:8" s="2" customFormat="1" ht="22.5">
      <c r="A277" s="34"/>
      <c r="B277" s="39"/>
      <c r="C277" s="266" t="s">
        <v>521</v>
      </c>
      <c r="D277" s="266" t="s">
        <v>522</v>
      </c>
      <c r="E277" s="17" t="s">
        <v>523</v>
      </c>
      <c r="F277" s="267">
        <v>0.23799999999999999</v>
      </c>
      <c r="G277" s="34"/>
      <c r="H277" s="39"/>
    </row>
    <row r="278" spans="1:8" s="2" customFormat="1" ht="22.5">
      <c r="A278" s="34"/>
      <c r="B278" s="39"/>
      <c r="C278" s="266" t="s">
        <v>561</v>
      </c>
      <c r="D278" s="266" t="s">
        <v>562</v>
      </c>
      <c r="E278" s="17" t="s">
        <v>241</v>
      </c>
      <c r="F278" s="267">
        <v>793.4</v>
      </c>
      <c r="G278" s="34"/>
      <c r="H278" s="39"/>
    </row>
    <row r="279" spans="1:8" s="2" customFormat="1" ht="16.899999999999999" customHeight="1">
      <c r="A279" s="34"/>
      <c r="B279" s="39"/>
      <c r="C279" s="266" t="s">
        <v>585</v>
      </c>
      <c r="D279" s="266" t="s">
        <v>586</v>
      </c>
      <c r="E279" s="17" t="s">
        <v>255</v>
      </c>
      <c r="F279" s="267">
        <v>24.852</v>
      </c>
      <c r="G279" s="34"/>
      <c r="H279" s="39"/>
    </row>
    <row r="280" spans="1:8" s="2" customFormat="1" ht="16.899999999999999" customHeight="1">
      <c r="A280" s="34"/>
      <c r="B280" s="39"/>
      <c r="C280" s="266" t="s">
        <v>461</v>
      </c>
      <c r="D280" s="266" t="s">
        <v>462</v>
      </c>
      <c r="E280" s="17" t="s">
        <v>463</v>
      </c>
      <c r="F280" s="267">
        <v>23.802</v>
      </c>
      <c r="G280" s="34"/>
      <c r="H280" s="39"/>
    </row>
    <row r="281" spans="1:8" s="2" customFormat="1" ht="16.899999999999999" customHeight="1">
      <c r="A281" s="34"/>
      <c r="B281" s="39"/>
      <c r="C281" s="266" t="s">
        <v>467</v>
      </c>
      <c r="D281" s="266" t="s">
        <v>468</v>
      </c>
      <c r="E281" s="17" t="s">
        <v>463</v>
      </c>
      <c r="F281" s="267">
        <v>11.901</v>
      </c>
      <c r="G281" s="34"/>
      <c r="H281" s="39"/>
    </row>
    <row r="282" spans="1:8" s="2" customFormat="1" ht="16.899999999999999" customHeight="1">
      <c r="A282" s="34"/>
      <c r="B282" s="39"/>
      <c r="C282" s="266" t="s">
        <v>472</v>
      </c>
      <c r="D282" s="266" t="s">
        <v>473</v>
      </c>
      <c r="E282" s="17" t="s">
        <v>474</v>
      </c>
      <c r="F282" s="267">
        <v>0.63500000000000001</v>
      </c>
      <c r="G282" s="34"/>
      <c r="H282" s="39"/>
    </row>
    <row r="283" spans="1:8" s="2" customFormat="1" ht="16.899999999999999" customHeight="1">
      <c r="A283" s="34"/>
      <c r="B283" s="39"/>
      <c r="C283" s="266" t="s">
        <v>447</v>
      </c>
      <c r="D283" s="266" t="s">
        <v>448</v>
      </c>
      <c r="E283" s="17" t="s">
        <v>434</v>
      </c>
      <c r="F283" s="267">
        <v>47.603999999999999</v>
      </c>
      <c r="G283" s="34"/>
      <c r="H283" s="39"/>
    </row>
    <row r="284" spans="1:8" s="2" customFormat="1" ht="16.899999999999999" customHeight="1">
      <c r="A284" s="34"/>
      <c r="B284" s="39"/>
      <c r="C284" s="266" t="s">
        <v>565</v>
      </c>
      <c r="D284" s="266" t="s">
        <v>566</v>
      </c>
      <c r="E284" s="17" t="s">
        <v>255</v>
      </c>
      <c r="F284" s="267">
        <v>47.603999999999999</v>
      </c>
      <c r="G284" s="34"/>
      <c r="H284" s="39"/>
    </row>
    <row r="285" spans="1:8" s="2" customFormat="1" ht="16.899999999999999" customHeight="1">
      <c r="A285" s="34"/>
      <c r="B285" s="39"/>
      <c r="C285" s="262" t="s">
        <v>291</v>
      </c>
      <c r="D285" s="263" t="s">
        <v>291</v>
      </c>
      <c r="E285" s="264" t="s">
        <v>241</v>
      </c>
      <c r="F285" s="265">
        <v>2.5</v>
      </c>
      <c r="G285" s="34"/>
      <c r="H285" s="39"/>
    </row>
    <row r="286" spans="1:8" s="2" customFormat="1" ht="16.899999999999999" customHeight="1">
      <c r="A286" s="34"/>
      <c r="B286" s="39"/>
      <c r="C286" s="266" t="s">
        <v>1</v>
      </c>
      <c r="D286" s="266" t="s">
        <v>738</v>
      </c>
      <c r="E286" s="17" t="s">
        <v>1</v>
      </c>
      <c r="F286" s="267">
        <v>0</v>
      </c>
      <c r="G286" s="34"/>
      <c r="H286" s="39"/>
    </row>
    <row r="287" spans="1:8" s="2" customFormat="1" ht="16.899999999999999" customHeight="1">
      <c r="A287" s="34"/>
      <c r="B287" s="39"/>
      <c r="C287" s="266" t="s">
        <v>291</v>
      </c>
      <c r="D287" s="266" t="s">
        <v>292</v>
      </c>
      <c r="E287" s="17" t="s">
        <v>1</v>
      </c>
      <c r="F287" s="267">
        <v>2.5</v>
      </c>
      <c r="G287" s="34"/>
      <c r="H287" s="39"/>
    </row>
    <row r="288" spans="1:8" s="2" customFormat="1" ht="16.899999999999999" customHeight="1">
      <c r="A288" s="34"/>
      <c r="B288" s="39"/>
      <c r="C288" s="268" t="s">
        <v>1782</v>
      </c>
      <c r="D288" s="34"/>
      <c r="E288" s="34"/>
      <c r="F288" s="34"/>
      <c r="G288" s="34"/>
      <c r="H288" s="39"/>
    </row>
    <row r="289" spans="1:8" s="2" customFormat="1" ht="16.899999999999999" customHeight="1">
      <c r="A289" s="34"/>
      <c r="B289" s="39"/>
      <c r="C289" s="266" t="s">
        <v>791</v>
      </c>
      <c r="D289" s="266" t="s">
        <v>792</v>
      </c>
      <c r="E289" s="17" t="s">
        <v>241</v>
      </c>
      <c r="F289" s="267">
        <v>2.5</v>
      </c>
      <c r="G289" s="34"/>
      <c r="H289" s="39"/>
    </row>
    <row r="290" spans="1:8" s="2" customFormat="1" ht="16.899999999999999" customHeight="1">
      <c r="A290" s="34"/>
      <c r="B290" s="39"/>
      <c r="C290" s="266" t="s">
        <v>478</v>
      </c>
      <c r="D290" s="266" t="s">
        <v>479</v>
      </c>
      <c r="E290" s="17" t="s">
        <v>241</v>
      </c>
      <c r="F290" s="267">
        <v>2372</v>
      </c>
      <c r="G290" s="34"/>
      <c r="H290" s="39"/>
    </row>
    <row r="291" spans="1:8" s="2" customFormat="1" ht="16.899999999999999" customHeight="1">
      <c r="A291" s="34"/>
      <c r="B291" s="39"/>
      <c r="C291" s="266" t="s">
        <v>696</v>
      </c>
      <c r="D291" s="266" t="s">
        <v>697</v>
      </c>
      <c r="E291" s="17" t="s">
        <v>241</v>
      </c>
      <c r="F291" s="267">
        <v>24.2</v>
      </c>
      <c r="G291" s="34"/>
      <c r="H291" s="39"/>
    </row>
    <row r="292" spans="1:8" s="2" customFormat="1" ht="16.899999999999999" customHeight="1">
      <c r="A292" s="34"/>
      <c r="B292" s="39"/>
      <c r="C292" s="266" t="s">
        <v>711</v>
      </c>
      <c r="D292" s="266" t="s">
        <v>712</v>
      </c>
      <c r="E292" s="17" t="s">
        <v>241</v>
      </c>
      <c r="F292" s="267">
        <v>3638.4</v>
      </c>
      <c r="G292" s="34"/>
      <c r="H292" s="39"/>
    </row>
    <row r="293" spans="1:8" s="2" customFormat="1" ht="16.899999999999999" customHeight="1">
      <c r="A293" s="34"/>
      <c r="B293" s="39"/>
      <c r="C293" s="266" t="s">
        <v>726</v>
      </c>
      <c r="D293" s="266" t="s">
        <v>727</v>
      </c>
      <c r="E293" s="17" t="s">
        <v>241</v>
      </c>
      <c r="F293" s="267">
        <v>1849</v>
      </c>
      <c r="G293" s="34"/>
      <c r="H293" s="39"/>
    </row>
    <row r="294" spans="1:8" s="2" customFormat="1" ht="16.899999999999999" customHeight="1">
      <c r="A294" s="34"/>
      <c r="B294" s="39"/>
      <c r="C294" s="266" t="s">
        <v>731</v>
      </c>
      <c r="D294" s="266" t="s">
        <v>732</v>
      </c>
      <c r="E294" s="17" t="s">
        <v>241</v>
      </c>
      <c r="F294" s="267">
        <v>24.2</v>
      </c>
      <c r="G294" s="34"/>
      <c r="H294" s="39"/>
    </row>
    <row r="295" spans="1:8" s="2" customFormat="1" ht="16.899999999999999" customHeight="1">
      <c r="A295" s="34"/>
      <c r="B295" s="39"/>
      <c r="C295" s="266" t="s">
        <v>750</v>
      </c>
      <c r="D295" s="266" t="s">
        <v>751</v>
      </c>
      <c r="E295" s="17" t="s">
        <v>241</v>
      </c>
      <c r="F295" s="267">
        <v>24.2</v>
      </c>
      <c r="G295" s="34"/>
      <c r="H295" s="39"/>
    </row>
    <row r="296" spans="1:8" s="2" customFormat="1" ht="16.899999999999999" customHeight="1">
      <c r="A296" s="34"/>
      <c r="B296" s="39"/>
      <c r="C296" s="266" t="s">
        <v>638</v>
      </c>
      <c r="D296" s="266" t="s">
        <v>639</v>
      </c>
      <c r="E296" s="17" t="s">
        <v>241</v>
      </c>
      <c r="F296" s="267">
        <v>2446.1799999999998</v>
      </c>
      <c r="G296" s="34"/>
      <c r="H296" s="39"/>
    </row>
    <row r="297" spans="1:8" s="2" customFormat="1" ht="26.45" customHeight="1">
      <c r="A297" s="34"/>
      <c r="B297" s="39"/>
      <c r="C297" s="261" t="s">
        <v>1784</v>
      </c>
      <c r="D297" s="261" t="s">
        <v>91</v>
      </c>
      <c r="E297" s="34"/>
      <c r="F297" s="34"/>
      <c r="G297" s="34"/>
      <c r="H297" s="39"/>
    </row>
    <row r="298" spans="1:8" s="2" customFormat="1" ht="16.899999999999999" customHeight="1">
      <c r="A298" s="34"/>
      <c r="B298" s="39"/>
      <c r="C298" s="262" t="s">
        <v>1127</v>
      </c>
      <c r="D298" s="263" t="s">
        <v>1127</v>
      </c>
      <c r="E298" s="264" t="s">
        <v>434</v>
      </c>
      <c r="F298" s="265">
        <v>107.268</v>
      </c>
      <c r="G298" s="34"/>
      <c r="H298" s="39"/>
    </row>
    <row r="299" spans="1:8" s="2" customFormat="1" ht="16.899999999999999" customHeight="1">
      <c r="A299" s="34"/>
      <c r="B299" s="39"/>
      <c r="C299" s="266" t="s">
        <v>1127</v>
      </c>
      <c r="D299" s="266" t="s">
        <v>1195</v>
      </c>
      <c r="E299" s="17" t="s">
        <v>1</v>
      </c>
      <c r="F299" s="267">
        <v>107.268</v>
      </c>
      <c r="G299" s="34"/>
      <c r="H299" s="39"/>
    </row>
    <row r="300" spans="1:8" s="2" customFormat="1" ht="16.899999999999999" customHeight="1">
      <c r="A300" s="34"/>
      <c r="B300" s="39"/>
      <c r="C300" s="268" t="s">
        <v>1782</v>
      </c>
      <c r="D300" s="34"/>
      <c r="E300" s="34"/>
      <c r="F300" s="34"/>
      <c r="G300" s="34"/>
      <c r="H300" s="39"/>
    </row>
    <row r="301" spans="1:8" s="2" customFormat="1" ht="16.899999999999999" customHeight="1">
      <c r="A301" s="34"/>
      <c r="B301" s="39"/>
      <c r="C301" s="266" t="s">
        <v>1192</v>
      </c>
      <c r="D301" s="266" t="s">
        <v>1193</v>
      </c>
      <c r="E301" s="17" t="s">
        <v>434</v>
      </c>
      <c r="F301" s="267">
        <v>107.268</v>
      </c>
      <c r="G301" s="34"/>
      <c r="H301" s="39"/>
    </row>
    <row r="302" spans="1:8" s="2" customFormat="1" ht="16.899999999999999" customHeight="1">
      <c r="A302" s="34"/>
      <c r="B302" s="39"/>
      <c r="C302" s="266" t="s">
        <v>1187</v>
      </c>
      <c r="D302" s="266" t="s">
        <v>1188</v>
      </c>
      <c r="E302" s="17" t="s">
        <v>434</v>
      </c>
      <c r="F302" s="267">
        <v>237.30500000000001</v>
      </c>
      <c r="G302" s="34"/>
      <c r="H302" s="39"/>
    </row>
    <row r="303" spans="1:8" s="2" customFormat="1" ht="16.899999999999999" customHeight="1">
      <c r="A303" s="34"/>
      <c r="B303" s="39"/>
      <c r="C303" s="262" t="s">
        <v>1123</v>
      </c>
      <c r="D303" s="263" t="s">
        <v>1123</v>
      </c>
      <c r="E303" s="264" t="s">
        <v>255</v>
      </c>
      <c r="F303" s="265">
        <v>9.0039999999999996</v>
      </c>
      <c r="G303" s="34"/>
      <c r="H303" s="39"/>
    </row>
    <row r="304" spans="1:8" s="2" customFormat="1" ht="16.899999999999999" customHeight="1">
      <c r="A304" s="34"/>
      <c r="B304" s="39"/>
      <c r="C304" s="266" t="s">
        <v>1123</v>
      </c>
      <c r="D304" s="266" t="s">
        <v>1209</v>
      </c>
      <c r="E304" s="17" t="s">
        <v>1</v>
      </c>
      <c r="F304" s="267">
        <v>9.0039999999999996</v>
      </c>
      <c r="G304" s="34"/>
      <c r="H304" s="39"/>
    </row>
    <row r="305" spans="1:8" s="2" customFormat="1" ht="16.899999999999999" customHeight="1">
      <c r="A305" s="34"/>
      <c r="B305" s="39"/>
      <c r="C305" s="268" t="s">
        <v>1782</v>
      </c>
      <c r="D305" s="34"/>
      <c r="E305" s="34"/>
      <c r="F305" s="34"/>
      <c r="G305" s="34"/>
      <c r="H305" s="39"/>
    </row>
    <row r="306" spans="1:8" s="2" customFormat="1" ht="16.899999999999999" customHeight="1">
      <c r="A306" s="34"/>
      <c r="B306" s="39"/>
      <c r="C306" s="266" t="s">
        <v>701</v>
      </c>
      <c r="D306" s="266" t="s">
        <v>702</v>
      </c>
      <c r="E306" s="17" t="s">
        <v>255</v>
      </c>
      <c r="F306" s="267">
        <v>9.0039999999999996</v>
      </c>
      <c r="G306" s="34"/>
      <c r="H306" s="39"/>
    </row>
    <row r="307" spans="1:8" s="2" customFormat="1" ht="16.899999999999999" customHeight="1">
      <c r="A307" s="34"/>
      <c r="B307" s="39"/>
      <c r="C307" s="266" t="s">
        <v>1180</v>
      </c>
      <c r="D307" s="266" t="s">
        <v>1181</v>
      </c>
      <c r="E307" s="17" t="s">
        <v>255</v>
      </c>
      <c r="F307" s="267">
        <v>181.35400000000001</v>
      </c>
      <c r="G307" s="34"/>
      <c r="H307" s="39"/>
    </row>
    <row r="308" spans="1:8" s="2" customFormat="1" ht="16.899999999999999" customHeight="1">
      <c r="A308" s="34"/>
      <c r="B308" s="39"/>
      <c r="C308" s="262" t="s">
        <v>293</v>
      </c>
      <c r="D308" s="263" t="s">
        <v>293</v>
      </c>
      <c r="E308" s="264" t="s">
        <v>255</v>
      </c>
      <c r="F308" s="265">
        <v>43.972999999999999</v>
      </c>
      <c r="G308" s="34"/>
      <c r="H308" s="39"/>
    </row>
    <row r="309" spans="1:8" s="2" customFormat="1" ht="16.899999999999999" customHeight="1">
      <c r="A309" s="34"/>
      <c r="B309" s="39"/>
      <c r="C309" s="266" t="s">
        <v>1</v>
      </c>
      <c r="D309" s="266" t="s">
        <v>1151</v>
      </c>
      <c r="E309" s="17" t="s">
        <v>1</v>
      </c>
      <c r="F309" s="267">
        <v>0</v>
      </c>
      <c r="G309" s="34"/>
      <c r="H309" s="39"/>
    </row>
    <row r="310" spans="1:8" s="2" customFormat="1" ht="16.899999999999999" customHeight="1">
      <c r="A310" s="34"/>
      <c r="B310" s="39"/>
      <c r="C310" s="266" t="s">
        <v>1</v>
      </c>
      <c r="D310" s="266" t="s">
        <v>1185</v>
      </c>
      <c r="E310" s="17" t="s">
        <v>1</v>
      </c>
      <c r="F310" s="267">
        <v>40.517000000000003</v>
      </c>
      <c r="G310" s="34"/>
      <c r="H310" s="39"/>
    </row>
    <row r="311" spans="1:8" s="2" customFormat="1" ht="16.899999999999999" customHeight="1">
      <c r="A311" s="34"/>
      <c r="B311" s="39"/>
      <c r="C311" s="266" t="s">
        <v>1</v>
      </c>
      <c r="D311" s="266" t="s">
        <v>1186</v>
      </c>
      <c r="E311" s="17" t="s">
        <v>1</v>
      </c>
      <c r="F311" s="267">
        <v>3.456</v>
      </c>
      <c r="G311" s="34"/>
      <c r="H311" s="39"/>
    </row>
    <row r="312" spans="1:8" s="2" customFormat="1" ht="16.899999999999999" customHeight="1">
      <c r="A312" s="34"/>
      <c r="B312" s="39"/>
      <c r="C312" s="266" t="s">
        <v>293</v>
      </c>
      <c r="D312" s="266" t="s">
        <v>172</v>
      </c>
      <c r="E312" s="17" t="s">
        <v>1</v>
      </c>
      <c r="F312" s="267">
        <v>43.972999999999999</v>
      </c>
      <c r="G312" s="34"/>
      <c r="H312" s="39"/>
    </row>
    <row r="313" spans="1:8" s="2" customFormat="1" ht="16.899999999999999" customHeight="1">
      <c r="A313" s="34"/>
      <c r="B313" s="39"/>
      <c r="C313" s="268" t="s">
        <v>1782</v>
      </c>
      <c r="D313" s="34"/>
      <c r="E313" s="34"/>
      <c r="F313" s="34"/>
      <c r="G313" s="34"/>
      <c r="H313" s="39"/>
    </row>
    <row r="314" spans="1:8" s="2" customFormat="1" ht="16.899999999999999" customHeight="1">
      <c r="A314" s="34"/>
      <c r="B314" s="39"/>
      <c r="C314" s="266" t="s">
        <v>437</v>
      </c>
      <c r="D314" s="266" t="s">
        <v>438</v>
      </c>
      <c r="E314" s="17" t="s">
        <v>255</v>
      </c>
      <c r="F314" s="267">
        <v>43.972999999999999</v>
      </c>
      <c r="G314" s="34"/>
      <c r="H314" s="39"/>
    </row>
    <row r="315" spans="1:8" s="2" customFormat="1" ht="16.899999999999999" customHeight="1">
      <c r="A315" s="34"/>
      <c r="B315" s="39"/>
      <c r="C315" s="266" t="s">
        <v>1180</v>
      </c>
      <c r="D315" s="266" t="s">
        <v>1181</v>
      </c>
      <c r="E315" s="17" t="s">
        <v>255</v>
      </c>
      <c r="F315" s="267">
        <v>181.35400000000001</v>
      </c>
      <c r="G315" s="34"/>
      <c r="H315" s="39"/>
    </row>
    <row r="316" spans="1:8" s="2" customFormat="1" ht="16.899999999999999" customHeight="1">
      <c r="A316" s="34"/>
      <c r="B316" s="39"/>
      <c r="C316" s="266" t="s">
        <v>1196</v>
      </c>
      <c r="D316" s="266" t="s">
        <v>1197</v>
      </c>
      <c r="E316" s="17" t="s">
        <v>434</v>
      </c>
      <c r="F316" s="267">
        <v>87.945999999999998</v>
      </c>
      <c r="G316" s="34"/>
      <c r="H316" s="39"/>
    </row>
    <row r="317" spans="1:8" s="2" customFormat="1" ht="16.899999999999999" customHeight="1">
      <c r="A317" s="34"/>
      <c r="B317" s="39"/>
      <c r="C317" s="262" t="s">
        <v>263</v>
      </c>
      <c r="D317" s="263" t="s">
        <v>263</v>
      </c>
      <c r="E317" s="264" t="s">
        <v>255</v>
      </c>
      <c r="F317" s="265">
        <v>291.00400000000002</v>
      </c>
      <c r="G317" s="34"/>
      <c r="H317" s="39"/>
    </row>
    <row r="318" spans="1:8" s="2" customFormat="1" ht="16.899999999999999" customHeight="1">
      <c r="A318" s="34"/>
      <c r="B318" s="39"/>
      <c r="C318" s="266" t="s">
        <v>263</v>
      </c>
      <c r="D318" s="266" t="s">
        <v>1172</v>
      </c>
      <c r="E318" s="17" t="s">
        <v>1</v>
      </c>
      <c r="F318" s="267">
        <v>291.00400000000002</v>
      </c>
      <c r="G318" s="34"/>
      <c r="H318" s="39"/>
    </row>
    <row r="319" spans="1:8" s="2" customFormat="1" ht="16.899999999999999" customHeight="1">
      <c r="A319" s="34"/>
      <c r="B319" s="39"/>
      <c r="C319" s="268" t="s">
        <v>1782</v>
      </c>
      <c r="D319" s="34"/>
      <c r="E319" s="34"/>
      <c r="F319" s="34"/>
      <c r="G319" s="34"/>
      <c r="H319" s="39"/>
    </row>
    <row r="320" spans="1:8" s="2" customFormat="1" ht="16.899999999999999" customHeight="1">
      <c r="A320" s="34"/>
      <c r="B320" s="39"/>
      <c r="C320" s="266" t="s">
        <v>1169</v>
      </c>
      <c r="D320" s="266" t="s">
        <v>1170</v>
      </c>
      <c r="E320" s="17" t="s">
        <v>255</v>
      </c>
      <c r="F320" s="267">
        <v>291.00400000000002</v>
      </c>
      <c r="G320" s="34"/>
      <c r="H320" s="39"/>
    </row>
    <row r="321" spans="1:8" s="2" customFormat="1" ht="16.899999999999999" customHeight="1">
      <c r="A321" s="34"/>
      <c r="B321" s="39"/>
      <c r="C321" s="266" t="s">
        <v>1173</v>
      </c>
      <c r="D321" s="266" t="s">
        <v>1174</v>
      </c>
      <c r="E321" s="17" t="s">
        <v>255</v>
      </c>
      <c r="F321" s="267">
        <v>291.00400000000002</v>
      </c>
      <c r="G321" s="34"/>
      <c r="H321" s="39"/>
    </row>
    <row r="322" spans="1:8" s="2" customFormat="1" ht="16.899999999999999" customHeight="1">
      <c r="A322" s="34"/>
      <c r="B322" s="39"/>
      <c r="C322" s="266" t="s">
        <v>428</v>
      </c>
      <c r="D322" s="266" t="s">
        <v>429</v>
      </c>
      <c r="E322" s="17" t="s">
        <v>255</v>
      </c>
      <c r="F322" s="267">
        <v>291.00400000000002</v>
      </c>
      <c r="G322" s="34"/>
      <c r="H322" s="39"/>
    </row>
    <row r="323" spans="1:8" s="2" customFormat="1" ht="16.899999999999999" customHeight="1">
      <c r="A323" s="34"/>
      <c r="B323" s="39"/>
      <c r="C323" s="266" t="s">
        <v>1177</v>
      </c>
      <c r="D323" s="266" t="s">
        <v>1178</v>
      </c>
      <c r="E323" s="17" t="s">
        <v>434</v>
      </c>
      <c r="F323" s="267">
        <v>494.70699999999999</v>
      </c>
      <c r="G323" s="34"/>
      <c r="H323" s="39"/>
    </row>
    <row r="324" spans="1:8" s="2" customFormat="1" ht="16.899999999999999" customHeight="1">
      <c r="A324" s="34"/>
      <c r="B324" s="39"/>
      <c r="C324" s="262" t="s">
        <v>1113</v>
      </c>
      <c r="D324" s="263" t="s">
        <v>1113</v>
      </c>
      <c r="E324" s="264" t="s">
        <v>241</v>
      </c>
      <c r="F324" s="265">
        <v>338.80799999999999</v>
      </c>
      <c r="G324" s="34"/>
      <c r="H324" s="39"/>
    </row>
    <row r="325" spans="1:8" s="2" customFormat="1" ht="16.899999999999999" customHeight="1">
      <c r="A325" s="34"/>
      <c r="B325" s="39"/>
      <c r="C325" s="266" t="s">
        <v>1113</v>
      </c>
      <c r="D325" s="266" t="s">
        <v>1157</v>
      </c>
      <c r="E325" s="17" t="s">
        <v>1</v>
      </c>
      <c r="F325" s="267">
        <v>338.80799999999999</v>
      </c>
      <c r="G325" s="34"/>
      <c r="H325" s="39"/>
    </row>
    <row r="326" spans="1:8" s="2" customFormat="1" ht="16.899999999999999" customHeight="1">
      <c r="A326" s="34"/>
      <c r="B326" s="39"/>
      <c r="C326" s="268" t="s">
        <v>1782</v>
      </c>
      <c r="D326" s="34"/>
      <c r="E326" s="34"/>
      <c r="F326" s="34"/>
      <c r="G326" s="34"/>
      <c r="H326" s="39"/>
    </row>
    <row r="327" spans="1:8" s="2" customFormat="1" ht="16.899999999999999" customHeight="1">
      <c r="A327" s="34"/>
      <c r="B327" s="39"/>
      <c r="C327" s="266" t="s">
        <v>1154</v>
      </c>
      <c r="D327" s="266" t="s">
        <v>1155</v>
      </c>
      <c r="E327" s="17" t="s">
        <v>241</v>
      </c>
      <c r="F327" s="267">
        <v>338.80799999999999</v>
      </c>
      <c r="G327" s="34"/>
      <c r="H327" s="39"/>
    </row>
    <row r="328" spans="1:8" s="2" customFormat="1" ht="16.899999999999999" customHeight="1">
      <c r="A328" s="34"/>
      <c r="B328" s="39"/>
      <c r="C328" s="266" t="s">
        <v>1158</v>
      </c>
      <c r="D328" s="266" t="s">
        <v>1159</v>
      </c>
      <c r="E328" s="17" t="s">
        <v>241</v>
      </c>
      <c r="F328" s="267">
        <v>338.80799999999999</v>
      </c>
      <c r="G328" s="34"/>
      <c r="H328" s="39"/>
    </row>
    <row r="329" spans="1:8" s="2" customFormat="1" ht="16.899999999999999" customHeight="1">
      <c r="A329" s="34"/>
      <c r="B329" s="39"/>
      <c r="C329" s="262" t="s">
        <v>1115</v>
      </c>
      <c r="D329" s="263" t="s">
        <v>1115</v>
      </c>
      <c r="E329" s="264" t="s">
        <v>241</v>
      </c>
      <c r="F329" s="265">
        <v>219.6</v>
      </c>
      <c r="G329" s="34"/>
      <c r="H329" s="39"/>
    </row>
    <row r="330" spans="1:8" s="2" customFormat="1" ht="16.899999999999999" customHeight="1">
      <c r="A330" s="34"/>
      <c r="B330" s="39"/>
      <c r="C330" s="266" t="s">
        <v>1</v>
      </c>
      <c r="D330" s="266" t="s">
        <v>1164</v>
      </c>
      <c r="E330" s="17" t="s">
        <v>1</v>
      </c>
      <c r="F330" s="267">
        <v>61.2</v>
      </c>
      <c r="G330" s="34"/>
      <c r="H330" s="39"/>
    </row>
    <row r="331" spans="1:8" s="2" customFormat="1" ht="16.899999999999999" customHeight="1">
      <c r="A331" s="34"/>
      <c r="B331" s="39"/>
      <c r="C331" s="266" t="s">
        <v>1</v>
      </c>
      <c r="D331" s="266" t="s">
        <v>1165</v>
      </c>
      <c r="E331" s="17" t="s">
        <v>1</v>
      </c>
      <c r="F331" s="267">
        <v>158.4</v>
      </c>
      <c r="G331" s="34"/>
      <c r="H331" s="39"/>
    </row>
    <row r="332" spans="1:8" s="2" customFormat="1" ht="16.899999999999999" customHeight="1">
      <c r="A332" s="34"/>
      <c r="B332" s="39"/>
      <c r="C332" s="266" t="s">
        <v>1115</v>
      </c>
      <c r="D332" s="266" t="s">
        <v>172</v>
      </c>
      <c r="E332" s="17" t="s">
        <v>1</v>
      </c>
      <c r="F332" s="267">
        <v>219.6</v>
      </c>
      <c r="G332" s="34"/>
      <c r="H332" s="39"/>
    </row>
    <row r="333" spans="1:8" s="2" customFormat="1" ht="16.899999999999999" customHeight="1">
      <c r="A333" s="34"/>
      <c r="B333" s="39"/>
      <c r="C333" s="268" t="s">
        <v>1782</v>
      </c>
      <c r="D333" s="34"/>
      <c r="E333" s="34"/>
      <c r="F333" s="34"/>
      <c r="G333" s="34"/>
      <c r="H333" s="39"/>
    </row>
    <row r="334" spans="1:8" s="2" customFormat="1" ht="16.899999999999999" customHeight="1">
      <c r="A334" s="34"/>
      <c r="B334" s="39"/>
      <c r="C334" s="266" t="s">
        <v>1161</v>
      </c>
      <c r="D334" s="266" t="s">
        <v>1162</v>
      </c>
      <c r="E334" s="17" t="s">
        <v>241</v>
      </c>
      <c r="F334" s="267">
        <v>219.6</v>
      </c>
      <c r="G334" s="34"/>
      <c r="H334" s="39"/>
    </row>
    <row r="335" spans="1:8" s="2" customFormat="1" ht="16.899999999999999" customHeight="1">
      <c r="A335" s="34"/>
      <c r="B335" s="39"/>
      <c r="C335" s="266" t="s">
        <v>1166</v>
      </c>
      <c r="D335" s="266" t="s">
        <v>1167</v>
      </c>
      <c r="E335" s="17" t="s">
        <v>241</v>
      </c>
      <c r="F335" s="267">
        <v>219.6</v>
      </c>
      <c r="G335" s="34"/>
      <c r="H335" s="39"/>
    </row>
    <row r="336" spans="1:8" s="2" customFormat="1" ht="16.899999999999999" customHeight="1">
      <c r="A336" s="34"/>
      <c r="B336" s="39"/>
      <c r="C336" s="262" t="s">
        <v>1118</v>
      </c>
      <c r="D336" s="263" t="s">
        <v>1118</v>
      </c>
      <c r="E336" s="264" t="s">
        <v>103</v>
      </c>
      <c r="F336" s="265">
        <v>85.75</v>
      </c>
      <c r="G336" s="34"/>
      <c r="H336" s="39"/>
    </row>
    <row r="337" spans="1:8" s="2" customFormat="1" ht="16.899999999999999" customHeight="1">
      <c r="A337" s="34"/>
      <c r="B337" s="39"/>
      <c r="C337" s="266" t="s">
        <v>1</v>
      </c>
      <c r="D337" s="266" t="s">
        <v>1132</v>
      </c>
      <c r="E337" s="17" t="s">
        <v>1</v>
      </c>
      <c r="F337" s="267">
        <v>0</v>
      </c>
      <c r="G337" s="34"/>
      <c r="H337" s="39"/>
    </row>
    <row r="338" spans="1:8" s="2" customFormat="1" ht="16.899999999999999" customHeight="1">
      <c r="A338" s="34"/>
      <c r="B338" s="39"/>
      <c r="C338" s="266" t="s">
        <v>1118</v>
      </c>
      <c r="D338" s="266" t="s">
        <v>1213</v>
      </c>
      <c r="E338" s="17" t="s">
        <v>1</v>
      </c>
      <c r="F338" s="267">
        <v>85.75</v>
      </c>
      <c r="G338" s="34"/>
      <c r="H338" s="39"/>
    </row>
    <row r="339" spans="1:8" s="2" customFormat="1" ht="16.899999999999999" customHeight="1">
      <c r="A339" s="34"/>
      <c r="B339" s="39"/>
      <c r="C339" s="268" t="s">
        <v>1782</v>
      </c>
      <c r="D339" s="34"/>
      <c r="E339" s="34"/>
      <c r="F339" s="34"/>
      <c r="G339" s="34"/>
      <c r="H339" s="39"/>
    </row>
    <row r="340" spans="1:8" s="2" customFormat="1" ht="22.5">
      <c r="A340" s="34"/>
      <c r="B340" s="39"/>
      <c r="C340" s="266" t="s">
        <v>1210</v>
      </c>
      <c r="D340" s="266" t="s">
        <v>1211</v>
      </c>
      <c r="E340" s="17" t="s">
        <v>103</v>
      </c>
      <c r="F340" s="267">
        <v>103.75</v>
      </c>
      <c r="G340" s="34"/>
      <c r="H340" s="39"/>
    </row>
    <row r="341" spans="1:8" s="2" customFormat="1" ht="16.899999999999999" customHeight="1">
      <c r="A341" s="34"/>
      <c r="B341" s="39"/>
      <c r="C341" s="266" t="s">
        <v>437</v>
      </c>
      <c r="D341" s="266" t="s">
        <v>438</v>
      </c>
      <c r="E341" s="17" t="s">
        <v>255</v>
      </c>
      <c r="F341" s="267">
        <v>43.972999999999999</v>
      </c>
      <c r="G341" s="34"/>
      <c r="H341" s="39"/>
    </row>
    <row r="342" spans="1:8" s="2" customFormat="1" ht="16.899999999999999" customHeight="1">
      <c r="A342" s="34"/>
      <c r="B342" s="39"/>
      <c r="C342" s="266" t="s">
        <v>1205</v>
      </c>
      <c r="D342" s="266" t="s">
        <v>1206</v>
      </c>
      <c r="E342" s="17" t="s">
        <v>103</v>
      </c>
      <c r="F342" s="267">
        <v>85.75</v>
      </c>
      <c r="G342" s="34"/>
      <c r="H342" s="39"/>
    </row>
    <row r="343" spans="1:8" s="2" customFormat="1" ht="16.899999999999999" customHeight="1">
      <c r="A343" s="34"/>
      <c r="B343" s="39"/>
      <c r="C343" s="266" t="s">
        <v>701</v>
      </c>
      <c r="D343" s="266" t="s">
        <v>702</v>
      </c>
      <c r="E343" s="17" t="s">
        <v>255</v>
      </c>
      <c r="F343" s="267">
        <v>9.0039999999999996</v>
      </c>
      <c r="G343" s="34"/>
      <c r="H343" s="39"/>
    </row>
    <row r="344" spans="1:8" s="2" customFormat="1" ht="16.899999999999999" customHeight="1">
      <c r="A344" s="34"/>
      <c r="B344" s="39"/>
      <c r="C344" s="266" t="s">
        <v>1294</v>
      </c>
      <c r="D344" s="266" t="s">
        <v>1295</v>
      </c>
      <c r="E344" s="17" t="s">
        <v>103</v>
      </c>
      <c r="F344" s="267">
        <v>103.75</v>
      </c>
      <c r="G344" s="34"/>
      <c r="H344" s="39"/>
    </row>
    <row r="345" spans="1:8" s="2" customFormat="1" ht="16.899999999999999" customHeight="1">
      <c r="A345" s="34"/>
      <c r="B345" s="39"/>
      <c r="C345" s="266" t="s">
        <v>1215</v>
      </c>
      <c r="D345" s="266" t="s">
        <v>1216</v>
      </c>
      <c r="E345" s="17" t="s">
        <v>166</v>
      </c>
      <c r="F345" s="267">
        <v>114.125</v>
      </c>
      <c r="G345" s="34"/>
      <c r="H345" s="39"/>
    </row>
    <row r="346" spans="1:8" s="2" customFormat="1" ht="16.899999999999999" customHeight="1">
      <c r="A346" s="34"/>
      <c r="B346" s="39"/>
      <c r="C346" s="262" t="s">
        <v>1120</v>
      </c>
      <c r="D346" s="263" t="s">
        <v>1120</v>
      </c>
      <c r="E346" s="264" t="s">
        <v>103</v>
      </c>
      <c r="F346" s="265">
        <v>18</v>
      </c>
      <c r="G346" s="34"/>
      <c r="H346" s="39"/>
    </row>
    <row r="347" spans="1:8" s="2" customFormat="1" ht="16.899999999999999" customHeight="1">
      <c r="A347" s="34"/>
      <c r="B347" s="39"/>
      <c r="C347" s="266" t="s">
        <v>1120</v>
      </c>
      <c r="D347" s="266" t="s">
        <v>1214</v>
      </c>
      <c r="E347" s="17" t="s">
        <v>1</v>
      </c>
      <c r="F347" s="267">
        <v>18</v>
      </c>
      <c r="G347" s="34"/>
      <c r="H347" s="39"/>
    </row>
    <row r="348" spans="1:8" s="2" customFormat="1" ht="16.899999999999999" customHeight="1">
      <c r="A348" s="34"/>
      <c r="B348" s="39"/>
      <c r="C348" s="268" t="s">
        <v>1782</v>
      </c>
      <c r="D348" s="34"/>
      <c r="E348" s="34"/>
      <c r="F348" s="34"/>
      <c r="G348" s="34"/>
      <c r="H348" s="39"/>
    </row>
    <row r="349" spans="1:8" s="2" customFormat="1" ht="22.5">
      <c r="A349" s="34"/>
      <c r="B349" s="39"/>
      <c r="C349" s="266" t="s">
        <v>1210</v>
      </c>
      <c r="D349" s="266" t="s">
        <v>1211</v>
      </c>
      <c r="E349" s="17" t="s">
        <v>103</v>
      </c>
      <c r="F349" s="267">
        <v>103.75</v>
      </c>
      <c r="G349" s="34"/>
      <c r="H349" s="39"/>
    </row>
    <row r="350" spans="1:8" s="2" customFormat="1" ht="16.899999999999999" customHeight="1">
      <c r="A350" s="34"/>
      <c r="B350" s="39"/>
      <c r="C350" s="266" t="s">
        <v>1220</v>
      </c>
      <c r="D350" s="266" t="s">
        <v>1221</v>
      </c>
      <c r="E350" s="17" t="s">
        <v>103</v>
      </c>
      <c r="F350" s="267">
        <v>18</v>
      </c>
      <c r="G350" s="34"/>
      <c r="H350" s="39"/>
    </row>
    <row r="351" spans="1:8" s="2" customFormat="1" ht="16.899999999999999" customHeight="1">
      <c r="A351" s="34"/>
      <c r="B351" s="39"/>
      <c r="C351" s="266" t="s">
        <v>1294</v>
      </c>
      <c r="D351" s="266" t="s">
        <v>1295</v>
      </c>
      <c r="E351" s="17" t="s">
        <v>103</v>
      </c>
      <c r="F351" s="267">
        <v>103.75</v>
      </c>
      <c r="G351" s="34"/>
      <c r="H351" s="39"/>
    </row>
    <row r="352" spans="1:8" s="2" customFormat="1" ht="16.899999999999999" customHeight="1">
      <c r="A352" s="34"/>
      <c r="B352" s="39"/>
      <c r="C352" s="266" t="s">
        <v>1215</v>
      </c>
      <c r="D352" s="266" t="s">
        <v>1216</v>
      </c>
      <c r="E352" s="17" t="s">
        <v>166</v>
      </c>
      <c r="F352" s="267">
        <v>114.125</v>
      </c>
      <c r="G352" s="34"/>
      <c r="H352" s="39"/>
    </row>
    <row r="353" spans="1:8" s="2" customFormat="1" ht="16.899999999999999" customHeight="1">
      <c r="A353" s="34"/>
      <c r="B353" s="39"/>
      <c r="C353" s="262" t="s">
        <v>1109</v>
      </c>
      <c r="D353" s="263" t="s">
        <v>1109</v>
      </c>
      <c r="E353" s="264" t="s">
        <v>255</v>
      </c>
      <c r="F353" s="265">
        <v>177.874</v>
      </c>
      <c r="G353" s="34"/>
      <c r="H353" s="39"/>
    </row>
    <row r="354" spans="1:8" s="2" customFormat="1" ht="16.899999999999999" customHeight="1">
      <c r="A354" s="34"/>
      <c r="B354" s="39"/>
      <c r="C354" s="266" t="s">
        <v>1</v>
      </c>
      <c r="D354" s="266" t="s">
        <v>1132</v>
      </c>
      <c r="E354" s="17" t="s">
        <v>1</v>
      </c>
      <c r="F354" s="267">
        <v>0</v>
      </c>
      <c r="G354" s="34"/>
      <c r="H354" s="39"/>
    </row>
    <row r="355" spans="1:8" s="2" customFormat="1" ht="16.899999999999999" customHeight="1">
      <c r="A355" s="34"/>
      <c r="B355" s="39"/>
      <c r="C355" s="266" t="s">
        <v>1109</v>
      </c>
      <c r="D355" s="266" t="s">
        <v>1147</v>
      </c>
      <c r="E355" s="17" t="s">
        <v>1</v>
      </c>
      <c r="F355" s="267">
        <v>177.874</v>
      </c>
      <c r="G355" s="34"/>
      <c r="H355" s="39"/>
    </row>
    <row r="356" spans="1:8" s="2" customFormat="1" ht="16.899999999999999" customHeight="1">
      <c r="A356" s="34"/>
      <c r="B356" s="39"/>
      <c r="C356" s="268" t="s">
        <v>1782</v>
      </c>
      <c r="D356" s="34"/>
      <c r="E356" s="34"/>
      <c r="F356" s="34"/>
      <c r="G356" s="34"/>
      <c r="H356" s="39"/>
    </row>
    <row r="357" spans="1:8" s="2" customFormat="1" ht="22.5">
      <c r="A357" s="34"/>
      <c r="B357" s="39"/>
      <c r="C357" s="266" t="s">
        <v>1144</v>
      </c>
      <c r="D357" s="266" t="s">
        <v>1145</v>
      </c>
      <c r="E357" s="17" t="s">
        <v>255</v>
      </c>
      <c r="F357" s="267">
        <v>177.874</v>
      </c>
      <c r="G357" s="34"/>
      <c r="H357" s="39"/>
    </row>
    <row r="358" spans="1:8" s="2" customFormat="1" ht="16.899999999999999" customHeight="1">
      <c r="A358" s="34"/>
      <c r="B358" s="39"/>
      <c r="C358" s="266" t="s">
        <v>1169</v>
      </c>
      <c r="D358" s="266" t="s">
        <v>1170</v>
      </c>
      <c r="E358" s="17" t="s">
        <v>255</v>
      </c>
      <c r="F358" s="267">
        <v>291.00400000000002</v>
      </c>
      <c r="G358" s="34"/>
      <c r="H358" s="39"/>
    </row>
    <row r="359" spans="1:8" s="2" customFormat="1" ht="16.899999999999999" customHeight="1">
      <c r="A359" s="34"/>
      <c r="B359" s="39"/>
      <c r="C359" s="266" t="s">
        <v>1180</v>
      </c>
      <c r="D359" s="266" t="s">
        <v>1181</v>
      </c>
      <c r="E359" s="17" t="s">
        <v>255</v>
      </c>
      <c r="F359" s="267">
        <v>181.35400000000001</v>
      </c>
      <c r="G359" s="34"/>
      <c r="H359" s="39"/>
    </row>
    <row r="360" spans="1:8" s="2" customFormat="1" ht="16.899999999999999" customHeight="1">
      <c r="A360" s="34"/>
      <c r="B360" s="39"/>
      <c r="C360" s="262" t="s">
        <v>1111</v>
      </c>
      <c r="D360" s="263" t="s">
        <v>1111</v>
      </c>
      <c r="E360" s="264" t="s">
        <v>255</v>
      </c>
      <c r="F360" s="265">
        <v>113.13</v>
      </c>
      <c r="G360" s="34"/>
      <c r="H360" s="39"/>
    </row>
    <row r="361" spans="1:8" s="2" customFormat="1" ht="16.899999999999999" customHeight="1">
      <c r="A361" s="34"/>
      <c r="B361" s="39"/>
      <c r="C361" s="266" t="s">
        <v>1</v>
      </c>
      <c r="D361" s="266" t="s">
        <v>1151</v>
      </c>
      <c r="E361" s="17" t="s">
        <v>1</v>
      </c>
      <c r="F361" s="267">
        <v>0</v>
      </c>
      <c r="G361" s="34"/>
      <c r="H361" s="39"/>
    </row>
    <row r="362" spans="1:8" s="2" customFormat="1" ht="16.899999999999999" customHeight="1">
      <c r="A362" s="34"/>
      <c r="B362" s="39"/>
      <c r="C362" s="266" t="s">
        <v>1</v>
      </c>
      <c r="D362" s="266" t="s">
        <v>1152</v>
      </c>
      <c r="E362" s="17" t="s">
        <v>1</v>
      </c>
      <c r="F362" s="267">
        <v>26.01</v>
      </c>
      <c r="G362" s="34"/>
      <c r="H362" s="39"/>
    </row>
    <row r="363" spans="1:8" s="2" customFormat="1" ht="16.899999999999999" customHeight="1">
      <c r="A363" s="34"/>
      <c r="B363" s="39"/>
      <c r="C363" s="266" t="s">
        <v>1</v>
      </c>
      <c r="D363" s="266" t="s">
        <v>1153</v>
      </c>
      <c r="E363" s="17" t="s">
        <v>1</v>
      </c>
      <c r="F363" s="267">
        <v>87.12</v>
      </c>
      <c r="G363" s="34"/>
      <c r="H363" s="39"/>
    </row>
    <row r="364" spans="1:8" s="2" customFormat="1" ht="16.899999999999999" customHeight="1">
      <c r="A364" s="34"/>
      <c r="B364" s="39"/>
      <c r="C364" s="266" t="s">
        <v>1111</v>
      </c>
      <c r="D364" s="266" t="s">
        <v>172</v>
      </c>
      <c r="E364" s="17" t="s">
        <v>1</v>
      </c>
      <c r="F364" s="267">
        <v>113.13</v>
      </c>
      <c r="G364" s="34"/>
      <c r="H364" s="39"/>
    </row>
    <row r="365" spans="1:8" s="2" customFormat="1" ht="16.899999999999999" customHeight="1">
      <c r="A365" s="34"/>
      <c r="B365" s="39"/>
      <c r="C365" s="268" t="s">
        <v>1782</v>
      </c>
      <c r="D365" s="34"/>
      <c r="E365" s="34"/>
      <c r="F365" s="34"/>
      <c r="G365" s="34"/>
      <c r="H365" s="39"/>
    </row>
    <row r="366" spans="1:8" s="2" customFormat="1" ht="22.5">
      <c r="A366" s="34"/>
      <c r="B366" s="39"/>
      <c r="C366" s="266" t="s">
        <v>1148</v>
      </c>
      <c r="D366" s="266" t="s">
        <v>1149</v>
      </c>
      <c r="E366" s="17" t="s">
        <v>255</v>
      </c>
      <c r="F366" s="267">
        <v>113.13</v>
      </c>
      <c r="G366" s="34"/>
      <c r="H366" s="39"/>
    </row>
    <row r="367" spans="1:8" s="2" customFormat="1" ht="16.899999999999999" customHeight="1">
      <c r="A367" s="34"/>
      <c r="B367" s="39"/>
      <c r="C367" s="266" t="s">
        <v>1169</v>
      </c>
      <c r="D367" s="266" t="s">
        <v>1170</v>
      </c>
      <c r="E367" s="17" t="s">
        <v>255</v>
      </c>
      <c r="F367" s="267">
        <v>291.00400000000002</v>
      </c>
      <c r="G367" s="34"/>
      <c r="H367" s="39"/>
    </row>
    <row r="368" spans="1:8" s="2" customFormat="1" ht="16.899999999999999" customHeight="1">
      <c r="A368" s="34"/>
      <c r="B368" s="39"/>
      <c r="C368" s="266" t="s">
        <v>1180</v>
      </c>
      <c r="D368" s="266" t="s">
        <v>1181</v>
      </c>
      <c r="E368" s="17" t="s">
        <v>255</v>
      </c>
      <c r="F368" s="267">
        <v>181.35400000000001</v>
      </c>
      <c r="G368" s="34"/>
      <c r="H368" s="39"/>
    </row>
    <row r="369" spans="1:8" s="2" customFormat="1" ht="16.899999999999999" customHeight="1">
      <c r="A369" s="34"/>
      <c r="B369" s="39"/>
      <c r="C369" s="266" t="s">
        <v>1192</v>
      </c>
      <c r="D369" s="266" t="s">
        <v>1193</v>
      </c>
      <c r="E369" s="17" t="s">
        <v>434</v>
      </c>
      <c r="F369" s="267">
        <v>107.268</v>
      </c>
      <c r="G369" s="34"/>
      <c r="H369" s="39"/>
    </row>
    <row r="370" spans="1:8" s="2" customFormat="1" ht="16.899999999999999" customHeight="1">
      <c r="A370" s="34"/>
      <c r="B370" s="39"/>
      <c r="C370" s="262" t="s">
        <v>1125</v>
      </c>
      <c r="D370" s="263" t="s">
        <v>1125</v>
      </c>
      <c r="E370" s="264" t="s">
        <v>255</v>
      </c>
      <c r="F370" s="265">
        <v>181.35400000000001</v>
      </c>
      <c r="G370" s="34"/>
      <c r="H370" s="39"/>
    </row>
    <row r="371" spans="1:8" s="2" customFormat="1" ht="16.899999999999999" customHeight="1">
      <c r="A371" s="34"/>
      <c r="B371" s="39"/>
      <c r="C371" s="266" t="s">
        <v>1125</v>
      </c>
      <c r="D371" s="266" t="s">
        <v>1183</v>
      </c>
      <c r="E371" s="17" t="s">
        <v>1</v>
      </c>
      <c r="F371" s="267">
        <v>181.35400000000001</v>
      </c>
      <c r="G371" s="34"/>
      <c r="H371" s="39"/>
    </row>
    <row r="372" spans="1:8" s="2" customFormat="1" ht="16.899999999999999" customHeight="1">
      <c r="A372" s="34"/>
      <c r="B372" s="39"/>
      <c r="C372" s="268" t="s">
        <v>1782</v>
      </c>
      <c r="D372" s="34"/>
      <c r="E372" s="34"/>
      <c r="F372" s="34"/>
      <c r="G372" s="34"/>
      <c r="H372" s="39"/>
    </row>
    <row r="373" spans="1:8" s="2" customFormat="1" ht="16.899999999999999" customHeight="1">
      <c r="A373" s="34"/>
      <c r="B373" s="39"/>
      <c r="C373" s="266" t="s">
        <v>1180</v>
      </c>
      <c r="D373" s="266" t="s">
        <v>1181</v>
      </c>
      <c r="E373" s="17" t="s">
        <v>255</v>
      </c>
      <c r="F373" s="267">
        <v>181.35400000000001</v>
      </c>
      <c r="G373" s="34"/>
      <c r="H373" s="39"/>
    </row>
    <row r="374" spans="1:8" s="2" customFormat="1" ht="16.899999999999999" customHeight="1">
      <c r="A374" s="34"/>
      <c r="B374" s="39"/>
      <c r="C374" s="266" t="s">
        <v>1187</v>
      </c>
      <c r="D374" s="266" t="s">
        <v>1188</v>
      </c>
      <c r="E374" s="17" t="s">
        <v>434</v>
      </c>
      <c r="F374" s="267">
        <v>237.30500000000001</v>
      </c>
      <c r="G374" s="34"/>
      <c r="H374" s="39"/>
    </row>
    <row r="375" spans="1:8" s="2" customFormat="1" ht="26.45" customHeight="1">
      <c r="A375" s="34"/>
      <c r="B375" s="39"/>
      <c r="C375" s="261" t="s">
        <v>1785</v>
      </c>
      <c r="D375" s="261" t="s">
        <v>94</v>
      </c>
      <c r="E375" s="34"/>
      <c r="F375" s="34"/>
      <c r="G375" s="34"/>
      <c r="H375" s="39"/>
    </row>
    <row r="376" spans="1:8" s="2" customFormat="1" ht="16.899999999999999" customHeight="1">
      <c r="A376" s="34"/>
      <c r="B376" s="39"/>
      <c r="C376" s="262" t="s">
        <v>1123</v>
      </c>
      <c r="D376" s="263" t="s">
        <v>1123</v>
      </c>
      <c r="E376" s="264" t="s">
        <v>255</v>
      </c>
      <c r="F376" s="265">
        <v>26.158000000000001</v>
      </c>
      <c r="G376" s="34"/>
      <c r="H376" s="39"/>
    </row>
    <row r="377" spans="1:8" s="2" customFormat="1" ht="16.899999999999999" customHeight="1">
      <c r="A377" s="34"/>
      <c r="B377" s="39"/>
      <c r="C377" s="266" t="s">
        <v>1123</v>
      </c>
      <c r="D377" s="266" t="s">
        <v>1338</v>
      </c>
      <c r="E377" s="17" t="s">
        <v>1</v>
      </c>
      <c r="F377" s="267">
        <v>26.158000000000001</v>
      </c>
      <c r="G377" s="34"/>
      <c r="H377" s="39"/>
    </row>
    <row r="378" spans="1:8" s="2" customFormat="1" ht="16.899999999999999" customHeight="1">
      <c r="A378" s="34"/>
      <c r="B378" s="39"/>
      <c r="C378" s="268" t="s">
        <v>1782</v>
      </c>
      <c r="D378" s="34"/>
      <c r="E378" s="34"/>
      <c r="F378" s="34"/>
      <c r="G378" s="34"/>
      <c r="H378" s="39"/>
    </row>
    <row r="379" spans="1:8" s="2" customFormat="1" ht="16.899999999999999" customHeight="1">
      <c r="A379" s="34"/>
      <c r="B379" s="39"/>
      <c r="C379" s="266" t="s">
        <v>701</v>
      </c>
      <c r="D379" s="266" t="s">
        <v>702</v>
      </c>
      <c r="E379" s="17" t="s">
        <v>255</v>
      </c>
      <c r="F379" s="267">
        <v>26.158000000000001</v>
      </c>
      <c r="G379" s="34"/>
      <c r="H379" s="39"/>
    </row>
    <row r="380" spans="1:8" s="2" customFormat="1" ht="16.899999999999999" customHeight="1">
      <c r="A380" s="34"/>
      <c r="B380" s="39"/>
      <c r="C380" s="266" t="s">
        <v>1180</v>
      </c>
      <c r="D380" s="266" t="s">
        <v>1181</v>
      </c>
      <c r="E380" s="17" t="s">
        <v>255</v>
      </c>
      <c r="F380" s="267">
        <v>272.04300000000001</v>
      </c>
      <c r="G380" s="34"/>
      <c r="H380" s="39"/>
    </row>
    <row r="381" spans="1:8" s="2" customFormat="1" ht="16.899999999999999" customHeight="1">
      <c r="A381" s="34"/>
      <c r="B381" s="39"/>
      <c r="C381" s="262" t="s">
        <v>293</v>
      </c>
      <c r="D381" s="263" t="s">
        <v>293</v>
      </c>
      <c r="E381" s="264" t="s">
        <v>255</v>
      </c>
      <c r="F381" s="265">
        <v>120.327</v>
      </c>
      <c r="G381" s="34"/>
      <c r="H381" s="39"/>
    </row>
    <row r="382" spans="1:8" s="2" customFormat="1" ht="16.899999999999999" customHeight="1">
      <c r="A382" s="34"/>
      <c r="B382" s="39"/>
      <c r="C382" s="266" t="s">
        <v>293</v>
      </c>
      <c r="D382" s="266" t="s">
        <v>1330</v>
      </c>
      <c r="E382" s="17" t="s">
        <v>1</v>
      </c>
      <c r="F382" s="267">
        <v>120.327</v>
      </c>
      <c r="G382" s="34"/>
      <c r="H382" s="39"/>
    </row>
    <row r="383" spans="1:8" s="2" customFormat="1" ht="16.899999999999999" customHeight="1">
      <c r="A383" s="34"/>
      <c r="B383" s="39"/>
      <c r="C383" s="268" t="s">
        <v>1782</v>
      </c>
      <c r="D383" s="34"/>
      <c r="E383" s="34"/>
      <c r="F383" s="34"/>
      <c r="G383" s="34"/>
      <c r="H383" s="39"/>
    </row>
    <row r="384" spans="1:8" s="2" customFormat="1" ht="16.899999999999999" customHeight="1">
      <c r="A384" s="34"/>
      <c r="B384" s="39"/>
      <c r="C384" s="266" t="s">
        <v>437</v>
      </c>
      <c r="D384" s="266" t="s">
        <v>438</v>
      </c>
      <c r="E384" s="17" t="s">
        <v>255</v>
      </c>
      <c r="F384" s="267">
        <v>120.327</v>
      </c>
      <c r="G384" s="34"/>
      <c r="H384" s="39"/>
    </row>
    <row r="385" spans="1:8" s="2" customFormat="1" ht="16.899999999999999" customHeight="1">
      <c r="A385" s="34"/>
      <c r="B385" s="39"/>
      <c r="C385" s="266" t="s">
        <v>1180</v>
      </c>
      <c r="D385" s="266" t="s">
        <v>1181</v>
      </c>
      <c r="E385" s="17" t="s">
        <v>255</v>
      </c>
      <c r="F385" s="267">
        <v>272.04300000000001</v>
      </c>
      <c r="G385" s="34"/>
      <c r="H385" s="39"/>
    </row>
    <row r="386" spans="1:8" s="2" customFormat="1" ht="16.899999999999999" customHeight="1">
      <c r="A386" s="34"/>
      <c r="B386" s="39"/>
      <c r="C386" s="266" t="s">
        <v>1333</v>
      </c>
      <c r="D386" s="266" t="s">
        <v>1334</v>
      </c>
      <c r="E386" s="17" t="s">
        <v>434</v>
      </c>
      <c r="F386" s="267">
        <v>228.62100000000001</v>
      </c>
      <c r="G386" s="34"/>
      <c r="H386" s="39"/>
    </row>
    <row r="387" spans="1:8" s="2" customFormat="1" ht="16.899999999999999" customHeight="1">
      <c r="A387" s="34"/>
      <c r="B387" s="39"/>
      <c r="C387" s="262" t="s">
        <v>1113</v>
      </c>
      <c r="D387" s="263" t="s">
        <v>1113</v>
      </c>
      <c r="E387" s="264" t="s">
        <v>241</v>
      </c>
      <c r="F387" s="265">
        <v>760.96</v>
      </c>
      <c r="G387" s="34"/>
      <c r="H387" s="39"/>
    </row>
    <row r="388" spans="1:8" s="2" customFormat="1" ht="16.899999999999999" customHeight="1">
      <c r="A388" s="34"/>
      <c r="B388" s="39"/>
      <c r="C388" s="266" t="s">
        <v>1</v>
      </c>
      <c r="D388" s="266" t="s">
        <v>1317</v>
      </c>
      <c r="E388" s="17" t="s">
        <v>1</v>
      </c>
      <c r="F388" s="267">
        <v>0</v>
      </c>
      <c r="G388" s="34"/>
      <c r="H388" s="39"/>
    </row>
    <row r="389" spans="1:8" s="2" customFormat="1" ht="16.899999999999999" customHeight="1">
      <c r="A389" s="34"/>
      <c r="B389" s="39"/>
      <c r="C389" s="266" t="s">
        <v>1113</v>
      </c>
      <c r="D389" s="266" t="s">
        <v>1320</v>
      </c>
      <c r="E389" s="17" t="s">
        <v>1</v>
      </c>
      <c r="F389" s="267">
        <v>760.96</v>
      </c>
      <c r="G389" s="34"/>
      <c r="H389" s="39"/>
    </row>
    <row r="390" spans="1:8" s="2" customFormat="1" ht="16.899999999999999" customHeight="1">
      <c r="A390" s="34"/>
      <c r="B390" s="39"/>
      <c r="C390" s="268" t="s">
        <v>1782</v>
      </c>
      <c r="D390" s="34"/>
      <c r="E390" s="34"/>
      <c r="F390" s="34"/>
      <c r="G390" s="34"/>
      <c r="H390" s="39"/>
    </row>
    <row r="391" spans="1:8" s="2" customFormat="1" ht="16.899999999999999" customHeight="1">
      <c r="A391" s="34"/>
      <c r="B391" s="39"/>
      <c r="C391" s="266" t="s">
        <v>1154</v>
      </c>
      <c r="D391" s="266" t="s">
        <v>1155</v>
      </c>
      <c r="E391" s="17" t="s">
        <v>241</v>
      </c>
      <c r="F391" s="267">
        <v>760.96</v>
      </c>
      <c r="G391" s="34"/>
      <c r="H391" s="39"/>
    </row>
    <row r="392" spans="1:8" s="2" customFormat="1" ht="16.899999999999999" customHeight="1">
      <c r="A392" s="34"/>
      <c r="B392" s="39"/>
      <c r="C392" s="266" t="s">
        <v>1158</v>
      </c>
      <c r="D392" s="266" t="s">
        <v>1159</v>
      </c>
      <c r="E392" s="17" t="s">
        <v>241</v>
      </c>
      <c r="F392" s="267">
        <v>760.96</v>
      </c>
      <c r="G392" s="34"/>
      <c r="H392" s="39"/>
    </row>
    <row r="393" spans="1:8" s="2" customFormat="1" ht="16.899999999999999" customHeight="1">
      <c r="A393" s="34"/>
      <c r="B393" s="39"/>
      <c r="C393" s="262" t="s">
        <v>1301</v>
      </c>
      <c r="D393" s="263" t="s">
        <v>1301</v>
      </c>
      <c r="E393" s="264" t="s">
        <v>103</v>
      </c>
      <c r="F393" s="265">
        <v>237.8</v>
      </c>
      <c r="G393" s="34"/>
      <c r="H393" s="39"/>
    </row>
    <row r="394" spans="1:8" s="2" customFormat="1" ht="16.899999999999999" customHeight="1">
      <c r="A394" s="34"/>
      <c r="B394" s="39"/>
      <c r="C394" s="266" t="s">
        <v>1</v>
      </c>
      <c r="D394" s="266" t="s">
        <v>1351</v>
      </c>
      <c r="E394" s="17" t="s">
        <v>1</v>
      </c>
      <c r="F394" s="267">
        <v>0</v>
      </c>
      <c r="G394" s="34"/>
      <c r="H394" s="39"/>
    </row>
    <row r="395" spans="1:8" s="2" customFormat="1" ht="16.899999999999999" customHeight="1">
      <c r="A395" s="34"/>
      <c r="B395" s="39"/>
      <c r="C395" s="266" t="s">
        <v>1301</v>
      </c>
      <c r="D395" s="266" t="s">
        <v>1352</v>
      </c>
      <c r="E395" s="17" t="s">
        <v>1</v>
      </c>
      <c r="F395" s="267">
        <v>237.8</v>
      </c>
      <c r="G395" s="34"/>
      <c r="H395" s="39"/>
    </row>
    <row r="396" spans="1:8" s="2" customFormat="1" ht="16.899999999999999" customHeight="1">
      <c r="A396" s="34"/>
      <c r="B396" s="39"/>
      <c r="C396" s="268" t="s">
        <v>1782</v>
      </c>
      <c r="D396" s="34"/>
      <c r="E396" s="34"/>
      <c r="F396" s="34"/>
      <c r="G396" s="34"/>
      <c r="H396" s="39"/>
    </row>
    <row r="397" spans="1:8" s="2" customFormat="1" ht="22.5">
      <c r="A397" s="34"/>
      <c r="B397" s="39"/>
      <c r="C397" s="266" t="s">
        <v>1348</v>
      </c>
      <c r="D397" s="266" t="s">
        <v>1349</v>
      </c>
      <c r="E397" s="17" t="s">
        <v>103</v>
      </c>
      <c r="F397" s="267">
        <v>237.8</v>
      </c>
      <c r="G397" s="34"/>
      <c r="H397" s="39"/>
    </row>
    <row r="398" spans="1:8" s="2" customFormat="1" ht="22.5">
      <c r="A398" s="34"/>
      <c r="B398" s="39"/>
      <c r="C398" s="266" t="s">
        <v>1144</v>
      </c>
      <c r="D398" s="266" t="s">
        <v>1315</v>
      </c>
      <c r="E398" s="17" t="s">
        <v>255</v>
      </c>
      <c r="F398" s="267">
        <v>418.52800000000002</v>
      </c>
      <c r="G398" s="34"/>
      <c r="H398" s="39"/>
    </row>
    <row r="399" spans="1:8" s="2" customFormat="1" ht="16.899999999999999" customHeight="1">
      <c r="A399" s="34"/>
      <c r="B399" s="39"/>
      <c r="C399" s="266" t="s">
        <v>1154</v>
      </c>
      <c r="D399" s="266" t="s">
        <v>1155</v>
      </c>
      <c r="E399" s="17" t="s">
        <v>241</v>
      </c>
      <c r="F399" s="267">
        <v>760.96</v>
      </c>
      <c r="G399" s="34"/>
      <c r="H399" s="39"/>
    </row>
    <row r="400" spans="1:8" s="2" customFormat="1" ht="16.899999999999999" customHeight="1">
      <c r="A400" s="34"/>
      <c r="B400" s="39"/>
      <c r="C400" s="266" t="s">
        <v>437</v>
      </c>
      <c r="D400" s="266" t="s">
        <v>438</v>
      </c>
      <c r="E400" s="17" t="s">
        <v>255</v>
      </c>
      <c r="F400" s="267">
        <v>120.327</v>
      </c>
      <c r="G400" s="34"/>
      <c r="H400" s="39"/>
    </row>
    <row r="401" spans="1:8" s="2" customFormat="1" ht="16.899999999999999" customHeight="1">
      <c r="A401" s="34"/>
      <c r="B401" s="39"/>
      <c r="C401" s="266" t="s">
        <v>701</v>
      </c>
      <c r="D401" s="266" t="s">
        <v>702</v>
      </c>
      <c r="E401" s="17" t="s">
        <v>255</v>
      </c>
      <c r="F401" s="267">
        <v>26.158000000000001</v>
      </c>
      <c r="G401" s="34"/>
      <c r="H401" s="39"/>
    </row>
    <row r="402" spans="1:8" s="2" customFormat="1" ht="16.899999999999999" customHeight="1">
      <c r="A402" s="34"/>
      <c r="B402" s="39"/>
      <c r="C402" s="266" t="s">
        <v>1414</v>
      </c>
      <c r="D402" s="266" t="s">
        <v>1415</v>
      </c>
      <c r="E402" s="17" t="s">
        <v>103</v>
      </c>
      <c r="F402" s="267">
        <v>237.8</v>
      </c>
      <c r="G402" s="34"/>
      <c r="H402" s="39"/>
    </row>
    <row r="403" spans="1:8" s="2" customFormat="1" ht="16.899999999999999" customHeight="1">
      <c r="A403" s="34"/>
      <c r="B403" s="39"/>
      <c r="C403" s="266" t="s">
        <v>1423</v>
      </c>
      <c r="D403" s="266" t="s">
        <v>1424</v>
      </c>
      <c r="E403" s="17" t="s">
        <v>103</v>
      </c>
      <c r="F403" s="267">
        <v>237.8</v>
      </c>
      <c r="G403" s="34"/>
      <c r="H403" s="39"/>
    </row>
    <row r="404" spans="1:8" s="2" customFormat="1" ht="16.899999999999999" customHeight="1">
      <c r="A404" s="34"/>
      <c r="B404" s="39"/>
      <c r="C404" s="266" t="s">
        <v>1456</v>
      </c>
      <c r="D404" s="266" t="s">
        <v>1457</v>
      </c>
      <c r="E404" s="17" t="s">
        <v>103</v>
      </c>
      <c r="F404" s="267">
        <v>618.28</v>
      </c>
      <c r="G404" s="34"/>
      <c r="H404" s="39"/>
    </row>
    <row r="405" spans="1:8" s="2" customFormat="1" ht="16.899999999999999" customHeight="1">
      <c r="A405" s="34"/>
      <c r="B405" s="39"/>
      <c r="C405" s="266" t="s">
        <v>1460</v>
      </c>
      <c r="D405" s="266" t="s">
        <v>1461</v>
      </c>
      <c r="E405" s="17" t="s">
        <v>103</v>
      </c>
      <c r="F405" s="267">
        <v>261.58</v>
      </c>
      <c r="G405" s="34"/>
      <c r="H405" s="39"/>
    </row>
    <row r="406" spans="1:8" s="2" customFormat="1" ht="16.899999999999999" customHeight="1">
      <c r="A406" s="34"/>
      <c r="B406" s="39"/>
      <c r="C406" s="266" t="s">
        <v>1353</v>
      </c>
      <c r="D406" s="266" t="s">
        <v>1354</v>
      </c>
      <c r="E406" s="17" t="s">
        <v>103</v>
      </c>
      <c r="F406" s="267">
        <v>249.69</v>
      </c>
      <c r="G406" s="34"/>
      <c r="H406" s="39"/>
    </row>
    <row r="407" spans="1:8" s="2" customFormat="1" ht="16.899999999999999" customHeight="1">
      <c r="A407" s="34"/>
      <c r="B407" s="39"/>
      <c r="C407" s="262" t="s">
        <v>1303</v>
      </c>
      <c r="D407" s="263" t="s">
        <v>1303</v>
      </c>
      <c r="E407" s="264" t="s">
        <v>255</v>
      </c>
      <c r="F407" s="265">
        <v>418.52800000000002</v>
      </c>
      <c r="G407" s="34"/>
      <c r="H407" s="39"/>
    </row>
    <row r="408" spans="1:8" s="2" customFormat="1" ht="16.899999999999999" customHeight="1">
      <c r="A408" s="34"/>
      <c r="B408" s="39"/>
      <c r="C408" s="266" t="s">
        <v>1</v>
      </c>
      <c r="D408" s="266" t="s">
        <v>1317</v>
      </c>
      <c r="E408" s="17" t="s">
        <v>1</v>
      </c>
      <c r="F408" s="267">
        <v>0</v>
      </c>
      <c r="G408" s="34"/>
      <c r="H408" s="39"/>
    </row>
    <row r="409" spans="1:8" s="2" customFormat="1" ht="16.899999999999999" customHeight="1">
      <c r="A409" s="34"/>
      <c r="B409" s="39"/>
      <c r="C409" s="266" t="s">
        <v>1303</v>
      </c>
      <c r="D409" s="266" t="s">
        <v>1318</v>
      </c>
      <c r="E409" s="17" t="s">
        <v>1</v>
      </c>
      <c r="F409" s="267">
        <v>418.52800000000002</v>
      </c>
      <c r="G409" s="34"/>
      <c r="H409" s="39"/>
    </row>
    <row r="410" spans="1:8" s="2" customFormat="1" ht="16.899999999999999" customHeight="1">
      <c r="A410" s="34"/>
      <c r="B410" s="39"/>
      <c r="C410" s="268" t="s">
        <v>1782</v>
      </c>
      <c r="D410" s="34"/>
      <c r="E410" s="34"/>
      <c r="F410" s="34"/>
      <c r="G410" s="34"/>
      <c r="H410" s="39"/>
    </row>
    <row r="411" spans="1:8" s="2" customFormat="1" ht="22.5">
      <c r="A411" s="34"/>
      <c r="B411" s="39"/>
      <c r="C411" s="266" t="s">
        <v>1144</v>
      </c>
      <c r="D411" s="266" t="s">
        <v>1315</v>
      </c>
      <c r="E411" s="17" t="s">
        <v>255</v>
      </c>
      <c r="F411" s="267">
        <v>418.52800000000002</v>
      </c>
      <c r="G411" s="34"/>
      <c r="H411" s="39"/>
    </row>
    <row r="412" spans="1:8" s="2" customFormat="1" ht="22.5">
      <c r="A412" s="34"/>
      <c r="B412" s="39"/>
      <c r="C412" s="266" t="s">
        <v>419</v>
      </c>
      <c r="D412" s="266" t="s">
        <v>420</v>
      </c>
      <c r="E412" s="17" t="s">
        <v>255</v>
      </c>
      <c r="F412" s="267">
        <v>418.52800000000002</v>
      </c>
      <c r="G412" s="34"/>
      <c r="H412" s="39"/>
    </row>
    <row r="413" spans="1:8" s="2" customFormat="1" ht="16.899999999999999" customHeight="1">
      <c r="A413" s="34"/>
      <c r="B413" s="39"/>
      <c r="C413" s="266" t="s">
        <v>424</v>
      </c>
      <c r="D413" s="266" t="s">
        <v>425</v>
      </c>
      <c r="E413" s="17" t="s">
        <v>255</v>
      </c>
      <c r="F413" s="267">
        <v>418.52800000000002</v>
      </c>
      <c r="G413" s="34"/>
      <c r="H413" s="39"/>
    </row>
    <row r="414" spans="1:8" s="2" customFormat="1" ht="16.899999999999999" customHeight="1">
      <c r="A414" s="34"/>
      <c r="B414" s="39"/>
      <c r="C414" s="266" t="s">
        <v>428</v>
      </c>
      <c r="D414" s="266" t="s">
        <v>429</v>
      </c>
      <c r="E414" s="17" t="s">
        <v>255</v>
      </c>
      <c r="F414" s="267">
        <v>418.52800000000002</v>
      </c>
      <c r="G414" s="34"/>
      <c r="H414" s="39"/>
    </row>
    <row r="415" spans="1:8" s="2" customFormat="1" ht="22.5">
      <c r="A415" s="34"/>
      <c r="B415" s="39"/>
      <c r="C415" s="266" t="s">
        <v>432</v>
      </c>
      <c r="D415" s="266" t="s">
        <v>433</v>
      </c>
      <c r="E415" s="17" t="s">
        <v>434</v>
      </c>
      <c r="F415" s="267">
        <v>711.49800000000005</v>
      </c>
      <c r="G415" s="34"/>
      <c r="H415" s="39"/>
    </row>
    <row r="416" spans="1:8" s="2" customFormat="1" ht="16.899999999999999" customHeight="1">
      <c r="A416" s="34"/>
      <c r="B416" s="39"/>
      <c r="C416" s="266" t="s">
        <v>1180</v>
      </c>
      <c r="D416" s="266" t="s">
        <v>1181</v>
      </c>
      <c r="E416" s="17" t="s">
        <v>255</v>
      </c>
      <c r="F416" s="267">
        <v>272.04300000000001</v>
      </c>
      <c r="G416" s="34"/>
      <c r="H416" s="39"/>
    </row>
    <row r="417" spans="1:8" s="2" customFormat="1" ht="26.45" customHeight="1">
      <c r="A417" s="34"/>
      <c r="B417" s="39"/>
      <c r="C417" s="261" t="s">
        <v>1786</v>
      </c>
      <c r="D417" s="261" t="s">
        <v>97</v>
      </c>
      <c r="E417" s="34"/>
      <c r="F417" s="34"/>
      <c r="G417" s="34"/>
      <c r="H417" s="39"/>
    </row>
    <row r="418" spans="1:8" s="2" customFormat="1" ht="16.899999999999999" customHeight="1">
      <c r="A418" s="34"/>
      <c r="B418" s="39"/>
      <c r="C418" s="262" t="s">
        <v>1487</v>
      </c>
      <c r="D418" s="263" t="s">
        <v>1487</v>
      </c>
      <c r="E418" s="264" t="s">
        <v>103</v>
      </c>
      <c r="F418" s="265">
        <v>108.5</v>
      </c>
      <c r="G418" s="34"/>
      <c r="H418" s="39"/>
    </row>
    <row r="419" spans="1:8" s="2" customFormat="1" ht="16.899999999999999" customHeight="1">
      <c r="A419" s="34"/>
      <c r="B419" s="39"/>
      <c r="C419" s="266" t="s">
        <v>1</v>
      </c>
      <c r="D419" s="266" t="s">
        <v>621</v>
      </c>
      <c r="E419" s="17" t="s">
        <v>1</v>
      </c>
      <c r="F419" s="267">
        <v>0</v>
      </c>
      <c r="G419" s="34"/>
      <c r="H419" s="39"/>
    </row>
    <row r="420" spans="1:8" s="2" customFormat="1" ht="16.899999999999999" customHeight="1">
      <c r="A420" s="34"/>
      <c r="B420" s="39"/>
      <c r="C420" s="266" t="s">
        <v>1</v>
      </c>
      <c r="D420" s="266" t="s">
        <v>1618</v>
      </c>
      <c r="E420" s="17" t="s">
        <v>1</v>
      </c>
      <c r="F420" s="267">
        <v>0</v>
      </c>
      <c r="G420" s="34"/>
      <c r="H420" s="39"/>
    </row>
    <row r="421" spans="1:8" s="2" customFormat="1" ht="16.899999999999999" customHeight="1">
      <c r="A421" s="34"/>
      <c r="B421" s="39"/>
      <c r="C421" s="266" t="s">
        <v>1</v>
      </c>
      <c r="D421" s="266" t="s">
        <v>1619</v>
      </c>
      <c r="E421" s="17" t="s">
        <v>1</v>
      </c>
      <c r="F421" s="267">
        <v>48</v>
      </c>
      <c r="G421" s="34"/>
      <c r="H421" s="39"/>
    </row>
    <row r="422" spans="1:8" s="2" customFormat="1" ht="16.899999999999999" customHeight="1">
      <c r="A422" s="34"/>
      <c r="B422" s="39"/>
      <c r="C422" s="266" t="s">
        <v>1</v>
      </c>
      <c r="D422" s="266" t="s">
        <v>1620</v>
      </c>
      <c r="E422" s="17" t="s">
        <v>1</v>
      </c>
      <c r="F422" s="267">
        <v>60.5</v>
      </c>
      <c r="G422" s="34"/>
      <c r="H422" s="39"/>
    </row>
    <row r="423" spans="1:8" s="2" customFormat="1" ht="16.899999999999999" customHeight="1">
      <c r="A423" s="34"/>
      <c r="B423" s="39"/>
      <c r="C423" s="266" t="s">
        <v>1487</v>
      </c>
      <c r="D423" s="266" t="s">
        <v>172</v>
      </c>
      <c r="E423" s="17" t="s">
        <v>1</v>
      </c>
      <c r="F423" s="267">
        <v>108.5</v>
      </c>
      <c r="G423" s="34"/>
      <c r="H423" s="39"/>
    </row>
    <row r="424" spans="1:8" s="2" customFormat="1" ht="16.899999999999999" customHeight="1">
      <c r="A424" s="34"/>
      <c r="B424" s="39"/>
      <c r="C424" s="268" t="s">
        <v>1782</v>
      </c>
      <c r="D424" s="34"/>
      <c r="E424" s="34"/>
      <c r="F424" s="34"/>
      <c r="G424" s="34"/>
      <c r="H424" s="39"/>
    </row>
    <row r="425" spans="1:8" s="2" customFormat="1" ht="16.899999999999999" customHeight="1">
      <c r="A425" s="34"/>
      <c r="B425" s="39"/>
      <c r="C425" s="266" t="s">
        <v>1615</v>
      </c>
      <c r="D425" s="266" t="s">
        <v>1616</v>
      </c>
      <c r="E425" s="17" t="s">
        <v>103</v>
      </c>
      <c r="F425" s="267">
        <v>108.5</v>
      </c>
      <c r="G425" s="34"/>
      <c r="H425" s="39"/>
    </row>
    <row r="426" spans="1:8" s="2" customFormat="1" ht="22.5">
      <c r="A426" s="34"/>
      <c r="B426" s="39"/>
      <c r="C426" s="266" t="s">
        <v>1612</v>
      </c>
      <c r="D426" s="266" t="s">
        <v>1613</v>
      </c>
      <c r="E426" s="17" t="s">
        <v>103</v>
      </c>
      <c r="F426" s="267">
        <v>108.5</v>
      </c>
      <c r="G426" s="34"/>
      <c r="H426" s="39"/>
    </row>
    <row r="427" spans="1:8" s="2" customFormat="1" ht="16.899999999999999" customHeight="1">
      <c r="A427" s="34"/>
      <c r="B427" s="39"/>
      <c r="C427" s="266" t="s">
        <v>1498</v>
      </c>
      <c r="D427" s="266" t="s">
        <v>1499</v>
      </c>
      <c r="E427" s="17" t="s">
        <v>103</v>
      </c>
      <c r="F427" s="267">
        <v>352.4</v>
      </c>
      <c r="G427" s="34"/>
      <c r="H427" s="39"/>
    </row>
    <row r="428" spans="1:8" s="2" customFormat="1" ht="16.899999999999999" customHeight="1">
      <c r="A428" s="34"/>
      <c r="B428" s="39"/>
      <c r="C428" s="262" t="s">
        <v>1473</v>
      </c>
      <c r="D428" s="263" t="s">
        <v>1473</v>
      </c>
      <c r="E428" s="264" t="s">
        <v>103</v>
      </c>
      <c r="F428" s="265">
        <v>65.900000000000006</v>
      </c>
      <c r="G428" s="34"/>
      <c r="H428" s="39"/>
    </row>
    <row r="429" spans="1:8" s="2" customFormat="1" ht="16.899999999999999" customHeight="1">
      <c r="A429" s="34"/>
      <c r="B429" s="39"/>
      <c r="C429" s="266" t="s">
        <v>1</v>
      </c>
      <c r="D429" s="266" t="s">
        <v>621</v>
      </c>
      <c r="E429" s="17" t="s">
        <v>1</v>
      </c>
      <c r="F429" s="267">
        <v>0</v>
      </c>
      <c r="G429" s="34"/>
      <c r="H429" s="39"/>
    </row>
    <row r="430" spans="1:8" s="2" customFormat="1" ht="16.899999999999999" customHeight="1">
      <c r="A430" s="34"/>
      <c r="B430" s="39"/>
      <c r="C430" s="266" t="s">
        <v>1</v>
      </c>
      <c r="D430" s="266" t="s">
        <v>1559</v>
      </c>
      <c r="E430" s="17" t="s">
        <v>1</v>
      </c>
      <c r="F430" s="267">
        <v>0</v>
      </c>
      <c r="G430" s="34"/>
      <c r="H430" s="39"/>
    </row>
    <row r="431" spans="1:8" s="2" customFormat="1" ht="16.899999999999999" customHeight="1">
      <c r="A431" s="34"/>
      <c r="B431" s="39"/>
      <c r="C431" s="266" t="s">
        <v>1473</v>
      </c>
      <c r="D431" s="266" t="s">
        <v>1628</v>
      </c>
      <c r="E431" s="17" t="s">
        <v>1</v>
      </c>
      <c r="F431" s="267">
        <v>65.900000000000006</v>
      </c>
      <c r="G431" s="34"/>
      <c r="H431" s="39"/>
    </row>
    <row r="432" spans="1:8" s="2" customFormat="1" ht="16.899999999999999" customHeight="1">
      <c r="A432" s="34"/>
      <c r="B432" s="39"/>
      <c r="C432" s="268" t="s">
        <v>1782</v>
      </c>
      <c r="D432" s="34"/>
      <c r="E432" s="34"/>
      <c r="F432" s="34"/>
      <c r="G432" s="34"/>
      <c r="H432" s="39"/>
    </row>
    <row r="433" spans="1:8" s="2" customFormat="1" ht="16.899999999999999" customHeight="1">
      <c r="A433" s="34"/>
      <c r="B433" s="39"/>
      <c r="C433" s="266" t="s">
        <v>1625</v>
      </c>
      <c r="D433" s="266" t="s">
        <v>1626</v>
      </c>
      <c r="E433" s="17" t="s">
        <v>103</v>
      </c>
      <c r="F433" s="267">
        <v>65.900000000000006</v>
      </c>
      <c r="G433" s="34"/>
      <c r="H433" s="39"/>
    </row>
    <row r="434" spans="1:8" s="2" customFormat="1" ht="22.5">
      <c r="A434" s="34"/>
      <c r="B434" s="39"/>
      <c r="C434" s="266" t="s">
        <v>1589</v>
      </c>
      <c r="D434" s="266" t="s">
        <v>1590</v>
      </c>
      <c r="E434" s="17" t="s">
        <v>103</v>
      </c>
      <c r="F434" s="267">
        <v>243.9</v>
      </c>
      <c r="G434" s="34"/>
      <c r="H434" s="39"/>
    </row>
    <row r="435" spans="1:8" s="2" customFormat="1" ht="16.899999999999999" customHeight="1">
      <c r="A435" s="34"/>
      <c r="B435" s="39"/>
      <c r="C435" s="266" t="s">
        <v>1622</v>
      </c>
      <c r="D435" s="266" t="s">
        <v>1623</v>
      </c>
      <c r="E435" s="17" t="s">
        <v>103</v>
      </c>
      <c r="F435" s="267">
        <v>65.900000000000006</v>
      </c>
      <c r="G435" s="34"/>
      <c r="H435" s="39"/>
    </row>
    <row r="436" spans="1:8" s="2" customFormat="1" ht="16.899999999999999" customHeight="1">
      <c r="A436" s="34"/>
      <c r="B436" s="39"/>
      <c r="C436" s="266" t="s">
        <v>1656</v>
      </c>
      <c r="D436" s="266" t="s">
        <v>1657</v>
      </c>
      <c r="E436" s="17" t="s">
        <v>103</v>
      </c>
      <c r="F436" s="267">
        <v>189.5</v>
      </c>
      <c r="G436" s="34"/>
      <c r="H436" s="39"/>
    </row>
    <row r="437" spans="1:8" s="2" customFormat="1" ht="16.899999999999999" customHeight="1">
      <c r="A437" s="34"/>
      <c r="B437" s="39"/>
      <c r="C437" s="266" t="s">
        <v>1498</v>
      </c>
      <c r="D437" s="266" t="s">
        <v>1499</v>
      </c>
      <c r="E437" s="17" t="s">
        <v>103</v>
      </c>
      <c r="F437" s="267">
        <v>352.4</v>
      </c>
      <c r="G437" s="34"/>
      <c r="H437" s="39"/>
    </row>
    <row r="438" spans="1:8" s="2" customFormat="1" ht="16.899999999999999" customHeight="1">
      <c r="A438" s="34"/>
      <c r="B438" s="39"/>
      <c r="C438" s="266" t="s">
        <v>1673</v>
      </c>
      <c r="D438" s="266" t="s">
        <v>1674</v>
      </c>
      <c r="E438" s="17" t="s">
        <v>103</v>
      </c>
      <c r="F438" s="267">
        <v>268.29000000000002</v>
      </c>
      <c r="G438" s="34"/>
      <c r="H438" s="39"/>
    </row>
    <row r="439" spans="1:8" s="2" customFormat="1" ht="16.899999999999999" customHeight="1">
      <c r="A439" s="34"/>
      <c r="B439" s="39"/>
      <c r="C439" s="262" t="s">
        <v>1475</v>
      </c>
      <c r="D439" s="263" t="s">
        <v>1475</v>
      </c>
      <c r="E439" s="264" t="s">
        <v>103</v>
      </c>
      <c r="F439" s="265">
        <v>178</v>
      </c>
      <c r="G439" s="34"/>
      <c r="H439" s="39"/>
    </row>
    <row r="440" spans="1:8" s="2" customFormat="1" ht="16.899999999999999" customHeight="1">
      <c r="A440" s="34"/>
      <c r="B440" s="39"/>
      <c r="C440" s="266" t="s">
        <v>1</v>
      </c>
      <c r="D440" s="266" t="s">
        <v>621</v>
      </c>
      <c r="E440" s="17" t="s">
        <v>1</v>
      </c>
      <c r="F440" s="267">
        <v>0</v>
      </c>
      <c r="G440" s="34"/>
      <c r="H440" s="39"/>
    </row>
    <row r="441" spans="1:8" s="2" customFormat="1" ht="16.899999999999999" customHeight="1">
      <c r="A441" s="34"/>
      <c r="B441" s="39"/>
      <c r="C441" s="266" t="s">
        <v>1</v>
      </c>
      <c r="D441" s="266" t="s">
        <v>1559</v>
      </c>
      <c r="E441" s="17" t="s">
        <v>1</v>
      </c>
      <c r="F441" s="267">
        <v>0</v>
      </c>
      <c r="G441" s="34"/>
      <c r="H441" s="39"/>
    </row>
    <row r="442" spans="1:8" s="2" customFormat="1" ht="16.899999999999999" customHeight="1">
      <c r="A442" s="34"/>
      <c r="B442" s="39"/>
      <c r="C442" s="266" t="s">
        <v>1475</v>
      </c>
      <c r="D442" s="266" t="s">
        <v>1636</v>
      </c>
      <c r="E442" s="17" t="s">
        <v>1</v>
      </c>
      <c r="F442" s="267">
        <v>178</v>
      </c>
      <c r="G442" s="34"/>
      <c r="H442" s="39"/>
    </row>
    <row r="443" spans="1:8" s="2" customFormat="1" ht="16.899999999999999" customHeight="1">
      <c r="A443" s="34"/>
      <c r="B443" s="39"/>
      <c r="C443" s="268" t="s">
        <v>1782</v>
      </c>
      <c r="D443" s="34"/>
      <c r="E443" s="34"/>
      <c r="F443" s="34"/>
      <c r="G443" s="34"/>
      <c r="H443" s="39"/>
    </row>
    <row r="444" spans="1:8" s="2" customFormat="1" ht="16.899999999999999" customHeight="1">
      <c r="A444" s="34"/>
      <c r="B444" s="39"/>
      <c r="C444" s="266" t="s">
        <v>1633</v>
      </c>
      <c r="D444" s="266" t="s">
        <v>1634</v>
      </c>
      <c r="E444" s="17" t="s">
        <v>103</v>
      </c>
      <c r="F444" s="267">
        <v>178</v>
      </c>
      <c r="G444" s="34"/>
      <c r="H444" s="39"/>
    </row>
    <row r="445" spans="1:8" s="2" customFormat="1" ht="22.5">
      <c r="A445" s="34"/>
      <c r="B445" s="39"/>
      <c r="C445" s="266" t="s">
        <v>1589</v>
      </c>
      <c r="D445" s="266" t="s">
        <v>1590</v>
      </c>
      <c r="E445" s="17" t="s">
        <v>103</v>
      </c>
      <c r="F445" s="267">
        <v>243.9</v>
      </c>
      <c r="G445" s="34"/>
      <c r="H445" s="39"/>
    </row>
    <row r="446" spans="1:8" s="2" customFormat="1" ht="22.5">
      <c r="A446" s="34"/>
      <c r="B446" s="39"/>
      <c r="C446" s="266" t="s">
        <v>1630</v>
      </c>
      <c r="D446" s="266" t="s">
        <v>1631</v>
      </c>
      <c r="E446" s="17" t="s">
        <v>103</v>
      </c>
      <c r="F446" s="267">
        <v>178</v>
      </c>
      <c r="G446" s="34"/>
      <c r="H446" s="39"/>
    </row>
    <row r="447" spans="1:8" s="2" customFormat="1" ht="16.899999999999999" customHeight="1">
      <c r="A447" s="34"/>
      <c r="B447" s="39"/>
      <c r="C447" s="266" t="s">
        <v>1656</v>
      </c>
      <c r="D447" s="266" t="s">
        <v>1657</v>
      </c>
      <c r="E447" s="17" t="s">
        <v>103</v>
      </c>
      <c r="F447" s="267">
        <v>189.5</v>
      </c>
      <c r="G447" s="34"/>
      <c r="H447" s="39"/>
    </row>
    <row r="448" spans="1:8" s="2" customFormat="1" ht="16.899999999999999" customHeight="1">
      <c r="A448" s="34"/>
      <c r="B448" s="39"/>
      <c r="C448" s="266" t="s">
        <v>1498</v>
      </c>
      <c r="D448" s="266" t="s">
        <v>1499</v>
      </c>
      <c r="E448" s="17" t="s">
        <v>103</v>
      </c>
      <c r="F448" s="267">
        <v>352.4</v>
      </c>
      <c r="G448" s="34"/>
      <c r="H448" s="39"/>
    </row>
    <row r="449" spans="1:8" s="2" customFormat="1" ht="16.899999999999999" customHeight="1">
      <c r="A449" s="34"/>
      <c r="B449" s="39"/>
      <c r="C449" s="266" t="s">
        <v>1673</v>
      </c>
      <c r="D449" s="266" t="s">
        <v>1674</v>
      </c>
      <c r="E449" s="17" t="s">
        <v>103</v>
      </c>
      <c r="F449" s="267">
        <v>268.29000000000002</v>
      </c>
      <c r="G449" s="34"/>
      <c r="H449" s="39"/>
    </row>
    <row r="450" spans="1:8" s="2" customFormat="1" ht="16.899999999999999" customHeight="1">
      <c r="A450" s="34"/>
      <c r="B450" s="39"/>
      <c r="C450" s="262" t="s">
        <v>1479</v>
      </c>
      <c r="D450" s="263" t="s">
        <v>1479</v>
      </c>
      <c r="E450" s="264" t="s">
        <v>103</v>
      </c>
      <c r="F450" s="265">
        <v>74.8</v>
      </c>
      <c r="G450" s="34"/>
      <c r="H450" s="39"/>
    </row>
    <row r="451" spans="1:8" s="2" customFormat="1" ht="16.899999999999999" customHeight="1">
      <c r="A451" s="34"/>
      <c r="B451" s="39"/>
      <c r="C451" s="266" t="s">
        <v>1</v>
      </c>
      <c r="D451" s="266" t="s">
        <v>621</v>
      </c>
      <c r="E451" s="17" t="s">
        <v>1</v>
      </c>
      <c r="F451" s="267">
        <v>0</v>
      </c>
      <c r="G451" s="34"/>
      <c r="H451" s="39"/>
    </row>
    <row r="452" spans="1:8" s="2" customFormat="1" ht="16.899999999999999" customHeight="1">
      <c r="A452" s="34"/>
      <c r="B452" s="39"/>
      <c r="C452" s="266" t="s">
        <v>1</v>
      </c>
      <c r="D452" s="266" t="s">
        <v>1690</v>
      </c>
      <c r="E452" s="17" t="s">
        <v>1</v>
      </c>
      <c r="F452" s="267">
        <v>0</v>
      </c>
      <c r="G452" s="34"/>
      <c r="H452" s="39"/>
    </row>
    <row r="453" spans="1:8" s="2" customFormat="1" ht="16.899999999999999" customHeight="1">
      <c r="A453" s="34"/>
      <c r="B453" s="39"/>
      <c r="C453" s="266" t="s">
        <v>1479</v>
      </c>
      <c r="D453" s="266" t="s">
        <v>1691</v>
      </c>
      <c r="E453" s="17" t="s">
        <v>1</v>
      </c>
      <c r="F453" s="267">
        <v>74.8</v>
      </c>
      <c r="G453" s="34"/>
      <c r="H453" s="39"/>
    </row>
    <row r="454" spans="1:8" s="2" customFormat="1" ht="16.899999999999999" customHeight="1">
      <c r="A454" s="34"/>
      <c r="B454" s="39"/>
      <c r="C454" s="268" t="s">
        <v>1782</v>
      </c>
      <c r="D454" s="34"/>
      <c r="E454" s="34"/>
      <c r="F454" s="34"/>
      <c r="G454" s="34"/>
      <c r="H454" s="39"/>
    </row>
    <row r="455" spans="1:8" s="2" customFormat="1" ht="16.899999999999999" customHeight="1">
      <c r="A455" s="34"/>
      <c r="B455" s="39"/>
      <c r="C455" s="266" t="s">
        <v>1100</v>
      </c>
      <c r="D455" s="266" t="s">
        <v>1101</v>
      </c>
      <c r="E455" s="17" t="s">
        <v>103</v>
      </c>
      <c r="F455" s="267">
        <v>74.8</v>
      </c>
      <c r="G455" s="34"/>
      <c r="H455" s="39"/>
    </row>
    <row r="456" spans="1:8" s="2" customFormat="1" ht="16.899999999999999" customHeight="1">
      <c r="A456" s="34"/>
      <c r="B456" s="39"/>
      <c r="C456" s="266" t="s">
        <v>1656</v>
      </c>
      <c r="D456" s="266" t="s">
        <v>1657</v>
      </c>
      <c r="E456" s="17" t="s">
        <v>103</v>
      </c>
      <c r="F456" s="267">
        <v>189.5</v>
      </c>
      <c r="G456" s="34"/>
      <c r="H456" s="39"/>
    </row>
    <row r="457" spans="1:8" s="2" customFormat="1" ht="22.5">
      <c r="A457" s="34"/>
      <c r="B457" s="39"/>
      <c r="C457" s="266" t="s">
        <v>1660</v>
      </c>
      <c r="D457" s="266" t="s">
        <v>1661</v>
      </c>
      <c r="E457" s="17" t="s">
        <v>103</v>
      </c>
      <c r="F457" s="267">
        <v>37.4</v>
      </c>
      <c r="G457" s="34"/>
      <c r="H457" s="39"/>
    </row>
    <row r="458" spans="1:8" s="2" customFormat="1" ht="22.5">
      <c r="A458" s="34"/>
      <c r="B458" s="39"/>
      <c r="C458" s="266" t="s">
        <v>1686</v>
      </c>
      <c r="D458" s="266" t="s">
        <v>1687</v>
      </c>
      <c r="E458" s="17" t="s">
        <v>103</v>
      </c>
      <c r="F458" s="267">
        <v>74.8</v>
      </c>
      <c r="G458" s="34"/>
      <c r="H458" s="39"/>
    </row>
    <row r="459" spans="1:8" s="2" customFormat="1" ht="16.899999999999999" customHeight="1">
      <c r="A459" s="34"/>
      <c r="B459" s="39"/>
      <c r="C459" s="266" t="s">
        <v>856</v>
      </c>
      <c r="D459" s="266" t="s">
        <v>857</v>
      </c>
      <c r="E459" s="17" t="s">
        <v>255</v>
      </c>
      <c r="F459" s="267">
        <v>4.6749999999999998</v>
      </c>
      <c r="G459" s="34"/>
      <c r="H459" s="39"/>
    </row>
    <row r="460" spans="1:8" s="2" customFormat="1" ht="16.899999999999999" customHeight="1">
      <c r="A460" s="34"/>
      <c r="B460" s="39"/>
      <c r="C460" s="262" t="s">
        <v>1483</v>
      </c>
      <c r="D460" s="263" t="s">
        <v>1483</v>
      </c>
      <c r="E460" s="264" t="s">
        <v>103</v>
      </c>
      <c r="F460" s="265">
        <v>243.9</v>
      </c>
      <c r="G460" s="34"/>
      <c r="H460" s="39"/>
    </row>
    <row r="461" spans="1:8" s="2" customFormat="1" ht="16.899999999999999" customHeight="1">
      <c r="A461" s="34"/>
      <c r="B461" s="39"/>
      <c r="C461" s="266" t="s">
        <v>1</v>
      </c>
      <c r="D461" s="266" t="s">
        <v>621</v>
      </c>
      <c r="E461" s="17" t="s">
        <v>1</v>
      </c>
      <c r="F461" s="267">
        <v>0</v>
      </c>
      <c r="G461" s="34"/>
      <c r="H461" s="39"/>
    </row>
    <row r="462" spans="1:8" s="2" customFormat="1" ht="16.899999999999999" customHeight="1">
      <c r="A462" s="34"/>
      <c r="B462" s="39"/>
      <c r="C462" s="266" t="s">
        <v>1483</v>
      </c>
      <c r="D462" s="266" t="s">
        <v>1592</v>
      </c>
      <c r="E462" s="17" t="s">
        <v>1</v>
      </c>
      <c r="F462" s="267">
        <v>243.9</v>
      </c>
      <c r="G462" s="34"/>
      <c r="H462" s="39"/>
    </row>
    <row r="463" spans="1:8" s="2" customFormat="1" ht="16.899999999999999" customHeight="1">
      <c r="A463" s="34"/>
      <c r="B463" s="39"/>
      <c r="C463" s="268" t="s">
        <v>1782</v>
      </c>
      <c r="D463" s="34"/>
      <c r="E463" s="34"/>
      <c r="F463" s="34"/>
      <c r="G463" s="34"/>
      <c r="H463" s="39"/>
    </row>
    <row r="464" spans="1:8" s="2" customFormat="1" ht="16.899999999999999" customHeight="1">
      <c r="A464" s="34"/>
      <c r="B464" s="39"/>
      <c r="C464" s="266" t="s">
        <v>1673</v>
      </c>
      <c r="D464" s="266" t="s">
        <v>1674</v>
      </c>
      <c r="E464" s="17" t="s">
        <v>103</v>
      </c>
      <c r="F464" s="267">
        <v>243.9</v>
      </c>
      <c r="G464" s="34"/>
      <c r="H464" s="39"/>
    </row>
    <row r="465" spans="1:8" s="2" customFormat="1" ht="16.899999999999999" customHeight="1">
      <c r="A465" s="34"/>
      <c r="B465" s="39"/>
      <c r="C465" s="266" t="s">
        <v>1670</v>
      </c>
      <c r="D465" s="266" t="s">
        <v>1671</v>
      </c>
      <c r="E465" s="17" t="s">
        <v>103</v>
      </c>
      <c r="F465" s="267">
        <v>243.9</v>
      </c>
      <c r="G465" s="34"/>
      <c r="H465" s="39"/>
    </row>
    <row r="466" spans="1:8" s="2" customFormat="1" ht="16.899999999999999" customHeight="1">
      <c r="A466" s="34"/>
      <c r="B466" s="39"/>
      <c r="C466" s="262" t="s">
        <v>1477</v>
      </c>
      <c r="D466" s="263" t="s">
        <v>1477</v>
      </c>
      <c r="E466" s="264" t="s">
        <v>103</v>
      </c>
      <c r="F466" s="265">
        <v>189.5</v>
      </c>
      <c r="G466" s="34"/>
      <c r="H466" s="39"/>
    </row>
    <row r="467" spans="1:8" s="2" customFormat="1" ht="16.899999999999999" customHeight="1">
      <c r="A467" s="34"/>
      <c r="B467" s="39"/>
      <c r="C467" s="266" t="s">
        <v>1477</v>
      </c>
      <c r="D467" s="266" t="s">
        <v>1659</v>
      </c>
      <c r="E467" s="17" t="s">
        <v>1</v>
      </c>
      <c r="F467" s="267">
        <v>189.5</v>
      </c>
      <c r="G467" s="34"/>
      <c r="H467" s="39"/>
    </row>
    <row r="468" spans="1:8" s="2" customFormat="1" ht="16.899999999999999" customHeight="1">
      <c r="A468" s="34"/>
      <c r="B468" s="39"/>
      <c r="C468" s="268" t="s">
        <v>1782</v>
      </c>
      <c r="D468" s="34"/>
      <c r="E468" s="34"/>
      <c r="F468" s="34"/>
      <c r="G468" s="34"/>
      <c r="H468" s="39"/>
    </row>
    <row r="469" spans="1:8" s="2" customFormat="1" ht="16.899999999999999" customHeight="1">
      <c r="A469" s="34"/>
      <c r="B469" s="39"/>
      <c r="C469" s="266" t="s">
        <v>1656</v>
      </c>
      <c r="D469" s="266" t="s">
        <v>1657</v>
      </c>
      <c r="E469" s="17" t="s">
        <v>103</v>
      </c>
      <c r="F469" s="267">
        <v>189.5</v>
      </c>
      <c r="G469" s="34"/>
      <c r="H469" s="39"/>
    </row>
    <row r="470" spans="1:8" s="2" customFormat="1" ht="16.899999999999999" customHeight="1">
      <c r="A470" s="34"/>
      <c r="B470" s="39"/>
      <c r="C470" s="266" t="s">
        <v>1526</v>
      </c>
      <c r="D470" s="266" t="s">
        <v>1527</v>
      </c>
      <c r="E470" s="17" t="s">
        <v>103</v>
      </c>
      <c r="F470" s="267">
        <v>226.9</v>
      </c>
      <c r="G470" s="34"/>
      <c r="H470" s="39"/>
    </row>
    <row r="471" spans="1:8" s="2" customFormat="1" ht="16.899999999999999" customHeight="1">
      <c r="A471" s="34"/>
      <c r="B471" s="39"/>
      <c r="C471" s="266" t="s">
        <v>1638</v>
      </c>
      <c r="D471" s="266" t="s">
        <v>1639</v>
      </c>
      <c r="E471" s="17" t="s">
        <v>1640</v>
      </c>
      <c r="F471" s="267">
        <v>0.22700000000000001</v>
      </c>
      <c r="G471" s="34"/>
      <c r="H471" s="39"/>
    </row>
    <row r="472" spans="1:8" s="2" customFormat="1" ht="16.899999999999999" customHeight="1">
      <c r="A472" s="34"/>
      <c r="B472" s="39"/>
      <c r="C472" s="266" t="s">
        <v>1664</v>
      </c>
      <c r="D472" s="266" t="s">
        <v>1665</v>
      </c>
      <c r="E472" s="17" t="s">
        <v>103</v>
      </c>
      <c r="F472" s="267">
        <v>189.5</v>
      </c>
      <c r="G472" s="34"/>
      <c r="H472" s="39"/>
    </row>
    <row r="473" spans="1:8" s="2" customFormat="1" ht="16.899999999999999" customHeight="1">
      <c r="A473" s="34"/>
      <c r="B473" s="39"/>
      <c r="C473" s="266" t="s">
        <v>1677</v>
      </c>
      <c r="D473" s="266" t="s">
        <v>1678</v>
      </c>
      <c r="E473" s="17" t="s">
        <v>103</v>
      </c>
      <c r="F473" s="267">
        <v>189.5</v>
      </c>
      <c r="G473" s="34"/>
      <c r="H473" s="39"/>
    </row>
    <row r="474" spans="1:8" s="2" customFormat="1" ht="16.899999999999999" customHeight="1">
      <c r="A474" s="34"/>
      <c r="B474" s="39"/>
      <c r="C474" s="266" t="s">
        <v>1683</v>
      </c>
      <c r="D474" s="266" t="s">
        <v>1684</v>
      </c>
      <c r="E474" s="17" t="s">
        <v>241</v>
      </c>
      <c r="F474" s="267">
        <v>226.9</v>
      </c>
      <c r="G474" s="34"/>
      <c r="H474" s="39"/>
    </row>
    <row r="475" spans="1:8" s="2" customFormat="1" ht="16.899999999999999" customHeight="1">
      <c r="A475" s="34"/>
      <c r="B475" s="39"/>
      <c r="C475" s="266" t="s">
        <v>1530</v>
      </c>
      <c r="D475" s="266" t="s">
        <v>1531</v>
      </c>
      <c r="E475" s="17" t="s">
        <v>103</v>
      </c>
      <c r="F475" s="267">
        <v>249.59</v>
      </c>
      <c r="G475" s="34"/>
      <c r="H475" s="39"/>
    </row>
    <row r="476" spans="1:8" s="2" customFormat="1" ht="16.899999999999999" customHeight="1">
      <c r="A476" s="34"/>
      <c r="B476" s="39"/>
      <c r="C476" s="262" t="s">
        <v>1481</v>
      </c>
      <c r="D476" s="263" t="s">
        <v>1481</v>
      </c>
      <c r="E476" s="264" t="s">
        <v>103</v>
      </c>
      <c r="F476" s="265">
        <v>37.4</v>
      </c>
      <c r="G476" s="34"/>
      <c r="H476" s="39"/>
    </row>
    <row r="477" spans="1:8" s="2" customFormat="1" ht="16.899999999999999" customHeight="1">
      <c r="A477" s="34"/>
      <c r="B477" s="39"/>
      <c r="C477" s="266" t="s">
        <v>1481</v>
      </c>
      <c r="D477" s="266" t="s">
        <v>1663</v>
      </c>
      <c r="E477" s="17" t="s">
        <v>1</v>
      </c>
      <c r="F477" s="267">
        <v>37.4</v>
      </c>
      <c r="G477" s="34"/>
      <c r="H477" s="39"/>
    </row>
    <row r="478" spans="1:8" s="2" customFormat="1" ht="16.899999999999999" customHeight="1">
      <c r="A478" s="34"/>
      <c r="B478" s="39"/>
      <c r="C478" s="268" t="s">
        <v>1782</v>
      </c>
      <c r="D478" s="34"/>
      <c r="E478" s="34"/>
      <c r="F478" s="34"/>
      <c r="G478" s="34"/>
      <c r="H478" s="39"/>
    </row>
    <row r="479" spans="1:8" s="2" customFormat="1" ht="22.5">
      <c r="A479" s="34"/>
      <c r="B479" s="39"/>
      <c r="C479" s="266" t="s">
        <v>1660</v>
      </c>
      <c r="D479" s="266" t="s">
        <v>1661</v>
      </c>
      <c r="E479" s="17" t="s">
        <v>103</v>
      </c>
      <c r="F479" s="267">
        <v>37.4</v>
      </c>
      <c r="G479" s="34"/>
      <c r="H479" s="39"/>
    </row>
    <row r="480" spans="1:8" s="2" customFormat="1" ht="16.899999999999999" customHeight="1">
      <c r="A480" s="34"/>
      <c r="B480" s="39"/>
      <c r="C480" s="266" t="s">
        <v>1526</v>
      </c>
      <c r="D480" s="266" t="s">
        <v>1527</v>
      </c>
      <c r="E480" s="17" t="s">
        <v>103</v>
      </c>
      <c r="F480" s="267">
        <v>226.9</v>
      </c>
      <c r="G480" s="34"/>
      <c r="H480" s="39"/>
    </row>
    <row r="481" spans="1:8" s="2" customFormat="1" ht="16.899999999999999" customHeight="1">
      <c r="A481" s="34"/>
      <c r="B481" s="39"/>
      <c r="C481" s="266" t="s">
        <v>1638</v>
      </c>
      <c r="D481" s="266" t="s">
        <v>1639</v>
      </c>
      <c r="E481" s="17" t="s">
        <v>1640</v>
      </c>
      <c r="F481" s="267">
        <v>0.22700000000000001</v>
      </c>
      <c r="G481" s="34"/>
      <c r="H481" s="39"/>
    </row>
    <row r="482" spans="1:8" s="2" customFormat="1" ht="16.899999999999999" customHeight="1">
      <c r="A482" s="34"/>
      <c r="B482" s="39"/>
      <c r="C482" s="266" t="s">
        <v>1680</v>
      </c>
      <c r="D482" s="266" t="s">
        <v>1681</v>
      </c>
      <c r="E482" s="17" t="s">
        <v>103</v>
      </c>
      <c r="F482" s="267">
        <v>37.4</v>
      </c>
      <c r="G482" s="34"/>
      <c r="H482" s="39"/>
    </row>
    <row r="483" spans="1:8" s="2" customFormat="1" ht="16.899999999999999" customHeight="1">
      <c r="A483" s="34"/>
      <c r="B483" s="39"/>
      <c r="C483" s="266" t="s">
        <v>1683</v>
      </c>
      <c r="D483" s="266" t="s">
        <v>1684</v>
      </c>
      <c r="E483" s="17" t="s">
        <v>241</v>
      </c>
      <c r="F483" s="267">
        <v>226.9</v>
      </c>
      <c r="G483" s="34"/>
      <c r="H483" s="39"/>
    </row>
    <row r="484" spans="1:8" s="2" customFormat="1" ht="16.899999999999999" customHeight="1">
      <c r="A484" s="34"/>
      <c r="B484" s="39"/>
      <c r="C484" s="266" t="s">
        <v>1530</v>
      </c>
      <c r="D484" s="266" t="s">
        <v>1531</v>
      </c>
      <c r="E484" s="17" t="s">
        <v>103</v>
      </c>
      <c r="F484" s="267">
        <v>249.59</v>
      </c>
      <c r="G484" s="34"/>
      <c r="H484" s="39"/>
    </row>
    <row r="485" spans="1:8" s="2" customFormat="1" ht="16.899999999999999" customHeight="1">
      <c r="A485" s="34"/>
      <c r="B485" s="39"/>
      <c r="C485" s="262" t="s">
        <v>1485</v>
      </c>
      <c r="D485" s="263" t="s">
        <v>1485</v>
      </c>
      <c r="E485" s="264" t="s">
        <v>103</v>
      </c>
      <c r="F485" s="265">
        <v>243.9</v>
      </c>
      <c r="G485" s="34"/>
      <c r="H485" s="39"/>
    </row>
    <row r="486" spans="1:8" s="2" customFormat="1" ht="16.899999999999999" customHeight="1">
      <c r="A486" s="34"/>
      <c r="B486" s="39"/>
      <c r="C486" s="266" t="s">
        <v>1485</v>
      </c>
      <c r="D486" s="266" t="s">
        <v>1592</v>
      </c>
      <c r="E486" s="17" t="s">
        <v>1</v>
      </c>
      <c r="F486" s="267">
        <v>243.9</v>
      </c>
      <c r="G486" s="34"/>
      <c r="H486" s="39"/>
    </row>
    <row r="487" spans="1:8" s="2" customFormat="1" ht="16.899999999999999" customHeight="1">
      <c r="A487" s="34"/>
      <c r="B487" s="39"/>
      <c r="C487" s="268" t="s">
        <v>1782</v>
      </c>
      <c r="D487" s="34"/>
      <c r="E487" s="34"/>
      <c r="F487" s="34"/>
      <c r="G487" s="34"/>
      <c r="H487" s="39"/>
    </row>
    <row r="488" spans="1:8" s="2" customFormat="1" ht="22.5">
      <c r="A488" s="34"/>
      <c r="B488" s="39"/>
      <c r="C488" s="266" t="s">
        <v>1589</v>
      </c>
      <c r="D488" s="266" t="s">
        <v>1590</v>
      </c>
      <c r="E488" s="17" t="s">
        <v>103</v>
      </c>
      <c r="F488" s="267">
        <v>243.9</v>
      </c>
      <c r="G488" s="34"/>
      <c r="H488" s="39"/>
    </row>
    <row r="489" spans="1:8" s="2" customFormat="1" ht="16.899999999999999" customHeight="1">
      <c r="A489" s="34"/>
      <c r="B489" s="39"/>
      <c r="C489" s="266" t="s">
        <v>1593</v>
      </c>
      <c r="D489" s="266" t="s">
        <v>1594</v>
      </c>
      <c r="E489" s="17" t="s">
        <v>463</v>
      </c>
      <c r="F489" s="267">
        <v>151.21799999999999</v>
      </c>
      <c r="G489" s="34"/>
      <c r="H489" s="39"/>
    </row>
    <row r="490" spans="1:8" s="2" customFormat="1" ht="7.35" customHeight="1">
      <c r="A490" s="34"/>
      <c r="B490" s="140"/>
      <c r="C490" s="141"/>
      <c r="D490" s="141"/>
      <c r="E490" s="141"/>
      <c r="F490" s="141"/>
      <c r="G490" s="141"/>
      <c r="H490" s="39"/>
    </row>
    <row r="491" spans="1:8" s="2" customFormat="1" ht="11.25">
      <c r="A491" s="34"/>
      <c r="B491" s="34"/>
      <c r="C491" s="34"/>
      <c r="D491" s="34"/>
      <c r="E491" s="34"/>
      <c r="F491" s="34"/>
      <c r="G491" s="34"/>
      <c r="H491" s="34"/>
    </row>
  </sheetData>
  <sheetProtection algorithmName="SHA-512" hashValue="cEsSQZHWiWrihnc86IIRNxUAQWdOxQx9zkECiTTa/ljV0vjmhCvh9QUKpMG1jhHLUHGw7J+2vtIANq0rX9g/Dg==" saltValue="sWdtbvxJuWMUOMl3RZX+2pVTmqHDxcEPgDU+OG4OM6J44gLY1MB5AvkoxYv4sqVaTzDJK6l8OYPM5dmlcQNjM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000 - vedlejší rozpočtové...</vt:lpstr>
      <vt:lpstr>001 - SO 101 KOMUNIKACE</vt:lpstr>
      <vt:lpstr>002 - SO 301 ODVODNĚNÍ KO...</vt:lpstr>
      <vt:lpstr>003 - SO 302 VÝMĚNA VODOVODU</vt:lpstr>
      <vt:lpstr>004 - SO 401 VEŘEJNÉ OSVĚ...</vt:lpstr>
      <vt:lpstr>005 - 5-LETÁ UDRŽOVACÍ PÉČE</vt:lpstr>
      <vt:lpstr>Seznam figur</vt:lpstr>
      <vt:lpstr>'000 - vedlejší rozpočtové...'!Názvy_tisku</vt:lpstr>
      <vt:lpstr>'001 - SO 101 KOMUNIKACE'!Názvy_tisku</vt:lpstr>
      <vt:lpstr>'002 - SO 301 ODVODNĚNÍ KO...'!Názvy_tisku</vt:lpstr>
      <vt:lpstr>'003 - SO 302 VÝMĚNA VODOVODU'!Názvy_tisku</vt:lpstr>
      <vt:lpstr>'004 - SO 401 VEŘEJNÉ OSVĚ...'!Názvy_tisku</vt:lpstr>
      <vt:lpstr>'005 - 5-LETÁ UDRŽOVACÍ PÉČE'!Názvy_tisku</vt:lpstr>
      <vt:lpstr>'Rekapitulace stavby'!Názvy_tisku</vt:lpstr>
      <vt:lpstr>'Seznam figur'!Názvy_tisku</vt:lpstr>
      <vt:lpstr>'000 - vedlejší rozpočtové...'!Oblast_tisku</vt:lpstr>
      <vt:lpstr>'001 - SO 101 KOMUNIKACE'!Oblast_tisku</vt:lpstr>
      <vt:lpstr>'002 - SO 301 ODVODNĚNÍ KO...'!Oblast_tisku</vt:lpstr>
      <vt:lpstr>'003 - SO 302 VÝMĚNA VODOVODU'!Oblast_tisku</vt:lpstr>
      <vt:lpstr>'004 - SO 401 VEŘEJNÉ OSVĚ...'!Oblast_tisku</vt:lpstr>
      <vt:lpstr>'005 - 5-LETÁ UDRŽOVACÍ PÉČE'!Oblast_tisku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uzivatel</cp:lastModifiedBy>
  <cp:lastPrinted>2022-06-27T13:19:23Z</cp:lastPrinted>
  <dcterms:created xsi:type="dcterms:W3CDTF">2022-06-23T14:11:53Z</dcterms:created>
  <dcterms:modified xsi:type="dcterms:W3CDTF">2022-06-27T13:21:20Z</dcterms:modified>
</cp:coreProperties>
</file>